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INDEX" sheetId="1" state="visible" r:id="rId1"/>
    <sheet name="1&amp;1 DRILLISCH" sheetId="2" state="visible" r:id="rId2"/>
    <sheet name="ADO PROPERTIES" sheetId="3" state="visible" r:id="rId3"/>
    <sheet name="ADVA OPTICAL NETWORK" sheetId="4" state="visible" r:id="rId4"/>
    <sheet name="AIXTRON" sheetId="5" state="visible" r:id="rId5"/>
    <sheet name="AMADEUS FIRE" sheetId="6" state="visible" r:id="rId6"/>
    <sheet name="BAYWA" sheetId="7" state="visible" r:id="rId7"/>
    <sheet name="BEFESA" sheetId="8" state="visible" r:id="rId8"/>
    <sheet name="BERTRANDT" sheetId="9" state="visible" r:id="rId9"/>
    <sheet name="BILFINGER" sheetId="10" state="visible" r:id="rId10"/>
    <sheet name="BORUSSIA DORTMUND" sheetId="11" state="visible" r:id="rId11"/>
    <sheet name="CECONOMY ST" sheetId="12" state="visible" r:id="rId12"/>
    <sheet name="CEWE STIFTUNG" sheetId="13" state="visible" r:id="rId13"/>
    <sheet name="CORESTATE CAPITAL HOLDING" sheetId="14" state="visible" r:id="rId14"/>
    <sheet name="DERMAPHARM HOLDING" sheetId="15" state="visible" r:id="rId15"/>
    <sheet name="DEUTZ" sheetId="16" state="visible" r:id="rId16"/>
    <sheet name="DIC ASSET" sheetId="17" state="visible" r:id="rId17"/>
    <sheet name="DMG MORI" sheetId="18" state="visible" r:id="rId18"/>
    <sheet name="DRÄGERWERK VZ" sheetId="19" state="visible" r:id="rId19"/>
    <sheet name="DT. BETEILIGUNGS AG" sheetId="20" state="visible" r:id="rId20"/>
    <sheet name="DT. EUROSHOP" sheetId="21" state="visible" r:id="rId21"/>
    <sheet name="DWS GROUP" sheetId="22" state="visible" r:id="rId22"/>
    <sheet name="ECKERT&amp;ZIEGLER" sheetId="23" state="visible" r:id="rId23"/>
    <sheet name="ELMOS SEMICONDUCTOR" sheetId="24" state="visible" r:id="rId24"/>
    <sheet name="ENCAVIS" sheetId="25" state="visible" r:id="rId25"/>
    <sheet name="FIELMANN" sheetId="26" state="visible" r:id="rId26"/>
    <sheet name="HAMBORNER REIT" sheetId="27" state="visible" r:id="rId27"/>
    <sheet name="HHLA" sheetId="28" state="visible" r:id="rId28"/>
    <sheet name="HORNBACH HOLDING" sheetId="29" state="visible" r:id="rId29"/>
    <sheet name="HYPOPORT" sheetId="30" state="visible" r:id="rId30"/>
    <sheet name="INDUS HOLDING" sheetId="31" state="visible" r:id="rId31"/>
    <sheet name="INSTONE REAL ESTATE GROUP" sheetId="32" state="visible" r:id="rId32"/>
    <sheet name="JENOPTIK" sheetId="33" state="visible" r:id="rId33"/>
    <sheet name="JOST WERKE" sheetId="34" state="visible" r:id="rId34"/>
    <sheet name="JUNGHEINRICH VZ" sheetId="35" state="visible" r:id="rId35"/>
    <sheet name="KLÖCKNER" sheetId="36" state="visible" r:id="rId36"/>
    <sheet name="KOENIG &amp; BAUER" sheetId="37" state="visible" r:id="rId37"/>
    <sheet name="KRONES" sheetId="38" state="visible" r:id="rId38"/>
    <sheet name="KWS SAAT" sheetId="39" state="visible" r:id="rId39"/>
    <sheet name="LEONI" sheetId="40" state="visible" r:id="rId40"/>
    <sheet name="LPKF LASER" sheetId="41" state="visible" r:id="rId41"/>
    <sheet name="NEW WORK SE" sheetId="42" state="visible" r:id="rId42"/>
    <sheet name="NORDEX" sheetId="43" state="visible" r:id="rId43"/>
    <sheet name="NORMA GROUP" sheetId="44" state="visible" r:id="rId44"/>
    <sheet name="PATRIZIA AG" sheetId="45" state="visible" r:id="rId45"/>
    <sheet name="PFEIFFER VACUUM" sheetId="46" state="visible" r:id="rId46"/>
    <sheet name="RHÖN-KLINIKUM" sheetId="47" state="visible" r:id="rId47"/>
    <sheet name="S&amp;T AG" sheetId="48" state="visible" r:id="rId48"/>
    <sheet name="SAF-HOLLAND" sheetId="49" state="visible" r:id="rId49"/>
    <sheet name="SALZGITTER" sheetId="50" state="visible" r:id="rId50"/>
    <sheet name="SCHAEFFLER VZ" sheetId="51" state="visible" r:id="rId51"/>
    <sheet name="SHOP APOTHEKE EUROPE" sheetId="52" state="visible" r:id="rId52"/>
    <sheet name="SIXT LEASING" sheetId="53" state="visible" r:id="rId53"/>
    <sheet name="SIXT ST" sheetId="54" state="visible" r:id="rId54"/>
    <sheet name="SMA SOLAR TECHNOLOGY" sheetId="55" state="visible" r:id="rId55"/>
    <sheet name="SNP" sheetId="56" state="visible" r:id="rId56"/>
    <sheet name="STABILUS" sheetId="57" state="visible" r:id="rId57"/>
    <sheet name="STEINHOFF INT. HOLDINGS N.V." sheetId="58" state="visible" r:id="rId58"/>
    <sheet name="STRATEC" sheetId="59" state="visible" r:id="rId59"/>
    <sheet name="STRÖER" sheetId="60" state="visible" r:id="rId60"/>
    <sheet name="SÜDZUCKER" sheetId="61" state="visible" r:id="rId61"/>
    <sheet name="TAKKT" sheetId="62" state="visible" r:id="rId62"/>
    <sheet name="TALANX" sheetId="63" state="visible" r:id="rId63"/>
    <sheet name="TRATON" sheetId="64" state="visible" r:id="rId64"/>
    <sheet name="VOSSLOH" sheetId="65" state="visible" r:id="rId65"/>
    <sheet name="WACKER CHEMIE" sheetId="66" state="visible" r:id="rId66"/>
    <sheet name="WACKER NEUSON" sheetId="67" state="visible" r:id="rId67"/>
    <sheet name="WASHTEC" sheetId="68" state="visible" r:id="rId68"/>
    <sheet name="WUESTENROT+WUERTT.AG" sheetId="69" state="visible" r:id="rId69"/>
    <sheet name="ZEAL NETWORK SE" sheetId="70" state="visible" r:id="rId70"/>
    <sheet name="ZOOPLUS" sheetId="71" state="visible" r:id="rId7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font>
    <font>
      <b val="1"/>
      <sz val="14"/>
    </font>
  </fonts>
  <fills count="5">
    <fill>
      <patternFill/>
    </fill>
    <fill>
      <patternFill patternType="gray125"/>
    </fill>
    <fill>
      <patternFill patternType="solid">
        <fgColor rgb="00fbfce1"/>
        <bgColor rgb="00fbfce1"/>
      </patternFill>
    </fill>
    <fill>
      <patternFill patternType="solid">
        <fgColor rgb="00babab6"/>
        <bgColor rgb="00babab6"/>
      </patternFill>
    </fill>
    <fill>
      <patternFill patternType="solid">
        <fgColor rgb="00c7ffcd"/>
        <bgColor rgb="00fffbc7"/>
      </patternFill>
    </fill>
  </fills>
  <borders count="3">
    <border>
      <left/>
      <right/>
      <top/>
      <bottom/>
      <diagonal/>
    </border>
    <border>
      <left style="thin"/>
      <right style="thin"/>
      <top style="thin"/>
      <bottom style="thin"/>
      <diagonal/>
    </border>
    <border>
      <left/>
      <right/>
      <top style="thin"/>
      <bottom style="thin"/>
      <diagonal/>
    </border>
  </borders>
  <cellStyleXfs count="1">
    <xf borderId="0" fillId="0" fontId="0" numFmtId="0"/>
  </cellStyleXfs>
  <cellXfs count="6">
    <xf borderId="0" fillId="0" fontId="0" numFmtId="0" pivotButton="0" quotePrefix="0" xfId="0"/>
    <xf borderId="1" fillId="4" fontId="2" numFmtId="0" pivotButton="0" quotePrefix="0" xfId="0"/>
    <xf borderId="1" fillId="4" fontId="1" numFmtId="0" pivotButton="0" quotePrefix="0" xfId="0"/>
    <xf borderId="2" fillId="3" fontId="1" numFmtId="0" pivotButton="0" quotePrefix="0" xfId="0"/>
    <xf borderId="2" fillId="3" fontId="0" numFmtId="0" pivotButton="0" quotePrefix="0" xfId="0"/>
    <xf borderId="1" fillId="2" fontId="1"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xl/worksheets/sheet56.xml" Type="http://schemas.openxmlformats.org/officeDocument/2006/relationships/worksheet" /><Relationship Id="rId57" Target="/xl/worksheets/sheet57.xml" Type="http://schemas.openxmlformats.org/officeDocument/2006/relationships/worksheet" /><Relationship Id="rId58" Target="/xl/worksheets/sheet58.xml" Type="http://schemas.openxmlformats.org/officeDocument/2006/relationships/worksheet" /><Relationship Id="rId59" Target="/xl/worksheets/sheet59.xml" Type="http://schemas.openxmlformats.org/officeDocument/2006/relationships/worksheet" /><Relationship Id="rId60" Target="/xl/worksheets/sheet60.xml" Type="http://schemas.openxmlformats.org/officeDocument/2006/relationships/worksheet" /><Relationship Id="rId61" Target="/xl/worksheets/sheet61.xml" Type="http://schemas.openxmlformats.org/officeDocument/2006/relationships/worksheet" /><Relationship Id="rId62" Target="/xl/worksheets/sheet62.xml" Type="http://schemas.openxmlformats.org/officeDocument/2006/relationships/worksheet" /><Relationship Id="rId63" Target="/xl/worksheets/sheet63.xml" Type="http://schemas.openxmlformats.org/officeDocument/2006/relationships/worksheet" /><Relationship Id="rId64" Target="/xl/worksheets/sheet64.xml" Type="http://schemas.openxmlformats.org/officeDocument/2006/relationships/worksheet" /><Relationship Id="rId65" Target="/xl/worksheets/sheet65.xml" Type="http://schemas.openxmlformats.org/officeDocument/2006/relationships/worksheet" /><Relationship Id="rId66" Target="/xl/worksheets/sheet66.xml" Type="http://schemas.openxmlformats.org/officeDocument/2006/relationships/worksheet" /><Relationship Id="rId67" Target="/xl/worksheets/sheet67.xml" Type="http://schemas.openxmlformats.org/officeDocument/2006/relationships/worksheet" /><Relationship Id="rId68" Target="/xl/worksheets/sheet68.xml" Type="http://schemas.openxmlformats.org/officeDocument/2006/relationships/worksheet" /><Relationship Id="rId69" Target="/xl/worksheets/sheet69.xml" Type="http://schemas.openxmlformats.org/officeDocument/2006/relationships/worksheet" /><Relationship Id="rId70" Target="/xl/worksheets/sheet70.xml" Type="http://schemas.openxmlformats.org/officeDocument/2006/relationships/worksheet" /><Relationship Id="rId71" Target="/xl/worksheets/sheet71.xml" Type="http://schemas.openxmlformats.org/officeDocument/2006/relationships/worksheet" /><Relationship Id="rId72" Target="styles.xml" Type="http://schemas.openxmlformats.org/officeDocument/2006/relationships/styles" /><Relationship Id="rId7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72"/>
  <sheetViews>
    <sheetView workbookViewId="0">
      <pane activePane="bottomRight" state="frozen" topLeftCell="C2" xSplit="2" ySplit="1"/>
      <selection pane="topRight"/>
      <selection pane="bottomLeft"/>
      <selection activeCell="A1" pane="bottomRight" sqref="A1"/>
    </sheetView>
  </sheetViews>
  <sheetFormatPr baseColWidth="8" defaultRowHeight="15"/>
  <cols>
    <col customWidth="1" max="1" min="1" width="33"/>
  </cols>
  <sheetData>
    <row r="1">
      <c r="A1" s="1" t="inlineStr">
        <is>
          <t>INDEX</t>
        </is>
      </c>
    </row>
    <row r="2">
      <c r="A2" s="3" t="n"/>
    </row>
    <row r="3">
      <c r="A3" s="5">
        <f>HYPERLINK("sdax_Stock_Data_EUR.xlsx#'1&amp;1 DRILLISCH'!A1", "1&amp;1 DRILLISCH")</f>
        <v/>
      </c>
    </row>
    <row r="4">
      <c r="A4" s="5">
        <f>HYPERLINK("sdax_Stock_Data_EUR.xlsx#'ADO PROPERTIES'!A1", "ADO PROPERTIES")</f>
        <v/>
      </c>
    </row>
    <row r="5">
      <c r="A5" s="5">
        <f>HYPERLINK("sdax_Stock_Data_EUR.xlsx#'ADVA OPTICAL NETWORK'!A1", "ADVA OPTICAL NETWORK")</f>
        <v/>
      </c>
    </row>
    <row r="6">
      <c r="A6" s="5">
        <f>HYPERLINK("sdax_Stock_Data_EUR.xlsx#'AIXTRON'!A1", "AIXTRON")</f>
        <v/>
      </c>
    </row>
    <row r="7">
      <c r="A7" s="5">
        <f>HYPERLINK("sdax_Stock_Data_EUR.xlsx#'AMADEUS FIRE'!A1", "AMADEUS FIRE")</f>
        <v/>
      </c>
    </row>
    <row r="8">
      <c r="A8" s="5">
        <f>HYPERLINK("sdax_Stock_Data_EUR.xlsx#'BAYWA'!A1", "BAYWA")</f>
        <v/>
      </c>
    </row>
    <row r="9">
      <c r="A9" s="5">
        <f>HYPERLINK("sdax_Stock_Data_EUR.xlsx#'BEFESA'!A1", "BEFESA")</f>
        <v/>
      </c>
    </row>
    <row r="10">
      <c r="A10" s="5">
        <f>HYPERLINK("sdax_Stock_Data_EUR.xlsx#'BERTRANDT'!A1", "BERTRANDT")</f>
        <v/>
      </c>
    </row>
    <row r="11">
      <c r="A11" s="5">
        <f>HYPERLINK("sdax_Stock_Data_EUR.xlsx#'BILFINGER'!A1", "BILFINGER")</f>
        <v/>
      </c>
    </row>
    <row r="12">
      <c r="A12" s="5">
        <f>HYPERLINK("sdax_Stock_Data_EUR.xlsx#'BORUSSIA DORTMUND'!A1", "BORUSSIA DORTMUND")</f>
        <v/>
      </c>
    </row>
    <row r="13">
      <c r="A13" s="5">
        <f>HYPERLINK("sdax_Stock_Data_EUR.xlsx#'CECONOMY ST'!A1", "CECONOMY ST")</f>
        <v/>
      </c>
    </row>
    <row r="14">
      <c r="A14" s="5">
        <f>HYPERLINK("sdax_Stock_Data_EUR.xlsx#'CEWE STIFTUNG'!A1", "CEWE STIFTUNG")</f>
        <v/>
      </c>
    </row>
    <row r="15">
      <c r="A15" s="5">
        <f>HYPERLINK("sdax_Stock_Data_EUR.xlsx#'CORESTATE CAPITAL HOLDING'!A1", "CORESTATE CAPITAL HOLDING")</f>
        <v/>
      </c>
    </row>
    <row r="16">
      <c r="A16" s="5">
        <f>HYPERLINK("sdax_Stock_Data_EUR.xlsx#'DERMAPHARM HOLDING'!A1", "DERMAPHARM HOLDING")</f>
        <v/>
      </c>
    </row>
    <row r="17">
      <c r="A17" s="5">
        <f>HYPERLINK("sdax_Stock_Data_EUR.xlsx#'DEUTZ'!A1", "DEUTZ")</f>
        <v/>
      </c>
    </row>
    <row r="18">
      <c r="A18" s="5">
        <f>HYPERLINK("sdax_Stock_Data_EUR.xlsx#'DIC ASSET'!A1", "DIC ASSET")</f>
        <v/>
      </c>
    </row>
    <row r="19">
      <c r="A19" s="5">
        <f>HYPERLINK("sdax_Stock_Data_EUR.xlsx#'DMG MORI'!A1", "DMG MORI")</f>
        <v/>
      </c>
    </row>
    <row r="20">
      <c r="A20" s="5">
        <f>HYPERLINK("sdax_Stock_Data_EUR.xlsx#'DRÄGERWERK VZ'!A1", "DRÄGERWERK VZ")</f>
        <v/>
      </c>
    </row>
    <row r="21">
      <c r="A21" s="5">
        <f>HYPERLINK("sdax_Stock_Data_EUR.xlsx#'DT. BETEILIGUNGS AG'!A1", "DT. BETEILIGUNGS AG")</f>
        <v/>
      </c>
    </row>
    <row r="22">
      <c r="A22" s="5">
        <f>HYPERLINK("sdax_Stock_Data_EUR.xlsx#'DT. EUROSHOP'!A1", "DT. EUROSHOP")</f>
        <v/>
      </c>
    </row>
    <row r="23">
      <c r="A23" s="5">
        <f>HYPERLINK("sdax_Stock_Data_EUR.xlsx#'DWS GROUP'!A1", "DWS GROUP")</f>
        <v/>
      </c>
    </row>
    <row r="24">
      <c r="A24" s="5">
        <f>HYPERLINK("sdax_Stock_Data_EUR.xlsx#'ECKERT&amp;ZIEGLER'!A1", "ECKERT&amp;ZIEGLER")</f>
        <v/>
      </c>
    </row>
    <row r="25">
      <c r="A25" s="5">
        <f>HYPERLINK("sdax_Stock_Data_EUR.xlsx#'ELMOS SEMICONDUCTOR'!A1", "ELMOS SEMICONDUCTOR")</f>
        <v/>
      </c>
    </row>
    <row r="26">
      <c r="A26" s="5">
        <f>HYPERLINK("sdax_Stock_Data_EUR.xlsx#'ENCAVIS'!A1", "ENCAVIS")</f>
        <v/>
      </c>
    </row>
    <row r="27">
      <c r="A27" s="5">
        <f>HYPERLINK("sdax_Stock_Data_EUR.xlsx#'FIELMANN'!A1", "FIELMANN")</f>
        <v/>
      </c>
    </row>
    <row r="28">
      <c r="A28" s="5">
        <f>HYPERLINK("sdax_Stock_Data_EUR.xlsx#'HAMBORNER REIT'!A1", "HAMBORNER REIT")</f>
        <v/>
      </c>
    </row>
    <row r="29">
      <c r="A29" s="5">
        <f>HYPERLINK("sdax_Stock_Data_EUR.xlsx#'HHLA'!A1", "HHLA")</f>
        <v/>
      </c>
    </row>
    <row r="30">
      <c r="A30" s="5">
        <f>HYPERLINK("sdax_Stock_Data_EUR.xlsx#'HORNBACH HOLDING'!A1", "HORNBACH HOLDING")</f>
        <v/>
      </c>
    </row>
    <row r="31">
      <c r="A31" s="5">
        <f>HYPERLINK("sdax_Stock_Data_EUR.xlsx#'HYPOPORT'!A1", "HYPOPORT")</f>
        <v/>
      </c>
    </row>
    <row r="32">
      <c r="A32" s="5">
        <f>HYPERLINK("sdax_Stock_Data_EUR.xlsx#'INDUS HOLDING'!A1", "INDUS HOLDING")</f>
        <v/>
      </c>
    </row>
    <row r="33">
      <c r="A33" s="5">
        <f>HYPERLINK("sdax_Stock_Data_EUR.xlsx#'INSTONE REAL ESTATE GROUP'!A1", "INSTONE REAL ESTATE GROUP")</f>
        <v/>
      </c>
    </row>
    <row r="34">
      <c r="A34" s="5">
        <f>HYPERLINK("sdax_Stock_Data_EUR.xlsx#'JENOPTIK'!A1", "JENOPTIK")</f>
        <v/>
      </c>
    </row>
    <row r="35">
      <c r="A35" s="5">
        <f>HYPERLINK("sdax_Stock_Data_EUR.xlsx#'JOST WERKE'!A1", "JOST WERKE")</f>
        <v/>
      </c>
    </row>
    <row r="36">
      <c r="A36" s="5">
        <f>HYPERLINK("sdax_Stock_Data_EUR.xlsx#'JUNGHEINRICH VZ'!A1", "JUNGHEINRICH VZ")</f>
        <v/>
      </c>
    </row>
    <row r="37">
      <c r="A37" s="5">
        <f>HYPERLINK("sdax_Stock_Data_EUR.xlsx#'KLÖCKNER'!A1", "KLÖCKNER")</f>
        <v/>
      </c>
    </row>
    <row r="38">
      <c r="A38" s="5">
        <f>HYPERLINK("sdax_Stock_Data_EUR.xlsx#'KOENIG &amp; BAUER'!A1", "KOENIG &amp; BAUER")</f>
        <v/>
      </c>
    </row>
    <row r="39">
      <c r="A39" s="5">
        <f>HYPERLINK("sdax_Stock_Data_EUR.xlsx#'KRONES'!A1", "KRONES")</f>
        <v/>
      </c>
    </row>
    <row r="40">
      <c r="A40" s="5">
        <f>HYPERLINK("sdax_Stock_Data_EUR.xlsx#'KWS SAAT'!A1", "KWS SAAT")</f>
        <v/>
      </c>
    </row>
    <row r="41">
      <c r="A41" s="5">
        <f>HYPERLINK("sdax_Stock_Data_EUR.xlsx#'LEONI'!A1", "LEONI")</f>
        <v/>
      </c>
    </row>
    <row r="42">
      <c r="A42" s="5">
        <f>HYPERLINK("sdax_Stock_Data_EUR.xlsx#'LPKF LASER'!A1", "LPKF LASER")</f>
        <v/>
      </c>
    </row>
    <row r="43">
      <c r="A43" s="5">
        <f>HYPERLINK("sdax_Stock_Data_EUR.xlsx#'NEW WORK SE'!A1", "NEW WORK SE")</f>
        <v/>
      </c>
    </row>
    <row r="44">
      <c r="A44" s="5">
        <f>HYPERLINK("sdax_Stock_Data_EUR.xlsx#'NORDEX'!A1", "NORDEX")</f>
        <v/>
      </c>
    </row>
    <row r="45">
      <c r="A45" s="5">
        <f>HYPERLINK("sdax_Stock_Data_EUR.xlsx#'NORMA GROUP'!A1", "NORMA GROUP")</f>
        <v/>
      </c>
    </row>
    <row r="46">
      <c r="A46" s="5">
        <f>HYPERLINK("sdax_Stock_Data_EUR.xlsx#'PATRIZIA AG'!A1", "PATRIZIA AG")</f>
        <v/>
      </c>
    </row>
    <row r="47">
      <c r="A47" s="5">
        <f>HYPERLINK("sdax_Stock_Data_EUR.xlsx#'PFEIFFER VACUUM'!A1", "PFEIFFER VACUUM")</f>
        <v/>
      </c>
    </row>
    <row r="48">
      <c r="A48" s="5">
        <f>HYPERLINK("sdax_Stock_Data_EUR.xlsx#'RHÖN-KLINIKUM'!A1", "RHÖN-KLINIKUM")</f>
        <v/>
      </c>
    </row>
    <row r="49">
      <c r="A49" s="5">
        <f>HYPERLINK("sdax_Stock_Data_EUR.xlsx#'S&amp;T AG'!A1", "S&amp;T AG")</f>
        <v/>
      </c>
    </row>
    <row r="50">
      <c r="A50" s="5">
        <f>HYPERLINK("sdax_Stock_Data_EUR.xlsx#'SAF-HOLLAND'!A1", "SAF-HOLLAND")</f>
        <v/>
      </c>
    </row>
    <row r="51">
      <c r="A51" s="5">
        <f>HYPERLINK("sdax_Stock_Data_EUR.xlsx#'SALZGITTER'!A1", "SALZGITTER")</f>
        <v/>
      </c>
    </row>
    <row r="52">
      <c r="A52" s="5">
        <f>HYPERLINK("sdax_Stock_Data_EUR.xlsx#'SCHAEFFLER VZ'!A1", "SCHAEFFLER VZ")</f>
        <v/>
      </c>
    </row>
    <row r="53">
      <c r="A53" s="5">
        <f>HYPERLINK("sdax_Stock_Data_EUR.xlsx#'SHOP APOTHEKE EUROPE'!A1", "SHOP APOTHEKE EUROPE")</f>
        <v/>
      </c>
    </row>
    <row r="54">
      <c r="A54" s="5">
        <f>HYPERLINK("sdax_Stock_Data_EUR.xlsx#'SIXT LEASING'!A1", "SIXT LEASING")</f>
        <v/>
      </c>
    </row>
    <row r="55">
      <c r="A55" s="5">
        <f>HYPERLINK("sdax_Stock_Data_EUR.xlsx#'SIXT ST'!A1", "SIXT ST")</f>
        <v/>
      </c>
    </row>
    <row r="56">
      <c r="A56" s="5">
        <f>HYPERLINK("sdax_Stock_Data_EUR.xlsx#'SMA SOLAR TECHNOLOGY'!A1", "SMA SOLAR TECHNOLOGY")</f>
        <v/>
      </c>
    </row>
    <row r="57">
      <c r="A57" s="5">
        <f>HYPERLINK("sdax_Stock_Data_EUR.xlsx#'SNP'!A1", "SNP")</f>
        <v/>
      </c>
    </row>
    <row r="58">
      <c r="A58" s="5">
        <f>HYPERLINK("sdax_Stock_Data_EUR.xlsx#'STABILUS'!A1", "STABILUS")</f>
        <v/>
      </c>
    </row>
    <row r="59">
      <c r="A59" s="5">
        <f>HYPERLINK("sdax_Stock_Data_EUR.xlsx#'STEINHOFF INT. HOLDINGS N.V.'!A1", "STEINHOFF INT. HOLDINGS N.V.")</f>
        <v/>
      </c>
    </row>
    <row r="60">
      <c r="A60" s="5">
        <f>HYPERLINK("sdax_Stock_Data_EUR.xlsx#'STRATEC'!A1", "STRATEC")</f>
        <v/>
      </c>
    </row>
    <row r="61">
      <c r="A61" s="5">
        <f>HYPERLINK("sdax_Stock_Data_EUR.xlsx#'STRÖER'!A1", "STRÖER")</f>
        <v/>
      </c>
    </row>
    <row r="62">
      <c r="A62" s="5">
        <f>HYPERLINK("sdax_Stock_Data_EUR.xlsx#'SÜDZUCKER'!A1", "SÜDZUCKER")</f>
        <v/>
      </c>
    </row>
    <row r="63">
      <c r="A63" s="5">
        <f>HYPERLINK("sdax_Stock_Data_EUR.xlsx#'TAKKT'!A1", "TAKKT")</f>
        <v/>
      </c>
    </row>
    <row r="64">
      <c r="A64" s="5">
        <f>HYPERLINK("sdax_Stock_Data_EUR.xlsx#'TALANX'!A1", "TALANX")</f>
        <v/>
      </c>
    </row>
    <row r="65">
      <c r="A65" s="5">
        <f>HYPERLINK("sdax_Stock_Data_EUR.xlsx#'TRATON'!A1", "TRATON")</f>
        <v/>
      </c>
    </row>
    <row r="66">
      <c r="A66" s="5">
        <f>HYPERLINK("sdax_Stock_Data_EUR.xlsx#'VOSSLOH'!A1", "VOSSLOH")</f>
        <v/>
      </c>
    </row>
    <row r="67">
      <c r="A67" s="5">
        <f>HYPERLINK("sdax_Stock_Data_EUR.xlsx#'WACKER CHEMIE'!A1", "WACKER CHEMIE")</f>
        <v/>
      </c>
    </row>
    <row r="68">
      <c r="A68" s="5">
        <f>HYPERLINK("sdax_Stock_Data_EUR.xlsx#'WACKER NEUSON'!A1", "WACKER NEUSON")</f>
        <v/>
      </c>
    </row>
    <row r="69">
      <c r="A69" s="5">
        <f>HYPERLINK("sdax_Stock_Data_EUR.xlsx#'WASHTEC'!A1", "WASHTEC")</f>
        <v/>
      </c>
    </row>
    <row r="70">
      <c r="A70" s="5">
        <f>HYPERLINK("sdax_Stock_Data_EUR.xlsx#'WUESTENROT+WUERTT.AG'!A1", "WUESTENROT+WUERTT.AG")</f>
        <v/>
      </c>
    </row>
    <row r="71">
      <c r="A71" s="5">
        <f>HYPERLINK("sdax_Stock_Data_EUR.xlsx#'ZEAL NETWORK SE'!A1", "ZEAL NETWORK SE")</f>
        <v/>
      </c>
    </row>
    <row r="72">
      <c r="A72" s="5">
        <f>HYPERLINK("sdax_Stock_Data_EUR.xlsx#'ZOOPLUS'!A1", "ZOOPLUS")</f>
        <v/>
      </c>
    </row>
  </sheetData>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20"/>
    <col customWidth="1" max="15" min="15" width="20"/>
    <col customWidth="1" max="16" min="16" width="20"/>
    <col customWidth="1" max="17" min="17" width="20"/>
    <col customWidth="1" max="18" min="18" width="10"/>
    <col customWidth="1" max="19" min="19" width="22"/>
    <col customWidth="1" max="20" min="20" width="22"/>
    <col customWidth="1" max="21" min="21" width="9"/>
    <col customWidth="1" max="22" min="22" width="20"/>
    <col customWidth="1" max="23" min="23" width="8"/>
  </cols>
  <sheetData>
    <row r="1">
      <c r="A1" s="1" t="inlineStr">
        <is>
          <t xml:space="preserve">BILFINGER </t>
        </is>
      </c>
      <c r="B1" s="2" t="inlineStr">
        <is>
          <t>WKN: 590900  ISIN: DE0005909006  Symbol:GBF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1880</t>
        </is>
      </c>
      <c r="C4" s="5" t="inlineStr">
        <is>
          <t>Telefon / Phone</t>
        </is>
      </c>
      <c r="D4" s="5" t="inlineStr"/>
      <c r="E4" t="inlineStr">
        <is>
          <t>+49-621-459-0</t>
        </is>
      </c>
      <c r="G4" t="inlineStr">
        <is>
          <t>13.02.2020</t>
        </is>
      </c>
      <c r="H4" t="inlineStr">
        <is>
          <t>Preliminary Results</t>
        </is>
      </c>
      <c r="J4" t="inlineStr">
        <is>
          <t>Cevian Capital Partners Limited</t>
        </is>
      </c>
      <c r="L4" t="inlineStr">
        <is>
          <t>25,62%</t>
        </is>
      </c>
    </row>
    <row r="5">
      <c r="A5" s="5" t="inlineStr">
        <is>
          <t>Ticker</t>
        </is>
      </c>
      <c r="B5" t="inlineStr">
        <is>
          <t>GBF</t>
        </is>
      </c>
      <c r="C5" s="5" t="inlineStr">
        <is>
          <t>Fax</t>
        </is>
      </c>
      <c r="D5" s="5" t="inlineStr"/>
      <c r="E5" t="inlineStr">
        <is>
          <t>-</t>
        </is>
      </c>
      <c r="G5" t="inlineStr">
        <is>
          <t>13.03.2020</t>
        </is>
      </c>
      <c r="H5" t="inlineStr">
        <is>
          <t>Publication Of Annual Report</t>
        </is>
      </c>
      <c r="J5" t="inlineStr">
        <is>
          <t>eigene Aktien</t>
        </is>
      </c>
      <c r="L5" t="inlineStr">
        <is>
          <t>5,01%</t>
        </is>
      </c>
    </row>
    <row r="6">
      <c r="A6" s="5" t="inlineStr">
        <is>
          <t>Gelistet Seit / Listed Since</t>
        </is>
      </c>
      <c r="B6" t="inlineStr">
        <is>
          <t>01.01.1975</t>
        </is>
      </c>
      <c r="C6" s="5" t="inlineStr">
        <is>
          <t>Internet</t>
        </is>
      </c>
      <c r="D6" s="5" t="inlineStr"/>
      <c r="E6" t="inlineStr">
        <is>
          <t>http://www.bilfinger.com/</t>
        </is>
      </c>
      <c r="G6" t="inlineStr">
        <is>
          <t>14.05.2020</t>
        </is>
      </c>
      <c r="H6" t="inlineStr">
        <is>
          <t>Result Q1</t>
        </is>
      </c>
      <c r="J6" t="inlineStr">
        <is>
          <t>Athris Holding AG</t>
        </is>
      </c>
      <c r="L6" t="inlineStr">
        <is>
          <t>2,94%</t>
        </is>
      </c>
    </row>
    <row r="7">
      <c r="A7" s="5" t="inlineStr">
        <is>
          <t>Nominalwert / Nominal Value</t>
        </is>
      </c>
      <c r="B7" t="inlineStr">
        <is>
          <t>3,00</t>
        </is>
      </c>
      <c r="C7" s="5" t="inlineStr">
        <is>
          <t>E-Mail</t>
        </is>
      </c>
      <c r="D7" s="5" t="inlineStr"/>
      <c r="E7" t="inlineStr">
        <is>
          <t>info@bilfinger.de</t>
        </is>
      </c>
      <c r="G7" t="inlineStr">
        <is>
          <t>24.06.2020</t>
        </is>
      </c>
      <c r="H7" t="inlineStr">
        <is>
          <t>Annual General Meeting</t>
        </is>
      </c>
      <c r="J7" t="inlineStr">
        <is>
          <t>DJE Investment S.A.</t>
        </is>
      </c>
      <c r="L7" t="inlineStr">
        <is>
          <t>2,98%</t>
        </is>
      </c>
    </row>
    <row r="8">
      <c r="A8" s="5" t="inlineStr">
        <is>
          <t>Land / Country</t>
        </is>
      </c>
      <c r="B8" t="inlineStr">
        <is>
          <t>Deutschland</t>
        </is>
      </c>
      <c r="C8" s="5" t="inlineStr">
        <is>
          <t>Inv. Relations Telefon / Phone</t>
        </is>
      </c>
      <c r="D8" s="5" t="inlineStr"/>
      <c r="E8" t="inlineStr">
        <is>
          <t>+49-621-459-2377</t>
        </is>
      </c>
      <c r="G8" t="inlineStr">
        <is>
          <t>13.08.2020</t>
        </is>
      </c>
      <c r="H8" t="inlineStr">
        <is>
          <t>Score Half Year</t>
        </is>
      </c>
      <c r="J8" t="inlineStr">
        <is>
          <t>Delta Lloyd N.V.</t>
        </is>
      </c>
      <c r="L8" t="inlineStr">
        <is>
          <t>2,59%</t>
        </is>
      </c>
    </row>
    <row r="9">
      <c r="A9" s="5" t="inlineStr">
        <is>
          <t>Währung / Currency</t>
        </is>
      </c>
      <c r="B9" t="inlineStr">
        <is>
          <t>EUR</t>
        </is>
      </c>
      <c r="C9" s="5" t="inlineStr">
        <is>
          <t>Inv. Relations E-Mail</t>
        </is>
      </c>
      <c r="D9" s="5" t="inlineStr"/>
      <c r="E9" t="inlineStr">
        <is>
          <t>bettina.schneider@bilfinger.com</t>
        </is>
      </c>
      <c r="G9" t="inlineStr">
        <is>
          <t>12.11.2020</t>
        </is>
      </c>
      <c r="H9" t="inlineStr">
        <is>
          <t>Q3 Earnings</t>
        </is>
      </c>
      <c r="J9" t="inlineStr">
        <is>
          <t>Schroders PLC</t>
        </is>
      </c>
      <c r="L9" t="inlineStr">
        <is>
          <t>2,95%</t>
        </is>
      </c>
    </row>
    <row r="10">
      <c r="A10" s="5" t="inlineStr">
        <is>
          <t>Branche / Industry</t>
        </is>
      </c>
      <c r="B10" t="inlineStr">
        <is>
          <t>Various</t>
        </is>
      </c>
      <c r="C10" s="5" t="inlineStr">
        <is>
          <t>Kontaktperson / Contact Person</t>
        </is>
      </c>
      <c r="D10" s="5" t="inlineStr"/>
      <c r="E10" t="inlineStr">
        <is>
          <t>Bettina Schneider</t>
        </is>
      </c>
      <c r="J10" t="inlineStr">
        <is>
          <t>Dimensional Holdings Inc.</t>
        </is>
      </c>
      <c r="L10" t="inlineStr">
        <is>
          <t>2,98%</t>
        </is>
      </c>
    </row>
    <row r="11">
      <c r="A11" s="5" t="inlineStr">
        <is>
          <t>Sektor / Sector</t>
        </is>
      </c>
      <c r="B11" t="inlineStr">
        <is>
          <t>Industry</t>
        </is>
      </c>
      <c r="J11" t="inlineStr">
        <is>
          <t>BlackRock, Inc.</t>
        </is>
      </c>
      <c r="L11" t="inlineStr">
        <is>
          <t>2,96%</t>
        </is>
      </c>
    </row>
    <row r="12">
      <c r="A12" s="5" t="inlineStr">
        <is>
          <t>Typ / Genre</t>
        </is>
      </c>
      <c r="B12" t="inlineStr">
        <is>
          <t>Inhaberaktie</t>
        </is>
      </c>
      <c r="J12" t="inlineStr">
        <is>
          <t>Union Investment Privatfonds GmbH</t>
        </is>
      </c>
      <c r="L12" t="inlineStr">
        <is>
          <t>2,92%</t>
        </is>
      </c>
    </row>
    <row r="13">
      <c r="A13" s="5" t="inlineStr">
        <is>
          <t>Adresse / Address</t>
        </is>
      </c>
      <c r="B13" t="inlineStr">
        <is>
          <t>Bilfinger SEOskar-Meixner-Straße 1  D-68163 Mannheim</t>
        </is>
      </c>
    </row>
    <row r="14">
      <c r="A14" s="5" t="inlineStr">
        <is>
          <t>Management</t>
        </is>
      </c>
      <c r="B14" t="inlineStr">
        <is>
          <t>Thomas Blades, Duncan Hall, Christina Johansson</t>
        </is>
      </c>
    </row>
    <row r="15">
      <c r="A15" s="5" t="inlineStr">
        <is>
          <t>Aufsichtsrat / Board</t>
        </is>
      </c>
      <c r="B15" t="inlineStr">
        <is>
          <t>Eckhard Cordes, Stephan Brückner, Agnieszka Al-Selwi, Dorothée Anna Deuring, Nicoletta Giadrossi, Dr. Ralph Heck, Susanne Hupe, Rainer Knerler, Dr. Janna Köke, Frank Lutz, Jörg Sommer, Jens Tischendorf</t>
        </is>
      </c>
    </row>
    <row r="16">
      <c r="A16" s="5" t="inlineStr">
        <is>
          <t>Beschreibung</t>
        </is>
      </c>
      <c r="B16" t="inlineStr">
        <is>
          <t>Die Bilfinger SE ist eine international tätige Unternehmensgruppe, die sich als international führender Industriedienstleister engagiert. Das Unternehmen bietet Services rund um Wartung und Instandhaltung von Industrieanlagen. Bilfinger entwickelt darüber hinaus Komplettlösungen für Anlagen und Infrastrukturprojekte, von der Planung über die Finanzierung bis hin zum Betrieb. Die Auftraggeber kommen sowohl aus den privaten als auch öffentlichen Bereichen. Das Unternehmen zählt zu den führenden Tunnelbauspezialisten im In- und Ausland. Die Bilfinger Unternehmensgruppe ist mit zahlreichen Niederlassungen und Beteiligungsgesellschaften in Deutschland und vielen anderen Ländern auf allen Kontinenten vertreten. Copyright 2014 FINANCE BASE AG</t>
        </is>
      </c>
    </row>
    <row r="17">
      <c r="A17" s="5" t="inlineStr">
        <is>
          <t>Profile</t>
        </is>
      </c>
      <c r="B17" t="inlineStr">
        <is>
          <t>The Bilfinger is a group of companies internationally active, which is committed to a leading international industrial service provider. The company provides services related to maintenance and repair of industrial equipment. Bilfinger also develops complete solutions for plants and infrastructure projects, from planning and financing to operation. The clients come from both the private and public sectors. The company is a leading tunnel specialists at home and abroad. Bilfinger group is represented by numerous subsidiaries and affiliated companies in Germany and many other countries on all continents.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4327</v>
      </c>
      <c r="D20" t="n">
        <v>4153</v>
      </c>
      <c r="E20" t="n">
        <v>4044</v>
      </c>
      <c r="F20" t="n">
        <v>4249</v>
      </c>
      <c r="G20" t="n">
        <v>6481</v>
      </c>
      <c r="H20" t="n">
        <v>7697</v>
      </c>
      <c r="I20" t="n">
        <v>8415</v>
      </c>
      <c r="J20" t="n">
        <v>8509</v>
      </c>
      <c r="K20" t="n">
        <v>8209</v>
      </c>
      <c r="L20" t="n">
        <v>8007</v>
      </c>
      <c r="M20" t="n">
        <v>9581</v>
      </c>
      <c r="N20" t="n">
        <v>9757</v>
      </c>
      <c r="O20" t="n">
        <v>8637</v>
      </c>
      <c r="P20" t="n">
        <v>7502</v>
      </c>
      <c r="Q20" t="n">
        <v>6208</v>
      </c>
      <c r="R20" t="n">
        <v>5466</v>
      </c>
      <c r="S20" t="n">
        <v>4592</v>
      </c>
      <c r="T20" t="n">
        <v>3886</v>
      </c>
      <c r="U20" t="n">
        <v>3645</v>
      </c>
      <c r="V20" t="n">
        <v>3653</v>
      </c>
      <c r="W20" t="inlineStr">
        <is>
          <t>-</t>
        </is>
      </c>
    </row>
    <row r="21">
      <c r="A21" s="5" t="inlineStr">
        <is>
          <t>Operatives Ergebnis (EBIT)</t>
        </is>
      </c>
      <c r="B21" s="5" t="inlineStr">
        <is>
          <t>EBIT Earning Before Interest &amp; Tax</t>
        </is>
      </c>
      <c r="C21" t="n">
        <v>28.1</v>
      </c>
      <c r="D21" t="n">
        <v>-12.2</v>
      </c>
      <c r="E21" t="n">
        <v>-126.1</v>
      </c>
      <c r="F21" t="n">
        <v>-230.8</v>
      </c>
      <c r="G21" t="n">
        <v>133.7</v>
      </c>
      <c r="H21" t="n">
        <v>6.8</v>
      </c>
      <c r="I21" t="n">
        <v>287.1</v>
      </c>
      <c r="J21" t="n">
        <v>414.9</v>
      </c>
      <c r="K21" t="n">
        <v>361</v>
      </c>
      <c r="L21" t="n">
        <v>342.8</v>
      </c>
      <c r="M21" t="n">
        <v>249.6</v>
      </c>
      <c r="N21" t="n">
        <v>298.1</v>
      </c>
      <c r="O21" t="n">
        <v>229.2</v>
      </c>
      <c r="P21" t="n">
        <v>169.8</v>
      </c>
      <c r="Q21" t="n">
        <v>109.5</v>
      </c>
      <c r="R21" t="n">
        <v>80.7</v>
      </c>
      <c r="S21" t="n">
        <v>136.7</v>
      </c>
      <c r="T21" t="n">
        <v>105.1</v>
      </c>
      <c r="U21" t="n">
        <v>34.8</v>
      </c>
      <c r="V21" t="n">
        <v>9.6</v>
      </c>
      <c r="W21" t="inlineStr">
        <is>
          <t>-</t>
        </is>
      </c>
    </row>
    <row r="22">
      <c r="A22" s="5" t="inlineStr">
        <is>
          <t>Finanzergebnis</t>
        </is>
      </c>
      <c r="B22" s="5" t="inlineStr">
        <is>
          <t>Financial Result</t>
        </is>
      </c>
      <c r="C22" t="n">
        <v>-21.9</v>
      </c>
      <c r="D22" t="n">
        <v>15</v>
      </c>
      <c r="E22" t="n">
        <v>-11.8</v>
      </c>
      <c r="F22" t="n">
        <v>-22.1</v>
      </c>
      <c r="G22" t="n">
        <v>-28.3</v>
      </c>
      <c r="H22" t="n">
        <v>-36.2</v>
      </c>
      <c r="I22" t="n">
        <v>-43.1</v>
      </c>
      <c r="J22" t="n">
        <v>-34</v>
      </c>
      <c r="K22" t="n">
        <v>-30.4</v>
      </c>
      <c r="L22" t="n">
        <v>-40</v>
      </c>
      <c r="M22" t="n">
        <v>-35.6</v>
      </c>
      <c r="N22" t="n">
        <v>-14.5</v>
      </c>
      <c r="O22" t="n">
        <v>-1.4</v>
      </c>
      <c r="P22" t="n">
        <v>3.4</v>
      </c>
      <c r="Q22" t="n">
        <v>5.9</v>
      </c>
      <c r="R22" t="n">
        <v>10.3</v>
      </c>
      <c r="S22" t="n">
        <v>-2.8</v>
      </c>
      <c r="T22" t="n">
        <v>16.5</v>
      </c>
      <c r="U22" t="n">
        <v>35.9</v>
      </c>
      <c r="V22" t="n">
        <v>52</v>
      </c>
      <c r="W22" t="inlineStr">
        <is>
          <t>-</t>
        </is>
      </c>
    </row>
    <row r="23">
      <c r="A23" s="5" t="inlineStr">
        <is>
          <t>Ergebnis vor Steuer (EBT)</t>
        </is>
      </c>
      <c r="B23" s="5" t="inlineStr">
        <is>
          <t>EBT Earning Before Tax</t>
        </is>
      </c>
      <c r="C23" t="n">
        <v>6.2</v>
      </c>
      <c r="D23" t="n">
        <v>2.8</v>
      </c>
      <c r="E23" t="n">
        <v>-137.9</v>
      </c>
      <c r="F23" t="n">
        <v>-252.9</v>
      </c>
      <c r="G23" t="n">
        <v>105.4</v>
      </c>
      <c r="H23" t="n">
        <v>-29.4</v>
      </c>
      <c r="I23" t="n">
        <v>244</v>
      </c>
      <c r="J23" t="n">
        <v>380.9</v>
      </c>
      <c r="K23" t="n">
        <v>330.6</v>
      </c>
      <c r="L23" t="n">
        <v>302.8</v>
      </c>
      <c r="M23" t="n">
        <v>214</v>
      </c>
      <c r="N23" t="n">
        <v>283.6</v>
      </c>
      <c r="O23" t="n">
        <v>227.8</v>
      </c>
      <c r="P23" t="n">
        <v>173.2</v>
      </c>
      <c r="Q23" t="n">
        <v>115.4</v>
      </c>
      <c r="R23" t="n">
        <v>91</v>
      </c>
      <c r="S23" t="n">
        <v>133.9</v>
      </c>
      <c r="T23" t="n">
        <v>121.6</v>
      </c>
      <c r="U23" t="n">
        <v>70.7</v>
      </c>
      <c r="V23" t="n">
        <v>61.6</v>
      </c>
      <c r="W23" t="inlineStr">
        <is>
          <t>-</t>
        </is>
      </c>
    </row>
    <row r="24">
      <c r="A24" s="5" t="inlineStr">
        <is>
          <t>Steuern auf Einkommen und Ertrag</t>
        </is>
      </c>
      <c r="B24" s="5" t="inlineStr">
        <is>
          <t>Taxes on income and earnings</t>
        </is>
      </c>
      <c r="C24" t="n">
        <v>3.9</v>
      </c>
      <c r="D24" t="n">
        <v>22.8</v>
      </c>
      <c r="E24" t="n">
        <v>2.5</v>
      </c>
      <c r="F24" t="n">
        <v>25.9</v>
      </c>
      <c r="G24" t="n">
        <v>100.5</v>
      </c>
      <c r="H24" t="n">
        <v>45.5</v>
      </c>
      <c r="I24" t="n">
        <v>71.5</v>
      </c>
      <c r="J24" t="n">
        <v>103.5</v>
      </c>
      <c r="K24" t="n">
        <v>108.7</v>
      </c>
      <c r="L24" t="n">
        <v>95.09999999999999</v>
      </c>
      <c r="M24" t="n">
        <v>71.3</v>
      </c>
      <c r="N24" t="n">
        <v>79.2</v>
      </c>
      <c r="O24" t="n">
        <v>87.90000000000001</v>
      </c>
      <c r="P24" t="n">
        <v>77</v>
      </c>
      <c r="Q24" t="n">
        <v>41.6</v>
      </c>
      <c r="R24" t="n">
        <v>34.3</v>
      </c>
      <c r="S24" t="n">
        <v>4</v>
      </c>
      <c r="T24" t="n">
        <v>4.6</v>
      </c>
      <c r="U24" t="n">
        <v>18.4</v>
      </c>
      <c r="V24" t="n">
        <v>18.1</v>
      </c>
      <c r="W24" t="inlineStr">
        <is>
          <t>-</t>
        </is>
      </c>
    </row>
    <row r="25">
      <c r="A25" s="5" t="inlineStr">
        <is>
          <t>Ergebnis nach Steuer</t>
        </is>
      </c>
      <c r="B25" s="5" t="inlineStr">
        <is>
          <t>Earnings after tax</t>
        </is>
      </c>
      <c r="C25" t="n">
        <v>2.3</v>
      </c>
      <c r="D25" t="n">
        <v>-20</v>
      </c>
      <c r="E25" t="n">
        <v>-140.4</v>
      </c>
      <c r="F25" t="n">
        <v>-278.8</v>
      </c>
      <c r="G25" t="n">
        <v>4.9</v>
      </c>
      <c r="H25" t="n">
        <v>-74.90000000000001</v>
      </c>
      <c r="I25" t="n">
        <v>172.5</v>
      </c>
      <c r="J25" t="n">
        <v>277.4</v>
      </c>
      <c r="K25" t="n">
        <v>221.9</v>
      </c>
      <c r="L25" t="n">
        <v>207.7</v>
      </c>
      <c r="M25" t="n">
        <v>142.7</v>
      </c>
      <c r="N25" t="n">
        <v>204.4</v>
      </c>
      <c r="O25" t="n">
        <v>139.9</v>
      </c>
      <c r="P25" t="n">
        <v>96.2</v>
      </c>
      <c r="Q25" t="n">
        <v>73.8</v>
      </c>
      <c r="R25" t="n">
        <v>56.7</v>
      </c>
      <c r="S25" t="n">
        <v>129.9</v>
      </c>
      <c r="T25" t="n">
        <v>117</v>
      </c>
      <c r="U25" t="n">
        <v>52.3</v>
      </c>
      <c r="V25" t="n">
        <v>43.5</v>
      </c>
      <c r="W25" t="inlineStr">
        <is>
          <t>-</t>
        </is>
      </c>
    </row>
    <row r="26">
      <c r="A26" s="5" t="inlineStr">
        <is>
          <t>Minderheitenanteil</t>
        </is>
      </c>
      <c r="B26" s="5" t="inlineStr">
        <is>
          <t>Minority Share</t>
        </is>
      </c>
      <c r="C26" t="n">
        <v>-1.7</v>
      </c>
      <c r="D26" t="n">
        <v>-1</v>
      </c>
      <c r="E26" t="n">
        <v>-2.6</v>
      </c>
      <c r="F26" t="n">
        <v>-1.6</v>
      </c>
      <c r="G26" t="n">
        <v>14.5</v>
      </c>
      <c r="H26" t="n">
        <v>30.7</v>
      </c>
      <c r="I26" t="n">
        <v>-3.4</v>
      </c>
      <c r="J26" t="n">
        <v>-2.5</v>
      </c>
      <c r="K26" t="n">
        <v>-1.8</v>
      </c>
      <c r="L26" t="n">
        <v>-2.4</v>
      </c>
      <c r="M26" t="n">
        <v>-2.5</v>
      </c>
      <c r="N26" t="n">
        <v>-4</v>
      </c>
      <c r="O26" t="n">
        <v>-5.8</v>
      </c>
      <c r="P26" t="n">
        <v>-4.1</v>
      </c>
      <c r="Q26" t="n">
        <v>-7.3</v>
      </c>
      <c r="R26" t="n">
        <v>-5.5</v>
      </c>
      <c r="S26" t="n">
        <v>-4</v>
      </c>
      <c r="T26" t="n">
        <v>-2.3</v>
      </c>
      <c r="U26" t="n">
        <v>0.1</v>
      </c>
      <c r="V26" t="n">
        <v>-0.1</v>
      </c>
      <c r="W26" t="inlineStr">
        <is>
          <t>-</t>
        </is>
      </c>
    </row>
    <row r="27">
      <c r="A27" s="5" t="inlineStr">
        <is>
          <t>Jahresüberschuss/-fehlbetrag</t>
        </is>
      </c>
      <c r="B27" s="5" t="inlineStr">
        <is>
          <t>Net Profit</t>
        </is>
      </c>
      <c r="C27" t="n">
        <v>24.2</v>
      </c>
      <c r="D27" t="n">
        <v>-24.3</v>
      </c>
      <c r="E27" t="n">
        <v>-88.5</v>
      </c>
      <c r="F27" t="n">
        <v>270.6</v>
      </c>
      <c r="G27" t="n">
        <v>-488.7</v>
      </c>
      <c r="H27" t="n">
        <v>-71.40000000000001</v>
      </c>
      <c r="I27" t="n">
        <v>172.8</v>
      </c>
      <c r="J27" t="n">
        <v>274.9</v>
      </c>
      <c r="K27" t="n">
        <v>394.1</v>
      </c>
      <c r="L27" t="n">
        <v>284</v>
      </c>
      <c r="M27" t="n">
        <v>140.2</v>
      </c>
      <c r="N27" t="n">
        <v>200.4</v>
      </c>
      <c r="O27" t="n">
        <v>134.1</v>
      </c>
      <c r="P27" t="n">
        <v>92.09999999999999</v>
      </c>
      <c r="Q27" t="n">
        <v>66.5</v>
      </c>
      <c r="R27" t="n">
        <v>51.2</v>
      </c>
      <c r="S27" t="n">
        <v>125.9</v>
      </c>
      <c r="T27" t="n">
        <v>114.7</v>
      </c>
      <c r="U27" t="n">
        <v>52.4</v>
      </c>
      <c r="V27" t="n">
        <v>43.4</v>
      </c>
      <c r="W27" t="inlineStr">
        <is>
          <t>-</t>
        </is>
      </c>
    </row>
    <row r="28">
      <c r="A28" s="5" t="inlineStr">
        <is>
          <t>Summe Umlaufvermögen</t>
        </is>
      </c>
      <c r="B28" s="5" t="inlineStr">
        <is>
          <t>Current Assets</t>
        </is>
      </c>
      <c r="C28" t="n">
        <v>1678</v>
      </c>
      <c r="D28" t="n">
        <v>1862</v>
      </c>
      <c r="E28" t="n">
        <v>1977</v>
      </c>
      <c r="F28" t="n">
        <v>2329</v>
      </c>
      <c r="G28" t="n">
        <v>2868</v>
      </c>
      <c r="H28" t="n">
        <v>2935</v>
      </c>
      <c r="I28" t="n">
        <v>3398</v>
      </c>
      <c r="J28" t="n">
        <v>3331</v>
      </c>
      <c r="K28" t="n">
        <v>4629</v>
      </c>
      <c r="L28" t="n">
        <v>3477</v>
      </c>
      <c r="M28" t="n">
        <v>3026</v>
      </c>
      <c r="N28" t="n">
        <v>2809</v>
      </c>
      <c r="O28" t="n">
        <v>2996</v>
      </c>
      <c r="P28" t="n">
        <v>2678</v>
      </c>
      <c r="Q28" t="n">
        <v>2405</v>
      </c>
      <c r="R28" t="n">
        <v>2356</v>
      </c>
      <c r="S28" t="n">
        <v>2366</v>
      </c>
      <c r="T28" t="n">
        <v>2375</v>
      </c>
      <c r="U28" t="n">
        <v>2412</v>
      </c>
      <c r="V28" t="n">
        <v>2230</v>
      </c>
      <c r="W28" t="inlineStr">
        <is>
          <t>-</t>
        </is>
      </c>
    </row>
    <row r="29">
      <c r="A29" s="5" t="inlineStr">
        <is>
          <t>Summe Anlagevermögen</t>
        </is>
      </c>
      <c r="B29" s="5" t="inlineStr">
        <is>
          <t>Fixed Assets</t>
        </is>
      </c>
      <c r="C29" t="n">
        <v>1676</v>
      </c>
      <c r="D29" t="n">
        <v>1540</v>
      </c>
      <c r="E29" t="n">
        <v>1557</v>
      </c>
      <c r="F29" t="n">
        <v>1569</v>
      </c>
      <c r="G29" t="n">
        <v>2177</v>
      </c>
      <c r="H29" t="n">
        <v>2804</v>
      </c>
      <c r="I29" t="n">
        <v>2947</v>
      </c>
      <c r="J29" t="n">
        <v>3343</v>
      </c>
      <c r="K29" t="n">
        <v>2926</v>
      </c>
      <c r="L29" t="n">
        <v>4267</v>
      </c>
      <c r="M29" t="n">
        <v>4685</v>
      </c>
      <c r="N29" t="n">
        <v>3776</v>
      </c>
      <c r="O29" t="n">
        <v>3010</v>
      </c>
      <c r="P29" t="n">
        <v>2323</v>
      </c>
      <c r="Q29" t="n">
        <v>1817</v>
      </c>
      <c r="R29" t="n">
        <v>1252</v>
      </c>
      <c r="S29" t="n">
        <v>1012</v>
      </c>
      <c r="T29" t="n">
        <v>1186</v>
      </c>
      <c r="U29" t="n">
        <v>846.4</v>
      </c>
      <c r="V29" t="n">
        <v>791.8</v>
      </c>
      <c r="W29" t="inlineStr">
        <is>
          <t>-</t>
        </is>
      </c>
    </row>
    <row r="30">
      <c r="A30" s="5" t="inlineStr">
        <is>
          <t>Summe Aktiva</t>
        </is>
      </c>
      <c r="B30" s="5" t="inlineStr">
        <is>
          <t>Total Assets</t>
        </is>
      </c>
      <c r="C30" t="n">
        <v>3355</v>
      </c>
      <c r="D30" t="n">
        <v>3476</v>
      </c>
      <c r="E30" t="n">
        <v>3620</v>
      </c>
      <c r="F30" t="n">
        <v>4019</v>
      </c>
      <c r="G30" t="n">
        <v>5208</v>
      </c>
      <c r="H30" t="n">
        <v>5962</v>
      </c>
      <c r="I30" t="n">
        <v>6532</v>
      </c>
      <c r="J30" t="n">
        <v>6850</v>
      </c>
      <c r="K30" t="n">
        <v>7720</v>
      </c>
      <c r="L30" t="n">
        <v>7937</v>
      </c>
      <c r="M30" t="n">
        <v>7941</v>
      </c>
      <c r="N30" t="n">
        <v>6773</v>
      </c>
      <c r="O30" t="n">
        <v>6110</v>
      </c>
      <c r="P30" t="n">
        <v>5129</v>
      </c>
      <c r="Q30" t="n">
        <v>4357</v>
      </c>
      <c r="R30" t="n">
        <v>3720</v>
      </c>
      <c r="S30" t="n">
        <v>3483</v>
      </c>
      <c r="T30" t="n">
        <v>3633</v>
      </c>
      <c r="U30" t="n">
        <v>3311</v>
      </c>
      <c r="V30" t="n">
        <v>3077</v>
      </c>
      <c r="W30" t="inlineStr">
        <is>
          <t>-</t>
        </is>
      </c>
    </row>
    <row r="31">
      <c r="A31" s="5" t="inlineStr">
        <is>
          <t>Summe kurzfristiges Fremdkapital</t>
        </is>
      </c>
      <c r="B31" s="5" t="inlineStr">
        <is>
          <t>Short-Term Debt</t>
        </is>
      </c>
      <c r="C31" t="n">
        <v>1285</v>
      </c>
      <c r="D31" t="n">
        <v>1908</v>
      </c>
      <c r="E31" t="n">
        <v>1364</v>
      </c>
      <c r="F31" t="n">
        <v>1500</v>
      </c>
      <c r="G31" t="n">
        <v>2724</v>
      </c>
      <c r="H31" t="n">
        <v>2824</v>
      </c>
      <c r="I31" t="n">
        <v>3154</v>
      </c>
      <c r="J31" t="n">
        <v>3065</v>
      </c>
      <c r="K31" t="n">
        <v>4768</v>
      </c>
      <c r="L31" t="n">
        <v>3614</v>
      </c>
      <c r="M31" t="n">
        <v>3506</v>
      </c>
      <c r="N31" t="n">
        <v>3030</v>
      </c>
      <c r="O31" t="n">
        <v>2979</v>
      </c>
      <c r="P31" t="n">
        <v>2604</v>
      </c>
      <c r="Q31" t="n">
        <v>2269</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917.2</v>
      </c>
      <c r="D32" t="n">
        <v>363.1</v>
      </c>
      <c r="E32" t="n">
        <v>873.6</v>
      </c>
      <c r="F32" t="n">
        <v>897.6</v>
      </c>
      <c r="G32" t="n">
        <v>1044</v>
      </c>
      <c r="H32" t="n">
        <v>1220</v>
      </c>
      <c r="I32" t="n">
        <v>1213</v>
      </c>
      <c r="J32" t="n">
        <v>1748</v>
      </c>
      <c r="K32" t="n">
        <v>1159</v>
      </c>
      <c r="L32" t="n">
        <v>2511</v>
      </c>
      <c r="M32" t="n">
        <v>2873</v>
      </c>
      <c r="N32" t="n">
        <v>2602</v>
      </c>
      <c r="O32" t="n">
        <v>1821</v>
      </c>
      <c r="P32" t="n">
        <v>1320</v>
      </c>
      <c r="Q32" t="n">
        <v>898.8</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2202</v>
      </c>
      <c r="D33" t="n">
        <v>2271</v>
      </c>
      <c r="E33" t="n">
        <v>2237</v>
      </c>
      <c r="F33" t="n">
        <v>2398</v>
      </c>
      <c r="G33" t="n">
        <v>3768</v>
      </c>
      <c r="H33" t="n">
        <v>4045</v>
      </c>
      <c r="I33" t="n">
        <v>4368</v>
      </c>
      <c r="J33" t="n">
        <v>4813</v>
      </c>
      <c r="K33" t="n">
        <v>5927</v>
      </c>
      <c r="L33" t="n">
        <v>6125</v>
      </c>
      <c r="M33" t="n">
        <v>6379</v>
      </c>
      <c r="N33" t="n">
        <v>5632</v>
      </c>
      <c r="O33" t="n">
        <v>4800</v>
      </c>
      <c r="P33" t="n">
        <v>3923</v>
      </c>
      <c r="Q33" t="n">
        <v>3168</v>
      </c>
      <c r="R33" t="n">
        <v>2590</v>
      </c>
      <c r="S33" t="n">
        <v>2347</v>
      </c>
      <c r="T33" t="n">
        <v>2601</v>
      </c>
      <c r="U33" t="n">
        <v>2198</v>
      </c>
      <c r="V33" t="n">
        <v>2173</v>
      </c>
      <c r="W33" t="inlineStr">
        <is>
          <t>-</t>
        </is>
      </c>
    </row>
    <row r="34">
      <c r="A34" s="5" t="inlineStr">
        <is>
          <t>Minderheitenanteil</t>
        </is>
      </c>
      <c r="B34" s="5" t="inlineStr">
        <is>
          <t>Minority Share</t>
        </is>
      </c>
      <c r="C34" t="n">
        <v>-12.4</v>
      </c>
      <c r="D34" t="n">
        <v>-12.9</v>
      </c>
      <c r="E34" t="n">
        <v>-24.7</v>
      </c>
      <c r="F34" t="n">
        <v>-28.3</v>
      </c>
      <c r="G34" t="n">
        <v>-36.8</v>
      </c>
      <c r="H34" t="n">
        <v>-20.6</v>
      </c>
      <c r="I34" t="n">
        <v>15.5</v>
      </c>
      <c r="J34" t="n">
        <v>8</v>
      </c>
      <c r="K34" t="n">
        <v>4.9</v>
      </c>
      <c r="L34" t="n">
        <v>9.4</v>
      </c>
      <c r="M34" t="n">
        <v>23</v>
      </c>
      <c r="N34" t="n">
        <v>21</v>
      </c>
      <c r="O34" t="n">
        <v>21.3</v>
      </c>
      <c r="P34" t="n">
        <v>16.8</v>
      </c>
      <c r="Q34" t="n">
        <v>27.7</v>
      </c>
      <c r="R34" t="n">
        <v>20.5</v>
      </c>
      <c r="S34" t="n">
        <v>24.9</v>
      </c>
      <c r="T34" t="n">
        <v>20.8</v>
      </c>
      <c r="U34" t="n">
        <v>3.2</v>
      </c>
      <c r="V34" t="n">
        <v>3</v>
      </c>
      <c r="W34" t="inlineStr">
        <is>
          <t>-</t>
        </is>
      </c>
    </row>
    <row r="35">
      <c r="A35" s="5" t="inlineStr">
        <is>
          <t>Summe Eigenkapital</t>
        </is>
      </c>
      <c r="B35" s="5" t="inlineStr">
        <is>
          <t>Equity</t>
        </is>
      </c>
      <c r="C35" t="n">
        <v>1165</v>
      </c>
      <c r="D35" t="n">
        <v>1218</v>
      </c>
      <c r="E35" t="n">
        <v>1408</v>
      </c>
      <c r="F35" t="n">
        <v>1649</v>
      </c>
      <c r="G35" t="n">
        <v>1476</v>
      </c>
      <c r="H35" t="n">
        <v>1938</v>
      </c>
      <c r="I35" t="n">
        <v>2149</v>
      </c>
      <c r="J35" t="n">
        <v>2029</v>
      </c>
      <c r="K35" t="n">
        <v>1788</v>
      </c>
      <c r="L35" t="n">
        <v>1803</v>
      </c>
      <c r="M35" t="n">
        <v>1538</v>
      </c>
      <c r="N35" t="n">
        <v>1120</v>
      </c>
      <c r="O35" t="n">
        <v>1289</v>
      </c>
      <c r="P35" t="n">
        <v>1189</v>
      </c>
      <c r="Q35" t="n">
        <v>1161</v>
      </c>
      <c r="R35" t="n">
        <v>1110</v>
      </c>
      <c r="S35" t="n">
        <v>1111</v>
      </c>
      <c r="T35" t="n">
        <v>1012</v>
      </c>
      <c r="U35" t="n">
        <v>1110</v>
      </c>
      <c r="V35" t="n">
        <v>900.4</v>
      </c>
      <c r="W35" t="inlineStr">
        <is>
          <t>-</t>
        </is>
      </c>
    </row>
    <row r="36">
      <c r="A36" s="5" t="inlineStr">
        <is>
          <t>Summe Passiva</t>
        </is>
      </c>
      <c r="B36" s="5" t="inlineStr">
        <is>
          <t>Liabilities &amp; Shareholder Equity</t>
        </is>
      </c>
      <c r="C36" t="n">
        <v>3355</v>
      </c>
      <c r="D36" t="n">
        <v>3476</v>
      </c>
      <c r="E36" t="n">
        <v>3620</v>
      </c>
      <c r="F36" t="n">
        <v>4019</v>
      </c>
      <c r="G36" t="n">
        <v>5208</v>
      </c>
      <c r="H36" t="n">
        <v>5962</v>
      </c>
      <c r="I36" t="n">
        <v>6532</v>
      </c>
      <c r="J36" t="n">
        <v>6850</v>
      </c>
      <c r="K36" t="n">
        <v>7720</v>
      </c>
      <c r="L36" t="n">
        <v>7937</v>
      </c>
      <c r="M36" t="n">
        <v>7941</v>
      </c>
      <c r="N36" t="n">
        <v>6773</v>
      </c>
      <c r="O36" t="n">
        <v>6110</v>
      </c>
      <c r="P36" t="n">
        <v>5129</v>
      </c>
      <c r="Q36" t="n">
        <v>4357</v>
      </c>
      <c r="R36" t="n">
        <v>3720</v>
      </c>
      <c r="S36" t="n">
        <v>3483</v>
      </c>
      <c r="T36" t="n">
        <v>3633</v>
      </c>
      <c r="U36" t="n">
        <v>3311</v>
      </c>
      <c r="V36" t="n">
        <v>3077</v>
      </c>
      <c r="W36" t="inlineStr">
        <is>
          <t>-</t>
        </is>
      </c>
    </row>
    <row r="37">
      <c r="A37" s="5" t="inlineStr">
        <is>
          <t>Mio.Aktien im Umlauf</t>
        </is>
      </c>
      <c r="B37" s="5" t="inlineStr">
        <is>
          <t>Million shares outstanding</t>
        </is>
      </c>
      <c r="C37" t="n">
        <v>44.21</v>
      </c>
      <c r="D37" t="n">
        <v>44.21</v>
      </c>
      <c r="E37" t="n">
        <v>44.21</v>
      </c>
      <c r="F37" t="n">
        <v>46.02</v>
      </c>
      <c r="G37" t="n">
        <v>46.02</v>
      </c>
      <c r="H37" t="n">
        <v>46.02</v>
      </c>
      <c r="I37" t="n">
        <v>46.02</v>
      </c>
      <c r="J37" t="n">
        <v>46.02</v>
      </c>
      <c r="K37" t="n">
        <v>46</v>
      </c>
      <c r="L37" t="n">
        <v>46</v>
      </c>
      <c r="M37" t="n">
        <v>46</v>
      </c>
      <c r="N37" t="n">
        <v>37.2</v>
      </c>
      <c r="O37" t="n">
        <v>37.2</v>
      </c>
      <c r="P37" t="n">
        <v>37.2</v>
      </c>
      <c r="Q37" t="n">
        <v>37.2</v>
      </c>
      <c r="R37" t="n">
        <v>36.7</v>
      </c>
      <c r="S37" t="n">
        <v>36.7</v>
      </c>
      <c r="T37" t="n">
        <v>36.4</v>
      </c>
      <c r="U37" t="n">
        <v>36.3</v>
      </c>
      <c r="V37" t="n">
        <v>36.3</v>
      </c>
      <c r="W37" t="inlineStr">
        <is>
          <t>-</t>
        </is>
      </c>
    </row>
    <row r="38">
      <c r="A38" s="5" t="inlineStr">
        <is>
          <t>Ergebnis je Aktie (brutto)</t>
        </is>
      </c>
      <c r="B38" s="5" t="inlineStr">
        <is>
          <t>Earnings per share</t>
        </is>
      </c>
      <c r="C38" t="n">
        <v>0.14</v>
      </c>
      <c r="D38" t="n">
        <v>0.06</v>
      </c>
      <c r="E38" t="n">
        <v>-3.12</v>
      </c>
      <c r="F38" t="n">
        <v>-5.49</v>
      </c>
      <c r="G38" t="n">
        <v>2.29</v>
      </c>
      <c r="H38" t="n">
        <v>-0.64</v>
      </c>
      <c r="I38" t="n">
        <v>5.3</v>
      </c>
      <c r="J38" t="n">
        <v>8.279999999999999</v>
      </c>
      <c r="K38" t="n">
        <v>7.19</v>
      </c>
      <c r="L38" t="n">
        <v>6.58</v>
      </c>
      <c r="M38" t="n">
        <v>4.65</v>
      </c>
      <c r="N38" t="n">
        <v>7.62</v>
      </c>
      <c r="O38" t="n">
        <v>6.12</v>
      </c>
      <c r="P38" t="n">
        <v>4.66</v>
      </c>
      <c r="Q38" t="n">
        <v>3.1</v>
      </c>
      <c r="R38" t="n">
        <v>2.48</v>
      </c>
      <c r="S38" t="n">
        <v>3.65</v>
      </c>
      <c r="T38" t="n">
        <v>3.34</v>
      </c>
      <c r="U38" t="n">
        <v>1.95</v>
      </c>
      <c r="V38" t="n">
        <v>1.7</v>
      </c>
      <c r="W38" t="inlineStr">
        <is>
          <t>-</t>
        </is>
      </c>
    </row>
    <row r="39">
      <c r="A39" s="5" t="inlineStr">
        <is>
          <t>Ergebnis je Aktie (unverwässert)</t>
        </is>
      </c>
      <c r="B39" s="5" t="inlineStr">
        <is>
          <t>Basic Earnings per share</t>
        </is>
      </c>
      <c r="C39" t="n">
        <v>0.6</v>
      </c>
      <c r="D39" t="n">
        <v>-0.59</v>
      </c>
      <c r="E39" t="n">
        <v>-2.01</v>
      </c>
      <c r="F39" t="n">
        <v>6.13</v>
      </c>
      <c r="G39" t="n">
        <v>-11.06</v>
      </c>
      <c r="H39" t="n">
        <v>-1.62</v>
      </c>
      <c r="I39" t="n">
        <v>3.91</v>
      </c>
      <c r="J39" t="n">
        <v>6.23</v>
      </c>
      <c r="K39" t="n">
        <v>8.93</v>
      </c>
      <c r="L39" t="n">
        <v>6.43</v>
      </c>
      <c r="M39" t="n">
        <v>3.79</v>
      </c>
      <c r="N39" t="n">
        <v>5.61</v>
      </c>
      <c r="O39" t="n">
        <v>3.6</v>
      </c>
      <c r="P39" t="n">
        <v>2.48</v>
      </c>
      <c r="Q39" t="n">
        <v>1.8</v>
      </c>
      <c r="R39" t="n">
        <v>1.39</v>
      </c>
      <c r="S39" t="n">
        <v>3.44</v>
      </c>
      <c r="T39" t="n">
        <v>3.16</v>
      </c>
      <c r="U39" t="n">
        <v>1.44</v>
      </c>
      <c r="V39" t="n">
        <v>1.2</v>
      </c>
      <c r="W39" t="n">
        <v>0.62</v>
      </c>
    </row>
    <row r="40">
      <c r="A40" s="5" t="inlineStr">
        <is>
          <t>Ergebnis je Aktie (verwässert)</t>
        </is>
      </c>
      <c r="B40" s="5" t="inlineStr">
        <is>
          <t>Diluted Earnings per share</t>
        </is>
      </c>
      <c r="C40" t="n">
        <v>0.6</v>
      </c>
      <c r="D40" t="n">
        <v>-0.59</v>
      </c>
      <c r="E40" t="n">
        <v>-2.01</v>
      </c>
      <c r="F40" t="n">
        <v>6.13</v>
      </c>
      <c r="G40" t="n">
        <v>-11.06</v>
      </c>
      <c r="H40" t="n">
        <v>-1.62</v>
      </c>
      <c r="I40" t="n">
        <v>3.91</v>
      </c>
      <c r="J40" t="n">
        <v>6.23</v>
      </c>
      <c r="K40" t="n">
        <v>8.93</v>
      </c>
      <c r="L40" t="n">
        <v>6.43</v>
      </c>
      <c r="M40" t="n">
        <v>3.79</v>
      </c>
      <c r="N40" t="n">
        <v>5.61</v>
      </c>
      <c r="O40" t="n">
        <v>3.6</v>
      </c>
      <c r="P40" t="n">
        <v>2.48</v>
      </c>
      <c r="Q40" t="n">
        <v>1.8</v>
      </c>
      <c r="R40" t="n">
        <v>1.39</v>
      </c>
      <c r="S40" t="n">
        <v>3.42</v>
      </c>
      <c r="T40" t="n">
        <v>3.14</v>
      </c>
      <c r="U40" t="n">
        <v>1.44</v>
      </c>
      <c r="V40" t="n">
        <v>1.2</v>
      </c>
      <c r="W40" t="n">
        <v>0.62</v>
      </c>
    </row>
    <row r="41">
      <c r="A41" s="5" t="inlineStr">
        <is>
          <t>Dividende je Aktie</t>
        </is>
      </c>
      <c r="B41" s="5" t="inlineStr">
        <is>
          <t>Dividend per share</t>
        </is>
      </c>
      <c r="C41" t="inlineStr">
        <is>
          <t>-</t>
        </is>
      </c>
      <c r="D41" t="n">
        <v>1</v>
      </c>
      <c r="E41" t="n">
        <v>1</v>
      </c>
      <c r="F41" t="n">
        <v>1</v>
      </c>
      <c r="G41" t="inlineStr">
        <is>
          <t>-</t>
        </is>
      </c>
      <c r="H41" t="n">
        <v>2</v>
      </c>
      <c r="I41" t="n">
        <v>3</v>
      </c>
      <c r="J41" t="n">
        <v>3</v>
      </c>
      <c r="K41" t="n">
        <v>3.4</v>
      </c>
      <c r="L41" t="n">
        <v>2.5</v>
      </c>
      <c r="M41" t="n">
        <v>2</v>
      </c>
      <c r="N41" t="n">
        <v>2</v>
      </c>
      <c r="O41" t="n">
        <v>1.8</v>
      </c>
      <c r="P41" t="n">
        <v>1.25</v>
      </c>
      <c r="Q41" t="n">
        <v>1</v>
      </c>
      <c r="R41" t="n">
        <v>1</v>
      </c>
      <c r="S41" t="n">
        <v>1.3</v>
      </c>
      <c r="T41" t="n">
        <v>1</v>
      </c>
      <c r="U41" t="n">
        <v>0.55</v>
      </c>
      <c r="V41" t="n">
        <v>0.41</v>
      </c>
      <c r="W41" t="n">
        <v>0.41</v>
      </c>
    </row>
    <row r="42">
      <c r="A42" s="5" t="inlineStr">
        <is>
          <t>Dividendenausschüttung in Mio</t>
        </is>
      </c>
      <c r="B42" s="5" t="inlineStr">
        <is>
          <t>Dividend Payment in M</t>
        </is>
      </c>
      <c r="C42" t="inlineStr">
        <is>
          <t>-</t>
        </is>
      </c>
      <c r="D42" t="n">
        <v>40</v>
      </c>
      <c r="E42" t="n">
        <v>43</v>
      </c>
      <c r="F42" t="n">
        <v>44.2</v>
      </c>
      <c r="G42" t="inlineStr">
        <is>
          <t>-</t>
        </is>
      </c>
      <c r="H42" t="n">
        <v>88.40000000000001</v>
      </c>
      <c r="I42" t="n">
        <v>132.5</v>
      </c>
      <c r="J42" t="n">
        <v>132.4</v>
      </c>
      <c r="K42" t="n">
        <v>150.1</v>
      </c>
      <c r="L42" t="n">
        <v>110.4</v>
      </c>
      <c r="M42" t="n">
        <v>88.3</v>
      </c>
      <c r="N42" t="n">
        <v>70.59999999999999</v>
      </c>
      <c r="O42" t="n">
        <v>67</v>
      </c>
      <c r="P42" t="n">
        <v>46.5</v>
      </c>
      <c r="Q42" t="n">
        <v>37.2</v>
      </c>
      <c r="R42" t="n">
        <v>36.7</v>
      </c>
      <c r="S42" t="n">
        <v>47.7</v>
      </c>
      <c r="T42" t="n">
        <v>36.4</v>
      </c>
      <c r="U42" t="n">
        <v>20</v>
      </c>
      <c r="V42" t="n">
        <v>14.8</v>
      </c>
      <c r="W42" t="n">
        <v>14.8</v>
      </c>
    </row>
    <row r="43">
      <c r="A43" s="5" t="inlineStr">
        <is>
          <t>Umsatz</t>
        </is>
      </c>
      <c r="B43" s="5" t="inlineStr">
        <is>
          <t>Revenue</t>
        </is>
      </c>
      <c r="C43" t="n">
        <v>97.87</v>
      </c>
      <c r="D43" t="n">
        <v>93.93000000000001</v>
      </c>
      <c r="E43" t="n">
        <v>91.48</v>
      </c>
      <c r="F43" t="n">
        <v>92.31</v>
      </c>
      <c r="G43" t="n">
        <v>140.82</v>
      </c>
      <c r="H43" t="n">
        <v>167.24</v>
      </c>
      <c r="I43" t="n">
        <v>182.83</v>
      </c>
      <c r="J43" t="n">
        <v>184.88</v>
      </c>
      <c r="K43" t="n">
        <v>178.45</v>
      </c>
      <c r="L43" t="n">
        <v>174.06</v>
      </c>
      <c r="M43" t="n">
        <v>208.28</v>
      </c>
      <c r="N43" t="n">
        <v>262.29</v>
      </c>
      <c r="O43" t="n">
        <v>232.19</v>
      </c>
      <c r="P43" t="n">
        <v>201.65</v>
      </c>
      <c r="Q43" t="n">
        <v>166.88</v>
      </c>
      <c r="R43" t="n">
        <v>148.93</v>
      </c>
      <c r="S43" t="n">
        <v>125.13</v>
      </c>
      <c r="T43" t="n">
        <v>106.75</v>
      </c>
      <c r="U43" t="n">
        <v>100.41</v>
      </c>
      <c r="V43" t="n">
        <v>100.64</v>
      </c>
      <c r="W43" t="inlineStr">
        <is>
          <t>-</t>
        </is>
      </c>
    </row>
    <row r="44">
      <c r="A44" s="5" t="inlineStr">
        <is>
          <t>Buchwert je Aktie</t>
        </is>
      </c>
      <c r="B44" s="5" t="inlineStr">
        <is>
          <t>Book value per share</t>
        </is>
      </c>
      <c r="C44" t="n">
        <v>26.36</v>
      </c>
      <c r="D44" t="n">
        <v>27.54</v>
      </c>
      <c r="E44" t="n">
        <v>31.84</v>
      </c>
      <c r="F44" t="n">
        <v>35.83</v>
      </c>
      <c r="G44" t="n">
        <v>32.08</v>
      </c>
      <c r="H44" t="n">
        <v>42.1</v>
      </c>
      <c r="I44" t="n">
        <v>46.7</v>
      </c>
      <c r="J44" t="n">
        <v>44.08</v>
      </c>
      <c r="K44" t="n">
        <v>38.87</v>
      </c>
      <c r="L44" t="n">
        <v>39.19</v>
      </c>
      <c r="M44" t="n">
        <v>33.44</v>
      </c>
      <c r="N44" t="n">
        <v>30.11</v>
      </c>
      <c r="O44" t="n">
        <v>34.66</v>
      </c>
      <c r="P44" t="n">
        <v>31.97</v>
      </c>
      <c r="Q44" t="n">
        <v>31.21</v>
      </c>
      <c r="R44" t="n">
        <v>30.25</v>
      </c>
      <c r="S44" t="n">
        <v>30.28</v>
      </c>
      <c r="T44" t="n">
        <v>27.79</v>
      </c>
      <c r="U44" t="n">
        <v>30.57</v>
      </c>
      <c r="V44" t="n">
        <v>24.8</v>
      </c>
      <c r="W44" t="inlineStr">
        <is>
          <t>-</t>
        </is>
      </c>
    </row>
    <row r="45">
      <c r="A45" s="5" t="inlineStr">
        <is>
          <t>Cashflow je Aktie</t>
        </is>
      </c>
      <c r="B45" s="5" t="inlineStr">
        <is>
          <t>Cashflow per share</t>
        </is>
      </c>
      <c r="C45" t="n">
        <v>1.77</v>
      </c>
      <c r="D45" t="n">
        <v>0.78</v>
      </c>
      <c r="E45" t="n">
        <v>-1.88</v>
      </c>
      <c r="F45" t="n">
        <v>-4.87</v>
      </c>
      <c r="G45" t="n">
        <v>2.69</v>
      </c>
      <c r="H45" t="n">
        <v>1.41</v>
      </c>
      <c r="I45" t="n">
        <v>3.52</v>
      </c>
      <c r="J45" t="n">
        <v>4.86</v>
      </c>
      <c r="K45" t="n">
        <v>6.12</v>
      </c>
      <c r="L45" t="n">
        <v>5.34</v>
      </c>
      <c r="M45" t="n">
        <v>8</v>
      </c>
      <c r="N45" t="n">
        <v>9.6</v>
      </c>
      <c r="O45" t="n">
        <v>8.74</v>
      </c>
      <c r="P45" t="n">
        <v>5.56</v>
      </c>
      <c r="Q45" t="n">
        <v>5.06</v>
      </c>
      <c r="R45" t="n">
        <v>5.4</v>
      </c>
      <c r="S45" t="n">
        <v>0.82</v>
      </c>
      <c r="T45" t="n">
        <v>2.04</v>
      </c>
      <c r="U45" t="n">
        <v>0.96</v>
      </c>
      <c r="V45" t="n">
        <v>1.17</v>
      </c>
      <c r="W45" t="inlineStr">
        <is>
          <t>-</t>
        </is>
      </c>
    </row>
    <row r="46">
      <c r="A46" s="5" t="inlineStr">
        <is>
          <t>Bilanzsumme je Aktie</t>
        </is>
      </c>
      <c r="B46" s="5" t="inlineStr">
        <is>
          <t>Total assets per share</t>
        </is>
      </c>
      <c r="C46" t="n">
        <v>75.89</v>
      </c>
      <c r="D46" t="n">
        <v>78.63</v>
      </c>
      <c r="E46" t="n">
        <v>81.89</v>
      </c>
      <c r="F46" t="n">
        <v>87.31999999999999</v>
      </c>
      <c r="G46" t="n">
        <v>113.15</v>
      </c>
      <c r="H46" t="n">
        <v>129.53</v>
      </c>
      <c r="I46" t="n">
        <v>141.92</v>
      </c>
      <c r="J46" t="n">
        <v>148.83</v>
      </c>
      <c r="K46" t="n">
        <v>167.82</v>
      </c>
      <c r="L46" t="n">
        <v>172.55</v>
      </c>
      <c r="M46" t="n">
        <v>172.62</v>
      </c>
      <c r="N46" t="n">
        <v>182.07</v>
      </c>
      <c r="O46" t="n">
        <v>164.25</v>
      </c>
      <c r="P46" t="n">
        <v>137.89</v>
      </c>
      <c r="Q46" t="n">
        <v>117.11</v>
      </c>
      <c r="R46" t="n">
        <v>101.37</v>
      </c>
      <c r="S46" t="n">
        <v>94.91</v>
      </c>
      <c r="T46" t="n">
        <v>99.8</v>
      </c>
      <c r="U46" t="n">
        <v>91.2</v>
      </c>
      <c r="V46" t="n">
        <v>84.75</v>
      </c>
      <c r="W46" t="inlineStr">
        <is>
          <t>-</t>
        </is>
      </c>
    </row>
    <row r="47">
      <c r="A47" s="5" t="inlineStr">
        <is>
          <t>Personal am Ende des Jahres</t>
        </is>
      </c>
      <c r="B47" s="5" t="inlineStr">
        <is>
          <t>Staff at the end of year</t>
        </is>
      </c>
      <c r="C47" t="n">
        <v>34120</v>
      </c>
      <c r="D47" t="n">
        <v>35905</v>
      </c>
      <c r="E47" t="n">
        <v>35644</v>
      </c>
      <c r="F47" t="n">
        <v>36946</v>
      </c>
      <c r="G47" t="n">
        <v>56367</v>
      </c>
      <c r="H47" t="n">
        <v>69132</v>
      </c>
      <c r="I47" t="n">
        <v>74276</v>
      </c>
      <c r="J47" t="n">
        <v>66826</v>
      </c>
      <c r="K47" t="n">
        <v>59210</v>
      </c>
      <c r="L47" t="n">
        <v>58182</v>
      </c>
      <c r="M47" t="n">
        <v>59948</v>
      </c>
      <c r="N47" t="n">
        <v>60923</v>
      </c>
      <c r="O47" t="n">
        <v>52723</v>
      </c>
      <c r="P47" t="n">
        <v>49141</v>
      </c>
      <c r="Q47" t="n">
        <v>55346</v>
      </c>
      <c r="R47" t="n">
        <v>49852</v>
      </c>
      <c r="S47" t="n">
        <v>49074</v>
      </c>
      <c r="T47" t="n">
        <v>43086</v>
      </c>
      <c r="U47" t="n">
        <v>42675</v>
      </c>
      <c r="V47" t="n">
        <v>38973</v>
      </c>
      <c r="W47" t="inlineStr">
        <is>
          <t>-</t>
        </is>
      </c>
    </row>
    <row r="48">
      <c r="A48" s="5" t="inlineStr">
        <is>
          <t>Personalaufwand in Mio. EUR</t>
        </is>
      </c>
      <c r="B48" s="5" t="inlineStr">
        <is>
          <t>Personnel expenses in M</t>
        </is>
      </c>
      <c r="C48" t="n">
        <v>2178</v>
      </c>
      <c r="D48" t="n">
        <v>2073</v>
      </c>
      <c r="E48" t="n">
        <v>2033</v>
      </c>
      <c r="F48" t="n">
        <v>2098</v>
      </c>
      <c r="G48" t="n">
        <v>2994</v>
      </c>
      <c r="H48" t="n">
        <v>3323</v>
      </c>
      <c r="I48" t="n">
        <v>3375</v>
      </c>
      <c r="J48" t="n">
        <v>3171</v>
      </c>
      <c r="K48" t="n">
        <v>2842</v>
      </c>
      <c r="L48" t="n">
        <v>2702</v>
      </c>
      <c r="M48" t="n">
        <v>2511</v>
      </c>
      <c r="N48" t="n">
        <v>2654</v>
      </c>
      <c r="O48" t="n">
        <v>2286</v>
      </c>
      <c r="P48" t="n">
        <v>2027</v>
      </c>
      <c r="Q48" t="n">
        <v>1710</v>
      </c>
      <c r="R48" t="n">
        <v>1514</v>
      </c>
      <c r="S48" t="n">
        <v>1319</v>
      </c>
      <c r="T48" t="n">
        <v>1019</v>
      </c>
      <c r="U48" t="n">
        <v>856.8</v>
      </c>
      <c r="V48" t="n">
        <v>833.8</v>
      </c>
      <c r="W48" t="inlineStr">
        <is>
          <t>-</t>
        </is>
      </c>
    </row>
    <row r="49">
      <c r="A49" s="5" t="inlineStr">
        <is>
          <t>Aufwand je Mitarbeiter in EUR</t>
        </is>
      </c>
      <c r="B49" s="5" t="inlineStr">
        <is>
          <t>Effort per employee</t>
        </is>
      </c>
      <c r="C49" t="n">
        <v>63842</v>
      </c>
      <c r="D49" t="n">
        <v>57741</v>
      </c>
      <c r="E49" t="n">
        <v>57031</v>
      </c>
      <c r="F49" t="n">
        <v>56794</v>
      </c>
      <c r="G49" t="n">
        <v>53113</v>
      </c>
      <c r="H49" t="n">
        <v>48069</v>
      </c>
      <c r="I49" t="n">
        <v>45439</v>
      </c>
      <c r="J49" t="n">
        <v>47458</v>
      </c>
      <c r="K49" t="n">
        <v>48002</v>
      </c>
      <c r="L49" t="n">
        <v>46447</v>
      </c>
      <c r="M49" t="n">
        <v>41883</v>
      </c>
      <c r="N49" t="n">
        <v>43555</v>
      </c>
      <c r="O49" t="n">
        <v>43353</v>
      </c>
      <c r="P49" t="n">
        <v>41251</v>
      </c>
      <c r="Q49" t="n">
        <v>30902</v>
      </c>
      <c r="R49" t="n">
        <v>30360</v>
      </c>
      <c r="S49" t="n">
        <v>26868</v>
      </c>
      <c r="T49" t="n">
        <v>23653</v>
      </c>
      <c r="U49" t="n">
        <v>20077</v>
      </c>
      <c r="V49" t="n">
        <v>21394</v>
      </c>
      <c r="W49" t="inlineStr">
        <is>
          <t>-</t>
        </is>
      </c>
    </row>
    <row r="50">
      <c r="A50" s="5" t="inlineStr">
        <is>
          <t>Umsatz je Aktie</t>
        </is>
      </c>
      <c r="B50" s="5" t="inlineStr">
        <is>
          <t>Revenue per share</t>
        </is>
      </c>
      <c r="C50" t="n">
        <v>126814</v>
      </c>
      <c r="D50" t="n">
        <v>115655</v>
      </c>
      <c r="E50" t="n">
        <v>113461</v>
      </c>
      <c r="F50" t="n">
        <v>114995</v>
      </c>
      <c r="G50" t="n">
        <v>114984</v>
      </c>
      <c r="H50" t="n">
        <v>111341</v>
      </c>
      <c r="I50" t="n">
        <v>113288</v>
      </c>
      <c r="J50" t="n">
        <v>127328</v>
      </c>
      <c r="K50" t="n">
        <v>138634</v>
      </c>
      <c r="L50" t="n">
        <v>137307</v>
      </c>
      <c r="M50" t="n">
        <v>159816</v>
      </c>
      <c r="N50" t="n">
        <v>160154</v>
      </c>
      <c r="O50" t="n">
        <v>163826</v>
      </c>
      <c r="P50" t="n">
        <v>152652</v>
      </c>
      <c r="Q50" t="n">
        <v>112163</v>
      </c>
      <c r="R50" t="n">
        <v>109618</v>
      </c>
      <c r="S50" t="n">
        <v>93575</v>
      </c>
      <c r="T50" t="n">
        <v>91844</v>
      </c>
      <c r="U50" t="n">
        <v>85349</v>
      </c>
      <c r="V50" t="n">
        <v>92050</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709.26</v>
      </c>
      <c r="D52" t="n">
        <v>-676.79</v>
      </c>
      <c r="E52" t="n">
        <v>-2483</v>
      </c>
      <c r="F52" t="n">
        <v>7324</v>
      </c>
      <c r="G52" t="n">
        <v>-8670</v>
      </c>
      <c r="H52" t="n">
        <v>-1033</v>
      </c>
      <c r="I52" t="n">
        <v>2326</v>
      </c>
      <c r="J52" t="n">
        <v>4114</v>
      </c>
      <c r="K52" t="n">
        <v>6656</v>
      </c>
      <c r="L52" t="n">
        <v>4881</v>
      </c>
      <c r="M52" t="n">
        <v>2339</v>
      </c>
      <c r="N52" t="n">
        <v>3289</v>
      </c>
      <c r="O52" t="n">
        <v>2543</v>
      </c>
      <c r="P52" t="n">
        <v>1874</v>
      </c>
      <c r="Q52" t="n">
        <v>1202</v>
      </c>
      <c r="R52" t="n">
        <v>1027</v>
      </c>
      <c r="S52" t="n">
        <v>2566</v>
      </c>
      <c r="T52" t="n">
        <v>2662</v>
      </c>
      <c r="U52" t="n">
        <v>1228</v>
      </c>
      <c r="V52" t="n">
        <v>1114</v>
      </c>
      <c r="W52" t="inlineStr">
        <is>
          <t>-</t>
        </is>
      </c>
    </row>
    <row r="53">
      <c r="A53" s="5" t="inlineStr">
        <is>
          <t>KGV (Kurs/Gewinn)</t>
        </is>
      </c>
      <c r="B53" s="5" t="inlineStr">
        <is>
          <t>PE (price/earnings)</t>
        </is>
      </c>
      <c r="C53" t="n">
        <v>57.6</v>
      </c>
      <c r="D53" t="inlineStr">
        <is>
          <t>-</t>
        </is>
      </c>
      <c r="E53" t="inlineStr">
        <is>
          <t>-</t>
        </is>
      </c>
      <c r="F53" t="n">
        <v>5.8</v>
      </c>
      <c r="G53" t="inlineStr">
        <is>
          <t>-</t>
        </is>
      </c>
      <c r="H53" t="inlineStr">
        <is>
          <t>-</t>
        </is>
      </c>
      <c r="I53" t="n">
        <v>20.9</v>
      </c>
      <c r="J53" t="n">
        <v>12.1</v>
      </c>
      <c r="K53" t="n">
        <v>7.4</v>
      </c>
      <c r="L53" t="n">
        <v>9.800000000000001</v>
      </c>
      <c r="M53" t="n">
        <v>14.2</v>
      </c>
      <c r="N53" t="n">
        <v>6.7</v>
      </c>
      <c r="O53" t="n">
        <v>14.7</v>
      </c>
      <c r="P53" t="n">
        <v>22.4</v>
      </c>
      <c r="Q53" t="n">
        <v>22.4</v>
      </c>
      <c r="R53" t="n">
        <v>21.8</v>
      </c>
      <c r="S53" t="n">
        <v>7.8</v>
      </c>
      <c r="T53" t="n">
        <v>4.6</v>
      </c>
      <c r="U53" t="n">
        <v>17.4</v>
      </c>
      <c r="V53" t="n">
        <v>10.8</v>
      </c>
      <c r="W53" t="n">
        <v>30.8</v>
      </c>
    </row>
    <row r="54">
      <c r="A54" s="5" t="inlineStr">
        <is>
          <t>KUV (Kurs/Umsatz)</t>
        </is>
      </c>
      <c r="B54" s="5" t="inlineStr">
        <is>
          <t>PS (price/sales)</t>
        </is>
      </c>
      <c r="C54" t="n">
        <v>0.35</v>
      </c>
      <c r="D54" t="n">
        <v>0.27</v>
      </c>
      <c r="E54" t="n">
        <v>0.43</v>
      </c>
      <c r="F54" t="n">
        <v>0.39</v>
      </c>
      <c r="G54" t="n">
        <v>0.31</v>
      </c>
      <c r="H54" t="n">
        <v>0.28</v>
      </c>
      <c r="I54" t="n">
        <v>0.45</v>
      </c>
      <c r="J54" t="n">
        <v>0.41</v>
      </c>
      <c r="K54" t="n">
        <v>0.37</v>
      </c>
      <c r="L54" t="n">
        <v>0.36</v>
      </c>
      <c r="M54" t="n">
        <v>0.26</v>
      </c>
      <c r="N54" t="n">
        <v>0.14</v>
      </c>
      <c r="O54" t="n">
        <v>0.23</v>
      </c>
      <c r="P54" t="n">
        <v>0.28</v>
      </c>
      <c r="Q54" t="n">
        <v>0.24</v>
      </c>
      <c r="R54" t="n">
        <v>0.2</v>
      </c>
      <c r="S54" t="n">
        <v>0.22</v>
      </c>
      <c r="T54" t="n">
        <v>0.14</v>
      </c>
      <c r="U54" t="n">
        <v>0.25</v>
      </c>
      <c r="V54" t="n">
        <v>0.13</v>
      </c>
      <c r="W54" t="inlineStr">
        <is>
          <t>-</t>
        </is>
      </c>
    </row>
    <row r="55">
      <c r="A55" s="5" t="inlineStr">
        <is>
          <t>KBV (Kurs/Buchwert)</t>
        </is>
      </c>
      <c r="B55" s="5" t="inlineStr">
        <is>
          <t>PB (price/book value)</t>
        </is>
      </c>
      <c r="C55" t="n">
        <v>1.31</v>
      </c>
      <c r="D55" t="n">
        <v>0.93</v>
      </c>
      <c r="E55" t="n">
        <v>1.24</v>
      </c>
      <c r="F55" t="n">
        <v>0.99</v>
      </c>
      <c r="G55" t="n">
        <v>1.36</v>
      </c>
      <c r="H55" t="n">
        <v>1.1</v>
      </c>
      <c r="I55" t="n">
        <v>1.75</v>
      </c>
      <c r="J55" t="n">
        <v>1.71</v>
      </c>
      <c r="K55" t="n">
        <v>1.69</v>
      </c>
      <c r="L55" t="n">
        <v>1.61</v>
      </c>
      <c r="M55" t="n">
        <v>1.61</v>
      </c>
      <c r="N55" t="n">
        <v>1.24</v>
      </c>
      <c r="O55" t="n">
        <v>1.52</v>
      </c>
      <c r="P55" t="n">
        <v>1.74</v>
      </c>
      <c r="Q55" t="n">
        <v>1.29</v>
      </c>
      <c r="R55" t="n">
        <v>1</v>
      </c>
      <c r="S55" t="n">
        <v>0.89</v>
      </c>
      <c r="T55" t="n">
        <v>0.53</v>
      </c>
      <c r="U55" t="n">
        <v>0.82</v>
      </c>
      <c r="V55" t="n">
        <v>0.52</v>
      </c>
      <c r="W55" t="inlineStr">
        <is>
          <t>-</t>
        </is>
      </c>
    </row>
    <row r="56">
      <c r="A56" s="5" t="inlineStr">
        <is>
          <t>KCV (Kurs/Cashflow)</t>
        </is>
      </c>
      <c r="B56" s="5" t="inlineStr">
        <is>
          <t>PC (price/cashflow)</t>
        </is>
      </c>
      <c r="C56" t="n">
        <v>19.55</v>
      </c>
      <c r="D56" t="n">
        <v>32.65</v>
      </c>
      <c r="E56" t="n">
        <v>-21.07</v>
      </c>
      <c r="F56" t="n">
        <v>-7.31</v>
      </c>
      <c r="G56" t="n">
        <v>16.19</v>
      </c>
      <c r="H56" t="n">
        <v>32.83</v>
      </c>
      <c r="I56" t="n">
        <v>23.16</v>
      </c>
      <c r="J56" t="n">
        <v>15.53</v>
      </c>
      <c r="K56" t="n">
        <v>10.77</v>
      </c>
      <c r="L56" t="n">
        <v>11.84</v>
      </c>
      <c r="M56" t="n">
        <v>6.73</v>
      </c>
      <c r="N56" t="n">
        <v>3.89</v>
      </c>
      <c r="O56" t="n">
        <v>6.04</v>
      </c>
      <c r="P56" t="n">
        <v>9.98</v>
      </c>
      <c r="Q56" t="n">
        <v>7.97</v>
      </c>
      <c r="R56" t="n">
        <v>5.6</v>
      </c>
      <c r="S56" t="n">
        <v>32.92</v>
      </c>
      <c r="T56" t="n">
        <v>7.16</v>
      </c>
      <c r="U56" t="n">
        <v>26</v>
      </c>
      <c r="V56" t="n">
        <v>11.09</v>
      </c>
      <c r="W56" t="inlineStr">
        <is>
          <t>-</t>
        </is>
      </c>
    </row>
    <row r="57">
      <c r="A57" s="5" t="inlineStr">
        <is>
          <t>Dividendenrendite in %</t>
        </is>
      </c>
      <c r="B57" s="5" t="inlineStr">
        <is>
          <t>Dividend Yield in %</t>
        </is>
      </c>
      <c r="C57" t="inlineStr">
        <is>
          <t>-</t>
        </is>
      </c>
      <c r="D57" t="n">
        <v>3.92</v>
      </c>
      <c r="E57" t="n">
        <v>2.53</v>
      </c>
      <c r="F57" t="n">
        <v>2.81</v>
      </c>
      <c r="G57" t="inlineStr">
        <is>
          <t>-</t>
        </is>
      </c>
      <c r="H57" t="n">
        <v>4.31</v>
      </c>
      <c r="I57" t="n">
        <v>3.68</v>
      </c>
      <c r="J57" t="n">
        <v>3.97</v>
      </c>
      <c r="K57" t="n">
        <v>5.16</v>
      </c>
      <c r="L57" t="n">
        <v>3.96</v>
      </c>
      <c r="M57" t="n">
        <v>3.71</v>
      </c>
      <c r="N57" t="n">
        <v>5.36</v>
      </c>
      <c r="O57" t="n">
        <v>3.41</v>
      </c>
      <c r="P57" t="n">
        <v>2.25</v>
      </c>
      <c r="Q57" t="n">
        <v>2.48</v>
      </c>
      <c r="R57" t="n">
        <v>3.31</v>
      </c>
      <c r="S57" t="n">
        <v>4.81</v>
      </c>
      <c r="T57" t="n">
        <v>6.85</v>
      </c>
      <c r="U57" t="n">
        <v>2.2</v>
      </c>
      <c r="V57" t="n">
        <v>3.16</v>
      </c>
      <c r="W57" t="n">
        <v>2.15</v>
      </c>
    </row>
    <row r="58">
      <c r="A58" s="5" t="inlineStr">
        <is>
          <t>Gewinnrendite in %</t>
        </is>
      </c>
      <c r="B58" s="5" t="inlineStr">
        <is>
          <t>Return on profit in %</t>
        </is>
      </c>
      <c r="C58" t="n">
        <v>1.7</v>
      </c>
      <c r="D58" t="n">
        <v>-2.3</v>
      </c>
      <c r="E58" t="n">
        <v>-5.1</v>
      </c>
      <c r="F58" t="n">
        <v>17.2</v>
      </c>
      <c r="G58" t="n">
        <v>-25.4</v>
      </c>
      <c r="H58" t="n">
        <v>-3.5</v>
      </c>
      <c r="I58" t="n">
        <v>4.8</v>
      </c>
      <c r="J58" t="n">
        <v>8.300000000000001</v>
      </c>
      <c r="K58" t="n">
        <v>13.6</v>
      </c>
      <c r="L58" t="n">
        <v>10.2</v>
      </c>
      <c r="M58" t="n">
        <v>7</v>
      </c>
      <c r="N58" t="n">
        <v>15</v>
      </c>
      <c r="O58" t="n">
        <v>6.8</v>
      </c>
      <c r="P58" t="n">
        <v>4.5</v>
      </c>
      <c r="Q58" t="n">
        <v>4.5</v>
      </c>
      <c r="R58" t="n">
        <v>4.6</v>
      </c>
      <c r="S58" t="n">
        <v>12.7</v>
      </c>
      <c r="T58" t="n">
        <v>21.6</v>
      </c>
      <c r="U58" t="n">
        <v>5.8</v>
      </c>
      <c r="V58" t="n">
        <v>9.199999999999999</v>
      </c>
      <c r="W58" t="n">
        <v>3.2</v>
      </c>
    </row>
    <row r="59">
      <c r="A59" s="5" t="inlineStr">
        <is>
          <t>Eigenkapitalrendite in %</t>
        </is>
      </c>
      <c r="B59" s="5" t="inlineStr">
        <is>
          <t>Return on Equity in %</t>
        </is>
      </c>
      <c r="C59" t="n">
        <v>2.08</v>
      </c>
      <c r="D59" t="n">
        <v>-2</v>
      </c>
      <c r="E59" t="n">
        <v>-6.29</v>
      </c>
      <c r="F59" t="n">
        <v>16.41</v>
      </c>
      <c r="G59" t="n">
        <v>-33.1</v>
      </c>
      <c r="H59" t="n">
        <v>-3.68</v>
      </c>
      <c r="I59" t="n">
        <v>8.039999999999999</v>
      </c>
      <c r="J59" t="n">
        <v>13.55</v>
      </c>
      <c r="K59" t="n">
        <v>22.04</v>
      </c>
      <c r="L59" t="n">
        <v>15.75</v>
      </c>
      <c r="M59" t="n">
        <v>9.109999999999999</v>
      </c>
      <c r="N59" t="n">
        <v>17.89</v>
      </c>
      <c r="O59" t="n">
        <v>10.4</v>
      </c>
      <c r="P59" t="n">
        <v>7.74</v>
      </c>
      <c r="Q59" t="n">
        <v>5.73</v>
      </c>
      <c r="R59" t="n">
        <v>4.61</v>
      </c>
      <c r="S59" t="n">
        <v>11.33</v>
      </c>
      <c r="T59" t="n">
        <v>11.34</v>
      </c>
      <c r="U59" t="n">
        <v>4.72</v>
      </c>
      <c r="V59" t="n">
        <v>4.82</v>
      </c>
      <c r="W59" t="inlineStr">
        <is>
          <t>-</t>
        </is>
      </c>
    </row>
    <row r="60">
      <c r="A60" s="5" t="inlineStr">
        <is>
          <t>Umsatzrendite in %</t>
        </is>
      </c>
      <c r="B60" s="5" t="inlineStr">
        <is>
          <t>Return on sales in %</t>
        </is>
      </c>
      <c r="C60" t="n">
        <v>0.5600000000000001</v>
      </c>
      <c r="D60" t="n">
        <v>-0.59</v>
      </c>
      <c r="E60" t="n">
        <v>-2.19</v>
      </c>
      <c r="F60" t="n">
        <v>6.37</v>
      </c>
      <c r="G60" t="n">
        <v>-7.54</v>
      </c>
      <c r="H60" t="n">
        <v>-0.93</v>
      </c>
      <c r="I60" t="n">
        <v>2.05</v>
      </c>
      <c r="J60" t="n">
        <v>3.23</v>
      </c>
      <c r="K60" t="n">
        <v>4.8</v>
      </c>
      <c r="L60" t="n">
        <v>3.55</v>
      </c>
      <c r="M60" t="n">
        <v>1.46</v>
      </c>
      <c r="N60" t="n">
        <v>2.05</v>
      </c>
      <c r="O60" t="n">
        <v>1.55</v>
      </c>
      <c r="P60" t="n">
        <v>1.23</v>
      </c>
      <c r="Q60" t="n">
        <v>1.07</v>
      </c>
      <c r="R60" t="n">
        <v>0.9399999999999999</v>
      </c>
      <c r="S60" t="n">
        <v>2.74</v>
      </c>
      <c r="T60" t="n">
        <v>2.95</v>
      </c>
      <c r="U60" t="n">
        <v>1.44</v>
      </c>
      <c r="V60" t="n">
        <v>1.19</v>
      </c>
      <c r="W60" t="inlineStr">
        <is>
          <t>-</t>
        </is>
      </c>
    </row>
    <row r="61">
      <c r="A61" s="5" t="inlineStr">
        <is>
          <t>Gesamtkapitalrendite in %</t>
        </is>
      </c>
      <c r="B61" s="5" t="inlineStr">
        <is>
          <t>Total Return on Investment in %</t>
        </is>
      </c>
      <c r="C61" t="n">
        <v>1.88</v>
      </c>
      <c r="D61" t="n">
        <v>-0.09</v>
      </c>
      <c r="E61" t="n">
        <v>-1.79</v>
      </c>
      <c r="F61" t="n">
        <v>7.45</v>
      </c>
      <c r="G61" t="n">
        <v>-8.74</v>
      </c>
      <c r="H61" t="n">
        <v>-0.51</v>
      </c>
      <c r="I61" t="n">
        <v>3.34</v>
      </c>
      <c r="J61" t="n">
        <v>4.6</v>
      </c>
      <c r="K61" t="n">
        <v>5.63</v>
      </c>
      <c r="L61" t="n">
        <v>4.09</v>
      </c>
      <c r="M61" t="n">
        <v>2.26</v>
      </c>
      <c r="N61" t="n">
        <v>3.42</v>
      </c>
      <c r="O61" t="n">
        <v>2.54</v>
      </c>
      <c r="P61" t="n">
        <v>2.21</v>
      </c>
      <c r="Q61" t="n">
        <v>1.53</v>
      </c>
      <c r="R61" t="n">
        <v>1.38</v>
      </c>
      <c r="S61" t="n">
        <v>4.07</v>
      </c>
      <c r="T61" t="n">
        <v>3.43</v>
      </c>
      <c r="U61" t="n">
        <v>1.58</v>
      </c>
      <c r="V61" t="n">
        <v>1.41</v>
      </c>
      <c r="W61" t="inlineStr">
        <is>
          <t>-</t>
        </is>
      </c>
    </row>
    <row r="62">
      <c r="A62" s="5" t="inlineStr">
        <is>
          <t>Return on Investment in %</t>
        </is>
      </c>
      <c r="B62" s="5" t="inlineStr">
        <is>
          <t>Return on Investment in %</t>
        </is>
      </c>
      <c r="C62" t="n">
        <v>0.72</v>
      </c>
      <c r="D62" t="n">
        <v>-0.7</v>
      </c>
      <c r="E62" t="n">
        <v>-2.44</v>
      </c>
      <c r="F62" t="n">
        <v>6.73</v>
      </c>
      <c r="G62" t="n">
        <v>-9.380000000000001</v>
      </c>
      <c r="H62" t="n">
        <v>-1.2</v>
      </c>
      <c r="I62" t="n">
        <v>2.65</v>
      </c>
      <c r="J62" t="n">
        <v>4.01</v>
      </c>
      <c r="K62" t="n">
        <v>5.11</v>
      </c>
      <c r="L62" t="n">
        <v>3.58</v>
      </c>
      <c r="M62" t="n">
        <v>1.77</v>
      </c>
      <c r="N62" t="n">
        <v>2.96</v>
      </c>
      <c r="O62" t="n">
        <v>2.19</v>
      </c>
      <c r="P62" t="n">
        <v>1.8</v>
      </c>
      <c r="Q62" t="n">
        <v>1.53</v>
      </c>
      <c r="R62" t="n">
        <v>1.38</v>
      </c>
      <c r="S62" t="n">
        <v>3.61</v>
      </c>
      <c r="T62" t="n">
        <v>3.16</v>
      </c>
      <c r="U62" t="n">
        <v>1.58</v>
      </c>
      <c r="V62" t="n">
        <v>1.41</v>
      </c>
      <c r="W62" t="inlineStr">
        <is>
          <t>-</t>
        </is>
      </c>
    </row>
    <row r="63">
      <c r="A63" s="5" t="inlineStr">
        <is>
          <t>Arbeitsintensität in %</t>
        </is>
      </c>
      <c r="B63" s="5" t="inlineStr">
        <is>
          <t>Work Intensity in %</t>
        </is>
      </c>
      <c r="C63" t="n">
        <v>50.03</v>
      </c>
      <c r="D63" t="n">
        <v>53.56</v>
      </c>
      <c r="E63" t="n">
        <v>54.62</v>
      </c>
      <c r="F63" t="n">
        <v>57.96</v>
      </c>
      <c r="G63" t="n">
        <v>55.07</v>
      </c>
      <c r="H63" t="n">
        <v>49.23</v>
      </c>
      <c r="I63" t="n">
        <v>52.02</v>
      </c>
      <c r="J63" t="n">
        <v>48.62</v>
      </c>
      <c r="K63" t="n">
        <v>59.97</v>
      </c>
      <c r="L63" t="n">
        <v>43.81</v>
      </c>
      <c r="M63" t="n">
        <v>38.11</v>
      </c>
      <c r="N63" t="n">
        <v>41.47</v>
      </c>
      <c r="O63" t="n">
        <v>49.03</v>
      </c>
      <c r="P63" t="n">
        <v>52.21</v>
      </c>
      <c r="Q63" t="n">
        <v>55.2</v>
      </c>
      <c r="R63" t="n">
        <v>63.32</v>
      </c>
      <c r="S63" t="n">
        <v>67.92</v>
      </c>
      <c r="T63" t="n">
        <v>65.38</v>
      </c>
      <c r="U63" t="n">
        <v>72.84999999999999</v>
      </c>
      <c r="V63" t="n">
        <v>72.48999999999999</v>
      </c>
      <c r="W63" t="inlineStr">
        <is>
          <t>-</t>
        </is>
      </c>
    </row>
    <row r="64">
      <c r="A64" s="5" t="inlineStr">
        <is>
          <t>Eigenkapitalquote in %</t>
        </is>
      </c>
      <c r="B64" s="5" t="inlineStr">
        <is>
          <t>Equity Ratio in %</t>
        </is>
      </c>
      <c r="C64" t="n">
        <v>34.74</v>
      </c>
      <c r="D64" t="n">
        <v>35.03</v>
      </c>
      <c r="E64" t="n">
        <v>38.89</v>
      </c>
      <c r="F64" t="n">
        <v>41.04</v>
      </c>
      <c r="G64" t="n">
        <v>28.35</v>
      </c>
      <c r="H64" t="n">
        <v>32.5</v>
      </c>
      <c r="I64" t="n">
        <v>32.91</v>
      </c>
      <c r="J64" t="n">
        <v>29.62</v>
      </c>
      <c r="K64" t="n">
        <v>23.16</v>
      </c>
      <c r="L64" t="n">
        <v>22.71</v>
      </c>
      <c r="M64" t="n">
        <v>19.37</v>
      </c>
      <c r="N64" t="n">
        <v>16.54</v>
      </c>
      <c r="O64" t="n">
        <v>21.1</v>
      </c>
      <c r="P64" t="n">
        <v>23.19</v>
      </c>
      <c r="Q64" t="n">
        <v>26.65</v>
      </c>
      <c r="R64" t="n">
        <v>29.84</v>
      </c>
      <c r="S64" t="n">
        <v>31.9</v>
      </c>
      <c r="T64" t="n">
        <v>27.84</v>
      </c>
      <c r="U64" t="n">
        <v>33.52</v>
      </c>
      <c r="V64" t="n">
        <v>29.27</v>
      </c>
      <c r="W64" t="inlineStr">
        <is>
          <t>-</t>
        </is>
      </c>
    </row>
    <row r="65">
      <c r="A65" s="5" t="inlineStr">
        <is>
          <t>Fremdkapitalquote in %</t>
        </is>
      </c>
      <c r="B65" s="5" t="inlineStr">
        <is>
          <t>Debt Ratio in %</t>
        </is>
      </c>
      <c r="C65" t="n">
        <v>65.26000000000001</v>
      </c>
      <c r="D65" t="n">
        <v>64.97</v>
      </c>
      <c r="E65" t="n">
        <v>61.11</v>
      </c>
      <c r="F65" t="n">
        <v>58.96</v>
      </c>
      <c r="G65" t="n">
        <v>71.65000000000001</v>
      </c>
      <c r="H65" t="n">
        <v>67.5</v>
      </c>
      <c r="I65" t="n">
        <v>67.09</v>
      </c>
      <c r="J65" t="n">
        <v>70.38</v>
      </c>
      <c r="K65" t="n">
        <v>76.84</v>
      </c>
      <c r="L65" t="n">
        <v>77.29000000000001</v>
      </c>
      <c r="M65" t="n">
        <v>80.63</v>
      </c>
      <c r="N65" t="n">
        <v>83.45999999999999</v>
      </c>
      <c r="O65" t="n">
        <v>78.90000000000001</v>
      </c>
      <c r="P65" t="n">
        <v>76.81</v>
      </c>
      <c r="Q65" t="n">
        <v>73.34999999999999</v>
      </c>
      <c r="R65" t="n">
        <v>70.16</v>
      </c>
      <c r="S65" t="n">
        <v>68.09999999999999</v>
      </c>
      <c r="T65" t="n">
        <v>72.16</v>
      </c>
      <c r="U65" t="n">
        <v>66.48</v>
      </c>
      <c r="V65" t="n">
        <v>70.73</v>
      </c>
      <c r="W65" t="inlineStr">
        <is>
          <t>-</t>
        </is>
      </c>
    </row>
    <row r="66">
      <c r="A66" s="5" t="inlineStr">
        <is>
          <t>Verschuldungsgrad in %</t>
        </is>
      </c>
      <c r="B66" s="5" t="inlineStr">
        <is>
          <t>Finance Gearing in %</t>
        </is>
      </c>
      <c r="C66" t="n">
        <v>187.89</v>
      </c>
      <c r="D66" t="n">
        <v>185.48</v>
      </c>
      <c r="E66" t="n">
        <v>157.16</v>
      </c>
      <c r="F66" t="n">
        <v>143.69</v>
      </c>
      <c r="G66" t="n">
        <v>252.75</v>
      </c>
      <c r="H66" t="n">
        <v>207.66</v>
      </c>
      <c r="I66" t="n">
        <v>203.9</v>
      </c>
      <c r="J66" t="n">
        <v>237.65</v>
      </c>
      <c r="K66" t="n">
        <v>331.74</v>
      </c>
      <c r="L66" t="n">
        <v>340.27</v>
      </c>
      <c r="M66" t="n">
        <v>416.16</v>
      </c>
      <c r="N66" t="n">
        <v>504.73</v>
      </c>
      <c r="O66" t="n">
        <v>373.94</v>
      </c>
      <c r="P66" t="n">
        <v>331.26</v>
      </c>
      <c r="Q66" t="n">
        <v>275.21</v>
      </c>
      <c r="R66" t="n">
        <v>235.17</v>
      </c>
      <c r="S66" t="n">
        <v>213.47</v>
      </c>
      <c r="T66" t="n">
        <v>259.15</v>
      </c>
      <c r="U66" t="n">
        <v>198.31</v>
      </c>
      <c r="V66" t="n">
        <v>241.68</v>
      </c>
      <c r="W66" t="inlineStr">
        <is>
          <t>-</t>
        </is>
      </c>
    </row>
    <row r="67">
      <c r="A67" s="5" t="inlineStr"/>
      <c r="B67" s="5" t="inlineStr"/>
    </row>
    <row r="68">
      <c r="A68" s="5" t="inlineStr">
        <is>
          <t>Kurzfristige Vermögensquote in %</t>
        </is>
      </c>
      <c r="B68" s="5" t="inlineStr">
        <is>
          <t>Current Assets Ratio in %</t>
        </is>
      </c>
      <c r="C68" t="n">
        <v>50.01</v>
      </c>
      <c r="D68" t="n">
        <v>53.57</v>
      </c>
      <c r="E68" t="n">
        <v>54.61</v>
      </c>
      <c r="F68" t="n">
        <v>57.95</v>
      </c>
      <c r="G68" t="n">
        <v>55.07</v>
      </c>
      <c r="H68" t="n">
        <v>49.23</v>
      </c>
      <c r="I68" t="n">
        <v>52.02</v>
      </c>
      <c r="J68" t="n">
        <v>48.63</v>
      </c>
      <c r="K68" t="n">
        <v>59.96</v>
      </c>
      <c r="L68" t="n">
        <v>43.81</v>
      </c>
      <c r="M68" t="n">
        <v>38.11</v>
      </c>
      <c r="N68" t="n">
        <v>41.47</v>
      </c>
      <c r="O68" t="n">
        <v>49.03</v>
      </c>
      <c r="P68" t="n">
        <v>52.21</v>
      </c>
      <c r="Q68" t="n">
        <v>55.2</v>
      </c>
      <c r="R68" t="n">
        <v>63.33</v>
      </c>
      <c r="S68" t="n">
        <v>67.93000000000001</v>
      </c>
      <c r="T68" t="n">
        <v>65.37</v>
      </c>
      <c r="U68" t="n">
        <v>72.84999999999999</v>
      </c>
      <c r="V68" t="n">
        <v>72.47</v>
      </c>
    </row>
    <row r="69">
      <c r="A69" s="5" t="inlineStr">
        <is>
          <t>Nettogewinn Marge in %</t>
        </is>
      </c>
      <c r="B69" s="5" t="inlineStr">
        <is>
          <t>Net Profit Marge in %</t>
        </is>
      </c>
      <c r="C69" t="n">
        <v>24.73</v>
      </c>
      <c r="D69" t="n">
        <v>-25.87</v>
      </c>
      <c r="E69" t="n">
        <v>-96.73999999999999</v>
      </c>
      <c r="F69" t="n">
        <v>293.14</v>
      </c>
      <c r="G69" t="n">
        <v>-347.04</v>
      </c>
      <c r="H69" t="n">
        <v>-42.69</v>
      </c>
      <c r="I69" t="n">
        <v>94.51000000000001</v>
      </c>
      <c r="J69" t="n">
        <v>148.69</v>
      </c>
      <c r="K69" t="n">
        <v>220.85</v>
      </c>
      <c r="L69" t="n">
        <v>163.16</v>
      </c>
      <c r="M69" t="n">
        <v>67.31</v>
      </c>
      <c r="N69" t="n">
        <v>76.40000000000001</v>
      </c>
      <c r="O69" t="n">
        <v>57.75</v>
      </c>
      <c r="P69" t="n">
        <v>45.67</v>
      </c>
      <c r="Q69" t="n">
        <v>39.85</v>
      </c>
      <c r="R69" t="n">
        <v>34.38</v>
      </c>
      <c r="S69" t="n">
        <v>100.62</v>
      </c>
      <c r="T69" t="n">
        <v>107.45</v>
      </c>
      <c r="U69" t="n">
        <v>52.19</v>
      </c>
      <c r="V69" t="n">
        <v>43.12</v>
      </c>
    </row>
    <row r="70">
      <c r="A70" s="5" t="inlineStr">
        <is>
          <t>Operative Ergebnis Marge in %</t>
        </is>
      </c>
      <c r="B70" s="5" t="inlineStr">
        <is>
          <t>EBIT Marge in %</t>
        </is>
      </c>
      <c r="C70" t="n">
        <v>28.71</v>
      </c>
      <c r="D70" t="n">
        <v>-12.99</v>
      </c>
      <c r="E70" t="n">
        <v>-137.84</v>
      </c>
      <c r="F70" t="n">
        <v>-250.03</v>
      </c>
      <c r="G70" t="n">
        <v>94.94</v>
      </c>
      <c r="H70" t="n">
        <v>4.07</v>
      </c>
      <c r="I70" t="n">
        <v>157.03</v>
      </c>
      <c r="J70" t="n">
        <v>224.42</v>
      </c>
      <c r="K70" t="n">
        <v>202.3</v>
      </c>
      <c r="L70" t="n">
        <v>196.94</v>
      </c>
      <c r="M70" t="n">
        <v>119.84</v>
      </c>
      <c r="N70" t="n">
        <v>113.65</v>
      </c>
      <c r="O70" t="n">
        <v>98.70999999999999</v>
      </c>
      <c r="P70" t="n">
        <v>84.20999999999999</v>
      </c>
      <c r="Q70" t="n">
        <v>65.62</v>
      </c>
      <c r="R70" t="n">
        <v>54.19</v>
      </c>
      <c r="S70" t="n">
        <v>109.25</v>
      </c>
      <c r="T70" t="n">
        <v>98.45</v>
      </c>
      <c r="U70" t="n">
        <v>34.66</v>
      </c>
      <c r="V70" t="n">
        <v>9.539999999999999</v>
      </c>
    </row>
    <row r="71">
      <c r="A71" s="5" t="inlineStr">
        <is>
          <t>Vermögensumsschlag in %</t>
        </is>
      </c>
      <c r="B71" s="5" t="inlineStr">
        <is>
          <t>Asset Turnover in %</t>
        </is>
      </c>
      <c r="C71" t="n">
        <v>2.92</v>
      </c>
      <c r="D71" t="n">
        <v>2.7</v>
      </c>
      <c r="E71" t="n">
        <v>2.53</v>
      </c>
      <c r="F71" t="n">
        <v>2.3</v>
      </c>
      <c r="G71" t="n">
        <v>2.7</v>
      </c>
      <c r="H71" t="n">
        <v>2.81</v>
      </c>
      <c r="I71" t="n">
        <v>2.8</v>
      </c>
      <c r="J71" t="n">
        <v>2.7</v>
      </c>
      <c r="K71" t="n">
        <v>2.31</v>
      </c>
      <c r="L71" t="n">
        <v>2.19</v>
      </c>
      <c r="M71" t="n">
        <v>2.62</v>
      </c>
      <c r="N71" t="n">
        <v>3.87</v>
      </c>
      <c r="O71" t="n">
        <v>3.8</v>
      </c>
      <c r="P71" t="n">
        <v>3.93</v>
      </c>
      <c r="Q71" t="n">
        <v>3.83</v>
      </c>
      <c r="R71" t="n">
        <v>4</v>
      </c>
      <c r="S71" t="n">
        <v>3.59</v>
      </c>
      <c r="T71" t="n">
        <v>2.94</v>
      </c>
      <c r="U71" t="n">
        <v>3.03</v>
      </c>
      <c r="V71" t="n">
        <v>3.27</v>
      </c>
    </row>
    <row r="72">
      <c r="A72" s="5" t="inlineStr">
        <is>
          <t>Langfristige Vermögensquote in %</t>
        </is>
      </c>
      <c r="B72" s="5" t="inlineStr">
        <is>
          <t>Non-Current Assets Ratio in %</t>
        </is>
      </c>
      <c r="C72" t="n">
        <v>49.96</v>
      </c>
      <c r="D72" t="n">
        <v>44.3</v>
      </c>
      <c r="E72" t="n">
        <v>43.01</v>
      </c>
      <c r="F72" t="n">
        <v>39.04</v>
      </c>
      <c r="G72" t="n">
        <v>41.8</v>
      </c>
      <c r="H72" t="n">
        <v>47.03</v>
      </c>
      <c r="I72" t="n">
        <v>45.12</v>
      </c>
      <c r="J72" t="n">
        <v>48.8</v>
      </c>
      <c r="K72" t="n">
        <v>37.9</v>
      </c>
      <c r="L72" t="n">
        <v>53.76</v>
      </c>
      <c r="M72" t="n">
        <v>59</v>
      </c>
      <c r="N72" t="n">
        <v>55.75</v>
      </c>
      <c r="O72" t="n">
        <v>49.26</v>
      </c>
      <c r="P72" t="n">
        <v>45.29</v>
      </c>
      <c r="Q72" t="n">
        <v>41.7</v>
      </c>
      <c r="R72" t="n">
        <v>33.66</v>
      </c>
      <c r="S72" t="n">
        <v>29.06</v>
      </c>
      <c r="T72" t="n">
        <v>32.65</v>
      </c>
      <c r="U72" t="n">
        <v>25.56</v>
      </c>
      <c r="V72" t="n">
        <v>25.73</v>
      </c>
    </row>
    <row r="73">
      <c r="A73" s="5" t="inlineStr">
        <is>
          <t>Gesamtkapitalrentabilität</t>
        </is>
      </c>
      <c r="B73" s="5" t="inlineStr">
        <is>
          <t>ROA Return on Assets in %</t>
        </is>
      </c>
      <c r="C73" t="n">
        <v>0.72</v>
      </c>
      <c r="D73" t="n">
        <v>-0.7</v>
      </c>
      <c r="E73" t="n">
        <v>-2.44</v>
      </c>
      <c r="F73" t="n">
        <v>6.73</v>
      </c>
      <c r="G73" t="n">
        <v>-9.380000000000001</v>
      </c>
      <c r="H73" t="n">
        <v>-1.2</v>
      </c>
      <c r="I73" t="n">
        <v>2.65</v>
      </c>
      <c r="J73" t="n">
        <v>4.01</v>
      </c>
      <c r="K73" t="n">
        <v>5.1</v>
      </c>
      <c r="L73" t="n">
        <v>3.58</v>
      </c>
      <c r="M73" t="n">
        <v>1.77</v>
      </c>
      <c r="N73" t="n">
        <v>2.96</v>
      </c>
      <c r="O73" t="n">
        <v>2.19</v>
      </c>
      <c r="P73" t="n">
        <v>1.8</v>
      </c>
      <c r="Q73" t="n">
        <v>1.53</v>
      </c>
      <c r="R73" t="n">
        <v>1.38</v>
      </c>
      <c r="S73" t="n">
        <v>3.61</v>
      </c>
      <c r="T73" t="n">
        <v>3.16</v>
      </c>
      <c r="U73" t="n">
        <v>1.58</v>
      </c>
      <c r="V73" t="n">
        <v>1.41</v>
      </c>
    </row>
    <row r="74">
      <c r="A74" s="5" t="inlineStr">
        <is>
          <t>Ertrag des eingesetzten Kapitals</t>
        </is>
      </c>
      <c r="B74" s="5" t="inlineStr">
        <is>
          <t>ROCE Return on Cap. Empl. in %</t>
        </is>
      </c>
      <c r="C74" t="n">
        <v>1.36</v>
      </c>
      <c r="D74" t="n">
        <v>-0.78</v>
      </c>
      <c r="E74" t="n">
        <v>-5.59</v>
      </c>
      <c r="F74" t="n">
        <v>-9.16</v>
      </c>
      <c r="G74" t="n">
        <v>5.38</v>
      </c>
      <c r="H74" t="n">
        <v>0.22</v>
      </c>
      <c r="I74" t="n">
        <v>8.5</v>
      </c>
      <c r="J74" t="n">
        <v>10.96</v>
      </c>
      <c r="K74" t="n">
        <v>12.23</v>
      </c>
      <c r="L74" t="n">
        <v>7.93</v>
      </c>
      <c r="M74" t="n">
        <v>5.63</v>
      </c>
      <c r="N74" t="n">
        <v>7.96</v>
      </c>
      <c r="O74" t="n">
        <v>7.32</v>
      </c>
      <c r="P74" t="n">
        <v>6.72</v>
      </c>
      <c r="Q74" t="n">
        <v>5.24</v>
      </c>
      <c r="R74" t="inlineStr">
        <is>
          <t>-</t>
        </is>
      </c>
      <c r="S74" t="inlineStr">
        <is>
          <t>-</t>
        </is>
      </c>
      <c r="T74" t="inlineStr">
        <is>
          <t>-</t>
        </is>
      </c>
      <c r="U74" t="inlineStr">
        <is>
          <t>-</t>
        </is>
      </c>
      <c r="V74" t="inlineStr">
        <is>
          <t>-</t>
        </is>
      </c>
    </row>
    <row r="75">
      <c r="A75" s="5" t="inlineStr">
        <is>
          <t>Eigenkapital zu Anlagevermögen</t>
        </is>
      </c>
      <c r="B75" s="5" t="inlineStr">
        <is>
          <t>Equity to Fixed Assets in %</t>
        </is>
      </c>
      <c r="C75" t="n">
        <v>69.51000000000001</v>
      </c>
      <c r="D75" t="n">
        <v>79.09</v>
      </c>
      <c r="E75" t="n">
        <v>90.43000000000001</v>
      </c>
      <c r="F75" t="n">
        <v>105.1</v>
      </c>
      <c r="G75" t="n">
        <v>67.8</v>
      </c>
      <c r="H75" t="n">
        <v>69.12</v>
      </c>
      <c r="I75" t="n">
        <v>72.92</v>
      </c>
      <c r="J75" t="n">
        <v>60.69</v>
      </c>
      <c r="K75" t="n">
        <v>61.11</v>
      </c>
      <c r="L75" t="n">
        <v>42.25</v>
      </c>
      <c r="M75" t="n">
        <v>32.83</v>
      </c>
      <c r="N75" t="n">
        <v>29.66</v>
      </c>
      <c r="O75" t="n">
        <v>42.82</v>
      </c>
      <c r="P75" t="n">
        <v>51.18</v>
      </c>
      <c r="Q75" t="n">
        <v>63.9</v>
      </c>
      <c r="R75" t="n">
        <v>88.66</v>
      </c>
      <c r="S75" t="n">
        <v>109.78</v>
      </c>
      <c r="T75" t="n">
        <v>85.33</v>
      </c>
      <c r="U75" t="n">
        <v>131.14</v>
      </c>
      <c r="V75" t="n">
        <v>113.72</v>
      </c>
    </row>
    <row r="76">
      <c r="A76" s="5" t="inlineStr">
        <is>
          <t>Liquidität Dritten Grades</t>
        </is>
      </c>
      <c r="B76" s="5" t="inlineStr">
        <is>
          <t>Current Ratio in %</t>
        </is>
      </c>
      <c r="C76" t="n">
        <v>130.58</v>
      </c>
      <c r="D76" t="n">
        <v>97.59</v>
      </c>
      <c r="E76" t="n">
        <v>144.94</v>
      </c>
      <c r="F76" t="n">
        <v>155.27</v>
      </c>
      <c r="G76" t="n">
        <v>105.29</v>
      </c>
      <c r="H76" t="n">
        <v>103.93</v>
      </c>
      <c r="I76" t="n">
        <v>107.74</v>
      </c>
      <c r="J76" t="n">
        <v>108.68</v>
      </c>
      <c r="K76" t="n">
        <v>97.08</v>
      </c>
      <c r="L76" t="n">
        <v>96.20999999999999</v>
      </c>
      <c r="M76" t="n">
        <v>86.31</v>
      </c>
      <c r="N76" t="n">
        <v>92.70999999999999</v>
      </c>
      <c r="O76" t="n">
        <v>100.57</v>
      </c>
      <c r="P76" t="n">
        <v>102.84</v>
      </c>
      <c r="Q76" t="n">
        <v>105.99</v>
      </c>
      <c r="R76" t="inlineStr">
        <is>
          <t>-</t>
        </is>
      </c>
      <c r="S76" t="inlineStr">
        <is>
          <t>-</t>
        </is>
      </c>
      <c r="T76" t="inlineStr">
        <is>
          <t>-</t>
        </is>
      </c>
      <c r="U76" t="inlineStr">
        <is>
          <t>-</t>
        </is>
      </c>
      <c r="V76" t="inlineStr">
        <is>
          <t>-</t>
        </is>
      </c>
    </row>
    <row r="77">
      <c r="A77" s="5" t="inlineStr">
        <is>
          <t>Operativer Cashflow</t>
        </is>
      </c>
      <c r="B77" s="5" t="inlineStr">
        <is>
          <t>Operating Cashflow in M</t>
        </is>
      </c>
      <c r="C77" t="n">
        <v>864.3055000000001</v>
      </c>
      <c r="D77" t="n">
        <v>1443.4565</v>
      </c>
      <c r="E77" t="n">
        <v>-931.5047000000001</v>
      </c>
      <c r="F77" t="n">
        <v>-336.4062</v>
      </c>
      <c r="G77" t="n">
        <v>745.0638000000001</v>
      </c>
      <c r="H77" t="n">
        <v>1510.8366</v>
      </c>
      <c r="I77" t="n">
        <v>1065.8232</v>
      </c>
      <c r="J77" t="n">
        <v>714.6906</v>
      </c>
      <c r="K77" t="n">
        <v>495.42</v>
      </c>
      <c r="L77" t="n">
        <v>544.64</v>
      </c>
      <c r="M77" t="n">
        <v>309.58</v>
      </c>
      <c r="N77" t="n">
        <v>144.708</v>
      </c>
      <c r="O77" t="n">
        <v>224.688</v>
      </c>
      <c r="P77" t="n">
        <v>371.256</v>
      </c>
      <c r="Q77" t="n">
        <v>296.484</v>
      </c>
      <c r="R77" t="n">
        <v>205.52</v>
      </c>
      <c r="S77" t="n">
        <v>1208.164</v>
      </c>
      <c r="T77" t="n">
        <v>260.624</v>
      </c>
      <c r="U77" t="n">
        <v>943.8</v>
      </c>
      <c r="V77" t="n">
        <v>402.567</v>
      </c>
    </row>
    <row r="78">
      <c r="A78" s="5" t="inlineStr">
        <is>
          <t>Aktienrückkauf</t>
        </is>
      </c>
      <c r="B78" s="5" t="inlineStr">
        <is>
          <t>Share Buyback in M</t>
        </is>
      </c>
      <c r="C78" t="n">
        <v>0</v>
      </c>
      <c r="D78" t="n">
        <v>0</v>
      </c>
      <c r="E78" t="n">
        <v>1.810000000000002</v>
      </c>
      <c r="F78" t="n">
        <v>0</v>
      </c>
      <c r="G78" t="n">
        <v>0</v>
      </c>
      <c r="H78" t="n">
        <v>0</v>
      </c>
      <c r="I78" t="n">
        <v>0</v>
      </c>
      <c r="J78" t="n">
        <v>-0.02000000000000313</v>
      </c>
      <c r="K78" t="n">
        <v>0</v>
      </c>
      <c r="L78" t="n">
        <v>0</v>
      </c>
      <c r="M78" t="n">
        <v>-8.799999999999997</v>
      </c>
      <c r="N78" t="n">
        <v>0</v>
      </c>
      <c r="O78" t="n">
        <v>0</v>
      </c>
      <c r="P78" t="n">
        <v>0</v>
      </c>
      <c r="Q78" t="n">
        <v>-0.5</v>
      </c>
      <c r="R78" t="n">
        <v>0</v>
      </c>
      <c r="S78" t="n">
        <v>-0.3000000000000043</v>
      </c>
      <c r="T78" t="n">
        <v>-0.1000000000000014</v>
      </c>
      <c r="U78" t="n">
        <v>0</v>
      </c>
      <c r="V78" t="inlineStr">
        <is>
          <t>-</t>
        </is>
      </c>
    </row>
    <row r="79">
      <c r="A79" s="5" t="inlineStr">
        <is>
          <t>Umsatzwachstum 1J in %</t>
        </is>
      </c>
      <c r="B79" s="5" t="inlineStr">
        <is>
          <t>Revenue Growth 1Y in %</t>
        </is>
      </c>
      <c r="C79" t="n">
        <v>4.19</v>
      </c>
      <c r="D79" t="n">
        <v>2.68</v>
      </c>
      <c r="E79" t="n">
        <v>-0.9</v>
      </c>
      <c r="F79" t="n">
        <v>-34.45</v>
      </c>
      <c r="G79" t="n">
        <v>-15.8</v>
      </c>
      <c r="H79" t="n">
        <v>-8.529999999999999</v>
      </c>
      <c r="I79" t="n">
        <v>-1.11</v>
      </c>
      <c r="J79" t="n">
        <v>3.6</v>
      </c>
      <c r="K79" t="n">
        <v>2.52</v>
      </c>
      <c r="L79" t="n">
        <v>-16.43</v>
      </c>
      <c r="M79" t="n">
        <v>-20.59</v>
      </c>
      <c r="N79" t="n">
        <v>12.96</v>
      </c>
      <c r="O79" t="n">
        <v>15.15</v>
      </c>
      <c r="P79" t="n">
        <v>20.84</v>
      </c>
      <c r="Q79" t="n">
        <v>12.05</v>
      </c>
      <c r="R79" t="n">
        <v>19.02</v>
      </c>
      <c r="S79" t="n">
        <v>17.22</v>
      </c>
      <c r="T79" t="n">
        <v>6.31</v>
      </c>
      <c r="U79" t="n">
        <v>-0.23</v>
      </c>
      <c r="V79" t="inlineStr">
        <is>
          <t>-</t>
        </is>
      </c>
    </row>
    <row r="80">
      <c r="A80" s="5" t="inlineStr">
        <is>
          <t>Umsatzwachstum 3J in %</t>
        </is>
      </c>
      <c r="B80" s="5" t="inlineStr">
        <is>
          <t>Revenue Growth 3Y in %</t>
        </is>
      </c>
      <c r="C80" t="n">
        <v>1.99</v>
      </c>
      <c r="D80" t="n">
        <v>-10.89</v>
      </c>
      <c r="E80" t="n">
        <v>-17.05</v>
      </c>
      <c r="F80" t="n">
        <v>-19.59</v>
      </c>
      <c r="G80" t="n">
        <v>-8.48</v>
      </c>
      <c r="H80" t="n">
        <v>-2.01</v>
      </c>
      <c r="I80" t="n">
        <v>1.67</v>
      </c>
      <c r="J80" t="n">
        <v>-3.44</v>
      </c>
      <c r="K80" t="n">
        <v>-11.5</v>
      </c>
      <c r="L80" t="n">
        <v>-8.02</v>
      </c>
      <c r="M80" t="n">
        <v>2.51</v>
      </c>
      <c r="N80" t="n">
        <v>16.32</v>
      </c>
      <c r="O80" t="n">
        <v>16.01</v>
      </c>
      <c r="P80" t="n">
        <v>17.3</v>
      </c>
      <c r="Q80" t="n">
        <v>16.1</v>
      </c>
      <c r="R80" t="n">
        <v>14.18</v>
      </c>
      <c r="S80" t="n">
        <v>7.77</v>
      </c>
      <c r="T80" t="inlineStr">
        <is>
          <t>-</t>
        </is>
      </c>
      <c r="U80" t="inlineStr">
        <is>
          <t>-</t>
        </is>
      </c>
      <c r="V80" t="inlineStr">
        <is>
          <t>-</t>
        </is>
      </c>
    </row>
    <row r="81">
      <c r="A81" s="5" t="inlineStr">
        <is>
          <t>Umsatzwachstum 5J in %</t>
        </is>
      </c>
      <c r="B81" s="5" t="inlineStr">
        <is>
          <t>Revenue Growth 5Y in %</t>
        </is>
      </c>
      <c r="C81" t="n">
        <v>-8.859999999999999</v>
      </c>
      <c r="D81" t="n">
        <v>-11.4</v>
      </c>
      <c r="E81" t="n">
        <v>-12.16</v>
      </c>
      <c r="F81" t="n">
        <v>-11.26</v>
      </c>
      <c r="G81" t="n">
        <v>-3.86</v>
      </c>
      <c r="H81" t="n">
        <v>-3.99</v>
      </c>
      <c r="I81" t="n">
        <v>-6.4</v>
      </c>
      <c r="J81" t="n">
        <v>-3.59</v>
      </c>
      <c r="K81" t="n">
        <v>-1.28</v>
      </c>
      <c r="L81" t="n">
        <v>2.39</v>
      </c>
      <c r="M81" t="n">
        <v>8.08</v>
      </c>
      <c r="N81" t="n">
        <v>16</v>
      </c>
      <c r="O81" t="n">
        <v>16.86</v>
      </c>
      <c r="P81" t="n">
        <v>15.09</v>
      </c>
      <c r="Q81" t="n">
        <v>10.87</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-6.42</v>
      </c>
      <c r="D82" t="n">
        <v>-8.9</v>
      </c>
      <c r="E82" t="n">
        <v>-7.87</v>
      </c>
      <c r="F82" t="n">
        <v>-6.27</v>
      </c>
      <c r="G82" t="n">
        <v>-0.74</v>
      </c>
      <c r="H82" t="n">
        <v>2.05</v>
      </c>
      <c r="I82" t="n">
        <v>4.8</v>
      </c>
      <c r="J82" t="n">
        <v>6.63</v>
      </c>
      <c r="K82" t="n">
        <v>6.9</v>
      </c>
      <c r="L82" t="n">
        <v>6.63</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-199.59</v>
      </c>
      <c r="D83" t="n">
        <v>-72.54000000000001</v>
      </c>
      <c r="E83" t="n">
        <v>-132.71</v>
      </c>
      <c r="F83" t="n">
        <v>-155.37</v>
      </c>
      <c r="G83" t="n">
        <v>584.45</v>
      </c>
      <c r="H83" t="n">
        <v>-141.32</v>
      </c>
      <c r="I83" t="n">
        <v>-37.14</v>
      </c>
      <c r="J83" t="n">
        <v>-30.25</v>
      </c>
      <c r="K83" t="n">
        <v>38.77</v>
      </c>
      <c r="L83" t="n">
        <v>102.57</v>
      </c>
      <c r="M83" t="n">
        <v>-30.04</v>
      </c>
      <c r="N83" t="n">
        <v>49.44</v>
      </c>
      <c r="O83" t="n">
        <v>45.6</v>
      </c>
      <c r="P83" t="n">
        <v>38.5</v>
      </c>
      <c r="Q83" t="n">
        <v>29.88</v>
      </c>
      <c r="R83" t="n">
        <v>-59.33</v>
      </c>
      <c r="S83" t="n">
        <v>9.76</v>
      </c>
      <c r="T83" t="n">
        <v>118.89</v>
      </c>
      <c r="U83" t="n">
        <v>20.74</v>
      </c>
      <c r="V83" t="inlineStr">
        <is>
          <t>-</t>
        </is>
      </c>
    </row>
    <row r="84">
      <c r="A84" s="5" t="inlineStr">
        <is>
          <t>Gewinnwachstum 3J in %</t>
        </is>
      </c>
      <c r="B84" s="5" t="inlineStr">
        <is>
          <t>Earnings Growth 3Y in %</t>
        </is>
      </c>
      <c r="C84" t="n">
        <v>-134.95</v>
      </c>
      <c r="D84" t="n">
        <v>-120.21</v>
      </c>
      <c r="E84" t="n">
        <v>98.79000000000001</v>
      </c>
      <c r="F84" t="n">
        <v>95.92</v>
      </c>
      <c r="G84" t="n">
        <v>135.33</v>
      </c>
      <c r="H84" t="n">
        <v>-69.56999999999999</v>
      </c>
      <c r="I84" t="n">
        <v>-9.539999999999999</v>
      </c>
      <c r="J84" t="n">
        <v>37.03</v>
      </c>
      <c r="K84" t="n">
        <v>37.1</v>
      </c>
      <c r="L84" t="n">
        <v>40.66</v>
      </c>
      <c r="M84" t="n">
        <v>21.67</v>
      </c>
      <c r="N84" t="n">
        <v>44.51</v>
      </c>
      <c r="O84" t="n">
        <v>37.99</v>
      </c>
      <c r="P84" t="n">
        <v>3.02</v>
      </c>
      <c r="Q84" t="n">
        <v>-6.56</v>
      </c>
      <c r="R84" t="n">
        <v>23.11</v>
      </c>
      <c r="S84" t="n">
        <v>49.8</v>
      </c>
      <c r="T84" t="inlineStr">
        <is>
          <t>-</t>
        </is>
      </c>
      <c r="U84" t="inlineStr">
        <is>
          <t>-</t>
        </is>
      </c>
      <c r="V84" t="inlineStr">
        <is>
          <t>-</t>
        </is>
      </c>
    </row>
    <row r="85">
      <c r="A85" s="5" t="inlineStr">
        <is>
          <t>Gewinnwachstum 5J in %</t>
        </is>
      </c>
      <c r="B85" s="5" t="inlineStr">
        <is>
          <t>Earnings Growth 5Y in %</t>
        </is>
      </c>
      <c r="C85" t="n">
        <v>4.85</v>
      </c>
      <c r="D85" t="n">
        <v>16.5</v>
      </c>
      <c r="E85" t="n">
        <v>23.58</v>
      </c>
      <c r="F85" t="n">
        <v>44.07</v>
      </c>
      <c r="G85" t="n">
        <v>82.90000000000001</v>
      </c>
      <c r="H85" t="n">
        <v>-13.47</v>
      </c>
      <c r="I85" t="n">
        <v>8.779999999999999</v>
      </c>
      <c r="J85" t="n">
        <v>26.1</v>
      </c>
      <c r="K85" t="n">
        <v>41.27</v>
      </c>
      <c r="L85" t="n">
        <v>41.21</v>
      </c>
      <c r="M85" t="n">
        <v>26.68</v>
      </c>
      <c r="N85" t="n">
        <v>20.82</v>
      </c>
      <c r="O85" t="n">
        <v>12.88</v>
      </c>
      <c r="P85" t="n">
        <v>27.54</v>
      </c>
      <c r="Q85" t="n">
        <v>23.99</v>
      </c>
      <c r="R85" t="inlineStr">
        <is>
          <t>-</t>
        </is>
      </c>
      <c r="S85" t="inlineStr">
        <is>
          <t>-</t>
        </is>
      </c>
      <c r="T85" t="inlineStr">
        <is>
          <t>-</t>
        </is>
      </c>
      <c r="U85" t="inlineStr">
        <is>
          <t>-</t>
        </is>
      </c>
      <c r="V85" t="inlineStr">
        <is>
          <t>-</t>
        </is>
      </c>
    </row>
    <row r="86">
      <c r="A86" s="5" t="inlineStr">
        <is>
          <t>Gewinnwachstum 10J in %</t>
        </is>
      </c>
      <c r="B86" s="5" t="inlineStr">
        <is>
          <t>Earnings Growth 10Y in %</t>
        </is>
      </c>
      <c r="C86" t="n">
        <v>-4.31</v>
      </c>
      <c r="D86" t="n">
        <v>12.64</v>
      </c>
      <c r="E86" t="n">
        <v>24.84</v>
      </c>
      <c r="F86" t="n">
        <v>42.67</v>
      </c>
      <c r="G86" t="n">
        <v>62.06</v>
      </c>
      <c r="H86" t="n">
        <v>6.6</v>
      </c>
      <c r="I86" t="n">
        <v>14.8</v>
      </c>
      <c r="J86" t="n">
        <v>19.49</v>
      </c>
      <c r="K86" t="n">
        <v>34.4</v>
      </c>
      <c r="L86" t="n">
        <v>32.6</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11.88</v>
      </c>
      <c r="D87" t="inlineStr">
        <is>
          <t>-</t>
        </is>
      </c>
      <c r="E87" t="inlineStr">
        <is>
          <t>-</t>
        </is>
      </c>
      <c r="F87" t="n">
        <v>0.13</v>
      </c>
      <c r="G87" t="inlineStr">
        <is>
          <t>-</t>
        </is>
      </c>
      <c r="H87" t="inlineStr">
        <is>
          <t>-</t>
        </is>
      </c>
      <c r="I87" t="n">
        <v>2.38</v>
      </c>
      <c r="J87" t="n">
        <v>0.46</v>
      </c>
      <c r="K87" t="n">
        <v>0.18</v>
      </c>
      <c r="L87" t="n">
        <v>0.24</v>
      </c>
      <c r="M87" t="n">
        <v>0.53</v>
      </c>
      <c r="N87" t="n">
        <v>0.32</v>
      </c>
      <c r="O87" t="n">
        <v>1.14</v>
      </c>
      <c r="P87" t="n">
        <v>0.8100000000000001</v>
      </c>
      <c r="Q87" t="n">
        <v>0.93</v>
      </c>
      <c r="R87" t="inlineStr">
        <is>
          <t>-</t>
        </is>
      </c>
      <c r="S87" t="inlineStr">
        <is>
          <t>-</t>
        </is>
      </c>
      <c r="T87" t="inlineStr">
        <is>
          <t>-</t>
        </is>
      </c>
      <c r="U87" t="inlineStr">
        <is>
          <t>-</t>
        </is>
      </c>
      <c r="V87" t="inlineStr">
        <is>
          <t>-</t>
        </is>
      </c>
    </row>
    <row r="88">
      <c r="A88" s="5" t="inlineStr">
        <is>
          <t>EBIT-Wachstum 1J in %</t>
        </is>
      </c>
      <c r="B88" s="5" t="inlineStr">
        <is>
          <t>EBIT Growth 1Y in %</t>
        </is>
      </c>
      <c r="C88" t="n">
        <v>-330.33</v>
      </c>
      <c r="D88" t="n">
        <v>-90.33</v>
      </c>
      <c r="E88" t="n">
        <v>-45.36</v>
      </c>
      <c r="F88" t="n">
        <v>-272.63</v>
      </c>
      <c r="G88" t="n">
        <v>1866.18</v>
      </c>
      <c r="H88" t="n">
        <v>-97.63</v>
      </c>
      <c r="I88" t="n">
        <v>-30.8</v>
      </c>
      <c r="J88" t="n">
        <v>14.93</v>
      </c>
      <c r="K88" t="n">
        <v>5.31</v>
      </c>
      <c r="L88" t="n">
        <v>37.34</v>
      </c>
      <c r="M88" t="n">
        <v>-16.27</v>
      </c>
      <c r="N88" t="n">
        <v>30.06</v>
      </c>
      <c r="O88" t="n">
        <v>34.98</v>
      </c>
      <c r="P88" t="n">
        <v>55.07</v>
      </c>
      <c r="Q88" t="n">
        <v>35.69</v>
      </c>
      <c r="R88" t="n">
        <v>-40.97</v>
      </c>
      <c r="S88" t="n">
        <v>30.07</v>
      </c>
      <c r="T88" t="n">
        <v>202.01</v>
      </c>
      <c r="U88" t="n">
        <v>262.5</v>
      </c>
      <c r="V88" t="inlineStr">
        <is>
          <t>-</t>
        </is>
      </c>
    </row>
    <row r="89">
      <c r="A89" s="5" t="inlineStr">
        <is>
          <t>EBIT-Wachstum 3J in %</t>
        </is>
      </c>
      <c r="B89" s="5" t="inlineStr">
        <is>
          <t>EBIT Growth 3Y in %</t>
        </is>
      </c>
      <c r="C89" t="n">
        <v>-155.34</v>
      </c>
      <c r="D89" t="n">
        <v>-136.11</v>
      </c>
      <c r="E89" t="n">
        <v>516.0599999999999</v>
      </c>
      <c r="F89" t="n">
        <v>498.64</v>
      </c>
      <c r="G89" t="n">
        <v>579.25</v>
      </c>
      <c r="H89" t="n">
        <v>-37.83</v>
      </c>
      <c r="I89" t="n">
        <v>-3.52</v>
      </c>
      <c r="J89" t="n">
        <v>19.19</v>
      </c>
      <c r="K89" t="n">
        <v>8.789999999999999</v>
      </c>
      <c r="L89" t="n">
        <v>17.04</v>
      </c>
      <c r="M89" t="n">
        <v>16.26</v>
      </c>
      <c r="N89" t="n">
        <v>40.04</v>
      </c>
      <c r="O89" t="n">
        <v>41.91</v>
      </c>
      <c r="P89" t="n">
        <v>16.6</v>
      </c>
      <c r="Q89" t="n">
        <v>8.26</v>
      </c>
      <c r="R89" t="n">
        <v>63.7</v>
      </c>
      <c r="S89" t="n">
        <v>164.86</v>
      </c>
      <c r="T89" t="inlineStr">
        <is>
          <t>-</t>
        </is>
      </c>
      <c r="U89" t="inlineStr">
        <is>
          <t>-</t>
        </is>
      </c>
      <c r="V89" t="inlineStr">
        <is>
          <t>-</t>
        </is>
      </c>
    </row>
    <row r="90">
      <c r="A90" s="5" t="inlineStr">
        <is>
          <t>EBIT-Wachstum 5J in %</t>
        </is>
      </c>
      <c r="B90" s="5" t="inlineStr">
        <is>
          <t>EBIT Growth 5Y in %</t>
        </is>
      </c>
      <c r="C90" t="n">
        <v>225.51</v>
      </c>
      <c r="D90" t="n">
        <v>272.05</v>
      </c>
      <c r="E90" t="n">
        <v>283.95</v>
      </c>
      <c r="F90" t="n">
        <v>296.01</v>
      </c>
      <c r="G90" t="n">
        <v>351.6</v>
      </c>
      <c r="H90" t="n">
        <v>-14.17</v>
      </c>
      <c r="I90" t="n">
        <v>2.1</v>
      </c>
      <c r="J90" t="n">
        <v>14.27</v>
      </c>
      <c r="K90" t="n">
        <v>18.28</v>
      </c>
      <c r="L90" t="n">
        <v>28.24</v>
      </c>
      <c r="M90" t="n">
        <v>27.91</v>
      </c>
      <c r="N90" t="n">
        <v>22.97</v>
      </c>
      <c r="O90" t="n">
        <v>22.97</v>
      </c>
      <c r="P90" t="n">
        <v>56.37</v>
      </c>
      <c r="Q90" t="n">
        <v>97.86</v>
      </c>
      <c r="R90" t="inlineStr">
        <is>
          <t>-</t>
        </is>
      </c>
      <c r="S90" t="inlineStr">
        <is>
          <t>-</t>
        </is>
      </c>
      <c r="T90" t="inlineStr">
        <is>
          <t>-</t>
        </is>
      </c>
      <c r="U90" t="inlineStr">
        <is>
          <t>-</t>
        </is>
      </c>
      <c r="V90" t="inlineStr">
        <is>
          <t>-</t>
        </is>
      </c>
    </row>
    <row r="91">
      <c r="A91" s="5" t="inlineStr">
        <is>
          <t>EBIT-Wachstum 10J in %</t>
        </is>
      </c>
      <c r="B91" s="5" t="inlineStr">
        <is>
          <t>EBIT Growth 10Y in %</t>
        </is>
      </c>
      <c r="C91" t="n">
        <v>105.67</v>
      </c>
      <c r="D91" t="n">
        <v>137.07</v>
      </c>
      <c r="E91" t="n">
        <v>149.11</v>
      </c>
      <c r="F91" t="n">
        <v>157.15</v>
      </c>
      <c r="G91" t="n">
        <v>189.92</v>
      </c>
      <c r="H91" t="n">
        <v>6.87</v>
      </c>
      <c r="I91" t="n">
        <v>12.53</v>
      </c>
      <c r="J91" t="n">
        <v>18.62</v>
      </c>
      <c r="K91" t="n">
        <v>37.33</v>
      </c>
      <c r="L91" t="n">
        <v>63.05</v>
      </c>
      <c r="M91" t="inlineStr">
        <is>
          <t>-</t>
        </is>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-40.12</v>
      </c>
      <c r="D92" t="n">
        <v>-254.96</v>
      </c>
      <c r="E92" t="n">
        <v>188.24</v>
      </c>
      <c r="F92" t="n">
        <v>-145.15</v>
      </c>
      <c r="G92" t="n">
        <v>-50.69</v>
      </c>
      <c r="H92" t="n">
        <v>41.75</v>
      </c>
      <c r="I92" t="n">
        <v>49.13</v>
      </c>
      <c r="J92" t="n">
        <v>44.2</v>
      </c>
      <c r="K92" t="n">
        <v>-9.039999999999999</v>
      </c>
      <c r="L92" t="n">
        <v>75.93000000000001</v>
      </c>
      <c r="M92" t="n">
        <v>73.01000000000001</v>
      </c>
      <c r="N92" t="n">
        <v>-35.6</v>
      </c>
      <c r="O92" t="n">
        <v>-39.48</v>
      </c>
      <c r="P92" t="n">
        <v>25.22</v>
      </c>
      <c r="Q92" t="n">
        <v>42.32</v>
      </c>
      <c r="R92" t="n">
        <v>-82.98999999999999</v>
      </c>
      <c r="S92" t="n">
        <v>359.78</v>
      </c>
      <c r="T92" t="n">
        <v>-72.45999999999999</v>
      </c>
      <c r="U92" t="n">
        <v>134.45</v>
      </c>
      <c r="V92" t="inlineStr">
        <is>
          <t>-</t>
        </is>
      </c>
    </row>
    <row r="93">
      <c r="A93" s="5" t="inlineStr">
        <is>
          <t>Op.Cashflow Wachstum 3J in %</t>
        </is>
      </c>
      <c r="B93" s="5" t="inlineStr">
        <is>
          <t>Op.Cashflow Wachstum 3Y in %</t>
        </is>
      </c>
      <c r="C93" t="n">
        <v>-35.61</v>
      </c>
      <c r="D93" t="n">
        <v>-70.62</v>
      </c>
      <c r="E93" t="n">
        <v>-2.53</v>
      </c>
      <c r="F93" t="n">
        <v>-51.36</v>
      </c>
      <c r="G93" t="n">
        <v>13.4</v>
      </c>
      <c r="H93" t="n">
        <v>45.03</v>
      </c>
      <c r="I93" t="n">
        <v>28.1</v>
      </c>
      <c r="J93" t="n">
        <v>37.03</v>
      </c>
      <c r="K93" t="n">
        <v>46.63</v>
      </c>
      <c r="L93" t="n">
        <v>37.78</v>
      </c>
      <c r="M93" t="n">
        <v>-0.6899999999999999</v>
      </c>
      <c r="N93" t="n">
        <v>-16.62</v>
      </c>
      <c r="O93" t="n">
        <v>9.35</v>
      </c>
      <c r="P93" t="n">
        <v>-5.15</v>
      </c>
      <c r="Q93" t="n">
        <v>106.37</v>
      </c>
      <c r="R93" t="n">
        <v>68.11</v>
      </c>
      <c r="S93" t="n">
        <v>140.59</v>
      </c>
      <c r="T93" t="inlineStr">
        <is>
          <t>-</t>
        </is>
      </c>
      <c r="U93" t="inlineStr">
        <is>
          <t>-</t>
        </is>
      </c>
      <c r="V93" t="inlineStr">
        <is>
          <t>-</t>
        </is>
      </c>
    </row>
    <row r="94">
      <c r="A94" s="5" t="inlineStr">
        <is>
          <t>Op.Cashflow Wachstum 5J in %</t>
        </is>
      </c>
      <c r="B94" s="5" t="inlineStr">
        <is>
          <t>Op.Cashflow Wachstum 5Y in %</t>
        </is>
      </c>
      <c r="C94" t="n">
        <v>-60.54</v>
      </c>
      <c r="D94" t="n">
        <v>-44.16</v>
      </c>
      <c r="E94" t="n">
        <v>16.66</v>
      </c>
      <c r="F94" t="n">
        <v>-12.15</v>
      </c>
      <c r="G94" t="n">
        <v>15.07</v>
      </c>
      <c r="H94" t="n">
        <v>40.39</v>
      </c>
      <c r="I94" t="n">
        <v>46.65</v>
      </c>
      <c r="J94" t="n">
        <v>29.7</v>
      </c>
      <c r="K94" t="n">
        <v>12.96</v>
      </c>
      <c r="L94" t="n">
        <v>19.82</v>
      </c>
      <c r="M94" t="n">
        <v>13.09</v>
      </c>
      <c r="N94" t="n">
        <v>-18.11</v>
      </c>
      <c r="O94" t="n">
        <v>60.97</v>
      </c>
      <c r="P94" t="n">
        <v>54.37</v>
      </c>
      <c r="Q94" t="n">
        <v>76.22</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-10.07</v>
      </c>
      <c r="D95" t="n">
        <v>1.24</v>
      </c>
      <c r="E95" t="n">
        <v>23.18</v>
      </c>
      <c r="F95" t="n">
        <v>0.41</v>
      </c>
      <c r="G95" t="n">
        <v>17.44</v>
      </c>
      <c r="H95" t="n">
        <v>26.74</v>
      </c>
      <c r="I95" t="n">
        <v>14.27</v>
      </c>
      <c r="J95" t="n">
        <v>45.34</v>
      </c>
      <c r="K95" t="n">
        <v>33.67</v>
      </c>
      <c r="L95" t="n">
        <v>48.02</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393.7</v>
      </c>
      <c r="D96" t="n">
        <v>-46.6</v>
      </c>
      <c r="E96" t="n">
        <v>613.7</v>
      </c>
      <c r="F96" t="n">
        <v>828.8</v>
      </c>
      <c r="G96" t="n">
        <v>143.4</v>
      </c>
      <c r="H96" t="n">
        <v>110.7</v>
      </c>
      <c r="I96" t="n">
        <v>243.5</v>
      </c>
      <c r="J96" t="n">
        <v>265.6</v>
      </c>
      <c r="K96" t="n">
        <v>-138.7</v>
      </c>
      <c r="L96" t="n">
        <v>-137</v>
      </c>
      <c r="M96" t="n">
        <v>-479.6</v>
      </c>
      <c r="N96" t="n">
        <v>-221.3</v>
      </c>
      <c r="O96" t="n">
        <v>16.8</v>
      </c>
      <c r="P96" t="n">
        <v>74.7</v>
      </c>
      <c r="Q96" t="n">
        <v>135.7</v>
      </c>
      <c r="R96" t="n">
        <v>2356</v>
      </c>
      <c r="S96" t="n">
        <v>2366</v>
      </c>
      <c r="T96" t="n">
        <v>2375</v>
      </c>
      <c r="U96" t="n">
        <v>2412</v>
      </c>
      <c r="V96" t="n">
        <v>2230</v>
      </c>
      <c r="W96" t="inlineStr">
        <is>
          <t>-</t>
        </is>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V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1"/>
    <col customWidth="1" max="15" min="15" width="21"/>
    <col customWidth="1" max="16" min="16" width="21"/>
    <col customWidth="1" max="17" min="17" width="11"/>
    <col customWidth="1" max="18" min="18" width="11"/>
    <col customWidth="1" max="19" min="19" width="10"/>
    <col customWidth="1" max="20" min="20" width="10"/>
    <col customWidth="1" max="21" min="21" width="10"/>
    <col customWidth="1" max="22" min="22" width="10"/>
  </cols>
  <sheetData>
    <row r="1">
      <c r="A1" s="1" t="inlineStr">
        <is>
          <t xml:space="preserve">BORUSSIA DORTMUND </t>
        </is>
      </c>
      <c r="B1" s="2" t="inlineStr">
        <is>
          <t>WKN: 549309  ISIN: DE0005493092  Symbol:BVB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1909</t>
        </is>
      </c>
      <c r="C4" s="5" t="inlineStr">
        <is>
          <t>Telefon / Phone</t>
        </is>
      </c>
      <c r="D4" s="5" t="inlineStr"/>
      <c r="E4" t="inlineStr">
        <is>
          <t>+49-231-9020-0</t>
        </is>
      </c>
      <c r="G4" t="inlineStr">
        <is>
          <t>28.02.2020</t>
        </is>
      </c>
      <c r="H4" t="inlineStr">
        <is>
          <t>Score Half Year</t>
        </is>
      </c>
      <c r="J4" t="inlineStr">
        <is>
          <t>Evonik Industries</t>
        </is>
      </c>
      <c r="L4" t="inlineStr">
        <is>
          <t>9,83%</t>
        </is>
      </c>
    </row>
    <row r="5">
      <c r="A5" s="5" t="inlineStr">
        <is>
          <t>Ticker</t>
        </is>
      </c>
      <c r="B5" t="inlineStr">
        <is>
          <t>BVB</t>
        </is>
      </c>
      <c r="C5" s="5" t="inlineStr">
        <is>
          <t>Fax</t>
        </is>
      </c>
      <c r="D5" s="5" t="inlineStr"/>
      <c r="E5" t="inlineStr">
        <is>
          <t>+49-231-9020-105</t>
        </is>
      </c>
      <c r="G5" t="inlineStr">
        <is>
          <t>15.05.2020</t>
        </is>
      </c>
      <c r="H5" t="inlineStr">
        <is>
          <t>Q3 Earnings</t>
        </is>
      </c>
      <c r="J5" t="inlineStr">
        <is>
          <t>Bernd Geske</t>
        </is>
      </c>
      <c r="L5" t="inlineStr">
        <is>
          <t>9,35%</t>
        </is>
      </c>
    </row>
    <row r="6">
      <c r="A6" s="5" t="inlineStr">
        <is>
          <t>Gelistet Seit / Listed Since</t>
        </is>
      </c>
      <c r="B6" t="inlineStr">
        <is>
          <t>31.10.2000</t>
        </is>
      </c>
      <c r="C6" s="5" t="inlineStr">
        <is>
          <t>Internet</t>
        </is>
      </c>
      <c r="D6" s="5" t="inlineStr"/>
      <c r="E6" t="inlineStr">
        <is>
          <t>http://aktie.bvb.de/</t>
        </is>
      </c>
      <c r="G6" t="inlineStr">
        <is>
          <t>28.09.2020</t>
        </is>
      </c>
      <c r="H6" t="inlineStr">
        <is>
          <t>Publication Of Annual Report (Estimated)</t>
        </is>
      </c>
      <c r="J6" t="inlineStr">
        <is>
          <t>BV. Borussia 09 e.V. Dortmund</t>
        </is>
      </c>
      <c r="L6" t="inlineStr">
        <is>
          <t>5,53%</t>
        </is>
      </c>
    </row>
    <row r="7">
      <c r="A7" s="5" t="inlineStr">
        <is>
          <t>Nominalwert / Nominal Value</t>
        </is>
      </c>
      <c r="B7" t="inlineStr">
        <is>
          <t>1,00</t>
        </is>
      </c>
      <c r="C7" s="5" t="inlineStr">
        <is>
          <t>Inv. Relations Telefon / Phone</t>
        </is>
      </c>
      <c r="D7" s="5" t="inlineStr"/>
      <c r="E7" t="inlineStr">
        <is>
          <t>+49-231-9020-2745</t>
        </is>
      </c>
      <c r="J7" t="inlineStr">
        <is>
          <t>Signal Iduna</t>
        </is>
      </c>
      <c r="L7" t="inlineStr">
        <is>
          <t>5,43%</t>
        </is>
      </c>
    </row>
    <row r="8">
      <c r="A8" s="5" t="inlineStr">
        <is>
          <t>Land / Country</t>
        </is>
      </c>
      <c r="B8" t="inlineStr">
        <is>
          <t>Deutschland</t>
        </is>
      </c>
      <c r="C8" s="5" t="inlineStr">
        <is>
          <t>Inv. Relations E-Mail</t>
        </is>
      </c>
      <c r="D8" s="5" t="inlineStr"/>
      <c r="E8" t="inlineStr">
        <is>
          <t>aktie@bvb.de</t>
        </is>
      </c>
      <c r="J8" t="inlineStr">
        <is>
          <t>Puma SE</t>
        </is>
      </c>
      <c r="L8" t="inlineStr">
        <is>
          <t>5,00%</t>
        </is>
      </c>
    </row>
    <row r="9">
      <c r="A9" s="5" t="inlineStr">
        <is>
          <t>Währung / Currency</t>
        </is>
      </c>
      <c r="B9" t="inlineStr">
        <is>
          <t>EUR</t>
        </is>
      </c>
      <c r="C9" s="5" t="inlineStr">
        <is>
          <t>Kontaktperson / Contact Person</t>
        </is>
      </c>
      <c r="D9" s="5" t="inlineStr"/>
      <c r="E9" t="inlineStr">
        <is>
          <t>Dr. Robin Steden</t>
        </is>
      </c>
      <c r="J9" t="inlineStr">
        <is>
          <t>Lansdowne Partners International Ltd.</t>
        </is>
      </c>
      <c r="L9" t="inlineStr">
        <is>
          <t>3,01%</t>
        </is>
      </c>
    </row>
    <row r="10">
      <c r="A10" s="5" t="inlineStr">
        <is>
          <t>Branche / Industry</t>
        </is>
      </c>
      <c r="B10" t="inlineStr">
        <is>
          <t>Sport / Gambling</t>
        </is>
      </c>
      <c r="C10" s="5" t="inlineStr"/>
      <c r="D10" s="5" t="inlineStr"/>
      <c r="J10" t="inlineStr">
        <is>
          <t>Dimensional Holdings Inc.</t>
        </is>
      </c>
      <c r="L10" t="inlineStr">
        <is>
          <t>3,00%</t>
        </is>
      </c>
    </row>
    <row r="11">
      <c r="A11" s="5" t="inlineStr">
        <is>
          <t>Sektor / Sector</t>
        </is>
      </c>
      <c r="B11" t="inlineStr">
        <is>
          <t>Media / Entertainment / Leisure</t>
        </is>
      </c>
      <c r="J11" t="inlineStr">
        <is>
          <t>Ralph Dommermuth Beteiligungen GmbH</t>
        </is>
      </c>
      <c r="L11" t="inlineStr">
        <is>
          <t>5,00%</t>
        </is>
      </c>
    </row>
    <row r="12">
      <c r="A12" s="5" t="inlineStr">
        <is>
          <t>Typ / Genre</t>
        </is>
      </c>
      <c r="B12" t="inlineStr">
        <is>
          <t>Inhaberaktie</t>
        </is>
      </c>
      <c r="J12" t="inlineStr">
        <is>
          <t>Freefloat</t>
        </is>
      </c>
      <c r="L12" t="inlineStr">
        <is>
          <t>53,85%</t>
        </is>
      </c>
    </row>
    <row r="13">
      <c r="A13" s="5" t="inlineStr">
        <is>
          <t>Adresse / Address</t>
        </is>
      </c>
      <c r="B13" t="inlineStr">
        <is>
          <t>Borussia Dortmund GmbH &amp; Co.KGaARheinlanddamm 207-209  D-44137 Dortmund</t>
        </is>
      </c>
    </row>
    <row r="14">
      <c r="A14" s="5" t="inlineStr">
        <is>
          <t>Management</t>
        </is>
      </c>
      <c r="B14" t="inlineStr">
        <is>
          <t>Hans-Joachim Watzke, Thomas Treß, Carsten Cramer</t>
        </is>
      </c>
    </row>
    <row r="15">
      <c r="A15" s="5" t="inlineStr">
        <is>
          <t>Aufsichtsrat / Board</t>
        </is>
      </c>
      <c r="B15" t="inlineStr">
        <is>
          <t>Gerd Pieper, Christian Kullmann, Bernd Geske, Bjorn Gulden, Ulrich Leitermann, Dr. Reinhold Lunow, Silke Seidel, Peer Steinbrück</t>
        </is>
      </c>
    </row>
    <row r="16">
      <c r="A16" s="5" t="inlineStr">
        <is>
          <t>Beschreibung</t>
        </is>
      </c>
      <c r="B16" t="inlineStr">
        <is>
          <t>Die Borussia Dortmund GmbH &amp; Co.KGaA (BVB) nimmt eine führende Position im internationalen Profifußball ein. Im Mittelpunkt der Geschäftstätigkeit steht der professionelle Fußballsport und die Nutzung der damit unmittelbar verbundenen Einnahmequellen. Dies sind insbesondere der Verkauf von Eintrittskarten, Fan-Artikeln und TV-Rechten sowie das Sponsoring. In diesen Bereichen erwirtschaftet Borussia Dortmund den überwiegenden Teil der Umsätze. Darüber hinaus engagiert sich der BVB in weiteren Geschäftsfeldern, die einen engen Bezug zum Fußball haben. Dabei arbeitet Borussia mit strategischen Partnern zusammen, die ihr spezifisches Know-how einbringen. Der BVB bringt den Markennamen "Borussia Dortmund", die Erfahrung im Fußballgeschäft und die genaue Kenntnis der Fan-Community ein. Copyright 2014 FINANCE BASE AG</t>
        </is>
      </c>
    </row>
    <row r="17">
      <c r="A17" s="5" t="inlineStr">
        <is>
          <t>Profile</t>
        </is>
      </c>
      <c r="B17" t="inlineStr">
        <is>
          <t>Borussia Dortmund GmbH &amp; Co. KGaA (BVB) has a leading position in the international professional football. The focus of the business of professional football sports and the use of it is directly linked income streams is. These are in particular the sale of tickets, fan merchandise and TV rights and sponsorship. In these areas, Borussia Dortmund generates most of its revenues. In addition, the BVB engaged in other business areas, which are closely related to football. While Borussia works with strategic partners who contribute their specific expertise. BVB brings the brand name "Borussia Dortmund", the experience in the football business and the exact knowledge of the fan community.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30.06</t>
        </is>
      </c>
      <c r="B19" s="5" t="inlineStr">
        <is>
          <t>Balance Sheet in M  EUR per  30.06</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2001</v>
      </c>
    </row>
    <row r="20">
      <c r="A20" s="5" t="inlineStr">
        <is>
          <t>Umsatz</t>
        </is>
      </c>
      <c r="B20" s="5" t="inlineStr">
        <is>
          <t>Revenue</t>
        </is>
      </c>
      <c r="C20" t="n">
        <v>489.5</v>
      </c>
      <c r="D20" t="n">
        <v>536</v>
      </c>
      <c r="E20" t="n">
        <v>405.7</v>
      </c>
      <c r="F20" t="n">
        <v>376.3</v>
      </c>
      <c r="G20" t="n">
        <v>276</v>
      </c>
      <c r="H20" t="n">
        <v>260.7</v>
      </c>
      <c r="I20" t="n">
        <v>305</v>
      </c>
      <c r="J20" t="n">
        <v>215.2</v>
      </c>
      <c r="K20" t="n">
        <v>151.5</v>
      </c>
      <c r="L20" t="n">
        <v>110.1</v>
      </c>
      <c r="M20" t="n">
        <v>114.7</v>
      </c>
      <c r="N20" t="n">
        <v>107.6</v>
      </c>
      <c r="O20" t="n">
        <v>97.09999999999999</v>
      </c>
      <c r="P20" t="n">
        <v>89.09999999999999</v>
      </c>
      <c r="Q20" t="n">
        <v>75.3</v>
      </c>
      <c r="R20" t="n">
        <v>98.09999999999999</v>
      </c>
      <c r="S20" t="n">
        <v>129.1</v>
      </c>
      <c r="T20" t="n">
        <v>113</v>
      </c>
      <c r="U20" t="n">
        <v>84.8</v>
      </c>
      <c r="V20" t="n">
        <v>84.8</v>
      </c>
    </row>
    <row r="21">
      <c r="A21" s="5" t="inlineStr">
        <is>
          <t>Operatives Ergebnis (EBIT)</t>
        </is>
      </c>
      <c r="B21" s="5" t="inlineStr">
        <is>
          <t>EBIT Earning Before Interest &amp; Tax</t>
        </is>
      </c>
      <c r="C21" t="n">
        <v>23.5</v>
      </c>
      <c r="D21" t="n">
        <v>36.1</v>
      </c>
      <c r="E21" t="n">
        <v>10.7</v>
      </c>
      <c r="F21" t="n">
        <v>36.4</v>
      </c>
      <c r="G21" t="n">
        <v>13.2</v>
      </c>
      <c r="H21" t="n">
        <v>18.5</v>
      </c>
      <c r="I21" t="n">
        <v>65.09999999999999</v>
      </c>
      <c r="J21" t="n">
        <v>41.4</v>
      </c>
      <c r="K21" t="n">
        <v>14.9</v>
      </c>
      <c r="L21" t="n">
        <v>-0.5</v>
      </c>
      <c r="M21" t="n">
        <v>-0.4</v>
      </c>
      <c r="N21" t="n">
        <v>5.4</v>
      </c>
      <c r="O21" t="n">
        <v>15.6</v>
      </c>
      <c r="P21" t="n">
        <v>-11.2</v>
      </c>
      <c r="Q21" t="n">
        <v>-76.7</v>
      </c>
      <c r="R21" t="n">
        <v>-66.59999999999999</v>
      </c>
      <c r="S21" t="n">
        <v>7</v>
      </c>
      <c r="T21" t="n">
        <v>6</v>
      </c>
      <c r="U21" t="n">
        <v>-8.4</v>
      </c>
      <c r="V21" t="n">
        <v>-8.4</v>
      </c>
    </row>
    <row r="22">
      <c r="A22" s="5" t="inlineStr">
        <is>
          <t>Finanzergebnis</t>
        </is>
      </c>
      <c r="B22" s="5" t="inlineStr">
        <is>
          <t>Financial Result</t>
        </is>
      </c>
      <c r="C22" t="n">
        <v>-1.7</v>
      </c>
      <c r="D22" t="n">
        <v>-4.3</v>
      </c>
      <c r="E22" t="n">
        <v>-1.6</v>
      </c>
      <c r="F22" t="n">
        <v>-2.1</v>
      </c>
      <c r="G22" t="n">
        <v>-7.2</v>
      </c>
      <c r="H22" t="n">
        <v>-3.9</v>
      </c>
      <c r="I22" t="n">
        <v>-5.1</v>
      </c>
      <c r="J22" t="n">
        <v>-4.8</v>
      </c>
      <c r="K22" t="n">
        <v>-5.4</v>
      </c>
      <c r="L22" t="n">
        <v>-5.7</v>
      </c>
      <c r="M22" t="n">
        <v>-5.6</v>
      </c>
      <c r="N22" t="n">
        <v>-10.1</v>
      </c>
      <c r="O22" t="n">
        <v>-8.5</v>
      </c>
      <c r="P22" t="n">
        <v>-11.4</v>
      </c>
      <c r="Q22" t="n">
        <v>-2.8</v>
      </c>
      <c r="R22" t="n">
        <v>-1.1</v>
      </c>
      <c r="S22" t="n">
        <v>-3.5</v>
      </c>
      <c r="T22" t="n">
        <v>-4.9</v>
      </c>
      <c r="U22" t="n">
        <v>-2.5</v>
      </c>
      <c r="V22" t="n">
        <v>-2.5</v>
      </c>
    </row>
    <row r="23">
      <c r="A23" s="5" t="inlineStr">
        <is>
          <t>Ergebnis vor Steuer (EBT)</t>
        </is>
      </c>
      <c r="B23" s="5" t="inlineStr">
        <is>
          <t>EBT Earning Before Tax</t>
        </is>
      </c>
      <c r="C23" t="n">
        <v>21.8</v>
      </c>
      <c r="D23" t="n">
        <v>31.8</v>
      </c>
      <c r="E23" t="n">
        <v>9.1</v>
      </c>
      <c r="F23" t="n">
        <v>34.3</v>
      </c>
      <c r="G23" t="n">
        <v>6</v>
      </c>
      <c r="H23" t="n">
        <v>14.6</v>
      </c>
      <c r="I23" t="n">
        <v>60</v>
      </c>
      <c r="J23" t="n">
        <v>36.6</v>
      </c>
      <c r="K23" t="n">
        <v>9.5</v>
      </c>
      <c r="L23" t="n">
        <v>-6.2</v>
      </c>
      <c r="M23" t="n">
        <v>-6</v>
      </c>
      <c r="N23" t="n">
        <v>-4.7</v>
      </c>
      <c r="O23" t="n">
        <v>7.1</v>
      </c>
      <c r="P23" t="n">
        <v>-22.6</v>
      </c>
      <c r="Q23" t="n">
        <v>-79.5</v>
      </c>
      <c r="R23" t="n">
        <v>-67.7</v>
      </c>
      <c r="S23" t="n">
        <v>3.5</v>
      </c>
      <c r="T23" t="n">
        <v>1.1</v>
      </c>
      <c r="U23" t="n">
        <v>-10.9</v>
      </c>
      <c r="V23" t="n">
        <v>-10.9</v>
      </c>
    </row>
    <row r="24">
      <c r="A24" s="5" t="inlineStr">
        <is>
          <t>Steuern auf Einkommen und Ertrag</t>
        </is>
      </c>
      <c r="B24" s="5" t="inlineStr">
        <is>
          <t>Taxes on income and earnings</t>
        </is>
      </c>
      <c r="C24" t="n">
        <v>4.4</v>
      </c>
      <c r="D24" t="n">
        <v>3.3</v>
      </c>
      <c r="E24" t="n">
        <v>0.9</v>
      </c>
      <c r="F24" t="n">
        <v>4.9</v>
      </c>
      <c r="G24" t="n">
        <v>0.5</v>
      </c>
      <c r="H24" t="n">
        <v>2.6</v>
      </c>
      <c r="I24" t="n">
        <v>8.800000000000001</v>
      </c>
      <c r="J24" t="n">
        <v>9.1</v>
      </c>
      <c r="K24" t="n">
        <v>4.1</v>
      </c>
      <c r="L24" t="inlineStr">
        <is>
          <t>-</t>
        </is>
      </c>
      <c r="M24" t="n">
        <v>-0.1</v>
      </c>
      <c r="N24" t="n">
        <v>-0.8</v>
      </c>
      <c r="O24" t="n">
        <v>-3</v>
      </c>
      <c r="P24" t="n">
        <v>-1.8</v>
      </c>
      <c r="Q24" t="n">
        <v>0.1</v>
      </c>
      <c r="R24" t="inlineStr">
        <is>
          <t>-</t>
        </is>
      </c>
      <c r="S24" t="n">
        <v>0.1</v>
      </c>
      <c r="T24" t="n">
        <v>0.4</v>
      </c>
      <c r="U24" t="n">
        <v>0.2</v>
      </c>
      <c r="V24" t="n">
        <v>0.2</v>
      </c>
    </row>
    <row r="25">
      <c r="A25" s="5" t="inlineStr">
        <is>
          <t>Ergebnis nach Steuer</t>
        </is>
      </c>
      <c r="B25" s="5" t="inlineStr">
        <is>
          <t>Earnings after tax</t>
        </is>
      </c>
      <c r="C25" t="n">
        <v>17.4</v>
      </c>
      <c r="D25" t="n">
        <v>28.5</v>
      </c>
      <c r="E25" t="n">
        <v>8.199999999999999</v>
      </c>
      <c r="F25" t="n">
        <v>29.4</v>
      </c>
      <c r="G25" t="n">
        <v>5.5</v>
      </c>
      <c r="H25" t="n">
        <v>12</v>
      </c>
      <c r="I25" t="n">
        <v>51.2</v>
      </c>
      <c r="J25" t="n">
        <v>27.5</v>
      </c>
      <c r="K25" t="n">
        <v>5.4</v>
      </c>
      <c r="L25" t="n">
        <v>-6.1</v>
      </c>
      <c r="M25" t="n">
        <v>-5.9</v>
      </c>
      <c r="N25" t="n">
        <v>-3.9</v>
      </c>
      <c r="O25" t="n">
        <v>10.1</v>
      </c>
      <c r="P25" t="n">
        <v>-20.8</v>
      </c>
      <c r="Q25" t="n">
        <v>-79.5</v>
      </c>
      <c r="R25" t="n">
        <v>-67.7</v>
      </c>
      <c r="S25" t="n">
        <v>3.3</v>
      </c>
      <c r="T25" t="n">
        <v>0.6</v>
      </c>
      <c r="U25" t="n">
        <v>-11.4</v>
      </c>
      <c r="V25" t="n">
        <v>-11.4</v>
      </c>
    </row>
    <row r="26">
      <c r="A26" s="5" t="inlineStr">
        <is>
          <t>Minderheitenanteil</t>
        </is>
      </c>
      <c r="B26" s="5" t="inlineStr">
        <is>
          <t>Minority Share</t>
        </is>
      </c>
      <c r="C26" t="inlineStr">
        <is>
          <t>-</t>
        </is>
      </c>
      <c r="D26" t="inlineStr">
        <is>
          <t>-</t>
        </is>
      </c>
      <c r="E26" t="n">
        <v>0.1</v>
      </c>
      <c r="F26" t="n">
        <v>-0.3</v>
      </c>
      <c r="G26" t="n">
        <v>-0.3</v>
      </c>
      <c r="H26" t="n">
        <v>-0.3</v>
      </c>
      <c r="I26" t="n">
        <v>-0.4</v>
      </c>
      <c r="J26" t="n">
        <v>-0.1</v>
      </c>
      <c r="K26" t="n">
        <v>-0.1</v>
      </c>
      <c r="L26" t="inlineStr">
        <is>
          <t>-</t>
        </is>
      </c>
      <c r="M26" t="inlineStr">
        <is>
          <t>-</t>
        </is>
      </c>
      <c r="N26" t="inlineStr">
        <is>
          <t>-</t>
        </is>
      </c>
      <c r="O26" t="inlineStr">
        <is>
          <t>-</t>
        </is>
      </c>
      <c r="P26" t="inlineStr">
        <is>
          <t>-</t>
        </is>
      </c>
      <c r="Q26" t="inlineStr">
        <is>
          <t>-</t>
        </is>
      </c>
      <c r="R26" t="inlineStr">
        <is>
          <t>-</t>
        </is>
      </c>
      <c r="S26" t="inlineStr">
        <is>
          <t>-</t>
        </is>
      </c>
      <c r="T26" t="n">
        <v>0.2</v>
      </c>
      <c r="U26" t="n">
        <v>0.4</v>
      </c>
      <c r="V26" t="n">
        <v>0.4</v>
      </c>
    </row>
    <row r="27">
      <c r="A27" s="5" t="inlineStr">
        <is>
          <t>Jahresüberschuss/-fehlbetrag</t>
        </is>
      </c>
      <c r="B27" s="5" t="inlineStr">
        <is>
          <t>Net Profit</t>
        </is>
      </c>
      <c r="C27" t="n">
        <v>17.4</v>
      </c>
      <c r="D27" t="n">
        <v>28.5</v>
      </c>
      <c r="E27" t="n">
        <v>8.199999999999999</v>
      </c>
      <c r="F27" t="n">
        <v>29.2</v>
      </c>
      <c r="G27" t="n">
        <v>5.3</v>
      </c>
      <c r="H27" t="n">
        <v>11.7</v>
      </c>
      <c r="I27" t="n">
        <v>50.8</v>
      </c>
      <c r="J27" t="n">
        <v>27.4</v>
      </c>
      <c r="K27" t="n">
        <v>5.3</v>
      </c>
      <c r="L27" t="n">
        <v>-6.2</v>
      </c>
      <c r="M27" t="n">
        <v>-5.9</v>
      </c>
      <c r="N27" t="n">
        <v>-3.9</v>
      </c>
      <c r="O27" t="n">
        <v>10.1</v>
      </c>
      <c r="P27" t="n">
        <v>-20.8</v>
      </c>
      <c r="Q27" t="n">
        <v>-79.59999999999999</v>
      </c>
      <c r="R27" t="n">
        <v>-67.7</v>
      </c>
      <c r="S27" t="n">
        <v>3.3</v>
      </c>
      <c r="T27" t="n">
        <v>0.8</v>
      </c>
      <c r="U27" t="n">
        <v>-10.9</v>
      </c>
      <c r="V27" t="n">
        <v>-10.9</v>
      </c>
    </row>
    <row r="28">
      <c r="A28" s="5" t="inlineStr">
        <is>
          <t>Summe Umlaufvermögen</t>
        </is>
      </c>
      <c r="B28" s="5" t="inlineStr">
        <is>
          <t>Current Assets</t>
        </is>
      </c>
      <c r="C28" t="n">
        <v>128.4</v>
      </c>
      <c r="D28" t="n">
        <v>136.4</v>
      </c>
      <c r="E28" t="n">
        <v>123.7</v>
      </c>
      <c r="F28" t="n">
        <v>121.8</v>
      </c>
      <c r="G28" t="n">
        <v>97</v>
      </c>
      <c r="H28" t="n">
        <v>42.8</v>
      </c>
      <c r="I28" t="n">
        <v>90.2</v>
      </c>
      <c r="J28" t="n">
        <v>38.3</v>
      </c>
      <c r="K28" t="n">
        <v>25.1</v>
      </c>
      <c r="L28" t="n">
        <v>10.6</v>
      </c>
      <c r="M28" t="n">
        <v>14.7</v>
      </c>
      <c r="N28" t="n">
        <v>37.5</v>
      </c>
      <c r="O28" t="n">
        <v>33.3</v>
      </c>
      <c r="P28" t="n">
        <v>58.4</v>
      </c>
      <c r="Q28" t="n">
        <v>37</v>
      </c>
      <c r="R28" t="n">
        <v>125</v>
      </c>
      <c r="S28" t="n">
        <v>117.7</v>
      </c>
      <c r="T28" t="n">
        <v>106.2</v>
      </c>
      <c r="U28" t="n">
        <v>110.1</v>
      </c>
      <c r="V28" t="n">
        <v>110.1</v>
      </c>
    </row>
    <row r="29">
      <c r="A29" s="5" t="inlineStr">
        <is>
          <t>Summe Anlagevermögen</t>
        </is>
      </c>
      <c r="B29" s="5" t="inlineStr">
        <is>
          <t>Fixed Assets</t>
        </is>
      </c>
      <c r="C29" t="n">
        <v>371.7</v>
      </c>
      <c r="D29" t="n">
        <v>341.9</v>
      </c>
      <c r="E29" t="n">
        <v>354.9</v>
      </c>
      <c r="F29" t="n">
        <v>302.7</v>
      </c>
      <c r="G29" t="n">
        <v>289.5</v>
      </c>
      <c r="H29" t="n">
        <v>249.5</v>
      </c>
      <c r="I29" t="n">
        <v>212.2</v>
      </c>
      <c r="J29" t="n">
        <v>210.4</v>
      </c>
      <c r="K29" t="n">
        <v>196.6</v>
      </c>
      <c r="L29" t="n">
        <v>204.6</v>
      </c>
      <c r="M29" t="n">
        <v>214.7</v>
      </c>
      <c r="N29" t="n">
        <v>219.1</v>
      </c>
      <c r="O29" t="n">
        <v>224.9</v>
      </c>
      <c r="P29" t="n">
        <v>219</v>
      </c>
      <c r="Q29" t="n">
        <v>111.1</v>
      </c>
      <c r="R29" t="n">
        <v>104.7</v>
      </c>
      <c r="S29" t="n">
        <v>116</v>
      </c>
      <c r="T29" t="n">
        <v>159</v>
      </c>
      <c r="U29" t="n">
        <v>135.2</v>
      </c>
      <c r="V29" t="n">
        <v>135.2</v>
      </c>
    </row>
    <row r="30">
      <c r="A30" s="5" t="inlineStr">
        <is>
          <t>Summe Aktiva</t>
        </is>
      </c>
      <c r="B30" s="5" t="inlineStr">
        <is>
          <t>Total Assets</t>
        </is>
      </c>
      <c r="C30" t="n">
        <v>500.1</v>
      </c>
      <c r="D30" t="n">
        <v>478.3</v>
      </c>
      <c r="E30" t="n">
        <v>478.6</v>
      </c>
      <c r="F30" t="n">
        <v>424.5</v>
      </c>
      <c r="G30" t="n">
        <v>386.5</v>
      </c>
      <c r="H30" t="n">
        <v>292.3</v>
      </c>
      <c r="I30" t="n">
        <v>302.4</v>
      </c>
      <c r="J30" t="n">
        <v>248.7</v>
      </c>
      <c r="K30" t="n">
        <v>221.7</v>
      </c>
      <c r="L30" t="n">
        <v>215.2</v>
      </c>
      <c r="M30" t="n">
        <v>229.4</v>
      </c>
      <c r="N30" t="n">
        <v>256.6</v>
      </c>
      <c r="O30" t="n">
        <v>258.2</v>
      </c>
      <c r="P30" t="n">
        <v>277.4</v>
      </c>
      <c r="Q30" t="n">
        <v>149.4</v>
      </c>
      <c r="R30" t="n">
        <v>232.2</v>
      </c>
      <c r="S30" t="n">
        <v>240</v>
      </c>
      <c r="T30" t="n">
        <v>269</v>
      </c>
      <c r="U30" t="n">
        <v>250.9</v>
      </c>
      <c r="V30" t="n">
        <v>250.9</v>
      </c>
    </row>
    <row r="31">
      <c r="A31" s="5" t="inlineStr">
        <is>
          <t>Summe kurzfristiges Fremdkapital</t>
        </is>
      </c>
      <c r="B31" s="5" t="inlineStr">
        <is>
          <t>Short-Term Debt</t>
        </is>
      </c>
      <c r="C31" t="n">
        <v>128.1</v>
      </c>
      <c r="D31" t="n">
        <v>119</v>
      </c>
      <c r="E31" t="n">
        <v>140.9</v>
      </c>
      <c r="F31" t="n">
        <v>78.8</v>
      </c>
      <c r="G31" t="n">
        <v>61.6</v>
      </c>
      <c r="H31" t="n">
        <v>71</v>
      </c>
      <c r="I31" t="n">
        <v>74.40000000000001</v>
      </c>
      <c r="J31" t="n">
        <v>61.9</v>
      </c>
      <c r="K31" t="n">
        <v>63.4</v>
      </c>
      <c r="L31" t="n">
        <v>49.4</v>
      </c>
      <c r="M31" t="n">
        <v>50.3</v>
      </c>
      <c r="N31" t="n">
        <v>56.6</v>
      </c>
      <c r="O31" t="n">
        <v>36.4</v>
      </c>
      <c r="P31" t="n">
        <v>99.7</v>
      </c>
      <c r="Q31" t="inlineStr">
        <is>
          <t>-</t>
        </is>
      </c>
      <c r="R31" t="inlineStr">
        <is>
          <t>-</t>
        </is>
      </c>
      <c r="S31" t="inlineStr">
        <is>
          <t>-</t>
        </is>
      </c>
      <c r="T31" t="inlineStr">
        <is>
          <t>-</t>
        </is>
      </c>
      <c r="U31" t="inlineStr">
        <is>
          <t>-</t>
        </is>
      </c>
      <c r="V31" t="inlineStr">
        <is>
          <t>-</t>
        </is>
      </c>
    </row>
    <row r="32">
      <c r="A32" s="5" t="inlineStr">
        <is>
          <t>Summe langfristiges Fremdkapital</t>
        </is>
      </c>
      <c r="B32" s="5" t="inlineStr">
        <is>
          <t>Long-Term Debt</t>
        </is>
      </c>
      <c r="C32" t="n">
        <v>17.1</v>
      </c>
      <c r="D32" t="n">
        <v>23</v>
      </c>
      <c r="E32" t="n">
        <v>25.4</v>
      </c>
      <c r="F32" t="n">
        <v>36.2</v>
      </c>
      <c r="G32" t="n">
        <v>38.8</v>
      </c>
      <c r="H32" t="n">
        <v>76</v>
      </c>
      <c r="I32" t="n">
        <v>87.40000000000001</v>
      </c>
      <c r="J32" t="n">
        <v>93.3</v>
      </c>
      <c r="K32" t="n">
        <v>90.7</v>
      </c>
      <c r="L32" t="n">
        <v>103.7</v>
      </c>
      <c r="M32" t="n">
        <v>110.8</v>
      </c>
      <c r="N32" t="n">
        <v>119.1</v>
      </c>
      <c r="O32" t="n">
        <v>135.2</v>
      </c>
      <c r="P32" t="n">
        <v>140.1</v>
      </c>
      <c r="Q32" t="inlineStr">
        <is>
          <t>-</t>
        </is>
      </c>
      <c r="R32" t="inlineStr">
        <is>
          <t>-</t>
        </is>
      </c>
      <c r="S32" t="inlineStr">
        <is>
          <t>-</t>
        </is>
      </c>
      <c r="T32" t="inlineStr">
        <is>
          <t>-</t>
        </is>
      </c>
      <c r="U32" t="inlineStr">
        <is>
          <t>-</t>
        </is>
      </c>
      <c r="V32" t="inlineStr">
        <is>
          <t>-</t>
        </is>
      </c>
    </row>
    <row r="33">
      <c r="A33" s="5" t="inlineStr">
        <is>
          <t>Summe Fremdkapital</t>
        </is>
      </c>
      <c r="B33" s="5" t="inlineStr">
        <is>
          <t>Total Liabilities</t>
        </is>
      </c>
      <c r="C33" t="n">
        <v>145.2</v>
      </c>
      <c r="D33" t="n">
        <v>142</v>
      </c>
      <c r="E33" t="n">
        <v>166.3</v>
      </c>
      <c r="F33" t="n">
        <v>115</v>
      </c>
      <c r="G33" t="n">
        <v>100.4</v>
      </c>
      <c r="H33" t="n">
        <v>147</v>
      </c>
      <c r="I33" t="n">
        <v>161.8</v>
      </c>
      <c r="J33" t="n">
        <v>155.2</v>
      </c>
      <c r="K33" t="n">
        <v>154.1</v>
      </c>
      <c r="L33" t="n">
        <v>153.1</v>
      </c>
      <c r="M33" t="n">
        <v>161.2</v>
      </c>
      <c r="N33" t="n">
        <v>175.8</v>
      </c>
      <c r="O33" t="n">
        <v>171.7</v>
      </c>
      <c r="P33" t="n">
        <v>239.8</v>
      </c>
      <c r="Q33" t="n">
        <v>123.9</v>
      </c>
      <c r="R33" t="n">
        <v>151.4</v>
      </c>
      <c r="S33" t="n">
        <v>91.5</v>
      </c>
      <c r="T33" t="n">
        <v>118.7</v>
      </c>
      <c r="U33" t="n">
        <v>104.1</v>
      </c>
      <c r="V33" t="n">
        <v>104.1</v>
      </c>
    </row>
    <row r="34">
      <c r="A34" s="5" t="inlineStr">
        <is>
          <t>Minderheitenanteil</t>
        </is>
      </c>
      <c r="B34" s="5" t="inlineStr">
        <is>
          <t>Minority Share</t>
        </is>
      </c>
      <c r="C34" t="inlineStr">
        <is>
          <t>-</t>
        </is>
      </c>
      <c r="D34" t="inlineStr">
        <is>
          <t>-</t>
        </is>
      </c>
      <c r="E34" t="inlineStr">
        <is>
          <t>-</t>
        </is>
      </c>
      <c r="F34" t="inlineStr">
        <is>
          <t>-</t>
        </is>
      </c>
      <c r="G34" t="n">
        <v>0.3</v>
      </c>
      <c r="H34" t="n">
        <v>0.3</v>
      </c>
      <c r="I34" t="n">
        <v>0.6</v>
      </c>
      <c r="J34" t="n">
        <v>0.3</v>
      </c>
      <c r="K34" t="n">
        <v>0.3</v>
      </c>
      <c r="L34" t="n">
        <v>0.3</v>
      </c>
      <c r="M34" t="n">
        <v>0.3</v>
      </c>
      <c r="N34" t="n">
        <v>0.3</v>
      </c>
      <c r="O34" t="n">
        <v>0.3</v>
      </c>
      <c r="P34" t="n">
        <v>0.3</v>
      </c>
      <c r="Q34" t="n">
        <v>0.1</v>
      </c>
      <c r="R34" t="n">
        <v>0.1</v>
      </c>
      <c r="S34" t="n">
        <v>0.1</v>
      </c>
      <c r="T34" t="n">
        <v>5.1</v>
      </c>
      <c r="U34" t="n">
        <v>2.4</v>
      </c>
      <c r="V34" t="n">
        <v>2.4</v>
      </c>
    </row>
    <row r="35">
      <c r="A35" s="5" t="inlineStr">
        <is>
          <t>Summe Eigenkapital</t>
        </is>
      </c>
      <c r="B35" s="5" t="inlineStr">
        <is>
          <t>Equity</t>
        </is>
      </c>
      <c r="C35" t="n">
        <v>354.9</v>
      </c>
      <c r="D35" t="n">
        <v>336.3</v>
      </c>
      <c r="E35" t="n">
        <v>312.3</v>
      </c>
      <c r="F35" t="n">
        <v>309.5</v>
      </c>
      <c r="G35" t="n">
        <v>285.8</v>
      </c>
      <c r="H35" t="n">
        <v>144.9</v>
      </c>
      <c r="I35" t="n">
        <v>140</v>
      </c>
      <c r="J35" t="n">
        <v>93.2</v>
      </c>
      <c r="K35" t="n">
        <v>67.3</v>
      </c>
      <c r="L35" t="n">
        <v>61.7</v>
      </c>
      <c r="M35" t="n">
        <v>67.90000000000001</v>
      </c>
      <c r="N35" t="n">
        <v>80.5</v>
      </c>
      <c r="O35" t="n">
        <v>86.2</v>
      </c>
      <c r="P35" t="n">
        <v>37.3</v>
      </c>
      <c r="Q35" t="n">
        <v>25.4</v>
      </c>
      <c r="R35" t="n">
        <v>80.7</v>
      </c>
      <c r="S35" t="n">
        <v>148.4</v>
      </c>
      <c r="T35" t="n">
        <v>145.2</v>
      </c>
      <c r="U35" t="n">
        <v>144.4</v>
      </c>
      <c r="V35" t="n">
        <v>144.4</v>
      </c>
    </row>
    <row r="36">
      <c r="A36" s="5" t="inlineStr">
        <is>
          <t>Summe Passiva</t>
        </is>
      </c>
      <c r="B36" s="5" t="inlineStr">
        <is>
          <t>Liabilities &amp; Shareholder Equity</t>
        </is>
      </c>
      <c r="C36" t="n">
        <v>500.1</v>
      </c>
      <c r="D36" t="n">
        <v>478.3</v>
      </c>
      <c r="E36" t="n">
        <v>478.6</v>
      </c>
      <c r="F36" t="n">
        <v>424.5</v>
      </c>
      <c r="G36" t="n">
        <v>386.5</v>
      </c>
      <c r="H36" t="n">
        <v>292.3</v>
      </c>
      <c r="I36" t="n">
        <v>302.4</v>
      </c>
      <c r="J36" t="n">
        <v>248.7</v>
      </c>
      <c r="K36" t="n">
        <v>221.7</v>
      </c>
      <c r="L36" t="n">
        <v>215.2</v>
      </c>
      <c r="M36" t="n">
        <v>229.4</v>
      </c>
      <c r="N36" t="n">
        <v>256.6</v>
      </c>
      <c r="O36" t="n">
        <v>258.2</v>
      </c>
      <c r="P36" t="n">
        <v>277.4</v>
      </c>
      <c r="Q36" t="n">
        <v>149.4</v>
      </c>
      <c r="R36" t="n">
        <v>232.2</v>
      </c>
      <c r="S36" t="n">
        <v>240</v>
      </c>
      <c r="T36" t="n">
        <v>269</v>
      </c>
      <c r="U36" t="n">
        <v>250.9</v>
      </c>
      <c r="V36" t="n">
        <v>250.9</v>
      </c>
    </row>
    <row r="37">
      <c r="A37" s="5" t="inlineStr">
        <is>
          <t>Mio.Aktien im Umlauf</t>
        </is>
      </c>
      <c r="B37" s="5" t="inlineStr">
        <is>
          <t>Million shares outstanding</t>
        </is>
      </c>
      <c r="C37" t="n">
        <v>92</v>
      </c>
      <c r="D37" t="n">
        <v>92</v>
      </c>
      <c r="E37" t="n">
        <v>92</v>
      </c>
      <c r="F37" t="n">
        <v>92</v>
      </c>
      <c r="G37" t="n">
        <v>92</v>
      </c>
      <c r="H37" t="n">
        <v>67.55</v>
      </c>
      <c r="I37" t="n">
        <v>61.43</v>
      </c>
      <c r="J37" t="n">
        <v>61.4</v>
      </c>
      <c r="K37" t="n">
        <v>61.4</v>
      </c>
      <c r="L37" t="n">
        <v>61.4</v>
      </c>
      <c r="M37" t="n">
        <v>61.4</v>
      </c>
      <c r="N37" t="n">
        <v>61.4</v>
      </c>
      <c r="O37" t="n">
        <v>58.7</v>
      </c>
      <c r="P37" t="n">
        <v>31</v>
      </c>
      <c r="Q37" t="n">
        <v>29.3</v>
      </c>
      <c r="R37" t="n">
        <v>19.5</v>
      </c>
      <c r="S37" t="n">
        <v>19.5</v>
      </c>
      <c r="T37" t="n">
        <v>19.5</v>
      </c>
      <c r="U37" t="n">
        <v>19.5</v>
      </c>
      <c r="V37" t="n">
        <v>19.5</v>
      </c>
    </row>
    <row r="38">
      <c r="A38" s="5" t="inlineStr">
        <is>
          <t>Ergebnis je Aktie (brutto)</t>
        </is>
      </c>
      <c r="B38" s="5" t="inlineStr">
        <is>
          <t>Earnings per share</t>
        </is>
      </c>
      <c r="C38" t="n">
        <v>0.24</v>
      </c>
      <c r="D38" t="n">
        <v>0.35</v>
      </c>
      <c r="E38" t="n">
        <v>0.1</v>
      </c>
      <c r="F38" t="n">
        <v>0.37</v>
      </c>
      <c r="G38" t="n">
        <v>0.07000000000000001</v>
      </c>
      <c r="H38" t="n">
        <v>0.22</v>
      </c>
      <c r="I38" t="n">
        <v>0.98</v>
      </c>
      <c r="J38" t="n">
        <v>0.6</v>
      </c>
      <c r="K38" t="n">
        <v>0.15</v>
      </c>
      <c r="L38" t="n">
        <v>-0.1</v>
      </c>
      <c r="M38" t="n">
        <v>-0.1</v>
      </c>
      <c r="N38" t="n">
        <v>-0.08</v>
      </c>
      <c r="O38" t="n">
        <v>0.12</v>
      </c>
      <c r="P38" t="n">
        <v>-0.73</v>
      </c>
      <c r="Q38" t="n">
        <v>-2.71</v>
      </c>
      <c r="R38" t="n">
        <v>-3.47</v>
      </c>
      <c r="S38" t="n">
        <v>0.18</v>
      </c>
      <c r="T38" t="n">
        <v>0.06</v>
      </c>
      <c r="U38" t="n">
        <v>-0.5600000000000001</v>
      </c>
      <c r="V38" t="n">
        <v>-0.5600000000000001</v>
      </c>
    </row>
    <row r="39">
      <c r="A39" s="5" t="inlineStr">
        <is>
          <t>Ergebnis je Aktie (unverwässert)</t>
        </is>
      </c>
      <c r="B39" s="5" t="inlineStr">
        <is>
          <t>Basic Earnings per share</t>
        </is>
      </c>
      <c r="C39" t="n">
        <v>0.19</v>
      </c>
      <c r="D39" t="n">
        <v>0.31</v>
      </c>
      <c r="E39" t="n">
        <v>0.09</v>
      </c>
      <c r="F39" t="n">
        <v>0.32</v>
      </c>
      <c r="G39" t="n">
        <v>0.06</v>
      </c>
      <c r="H39" t="n">
        <v>0.19</v>
      </c>
      <c r="I39" t="n">
        <v>0.83</v>
      </c>
      <c r="J39" t="n">
        <v>0.45</v>
      </c>
      <c r="K39" t="n">
        <v>0.09</v>
      </c>
      <c r="L39" t="n">
        <v>-0.1</v>
      </c>
      <c r="M39" t="n">
        <v>-0.1</v>
      </c>
      <c r="N39" t="n">
        <v>-0.07000000000000001</v>
      </c>
      <c r="O39" t="n">
        <v>0.17</v>
      </c>
      <c r="P39" t="n">
        <v>-0.7</v>
      </c>
      <c r="Q39" t="n">
        <v>-2.72</v>
      </c>
      <c r="R39" t="n">
        <v>-3.47</v>
      </c>
      <c r="S39" t="n">
        <v>0.17</v>
      </c>
      <c r="T39" t="n">
        <v>0.04</v>
      </c>
      <c r="U39" t="n">
        <v>-0.5600000000000001</v>
      </c>
      <c r="V39" t="n">
        <v>-0.5600000000000001</v>
      </c>
    </row>
    <row r="40">
      <c r="A40" s="5" t="inlineStr">
        <is>
          <t>Ergebnis je Aktie (verwässert)</t>
        </is>
      </c>
      <c r="B40" s="5" t="inlineStr">
        <is>
          <t>Diluted Earnings per share</t>
        </is>
      </c>
      <c r="C40" t="n">
        <v>0.19</v>
      </c>
      <c r="D40" t="n">
        <v>0.31</v>
      </c>
      <c r="E40" t="n">
        <v>0.09</v>
      </c>
      <c r="F40" t="n">
        <v>0.32</v>
      </c>
      <c r="G40" t="n">
        <v>0.06</v>
      </c>
      <c r="H40" t="n">
        <v>0.19</v>
      </c>
      <c r="I40" t="n">
        <v>0.83</v>
      </c>
      <c r="J40" t="n">
        <v>0.45</v>
      </c>
      <c r="K40" t="n">
        <v>0.09</v>
      </c>
      <c r="L40" t="n">
        <v>-0.1</v>
      </c>
      <c r="M40" t="n">
        <v>-0.1</v>
      </c>
      <c r="N40" t="n">
        <v>-0.07000000000000001</v>
      </c>
      <c r="O40" t="n">
        <v>0.17</v>
      </c>
      <c r="P40" t="n">
        <v>-0.7</v>
      </c>
      <c r="Q40" t="n">
        <v>-2.72</v>
      </c>
      <c r="R40" t="n">
        <v>-3.47</v>
      </c>
      <c r="S40" t="n">
        <v>0.17</v>
      </c>
      <c r="T40" t="n">
        <v>0.04</v>
      </c>
      <c r="U40" t="n">
        <v>-0.5600000000000001</v>
      </c>
      <c r="V40" t="n">
        <v>-0.5600000000000001</v>
      </c>
    </row>
    <row r="41">
      <c r="A41" s="5" t="inlineStr">
        <is>
          <t>Dividende je Aktie</t>
        </is>
      </c>
      <c r="B41" s="5" t="inlineStr">
        <is>
          <t>Dividend per share</t>
        </is>
      </c>
      <c r="C41" t="n">
        <v>0.06</v>
      </c>
      <c r="D41" t="n">
        <v>0.06</v>
      </c>
      <c r="E41" t="n">
        <v>0.06</v>
      </c>
      <c r="F41" t="n">
        <v>0.06</v>
      </c>
      <c r="G41" t="n">
        <v>0.05</v>
      </c>
      <c r="H41" t="n">
        <v>0.1</v>
      </c>
      <c r="I41" t="n">
        <v>0.1</v>
      </c>
      <c r="J41" t="n">
        <v>0.06</v>
      </c>
      <c r="K41" t="inlineStr">
        <is>
          <t>-</t>
        </is>
      </c>
      <c r="L41" t="inlineStr">
        <is>
          <t>-</t>
        </is>
      </c>
      <c r="M41" t="inlineStr">
        <is>
          <t>-</t>
        </is>
      </c>
      <c r="N41" t="inlineStr">
        <is>
          <t>-</t>
        </is>
      </c>
      <c r="O41" t="inlineStr">
        <is>
          <t>-</t>
        </is>
      </c>
      <c r="P41" t="inlineStr">
        <is>
          <t>-</t>
        </is>
      </c>
      <c r="Q41" t="inlineStr">
        <is>
          <t>-</t>
        </is>
      </c>
      <c r="R41" t="inlineStr">
        <is>
          <t>-</t>
        </is>
      </c>
      <c r="S41" t="inlineStr">
        <is>
          <t>-</t>
        </is>
      </c>
      <c r="T41" t="inlineStr">
        <is>
          <t>-</t>
        </is>
      </c>
      <c r="U41" t="inlineStr">
        <is>
          <t>-</t>
        </is>
      </c>
      <c r="V41" t="inlineStr">
        <is>
          <t>-</t>
        </is>
      </c>
    </row>
    <row r="42">
      <c r="A42" s="5" t="inlineStr">
        <is>
          <t>Dividendenausschüttung in Mio</t>
        </is>
      </c>
      <c r="B42" s="5" t="inlineStr">
        <is>
          <t>Dividend Payment in M</t>
        </is>
      </c>
      <c r="C42" t="n">
        <v>5.52</v>
      </c>
      <c r="D42" t="n">
        <v>5.52</v>
      </c>
      <c r="E42" t="n">
        <v>5.52</v>
      </c>
      <c r="F42" t="n">
        <v>5.52</v>
      </c>
      <c r="G42" t="n">
        <v>4.6</v>
      </c>
      <c r="H42" t="n">
        <v>6.14</v>
      </c>
      <c r="I42" t="n">
        <v>6.14</v>
      </c>
      <c r="J42" t="n">
        <v>3.7</v>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row>
    <row r="43">
      <c r="A43" s="5" t="inlineStr">
        <is>
          <t>Umsatz</t>
        </is>
      </c>
      <c r="B43" s="5" t="inlineStr">
        <is>
          <t>Revenue</t>
        </is>
      </c>
      <c r="C43" t="n">
        <v>5.32</v>
      </c>
      <c r="D43" t="n">
        <v>5.83</v>
      </c>
      <c r="E43" t="n">
        <v>4.41</v>
      </c>
      <c r="F43" t="n">
        <v>4.09</v>
      </c>
      <c r="G43" t="n">
        <v>3</v>
      </c>
      <c r="H43" t="n">
        <v>3.86</v>
      </c>
      <c r="I43" t="n">
        <v>4.97</v>
      </c>
      <c r="J43" t="n">
        <v>3.5</v>
      </c>
      <c r="K43" t="n">
        <v>2.47</v>
      </c>
      <c r="L43" t="n">
        <v>1.79</v>
      </c>
      <c r="M43" t="n">
        <v>1.87</v>
      </c>
      <c r="N43" t="n">
        <v>1.75</v>
      </c>
      <c r="O43" t="n">
        <v>1.65</v>
      </c>
      <c r="P43" t="n">
        <v>2.87</v>
      </c>
      <c r="Q43" t="n">
        <v>2.57</v>
      </c>
      <c r="R43" t="n">
        <v>5.03</v>
      </c>
      <c r="S43" t="n">
        <v>6.62</v>
      </c>
      <c r="T43" t="n">
        <v>5.79</v>
      </c>
      <c r="U43" t="n">
        <v>4.35</v>
      </c>
      <c r="V43" t="n">
        <v>4.35</v>
      </c>
    </row>
    <row r="44">
      <c r="A44" s="5" t="inlineStr">
        <is>
          <t>Buchwert je Aktie</t>
        </is>
      </c>
      <c r="B44" s="5" t="inlineStr">
        <is>
          <t>Book value per share</t>
        </is>
      </c>
      <c r="C44" t="n">
        <v>3.86</v>
      </c>
      <c r="D44" t="n">
        <v>3.66</v>
      </c>
      <c r="E44" t="n">
        <v>3.39</v>
      </c>
      <c r="F44" t="n">
        <v>3.36</v>
      </c>
      <c r="G44" t="n">
        <v>3.11</v>
      </c>
      <c r="H44" t="n">
        <v>2.15</v>
      </c>
      <c r="I44" t="n">
        <v>2.29</v>
      </c>
      <c r="J44" t="n">
        <v>1.52</v>
      </c>
      <c r="K44" t="n">
        <v>1.1</v>
      </c>
      <c r="L44" t="n">
        <v>1.01</v>
      </c>
      <c r="M44" t="n">
        <v>1.11</v>
      </c>
      <c r="N44" t="n">
        <v>1.32</v>
      </c>
      <c r="O44" t="n">
        <v>1.47</v>
      </c>
      <c r="P44" t="n">
        <v>1.21</v>
      </c>
      <c r="Q44" t="n">
        <v>0.87</v>
      </c>
      <c r="R44" t="n">
        <v>4.14</v>
      </c>
      <c r="S44" t="n">
        <v>7.62</v>
      </c>
      <c r="T44" t="n">
        <v>7.71</v>
      </c>
      <c r="U44" t="n">
        <v>7.53</v>
      </c>
      <c r="V44" t="n">
        <v>7.53</v>
      </c>
    </row>
    <row r="45">
      <c r="A45" s="5" t="inlineStr">
        <is>
          <t>Cashflow je Aktie</t>
        </is>
      </c>
      <c r="B45" s="5" t="inlineStr">
        <is>
          <t>Cashflow per share</t>
        </is>
      </c>
      <c r="C45" t="n">
        <v>1.57</v>
      </c>
      <c r="D45" t="n">
        <v>1.72</v>
      </c>
      <c r="E45" t="n">
        <v>0.05</v>
      </c>
      <c r="F45" t="n">
        <v>0.38</v>
      </c>
      <c r="G45" t="n">
        <v>0.18</v>
      </c>
      <c r="H45" t="n">
        <v>0.39</v>
      </c>
      <c r="I45" t="n">
        <v>0.47</v>
      </c>
      <c r="J45" t="n">
        <v>0.46</v>
      </c>
      <c r="K45" t="n">
        <v>0.35</v>
      </c>
      <c r="L45" t="inlineStr">
        <is>
          <t>-</t>
        </is>
      </c>
      <c r="M45" t="n">
        <v>0.02</v>
      </c>
      <c r="N45" t="n">
        <v>0.92</v>
      </c>
      <c r="O45" t="n">
        <v>0.2</v>
      </c>
      <c r="P45" t="n">
        <v>-0.16</v>
      </c>
      <c r="Q45" t="n">
        <v>-0.96</v>
      </c>
      <c r="R45" t="n">
        <v>-1.28</v>
      </c>
      <c r="S45" t="n">
        <v>-0.18</v>
      </c>
      <c r="T45" t="n">
        <v>1.11</v>
      </c>
      <c r="U45" t="n">
        <v>-2.6</v>
      </c>
      <c r="V45" t="n">
        <v>-2.6</v>
      </c>
    </row>
    <row r="46">
      <c r="A46" s="5" t="inlineStr">
        <is>
          <t>Bilanzsumme je Aktie</t>
        </is>
      </c>
      <c r="B46" s="5" t="inlineStr">
        <is>
          <t>Total assets per share</t>
        </is>
      </c>
      <c r="C46" t="n">
        <v>5.44</v>
      </c>
      <c r="D46" t="n">
        <v>5.2</v>
      </c>
      <c r="E46" t="n">
        <v>5.2</v>
      </c>
      <c r="F46" t="n">
        <v>4.61</v>
      </c>
      <c r="G46" t="n">
        <v>4.2</v>
      </c>
      <c r="H46" t="n">
        <v>4.33</v>
      </c>
      <c r="I46" t="n">
        <v>4.92</v>
      </c>
      <c r="J46" t="n">
        <v>4.05</v>
      </c>
      <c r="K46" t="n">
        <v>3.61</v>
      </c>
      <c r="L46" t="n">
        <v>3.5</v>
      </c>
      <c r="M46" t="n">
        <v>3.74</v>
      </c>
      <c r="N46" t="n">
        <v>4.18</v>
      </c>
      <c r="O46" t="n">
        <v>4.4</v>
      </c>
      <c r="P46" t="n">
        <v>8.949999999999999</v>
      </c>
      <c r="Q46" t="n">
        <v>5.1</v>
      </c>
      <c r="R46" t="n">
        <v>11.91</v>
      </c>
      <c r="S46" t="n">
        <v>12.31</v>
      </c>
      <c r="T46" t="n">
        <v>13.79</v>
      </c>
      <c r="U46" t="n">
        <v>12.87</v>
      </c>
      <c r="V46" t="n">
        <v>12.87</v>
      </c>
    </row>
    <row r="47">
      <c r="A47" s="5" t="inlineStr">
        <is>
          <t>Personal am Ende des Jahres</t>
        </is>
      </c>
      <c r="B47" s="5" t="inlineStr">
        <is>
          <t>Staff at the end of year</t>
        </is>
      </c>
      <c r="C47" t="n">
        <v>833</v>
      </c>
      <c r="D47" t="n">
        <v>804</v>
      </c>
      <c r="E47" t="n">
        <v>756</v>
      </c>
      <c r="F47" t="n">
        <v>703</v>
      </c>
      <c r="G47" t="n">
        <v>605</v>
      </c>
      <c r="H47" t="n">
        <v>569</v>
      </c>
      <c r="I47" t="n">
        <v>535</v>
      </c>
      <c r="J47" t="n">
        <v>461</v>
      </c>
      <c r="K47" t="n">
        <v>362</v>
      </c>
      <c r="L47" t="n">
        <v>331</v>
      </c>
      <c r="M47" t="n">
        <v>317</v>
      </c>
      <c r="N47" t="n">
        <v>304</v>
      </c>
      <c r="O47" t="n">
        <v>295</v>
      </c>
      <c r="P47" t="n">
        <v>279</v>
      </c>
      <c r="Q47" t="n">
        <v>361</v>
      </c>
      <c r="R47" t="n">
        <v>401</v>
      </c>
      <c r="S47" t="n">
        <v>362</v>
      </c>
      <c r="T47" t="n">
        <v>347</v>
      </c>
      <c r="U47" t="n">
        <v>391</v>
      </c>
      <c r="V47" t="n">
        <v>391</v>
      </c>
    </row>
    <row r="48">
      <c r="A48" s="5" t="inlineStr">
        <is>
          <t>Personalaufwand in Mio. EUR</t>
        </is>
      </c>
      <c r="B48" s="5" t="inlineStr">
        <is>
          <t>Personnel expenses in M</t>
        </is>
      </c>
      <c r="C48" t="n">
        <v>205.1</v>
      </c>
      <c r="D48" t="n">
        <v>186.7</v>
      </c>
      <c r="E48" t="n">
        <v>177.9</v>
      </c>
      <c r="F48" t="n">
        <v>140.2</v>
      </c>
      <c r="G48" t="n">
        <v>117.9</v>
      </c>
      <c r="H48" t="n">
        <v>107.8</v>
      </c>
      <c r="I48" t="n">
        <v>99.8</v>
      </c>
      <c r="J48" t="n">
        <v>74.5</v>
      </c>
      <c r="K48" t="n">
        <v>57.4</v>
      </c>
      <c r="L48" t="n">
        <v>48</v>
      </c>
      <c r="M48" t="n">
        <v>46.9</v>
      </c>
      <c r="N48" t="n">
        <v>45.4</v>
      </c>
      <c r="O48" t="n">
        <v>37</v>
      </c>
      <c r="P48" t="n">
        <v>39.8</v>
      </c>
      <c r="Q48" t="n">
        <v>46.7</v>
      </c>
      <c r="R48" t="n">
        <v>56</v>
      </c>
      <c r="S48" t="n">
        <v>67.90000000000001</v>
      </c>
      <c r="T48" t="n">
        <v>66.90000000000001</v>
      </c>
      <c r="U48" t="n">
        <v>53</v>
      </c>
      <c r="V48" t="n">
        <v>53</v>
      </c>
    </row>
    <row r="49">
      <c r="A49" s="5" t="inlineStr">
        <is>
          <t>Aufwand je Mitarbeiter in EUR</t>
        </is>
      </c>
      <c r="B49" s="5" t="inlineStr">
        <is>
          <t>Effort per employee</t>
        </is>
      </c>
      <c r="C49" t="n">
        <v>246218</v>
      </c>
      <c r="D49" t="n">
        <v>232214</v>
      </c>
      <c r="E49" t="n">
        <v>235317</v>
      </c>
      <c r="F49" t="n">
        <v>199431</v>
      </c>
      <c r="G49" t="n">
        <v>194876</v>
      </c>
      <c r="H49" t="n">
        <v>189455</v>
      </c>
      <c r="I49" t="n">
        <v>186542</v>
      </c>
      <c r="J49" t="n">
        <v>161605</v>
      </c>
      <c r="K49" t="n">
        <v>158564</v>
      </c>
      <c r="L49" t="n">
        <v>145015</v>
      </c>
      <c r="M49" t="n">
        <v>147950</v>
      </c>
      <c r="N49" t="n">
        <v>149342</v>
      </c>
      <c r="O49" t="n">
        <v>125424</v>
      </c>
      <c r="P49" t="n">
        <v>142652</v>
      </c>
      <c r="Q49" t="n">
        <v>129363</v>
      </c>
      <c r="R49" t="n">
        <v>139651</v>
      </c>
      <c r="S49" t="n">
        <v>187569</v>
      </c>
      <c r="T49" t="n">
        <v>192795</v>
      </c>
      <c r="U49" t="n">
        <v>135550</v>
      </c>
      <c r="V49" t="n">
        <v>135550</v>
      </c>
    </row>
    <row r="50">
      <c r="A50" s="5" t="inlineStr">
        <is>
          <t>Umsatz je Aktie</t>
        </is>
      </c>
      <c r="B50" s="5" t="inlineStr">
        <is>
          <t>Revenue per share</t>
        </is>
      </c>
      <c r="C50" t="n">
        <v>587664</v>
      </c>
      <c r="D50" t="n">
        <v>666720</v>
      </c>
      <c r="E50" t="n">
        <v>536630</v>
      </c>
      <c r="F50" t="n">
        <v>535219</v>
      </c>
      <c r="G50" t="n">
        <v>456278</v>
      </c>
      <c r="H50" t="n">
        <v>458233</v>
      </c>
      <c r="I50" t="n">
        <v>570153</v>
      </c>
      <c r="J50" t="n">
        <v>466896</v>
      </c>
      <c r="K50" t="n">
        <v>418448</v>
      </c>
      <c r="L50" t="n">
        <v>347318</v>
      </c>
      <c r="M50" t="n">
        <v>361829</v>
      </c>
      <c r="N50" t="n">
        <v>353947</v>
      </c>
      <c r="O50" t="n">
        <v>329152</v>
      </c>
      <c r="P50" t="n">
        <v>319354</v>
      </c>
      <c r="Q50" t="n">
        <v>208587</v>
      </c>
      <c r="R50" t="n">
        <v>244638</v>
      </c>
      <c r="S50" t="n">
        <v>356629</v>
      </c>
      <c r="T50" t="n">
        <v>325561</v>
      </c>
      <c r="U50" t="n">
        <v>216879</v>
      </c>
      <c r="V50" t="n">
        <v>216879</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row>
    <row r="52">
      <c r="A52" s="5" t="inlineStr">
        <is>
          <t>Gewinn je Mitarbeiter in EUR</t>
        </is>
      </c>
      <c r="B52" s="5" t="inlineStr">
        <is>
          <t>Earnings per employee</t>
        </is>
      </c>
      <c r="C52" t="n">
        <v>20888</v>
      </c>
      <c r="D52" t="n">
        <v>35448</v>
      </c>
      <c r="E52" t="n">
        <v>10847</v>
      </c>
      <c r="F52" t="n">
        <v>41536</v>
      </c>
      <c r="G52" t="n">
        <v>8760</v>
      </c>
      <c r="H52" t="n">
        <v>20562</v>
      </c>
      <c r="I52" t="n">
        <v>94953</v>
      </c>
      <c r="J52" t="n">
        <v>59436</v>
      </c>
      <c r="K52" t="n">
        <v>14641</v>
      </c>
      <c r="L52" t="n">
        <v>-18731</v>
      </c>
      <c r="M52" t="n">
        <v>-18612</v>
      </c>
      <c r="N52" t="n">
        <v>-12829</v>
      </c>
      <c r="O52" t="n">
        <v>34237</v>
      </c>
      <c r="P52" t="n">
        <v>-74552</v>
      </c>
      <c r="Q52" t="n">
        <v>-220499</v>
      </c>
      <c r="R52" t="n">
        <v>-168828</v>
      </c>
      <c r="S52" t="n">
        <v>9116</v>
      </c>
      <c r="T52" t="n">
        <v>2305</v>
      </c>
      <c r="U52" t="n">
        <v>-27877</v>
      </c>
      <c r="V52" t="n">
        <v>-27877</v>
      </c>
    </row>
    <row r="53">
      <c r="A53" s="5" t="inlineStr">
        <is>
          <t>KGV (Kurs/Gewinn)</t>
        </is>
      </c>
      <c r="B53" s="5" t="inlineStr">
        <is>
          <t>PE (price/earnings)</t>
        </is>
      </c>
      <c r="C53" t="n">
        <v>43.5</v>
      </c>
      <c r="D53" t="n">
        <v>17.4</v>
      </c>
      <c r="E53" t="n">
        <v>67.8</v>
      </c>
      <c r="F53" t="n">
        <v>12.6</v>
      </c>
      <c r="G53" t="n">
        <v>56.3</v>
      </c>
      <c r="H53" t="n">
        <v>24.8</v>
      </c>
      <c r="I53" t="n">
        <v>3.7</v>
      </c>
      <c r="J53" t="n">
        <v>5.4</v>
      </c>
      <c r="K53" t="n">
        <v>27.3</v>
      </c>
      <c r="L53" t="inlineStr">
        <is>
          <t>-</t>
        </is>
      </c>
      <c r="M53" t="inlineStr">
        <is>
          <t>-</t>
        </is>
      </c>
      <c r="N53" t="inlineStr">
        <is>
          <t>-</t>
        </is>
      </c>
      <c r="O53" t="n">
        <v>10.2</v>
      </c>
      <c r="P53" t="inlineStr">
        <is>
          <t>-</t>
        </is>
      </c>
      <c r="Q53" t="inlineStr">
        <is>
          <t>-</t>
        </is>
      </c>
      <c r="R53" t="inlineStr">
        <is>
          <t>-</t>
        </is>
      </c>
      <c r="S53" t="n">
        <v>18.1</v>
      </c>
      <c r="T53" t="n">
        <v>107.5</v>
      </c>
      <c r="U53" t="inlineStr">
        <is>
          <t>-</t>
        </is>
      </c>
      <c r="V53" t="inlineStr">
        <is>
          <t>-</t>
        </is>
      </c>
    </row>
    <row r="54">
      <c r="A54" s="5" t="inlineStr">
        <is>
          <t>KUV (Kurs/Umsatz)</t>
        </is>
      </c>
      <c r="B54" s="5" t="inlineStr">
        <is>
          <t>PS (price/sales)</t>
        </is>
      </c>
      <c r="C54" t="n">
        <v>1.55</v>
      </c>
      <c r="D54" t="n">
        <v>0.92</v>
      </c>
      <c r="E54" t="n">
        <v>1.38</v>
      </c>
      <c r="F54" t="n">
        <v>0.99</v>
      </c>
      <c r="G54" t="n">
        <v>1.13</v>
      </c>
      <c r="H54" t="n">
        <v>1.22</v>
      </c>
      <c r="I54" t="n">
        <v>0.62</v>
      </c>
      <c r="J54" t="n">
        <v>0.6899999999999999</v>
      </c>
      <c r="K54" t="n">
        <v>1</v>
      </c>
      <c r="L54" t="n">
        <v>0.59</v>
      </c>
      <c r="M54" t="n">
        <v>0.51</v>
      </c>
      <c r="N54" t="n">
        <v>0.88</v>
      </c>
      <c r="O54" t="n">
        <v>1.05</v>
      </c>
      <c r="P54" t="n">
        <v>0.8</v>
      </c>
      <c r="Q54" t="n">
        <v>0.95</v>
      </c>
      <c r="R54" t="n">
        <v>0.58</v>
      </c>
      <c r="S54" t="n">
        <v>0.47</v>
      </c>
      <c r="T54" t="n">
        <v>0.74</v>
      </c>
      <c r="U54" t="n">
        <v>1.72</v>
      </c>
      <c r="V54" t="n">
        <v>1.72</v>
      </c>
    </row>
    <row r="55">
      <c r="A55" s="5" t="inlineStr">
        <is>
          <t>KBV (Kurs/Buchwert)</t>
        </is>
      </c>
      <c r="B55" s="5" t="inlineStr">
        <is>
          <t>PB (price/book value)</t>
        </is>
      </c>
      <c r="C55" t="n">
        <v>2.14</v>
      </c>
      <c r="D55" t="n">
        <v>1.47</v>
      </c>
      <c r="E55" t="n">
        <v>1.8</v>
      </c>
      <c r="F55" t="n">
        <v>1.2</v>
      </c>
      <c r="G55" t="n">
        <v>1.09</v>
      </c>
      <c r="H55" t="n">
        <v>2.2</v>
      </c>
      <c r="I55" t="n">
        <v>1.36</v>
      </c>
      <c r="J55" t="n">
        <v>1.6</v>
      </c>
      <c r="K55" t="n">
        <v>2.24</v>
      </c>
      <c r="L55" t="n">
        <v>1.05</v>
      </c>
      <c r="M55" t="n">
        <v>0.87</v>
      </c>
      <c r="N55" t="n">
        <v>1.18</v>
      </c>
      <c r="O55" t="n">
        <v>1.18</v>
      </c>
      <c r="P55" t="n">
        <v>1.91</v>
      </c>
      <c r="Q55" t="n">
        <v>2.83</v>
      </c>
      <c r="R55" t="n">
        <v>0.7</v>
      </c>
      <c r="S55" t="n">
        <v>0.4</v>
      </c>
      <c r="T55" t="n">
        <v>0.58</v>
      </c>
      <c r="U55" t="n">
        <v>1.01</v>
      </c>
      <c r="V55" t="n">
        <v>1.01</v>
      </c>
    </row>
    <row r="56">
      <c r="A56" s="5" t="inlineStr">
        <is>
          <t>KCV (Kurs/Cashflow)</t>
        </is>
      </c>
      <c r="B56" s="5" t="inlineStr">
        <is>
          <t>PC (price/cashflow)</t>
        </is>
      </c>
      <c r="C56" t="n">
        <v>5.27</v>
      </c>
      <c r="D56" t="n">
        <v>3.12</v>
      </c>
      <c r="E56" t="n">
        <v>116.92</v>
      </c>
      <c r="F56" t="n">
        <v>10.53</v>
      </c>
      <c r="G56" t="n">
        <v>18.4</v>
      </c>
      <c r="H56" t="n">
        <v>12.08</v>
      </c>
      <c r="I56" t="n">
        <v>6.66</v>
      </c>
      <c r="J56" t="n">
        <v>5.33</v>
      </c>
      <c r="K56" t="n">
        <v>6.96</v>
      </c>
      <c r="L56" t="inlineStr">
        <is>
          <t>-</t>
        </is>
      </c>
      <c r="M56" t="n">
        <v>42.1</v>
      </c>
      <c r="N56" t="n">
        <v>1.68</v>
      </c>
      <c r="O56" t="n">
        <v>8.58</v>
      </c>
      <c r="P56" t="n">
        <v>-13.98</v>
      </c>
      <c r="Q56" t="n">
        <v>-2.55</v>
      </c>
      <c r="R56" t="n">
        <v>-2.27</v>
      </c>
      <c r="S56" t="n">
        <v>-17.16</v>
      </c>
      <c r="T56" t="n">
        <v>3.88</v>
      </c>
      <c r="U56" t="n">
        <v>-2.88</v>
      </c>
      <c r="V56" t="n">
        <v>-2.88</v>
      </c>
    </row>
    <row r="57">
      <c r="A57" s="5" t="inlineStr">
        <is>
          <t>Dividendenrendite in %</t>
        </is>
      </c>
      <c r="B57" s="5" t="inlineStr">
        <is>
          <t>Dividend Yield in %</t>
        </is>
      </c>
      <c r="C57" t="n">
        <v>0.73</v>
      </c>
      <c r="D57" t="n">
        <v>1.12</v>
      </c>
      <c r="E57" t="n">
        <v>0.98</v>
      </c>
      <c r="F57" t="n">
        <v>1.49</v>
      </c>
      <c r="G57" t="n">
        <v>1.48</v>
      </c>
      <c r="H57" t="n">
        <v>2.12</v>
      </c>
      <c r="I57" t="n">
        <v>3.23</v>
      </c>
      <c r="J57" t="n">
        <v>2.47</v>
      </c>
      <c r="K57" t="inlineStr">
        <is>
          <t>-</t>
        </is>
      </c>
      <c r="L57" t="inlineStr">
        <is>
          <t>-</t>
        </is>
      </c>
      <c r="M57" t="inlineStr">
        <is>
          <t>-</t>
        </is>
      </c>
      <c r="N57" t="inlineStr">
        <is>
          <t>-</t>
        </is>
      </c>
      <c r="O57" t="inlineStr">
        <is>
          <t>-</t>
        </is>
      </c>
      <c r="P57" t="inlineStr">
        <is>
          <t>-</t>
        </is>
      </c>
      <c r="Q57" t="inlineStr">
        <is>
          <t>-</t>
        </is>
      </c>
      <c r="R57" t="inlineStr">
        <is>
          <t>-</t>
        </is>
      </c>
      <c r="S57" t="inlineStr">
        <is>
          <t>-</t>
        </is>
      </c>
      <c r="T57" t="inlineStr">
        <is>
          <t>-</t>
        </is>
      </c>
      <c r="U57" t="inlineStr">
        <is>
          <t>-</t>
        </is>
      </c>
      <c r="V57" t="inlineStr">
        <is>
          <t>-</t>
        </is>
      </c>
    </row>
    <row r="58">
      <c r="A58" s="5" t="inlineStr">
        <is>
          <t>Gewinnrendite in %</t>
        </is>
      </c>
      <c r="B58" s="5" t="inlineStr">
        <is>
          <t>Return on profit in %</t>
        </is>
      </c>
      <c r="C58" t="n">
        <v>2.3</v>
      </c>
      <c r="D58" t="n">
        <v>5.8</v>
      </c>
      <c r="E58" t="n">
        <v>1.5</v>
      </c>
      <c r="F58" t="n">
        <v>7.9</v>
      </c>
      <c r="G58" t="n">
        <v>1.8</v>
      </c>
      <c r="H58" t="n">
        <v>4</v>
      </c>
      <c r="I58" t="n">
        <v>26.8</v>
      </c>
      <c r="J58" t="n">
        <v>18.5</v>
      </c>
      <c r="K58" t="n">
        <v>3.7</v>
      </c>
      <c r="L58" t="n">
        <v>-9.4</v>
      </c>
      <c r="M58" t="n">
        <v>-10.4</v>
      </c>
      <c r="N58" t="n">
        <v>-4.5</v>
      </c>
      <c r="O58" t="n">
        <v>9.800000000000001</v>
      </c>
      <c r="P58" t="n">
        <v>-30.4</v>
      </c>
      <c r="Q58" t="n">
        <v>-111</v>
      </c>
      <c r="R58" t="n">
        <v>-119.2</v>
      </c>
      <c r="S58" t="n">
        <v>5.5</v>
      </c>
      <c r="T58" t="n">
        <v>0.9</v>
      </c>
      <c r="U58" t="n">
        <v>-7.5</v>
      </c>
      <c r="V58" t="n">
        <v>-7.5</v>
      </c>
    </row>
    <row r="59">
      <c r="A59" s="5" t="inlineStr">
        <is>
          <t>Eigenkapitalrendite in %</t>
        </is>
      </c>
      <c r="B59" s="5" t="inlineStr">
        <is>
          <t>Return on Equity in %</t>
        </is>
      </c>
      <c r="C59" t="n">
        <v>4.9</v>
      </c>
      <c r="D59" t="n">
        <v>8.470000000000001</v>
      </c>
      <c r="E59" t="n">
        <v>2.63</v>
      </c>
      <c r="F59" t="n">
        <v>9.43</v>
      </c>
      <c r="G59" t="n">
        <v>1.85</v>
      </c>
      <c r="H59" t="n">
        <v>8.06</v>
      </c>
      <c r="I59" t="n">
        <v>36.13</v>
      </c>
      <c r="J59" t="n">
        <v>29.3</v>
      </c>
      <c r="K59" t="n">
        <v>7.84</v>
      </c>
      <c r="L59" t="n">
        <v>-10</v>
      </c>
      <c r="M59" t="n">
        <v>-8.65</v>
      </c>
      <c r="N59" t="n">
        <v>-4.83</v>
      </c>
      <c r="O59" t="n">
        <v>11.68</v>
      </c>
      <c r="P59" t="n">
        <v>-55.32</v>
      </c>
      <c r="Q59" t="n">
        <v>-312.16</v>
      </c>
      <c r="R59" t="n">
        <v>-83.79000000000001</v>
      </c>
      <c r="S59" t="n">
        <v>2.22</v>
      </c>
      <c r="T59" t="n">
        <v>0.53</v>
      </c>
      <c r="U59" t="n">
        <v>-7.43</v>
      </c>
      <c r="V59" t="n">
        <v>-7.43</v>
      </c>
    </row>
    <row r="60">
      <c r="A60" s="5" t="inlineStr">
        <is>
          <t>Umsatzrendite in %</t>
        </is>
      </c>
      <c r="B60" s="5" t="inlineStr">
        <is>
          <t>Return on sales in %</t>
        </is>
      </c>
      <c r="C60" t="n">
        <v>3.55</v>
      </c>
      <c r="D60" t="n">
        <v>5.32</v>
      </c>
      <c r="E60" t="n">
        <v>2.02</v>
      </c>
      <c r="F60" t="n">
        <v>7.76</v>
      </c>
      <c r="G60" t="n">
        <v>1.92</v>
      </c>
      <c r="H60" t="n">
        <v>4.49</v>
      </c>
      <c r="I60" t="n">
        <v>16.66</v>
      </c>
      <c r="J60" t="n">
        <v>12.73</v>
      </c>
      <c r="K60" t="n">
        <v>3.5</v>
      </c>
      <c r="L60" t="n">
        <v>-5.63</v>
      </c>
      <c r="M60" t="n">
        <v>-5.14</v>
      </c>
      <c r="N60" t="n">
        <v>-3.62</v>
      </c>
      <c r="O60" t="n">
        <v>10.4</v>
      </c>
      <c r="P60" t="n">
        <v>-23.34</v>
      </c>
      <c r="Q60" t="n">
        <v>-105.71</v>
      </c>
      <c r="R60" t="n">
        <v>-138.02</v>
      </c>
      <c r="S60" t="n">
        <v>2.56</v>
      </c>
      <c r="T60" t="n">
        <v>0.71</v>
      </c>
      <c r="U60" t="n">
        <v>-12.85</v>
      </c>
      <c r="V60" t="n">
        <v>-12.85</v>
      </c>
    </row>
    <row r="61">
      <c r="A61" s="5" t="inlineStr">
        <is>
          <t>Gesamtkapitalrendite in %</t>
        </is>
      </c>
      <c r="B61" s="5" t="inlineStr">
        <is>
          <t>Total Return on Investment in %</t>
        </is>
      </c>
      <c r="C61" t="n">
        <v>3.9</v>
      </c>
      <c r="D61" t="n">
        <v>6.98</v>
      </c>
      <c r="E61" t="n">
        <v>2.17</v>
      </c>
      <c r="F61" t="n">
        <v>7.4</v>
      </c>
      <c r="G61" t="n">
        <v>3.29</v>
      </c>
      <c r="H61" t="n">
        <v>5.41</v>
      </c>
      <c r="I61" t="n">
        <v>18.52</v>
      </c>
      <c r="J61" t="n">
        <v>13.03</v>
      </c>
      <c r="K61" t="n">
        <v>4.96</v>
      </c>
      <c r="L61" t="n">
        <v>-0.19</v>
      </c>
      <c r="M61" t="n">
        <v>-0.04</v>
      </c>
      <c r="N61" t="n">
        <v>2.81</v>
      </c>
      <c r="O61" t="n">
        <v>7.63</v>
      </c>
      <c r="P61" t="n">
        <v>-4.07</v>
      </c>
      <c r="Q61" t="n">
        <v>-48.8</v>
      </c>
      <c r="R61" t="n">
        <v>-26.61</v>
      </c>
      <c r="S61" t="n">
        <v>2.79</v>
      </c>
      <c r="T61" t="n">
        <v>1.93</v>
      </c>
      <c r="U61" t="n">
        <v>-2.55</v>
      </c>
      <c r="V61" t="n">
        <v>-2.55</v>
      </c>
    </row>
    <row r="62">
      <c r="A62" s="5" t="inlineStr">
        <is>
          <t>Return on Investment in %</t>
        </is>
      </c>
      <c r="B62" s="5" t="inlineStr">
        <is>
          <t>Return on Investment in %</t>
        </is>
      </c>
      <c r="C62" t="n">
        <v>3.48</v>
      </c>
      <c r="D62" t="n">
        <v>5.96</v>
      </c>
      <c r="E62" t="n">
        <v>1.71</v>
      </c>
      <c r="F62" t="n">
        <v>6.88</v>
      </c>
      <c r="G62" t="n">
        <v>1.37</v>
      </c>
      <c r="H62" t="n">
        <v>4</v>
      </c>
      <c r="I62" t="n">
        <v>16.8</v>
      </c>
      <c r="J62" t="n">
        <v>11.02</v>
      </c>
      <c r="K62" t="n">
        <v>2.39</v>
      </c>
      <c r="L62" t="n">
        <v>-2.88</v>
      </c>
      <c r="M62" t="n">
        <v>-2.57</v>
      </c>
      <c r="N62" t="n">
        <v>-1.52</v>
      </c>
      <c r="O62" t="n">
        <v>3.91</v>
      </c>
      <c r="P62" t="n">
        <v>-7.5</v>
      </c>
      <c r="Q62" t="n">
        <v>-53.28</v>
      </c>
      <c r="R62" t="n">
        <v>-29.16</v>
      </c>
      <c r="S62" t="n">
        <v>1.38</v>
      </c>
      <c r="T62" t="n">
        <v>0.3</v>
      </c>
      <c r="U62" t="n">
        <v>-4.34</v>
      </c>
      <c r="V62" t="n">
        <v>-4.34</v>
      </c>
    </row>
    <row r="63">
      <c r="A63" s="5" t="inlineStr">
        <is>
          <t>Arbeitsintensität in %</t>
        </is>
      </c>
      <c r="B63" s="5" t="inlineStr">
        <is>
          <t>Work Intensity in %</t>
        </is>
      </c>
      <c r="C63" t="n">
        <v>25.67</v>
      </c>
      <c r="D63" t="n">
        <v>28.52</v>
      </c>
      <c r="E63" t="n">
        <v>25.85</v>
      </c>
      <c r="F63" t="n">
        <v>28.69</v>
      </c>
      <c r="G63" t="n">
        <v>25.1</v>
      </c>
      <c r="H63" t="n">
        <v>14.64</v>
      </c>
      <c r="I63" t="n">
        <v>29.83</v>
      </c>
      <c r="J63" t="n">
        <v>15.4</v>
      </c>
      <c r="K63" t="n">
        <v>11.32</v>
      </c>
      <c r="L63" t="n">
        <v>4.93</v>
      </c>
      <c r="M63" t="n">
        <v>6.41</v>
      </c>
      <c r="N63" t="n">
        <v>14.61</v>
      </c>
      <c r="O63" t="n">
        <v>12.9</v>
      </c>
      <c r="P63" t="n">
        <v>21.05</v>
      </c>
      <c r="Q63" t="n">
        <v>24.77</v>
      </c>
      <c r="R63" t="n">
        <v>53.83</v>
      </c>
      <c r="S63" t="n">
        <v>49.04</v>
      </c>
      <c r="T63" t="n">
        <v>39.48</v>
      </c>
      <c r="U63" t="n">
        <v>43.88</v>
      </c>
      <c r="V63" t="n">
        <v>43.88</v>
      </c>
    </row>
    <row r="64">
      <c r="A64" s="5" t="inlineStr">
        <is>
          <t>Eigenkapitalquote in %</t>
        </is>
      </c>
      <c r="B64" s="5" t="inlineStr">
        <is>
          <t>Equity Ratio in %</t>
        </is>
      </c>
      <c r="C64" t="n">
        <v>70.97</v>
      </c>
      <c r="D64" t="n">
        <v>70.31</v>
      </c>
      <c r="E64" t="n">
        <v>65.25</v>
      </c>
      <c r="F64" t="n">
        <v>72.91</v>
      </c>
      <c r="G64" t="n">
        <v>74.02</v>
      </c>
      <c r="H64" t="n">
        <v>49.67</v>
      </c>
      <c r="I64" t="n">
        <v>46.49</v>
      </c>
      <c r="J64" t="n">
        <v>37.6</v>
      </c>
      <c r="K64" t="n">
        <v>30.49</v>
      </c>
      <c r="L64" t="n">
        <v>28.81</v>
      </c>
      <c r="M64" t="n">
        <v>29.73</v>
      </c>
      <c r="N64" t="n">
        <v>31.49</v>
      </c>
      <c r="O64" t="n">
        <v>33.5</v>
      </c>
      <c r="P64" t="n">
        <v>13.55</v>
      </c>
      <c r="Q64" t="n">
        <v>17.07</v>
      </c>
      <c r="R64" t="n">
        <v>34.8</v>
      </c>
      <c r="S64" t="n">
        <v>61.88</v>
      </c>
      <c r="T64" t="n">
        <v>55.87</v>
      </c>
      <c r="U64" t="n">
        <v>58.51</v>
      </c>
      <c r="V64" t="n">
        <v>58.51</v>
      </c>
    </row>
    <row r="65">
      <c r="A65" s="5" t="inlineStr">
        <is>
          <t>Fremdkapitalquote in %</t>
        </is>
      </c>
      <c r="B65" s="5" t="inlineStr">
        <is>
          <t>Debt Ratio in %</t>
        </is>
      </c>
      <c r="C65" t="n">
        <v>29.03</v>
      </c>
      <c r="D65" t="n">
        <v>29.69</v>
      </c>
      <c r="E65" t="n">
        <v>34.75</v>
      </c>
      <c r="F65" t="n">
        <v>27.09</v>
      </c>
      <c r="G65" t="n">
        <v>25.98</v>
      </c>
      <c r="H65" t="n">
        <v>50.33</v>
      </c>
      <c r="I65" t="n">
        <v>53.51</v>
      </c>
      <c r="J65" t="n">
        <v>62.4</v>
      </c>
      <c r="K65" t="n">
        <v>69.51000000000001</v>
      </c>
      <c r="L65" t="n">
        <v>71.19</v>
      </c>
      <c r="M65" t="n">
        <v>70.27</v>
      </c>
      <c r="N65" t="n">
        <v>68.51000000000001</v>
      </c>
      <c r="O65" t="n">
        <v>66.5</v>
      </c>
      <c r="P65" t="n">
        <v>86.45</v>
      </c>
      <c r="Q65" t="n">
        <v>82.93000000000001</v>
      </c>
      <c r="R65" t="n">
        <v>65.2</v>
      </c>
      <c r="S65" t="n">
        <v>38.13</v>
      </c>
      <c r="T65" t="n">
        <v>44.13</v>
      </c>
      <c r="U65" t="n">
        <v>41.49</v>
      </c>
      <c r="V65" t="n">
        <v>41.49</v>
      </c>
    </row>
    <row r="66">
      <c r="A66" s="5" t="inlineStr">
        <is>
          <t>Verschuldungsgrad in %</t>
        </is>
      </c>
      <c r="B66" s="5" t="inlineStr">
        <is>
          <t>Finance Gearing in %</t>
        </is>
      </c>
      <c r="C66" t="n">
        <v>40.91</v>
      </c>
      <c r="D66" t="n">
        <v>42.22</v>
      </c>
      <c r="E66" t="n">
        <v>53.25</v>
      </c>
      <c r="F66" t="n">
        <v>37.16</v>
      </c>
      <c r="G66" t="n">
        <v>35.09</v>
      </c>
      <c r="H66" t="n">
        <v>101.31</v>
      </c>
      <c r="I66" t="n">
        <v>115.08</v>
      </c>
      <c r="J66" t="n">
        <v>165.99</v>
      </c>
      <c r="K66" t="n">
        <v>227.96</v>
      </c>
      <c r="L66" t="n">
        <v>247.1</v>
      </c>
      <c r="M66" t="n">
        <v>236.36</v>
      </c>
      <c r="N66" t="n">
        <v>217.57</v>
      </c>
      <c r="O66" t="n">
        <v>198.5</v>
      </c>
      <c r="P66" t="n">
        <v>637.77</v>
      </c>
      <c r="Q66" t="n">
        <v>485.88</v>
      </c>
      <c r="R66" t="n">
        <v>187.38</v>
      </c>
      <c r="S66" t="n">
        <v>61.62</v>
      </c>
      <c r="T66" t="n">
        <v>78.98</v>
      </c>
      <c r="U66" t="n">
        <v>70.91</v>
      </c>
      <c r="V66" t="n">
        <v>70.91</v>
      </c>
    </row>
    <row r="67">
      <c r="A67" s="5" t="inlineStr"/>
      <c r="B67" s="5" t="inlineStr"/>
    </row>
    <row r="68">
      <c r="A68" s="5" t="inlineStr">
        <is>
          <t>Kurzfristige Vermögensquote in %</t>
        </is>
      </c>
      <c r="B68" s="5" t="inlineStr">
        <is>
          <t>Current Assets Ratio in %</t>
        </is>
      </c>
      <c r="C68" t="n">
        <v>25.67</v>
      </c>
      <c r="D68" t="n">
        <v>28.52</v>
      </c>
      <c r="E68" t="n">
        <v>25.85</v>
      </c>
      <c r="F68" t="n">
        <v>28.69</v>
      </c>
      <c r="G68" t="n">
        <v>25.1</v>
      </c>
      <c r="H68" t="n">
        <v>14.64</v>
      </c>
      <c r="I68" t="n">
        <v>29.83</v>
      </c>
      <c r="J68" t="n">
        <v>15.4</v>
      </c>
      <c r="K68" t="n">
        <v>11.32</v>
      </c>
      <c r="L68" t="n">
        <v>4.93</v>
      </c>
      <c r="M68" t="n">
        <v>6.41</v>
      </c>
      <c r="N68" t="n">
        <v>14.61</v>
      </c>
      <c r="O68" t="n">
        <v>12.9</v>
      </c>
      <c r="P68" t="n">
        <v>21.05</v>
      </c>
      <c r="Q68" t="n">
        <v>24.77</v>
      </c>
      <c r="R68" t="n">
        <v>53.83</v>
      </c>
      <c r="S68" t="n">
        <v>49.04</v>
      </c>
      <c r="T68" t="n">
        <v>39.48</v>
      </c>
      <c r="U68" t="n">
        <v>43.88</v>
      </c>
    </row>
    <row r="69">
      <c r="A69" s="5" t="inlineStr">
        <is>
          <t>Nettogewinn Marge in %</t>
        </is>
      </c>
      <c r="B69" s="5" t="inlineStr">
        <is>
          <t>Net Profit Marge in %</t>
        </is>
      </c>
      <c r="C69" t="n">
        <v>327.07</v>
      </c>
      <c r="D69" t="n">
        <v>488.85</v>
      </c>
      <c r="E69" t="n">
        <v>185.94</v>
      </c>
      <c r="F69" t="n">
        <v>713.9400000000001</v>
      </c>
      <c r="G69" t="n">
        <v>176.67</v>
      </c>
      <c r="H69" t="n">
        <v>303.11</v>
      </c>
      <c r="I69" t="n">
        <v>1022.13</v>
      </c>
      <c r="J69" t="n">
        <v>782.86</v>
      </c>
      <c r="K69" t="n">
        <v>214.57</v>
      </c>
      <c r="L69" t="n">
        <v>-346.37</v>
      </c>
      <c r="M69" t="n">
        <v>-315.51</v>
      </c>
      <c r="N69" t="n">
        <v>-222.86</v>
      </c>
      <c r="O69" t="n">
        <v>612.12</v>
      </c>
      <c r="P69" t="n">
        <v>-724.74</v>
      </c>
      <c r="Q69" t="n">
        <v>-3097.28</v>
      </c>
      <c r="R69" t="n">
        <v>-1345.92</v>
      </c>
      <c r="S69" t="n">
        <v>49.85</v>
      </c>
      <c r="T69" t="n">
        <v>13.82</v>
      </c>
      <c r="U69" t="n">
        <v>-250.57</v>
      </c>
    </row>
    <row r="70">
      <c r="A70" s="5" t="inlineStr">
        <is>
          <t>Operative Ergebnis Marge in %</t>
        </is>
      </c>
      <c r="B70" s="5" t="inlineStr">
        <is>
          <t>EBIT Marge in %</t>
        </is>
      </c>
      <c r="C70" t="n">
        <v>441.73</v>
      </c>
      <c r="D70" t="n">
        <v>619.21</v>
      </c>
      <c r="E70" t="n">
        <v>242.63</v>
      </c>
      <c r="F70" t="n">
        <v>889.98</v>
      </c>
      <c r="G70" t="n">
        <v>440</v>
      </c>
      <c r="H70" t="n">
        <v>479.27</v>
      </c>
      <c r="I70" t="n">
        <v>1309.86</v>
      </c>
      <c r="J70" t="n">
        <v>1182.86</v>
      </c>
      <c r="K70" t="n">
        <v>603.24</v>
      </c>
      <c r="L70" t="n">
        <v>-27.93</v>
      </c>
      <c r="M70" t="n">
        <v>-21.39</v>
      </c>
      <c r="N70" t="n">
        <v>308.57</v>
      </c>
      <c r="O70" t="n">
        <v>945.45</v>
      </c>
      <c r="P70" t="n">
        <v>-390.24</v>
      </c>
      <c r="Q70" t="n">
        <v>-2984.44</v>
      </c>
      <c r="R70" t="n">
        <v>-1324.06</v>
      </c>
      <c r="S70" t="n">
        <v>105.74</v>
      </c>
      <c r="T70" t="n">
        <v>103.63</v>
      </c>
      <c r="U70" t="n">
        <v>-193.1</v>
      </c>
    </row>
    <row r="71">
      <c r="A71" s="5" t="inlineStr">
        <is>
          <t>Vermögensumsschlag in %</t>
        </is>
      </c>
      <c r="B71" s="5" t="inlineStr">
        <is>
          <t>Asset Turnover in %</t>
        </is>
      </c>
      <c r="C71" t="n">
        <v>1.06</v>
      </c>
      <c r="D71" t="n">
        <v>1.22</v>
      </c>
      <c r="E71" t="n">
        <v>0.92</v>
      </c>
      <c r="F71" t="n">
        <v>0.96</v>
      </c>
      <c r="G71" t="n">
        <v>0.78</v>
      </c>
      <c r="H71" t="n">
        <v>1.32</v>
      </c>
      <c r="I71" t="n">
        <v>1.64</v>
      </c>
      <c r="J71" t="n">
        <v>1.41</v>
      </c>
      <c r="K71" t="n">
        <v>1.11</v>
      </c>
      <c r="L71" t="n">
        <v>0.83</v>
      </c>
      <c r="M71" t="n">
        <v>0.82</v>
      </c>
      <c r="N71" t="n">
        <v>0.68</v>
      </c>
      <c r="O71" t="n">
        <v>0.64</v>
      </c>
      <c r="P71" t="n">
        <v>1.03</v>
      </c>
      <c r="Q71" t="n">
        <v>1.72</v>
      </c>
      <c r="R71" t="n">
        <v>2.17</v>
      </c>
      <c r="S71" t="n">
        <v>2.76</v>
      </c>
      <c r="T71" t="n">
        <v>2.15</v>
      </c>
      <c r="U71" t="n">
        <v>1.73</v>
      </c>
    </row>
    <row r="72">
      <c r="A72" s="5" t="inlineStr">
        <is>
          <t>Langfristige Vermögensquote in %</t>
        </is>
      </c>
      <c r="B72" s="5" t="inlineStr">
        <is>
          <t>Non-Current Assets Ratio in %</t>
        </is>
      </c>
      <c r="C72" t="n">
        <v>74.33</v>
      </c>
      <c r="D72" t="n">
        <v>71.48</v>
      </c>
      <c r="E72" t="n">
        <v>74.15000000000001</v>
      </c>
      <c r="F72" t="n">
        <v>71.31</v>
      </c>
      <c r="G72" t="n">
        <v>74.90000000000001</v>
      </c>
      <c r="H72" t="n">
        <v>85.36</v>
      </c>
      <c r="I72" t="n">
        <v>70.17</v>
      </c>
      <c r="J72" t="n">
        <v>84.59999999999999</v>
      </c>
      <c r="K72" t="n">
        <v>88.68000000000001</v>
      </c>
      <c r="L72" t="n">
        <v>95.06999999999999</v>
      </c>
      <c r="M72" t="n">
        <v>93.59</v>
      </c>
      <c r="N72" t="n">
        <v>85.39</v>
      </c>
      <c r="O72" t="n">
        <v>87.09999999999999</v>
      </c>
      <c r="P72" t="n">
        <v>78.95</v>
      </c>
      <c r="Q72" t="n">
        <v>74.36</v>
      </c>
      <c r="R72" t="n">
        <v>45.09</v>
      </c>
      <c r="S72" t="n">
        <v>48.33</v>
      </c>
      <c r="T72" t="n">
        <v>59.11</v>
      </c>
      <c r="U72" t="n">
        <v>53.89</v>
      </c>
    </row>
    <row r="73">
      <c r="A73" s="5" t="inlineStr">
        <is>
          <t>Gesamtkapitalrentabilität</t>
        </is>
      </c>
      <c r="B73" s="5" t="inlineStr">
        <is>
          <t>ROA Return on Assets in %</t>
        </is>
      </c>
      <c r="C73" t="n">
        <v>3.48</v>
      </c>
      <c r="D73" t="n">
        <v>5.96</v>
      </c>
      <c r="E73" t="n">
        <v>1.71</v>
      </c>
      <c r="F73" t="n">
        <v>6.88</v>
      </c>
      <c r="G73" t="n">
        <v>1.37</v>
      </c>
      <c r="H73" t="n">
        <v>4</v>
      </c>
      <c r="I73" t="n">
        <v>16.8</v>
      </c>
      <c r="J73" t="n">
        <v>11.02</v>
      </c>
      <c r="K73" t="n">
        <v>2.39</v>
      </c>
      <c r="L73" t="n">
        <v>-2.88</v>
      </c>
      <c r="M73" t="n">
        <v>-2.57</v>
      </c>
      <c r="N73" t="n">
        <v>-1.52</v>
      </c>
      <c r="O73" t="n">
        <v>3.91</v>
      </c>
      <c r="P73" t="n">
        <v>-7.5</v>
      </c>
      <c r="Q73" t="n">
        <v>-53.28</v>
      </c>
      <c r="R73" t="n">
        <v>-29.16</v>
      </c>
      <c r="S73" t="n">
        <v>1.38</v>
      </c>
      <c r="T73" t="n">
        <v>0.3</v>
      </c>
      <c r="U73" t="n">
        <v>-4.34</v>
      </c>
    </row>
    <row r="74">
      <c r="A74" s="5" t="inlineStr">
        <is>
          <t>Ertrag des eingesetzten Kapitals</t>
        </is>
      </c>
      <c r="B74" s="5" t="inlineStr">
        <is>
          <t>ROCE Return on Cap. Empl. in %</t>
        </is>
      </c>
      <c r="C74" t="n">
        <v>6.32</v>
      </c>
      <c r="D74" t="n">
        <v>10.05</v>
      </c>
      <c r="E74" t="n">
        <v>3.17</v>
      </c>
      <c r="F74" t="n">
        <v>10.53</v>
      </c>
      <c r="G74" t="n">
        <v>4.06</v>
      </c>
      <c r="H74" t="n">
        <v>8.359999999999999</v>
      </c>
      <c r="I74" t="n">
        <v>28.55</v>
      </c>
      <c r="J74" t="n">
        <v>22.16</v>
      </c>
      <c r="K74" t="n">
        <v>9.41</v>
      </c>
      <c r="L74" t="n">
        <v>-0.3</v>
      </c>
      <c r="M74" t="n">
        <v>-0.22</v>
      </c>
      <c r="N74" t="n">
        <v>2.7</v>
      </c>
      <c r="O74" t="n">
        <v>7.03</v>
      </c>
      <c r="P74" t="n">
        <v>-6.3</v>
      </c>
      <c r="Q74" t="inlineStr">
        <is>
          <t>-</t>
        </is>
      </c>
      <c r="R74" t="inlineStr">
        <is>
          <t>-</t>
        </is>
      </c>
      <c r="S74" t="inlineStr">
        <is>
          <t>-</t>
        </is>
      </c>
      <c r="T74" t="inlineStr">
        <is>
          <t>-</t>
        </is>
      </c>
      <c r="U74" t="inlineStr">
        <is>
          <t>-</t>
        </is>
      </c>
    </row>
    <row r="75">
      <c r="A75" s="5" t="inlineStr">
        <is>
          <t>Eigenkapital zu Anlagevermögen</t>
        </is>
      </c>
      <c r="B75" s="5" t="inlineStr">
        <is>
          <t>Equity to Fixed Assets in %</t>
        </is>
      </c>
      <c r="C75" t="n">
        <v>95.48</v>
      </c>
      <c r="D75" t="n">
        <v>98.36</v>
      </c>
      <c r="E75" t="n">
        <v>88</v>
      </c>
      <c r="F75" t="n">
        <v>102.25</v>
      </c>
      <c r="G75" t="n">
        <v>98.72</v>
      </c>
      <c r="H75" t="n">
        <v>58.08</v>
      </c>
      <c r="I75" t="n">
        <v>65.98</v>
      </c>
      <c r="J75" t="n">
        <v>44.3</v>
      </c>
      <c r="K75" t="n">
        <v>34.23</v>
      </c>
      <c r="L75" t="n">
        <v>30.16</v>
      </c>
      <c r="M75" t="n">
        <v>31.63</v>
      </c>
      <c r="N75" t="n">
        <v>36.74</v>
      </c>
      <c r="O75" t="n">
        <v>38.33</v>
      </c>
      <c r="P75" t="n">
        <v>17.03</v>
      </c>
      <c r="Q75" t="n">
        <v>22.86</v>
      </c>
      <c r="R75" t="n">
        <v>77.08</v>
      </c>
      <c r="S75" t="n">
        <v>127.93</v>
      </c>
      <c r="T75" t="n">
        <v>91.31999999999999</v>
      </c>
      <c r="U75" t="n">
        <v>106.8</v>
      </c>
    </row>
    <row r="76">
      <c r="A76" s="5" t="inlineStr">
        <is>
          <t>Liquidität Dritten Grades</t>
        </is>
      </c>
      <c r="B76" s="5" t="inlineStr">
        <is>
          <t>Current Ratio in %</t>
        </is>
      </c>
      <c r="C76" t="n">
        <v>100.23</v>
      </c>
      <c r="D76" t="n">
        <v>114.62</v>
      </c>
      <c r="E76" t="n">
        <v>87.79000000000001</v>
      </c>
      <c r="F76" t="n">
        <v>154.57</v>
      </c>
      <c r="G76" t="n">
        <v>157.47</v>
      </c>
      <c r="H76" t="n">
        <v>60.28</v>
      </c>
      <c r="I76" t="n">
        <v>121.24</v>
      </c>
      <c r="J76" t="n">
        <v>61.87</v>
      </c>
      <c r="K76" t="n">
        <v>39.59</v>
      </c>
      <c r="L76" t="n">
        <v>21.46</v>
      </c>
      <c r="M76" t="n">
        <v>29.22</v>
      </c>
      <c r="N76" t="n">
        <v>66.25</v>
      </c>
      <c r="O76" t="n">
        <v>91.48</v>
      </c>
      <c r="P76" t="n">
        <v>58.58</v>
      </c>
      <c r="Q76" t="inlineStr">
        <is>
          <t>-</t>
        </is>
      </c>
      <c r="R76" t="inlineStr">
        <is>
          <t>-</t>
        </is>
      </c>
      <c r="S76" t="inlineStr">
        <is>
          <t>-</t>
        </is>
      </c>
      <c r="T76" t="inlineStr">
        <is>
          <t>-</t>
        </is>
      </c>
      <c r="U76" t="inlineStr">
        <is>
          <t>-</t>
        </is>
      </c>
    </row>
    <row r="77">
      <c r="A77" s="5" t="inlineStr">
        <is>
          <t>Operativer Cashflow</t>
        </is>
      </c>
      <c r="B77" s="5" t="inlineStr">
        <is>
          <t>Operating Cashflow in M</t>
        </is>
      </c>
      <c r="C77" t="n">
        <v>484.84</v>
      </c>
      <c r="D77" t="n">
        <v>287.04</v>
      </c>
      <c r="E77" t="n">
        <v>10756.64</v>
      </c>
      <c r="F77" t="n">
        <v>968.76</v>
      </c>
      <c r="G77" t="n">
        <v>1692.8</v>
      </c>
      <c r="H77" t="n">
        <v>816.004</v>
      </c>
      <c r="I77" t="n">
        <v>409.1238</v>
      </c>
      <c r="J77" t="n">
        <v>327.262</v>
      </c>
      <c r="K77" t="n">
        <v>427.344</v>
      </c>
      <c r="L77" t="inlineStr">
        <is>
          <t>-</t>
        </is>
      </c>
      <c r="M77" t="n">
        <v>2584.94</v>
      </c>
      <c r="N77" t="n">
        <v>103.152</v>
      </c>
      <c r="O77" t="n">
        <v>503.646</v>
      </c>
      <c r="P77" t="n">
        <v>-433.38</v>
      </c>
      <c r="Q77" t="n">
        <v>-74.715</v>
      </c>
      <c r="R77" t="n">
        <v>-44.265</v>
      </c>
      <c r="S77" t="n">
        <v>-334.62</v>
      </c>
      <c r="T77" t="n">
        <v>75.66</v>
      </c>
      <c r="U77" t="n">
        <v>-56.16</v>
      </c>
    </row>
    <row r="78">
      <c r="A78" s="5" t="inlineStr">
        <is>
          <t>Aktienrückkauf</t>
        </is>
      </c>
      <c r="B78" s="5" t="inlineStr">
        <is>
          <t>Share Buyback in M</t>
        </is>
      </c>
      <c r="C78" t="n">
        <v>0</v>
      </c>
      <c r="D78" t="n">
        <v>0</v>
      </c>
      <c r="E78" t="n">
        <v>0</v>
      </c>
      <c r="F78" t="n">
        <v>0</v>
      </c>
      <c r="G78" t="n">
        <v>-24.45</v>
      </c>
      <c r="H78" t="n">
        <v>-6.119999999999997</v>
      </c>
      <c r="I78" t="n">
        <v>-0.03000000000000114</v>
      </c>
      <c r="J78" t="n">
        <v>0</v>
      </c>
      <c r="K78" t="n">
        <v>0</v>
      </c>
      <c r="L78" t="n">
        <v>0</v>
      </c>
      <c r="M78" t="n">
        <v>0</v>
      </c>
      <c r="N78" t="n">
        <v>-2.699999999999996</v>
      </c>
      <c r="O78" t="n">
        <v>-27.7</v>
      </c>
      <c r="P78" t="n">
        <v>-1.699999999999999</v>
      </c>
      <c r="Q78" t="n">
        <v>-9.800000000000001</v>
      </c>
      <c r="R78" t="n">
        <v>0</v>
      </c>
      <c r="S78" t="n">
        <v>0</v>
      </c>
      <c r="T78" t="n">
        <v>0</v>
      </c>
      <c r="U78" t="n">
        <v>0</v>
      </c>
    </row>
    <row r="79">
      <c r="A79" s="5" t="inlineStr">
        <is>
          <t>Umsatzwachstum 1J in %</t>
        </is>
      </c>
      <c r="B79" s="5" t="inlineStr">
        <is>
          <t>Revenue Growth 1Y in %</t>
        </is>
      </c>
      <c r="C79" t="n">
        <v>-8.75</v>
      </c>
      <c r="D79" t="n">
        <v>32.2</v>
      </c>
      <c r="E79" t="n">
        <v>7.82</v>
      </c>
      <c r="F79" t="n">
        <v>36.33</v>
      </c>
      <c r="G79" t="n">
        <v>-22.28</v>
      </c>
      <c r="H79" t="n">
        <v>-22.33</v>
      </c>
      <c r="I79" t="n">
        <v>42</v>
      </c>
      <c r="J79" t="n">
        <v>41.7</v>
      </c>
      <c r="K79" t="n">
        <v>37.99</v>
      </c>
      <c r="L79" t="n">
        <v>-4.28</v>
      </c>
      <c r="M79" t="n">
        <v>6.86</v>
      </c>
      <c r="N79" t="n">
        <v>6.06</v>
      </c>
      <c r="O79" t="n">
        <v>-42.51</v>
      </c>
      <c r="P79" t="n">
        <v>11.67</v>
      </c>
      <c r="Q79" t="n">
        <v>-48.91</v>
      </c>
      <c r="R79" t="n">
        <v>-24.02</v>
      </c>
      <c r="S79" t="n">
        <v>14.34</v>
      </c>
      <c r="T79" t="n">
        <v>33.1</v>
      </c>
      <c r="U79" t="inlineStr">
        <is>
          <t>-</t>
        </is>
      </c>
    </row>
    <row r="80">
      <c r="A80" s="5" t="inlineStr">
        <is>
          <t>Umsatzwachstum 3J in %</t>
        </is>
      </c>
      <c r="B80" s="5" t="inlineStr">
        <is>
          <t>Revenue Growth 3Y in %</t>
        </is>
      </c>
      <c r="C80" t="n">
        <v>10.42</v>
      </c>
      <c r="D80" t="n">
        <v>25.45</v>
      </c>
      <c r="E80" t="n">
        <v>7.29</v>
      </c>
      <c r="F80" t="n">
        <v>-2.76</v>
      </c>
      <c r="G80" t="n">
        <v>-0.87</v>
      </c>
      <c r="H80" t="n">
        <v>20.46</v>
      </c>
      <c r="I80" t="n">
        <v>40.56</v>
      </c>
      <c r="J80" t="n">
        <v>25.14</v>
      </c>
      <c r="K80" t="n">
        <v>13.52</v>
      </c>
      <c r="L80" t="n">
        <v>2.88</v>
      </c>
      <c r="M80" t="n">
        <v>-9.859999999999999</v>
      </c>
      <c r="N80" t="n">
        <v>-8.26</v>
      </c>
      <c r="O80" t="n">
        <v>-26.58</v>
      </c>
      <c r="P80" t="n">
        <v>-20.42</v>
      </c>
      <c r="Q80" t="n">
        <v>-19.53</v>
      </c>
      <c r="R80" t="n">
        <v>7.81</v>
      </c>
      <c r="S80" t="n">
        <v>15.81</v>
      </c>
      <c r="T80" t="inlineStr">
        <is>
          <t>-</t>
        </is>
      </c>
      <c r="U80" t="inlineStr">
        <is>
          <t>-</t>
        </is>
      </c>
    </row>
    <row r="81">
      <c r="A81" s="5" t="inlineStr">
        <is>
          <t>Umsatzwachstum 5J in %</t>
        </is>
      </c>
      <c r="B81" s="5" t="inlineStr">
        <is>
          <t>Revenue Growth 5Y in %</t>
        </is>
      </c>
      <c r="C81" t="n">
        <v>9.06</v>
      </c>
      <c r="D81" t="n">
        <v>6.35</v>
      </c>
      <c r="E81" t="n">
        <v>8.31</v>
      </c>
      <c r="F81" t="n">
        <v>15.08</v>
      </c>
      <c r="G81" t="n">
        <v>15.42</v>
      </c>
      <c r="H81" t="n">
        <v>19.02</v>
      </c>
      <c r="I81" t="n">
        <v>24.85</v>
      </c>
      <c r="J81" t="n">
        <v>17.67</v>
      </c>
      <c r="K81" t="n">
        <v>0.82</v>
      </c>
      <c r="L81" t="n">
        <v>-4.44</v>
      </c>
      <c r="M81" t="n">
        <v>-13.37</v>
      </c>
      <c r="N81" t="n">
        <v>-19.54</v>
      </c>
      <c r="O81" t="n">
        <v>-17.89</v>
      </c>
      <c r="P81" t="n">
        <v>-2.76</v>
      </c>
      <c r="Q81" t="n">
        <v>-5.1</v>
      </c>
      <c r="R81" t="inlineStr">
        <is>
          <t>-</t>
        </is>
      </c>
      <c r="S81" t="inlineStr">
        <is>
          <t>-</t>
        </is>
      </c>
      <c r="T81" t="inlineStr">
        <is>
          <t>-</t>
        </is>
      </c>
      <c r="U81" t="inlineStr">
        <is>
          <t>-</t>
        </is>
      </c>
    </row>
    <row r="82">
      <c r="A82" s="5" t="inlineStr">
        <is>
          <t>Umsatzwachstum 10J in %</t>
        </is>
      </c>
      <c r="B82" s="5" t="inlineStr">
        <is>
          <t>Revenue Growth 10Y in %</t>
        </is>
      </c>
      <c r="C82" t="n">
        <v>14.04</v>
      </c>
      <c r="D82" t="n">
        <v>15.6</v>
      </c>
      <c r="E82" t="n">
        <v>12.99</v>
      </c>
      <c r="F82" t="n">
        <v>7.95</v>
      </c>
      <c r="G82" t="n">
        <v>5.49</v>
      </c>
      <c r="H82" t="n">
        <v>2.83</v>
      </c>
      <c r="I82" t="n">
        <v>2.66</v>
      </c>
      <c r="J82" t="n">
        <v>-0.11</v>
      </c>
      <c r="K82" t="n">
        <v>-0.97</v>
      </c>
      <c r="L82" t="n">
        <v>-4.77</v>
      </c>
      <c r="M82" t="inlineStr">
        <is>
          <t>-</t>
        </is>
      </c>
      <c r="N82" t="inlineStr">
        <is>
          <t>-</t>
        </is>
      </c>
      <c r="O82" t="inlineStr">
        <is>
          <t>-</t>
        </is>
      </c>
      <c r="P82" t="inlineStr">
        <is>
          <t>-</t>
        </is>
      </c>
      <c r="Q82" t="inlineStr">
        <is>
          <t>-</t>
        </is>
      </c>
      <c r="R82" t="inlineStr">
        <is>
          <t>-</t>
        </is>
      </c>
      <c r="S82" t="inlineStr">
        <is>
          <t>-</t>
        </is>
      </c>
      <c r="T82" t="inlineStr">
        <is>
          <t>-</t>
        </is>
      </c>
      <c r="U82" t="inlineStr">
        <is>
          <t>-</t>
        </is>
      </c>
    </row>
    <row r="83">
      <c r="A83" s="5" t="inlineStr">
        <is>
          <t>Gewinnwachstum 1J in %</t>
        </is>
      </c>
      <c r="B83" s="5" t="inlineStr">
        <is>
          <t>Earnings Growth 1Y in %</t>
        </is>
      </c>
      <c r="C83" t="n">
        <v>-38.95</v>
      </c>
      <c r="D83" t="n">
        <v>247.56</v>
      </c>
      <c r="E83" t="n">
        <v>-71.92</v>
      </c>
      <c r="F83" t="n">
        <v>450.94</v>
      </c>
      <c r="G83" t="n">
        <v>-54.7</v>
      </c>
      <c r="H83" t="n">
        <v>-76.97</v>
      </c>
      <c r="I83" t="n">
        <v>85.40000000000001</v>
      </c>
      <c r="J83" t="n">
        <v>416.98</v>
      </c>
      <c r="K83" t="n">
        <v>-185.48</v>
      </c>
      <c r="L83" t="n">
        <v>5.08</v>
      </c>
      <c r="M83" t="n">
        <v>51.28</v>
      </c>
      <c r="N83" t="n">
        <v>-138.61</v>
      </c>
      <c r="O83" t="n">
        <v>-148.56</v>
      </c>
      <c r="P83" t="n">
        <v>-73.87</v>
      </c>
      <c r="Q83" t="n">
        <v>17.58</v>
      </c>
      <c r="R83" t="n">
        <v>-2151.52</v>
      </c>
      <c r="S83" t="n">
        <v>312.5</v>
      </c>
      <c r="T83" t="n">
        <v>-107.34</v>
      </c>
      <c r="U83" t="inlineStr">
        <is>
          <t>-</t>
        </is>
      </c>
    </row>
    <row r="84">
      <c r="A84" s="5" t="inlineStr">
        <is>
          <t>Gewinnwachstum 3J in %</t>
        </is>
      </c>
      <c r="B84" s="5" t="inlineStr">
        <is>
          <t>Earnings Growth 3Y in %</t>
        </is>
      </c>
      <c r="C84" t="n">
        <v>45.56</v>
      </c>
      <c r="D84" t="n">
        <v>208.86</v>
      </c>
      <c r="E84" t="n">
        <v>108.11</v>
      </c>
      <c r="F84" t="n">
        <v>106.42</v>
      </c>
      <c r="G84" t="n">
        <v>-15.42</v>
      </c>
      <c r="H84" t="n">
        <v>141.8</v>
      </c>
      <c r="I84" t="n">
        <v>105.63</v>
      </c>
      <c r="J84" t="n">
        <v>78.86</v>
      </c>
      <c r="K84" t="n">
        <v>-43.04</v>
      </c>
      <c r="L84" t="n">
        <v>-27.42</v>
      </c>
      <c r="M84" t="n">
        <v>-78.63</v>
      </c>
      <c r="N84" t="n">
        <v>-120.35</v>
      </c>
      <c r="O84" t="n">
        <v>-68.28</v>
      </c>
      <c r="P84" t="n">
        <v>-735.9400000000001</v>
      </c>
      <c r="Q84" t="n">
        <v>-607.15</v>
      </c>
      <c r="R84" t="n">
        <v>-648.79</v>
      </c>
      <c r="S84" t="n">
        <v>68.39</v>
      </c>
      <c r="T84" t="inlineStr">
        <is>
          <t>-</t>
        </is>
      </c>
      <c r="U84" t="inlineStr">
        <is>
          <t>-</t>
        </is>
      </c>
    </row>
    <row r="85">
      <c r="A85" s="5" t="inlineStr">
        <is>
          <t>Gewinnwachstum 5J in %</t>
        </is>
      </c>
      <c r="B85" s="5" t="inlineStr">
        <is>
          <t>Earnings Growth 5Y in %</t>
        </is>
      </c>
      <c r="C85" t="n">
        <v>106.59</v>
      </c>
      <c r="D85" t="n">
        <v>98.98</v>
      </c>
      <c r="E85" t="n">
        <v>66.55</v>
      </c>
      <c r="F85" t="n">
        <v>164.33</v>
      </c>
      <c r="G85" t="n">
        <v>37.05</v>
      </c>
      <c r="H85" t="n">
        <v>49</v>
      </c>
      <c r="I85" t="n">
        <v>74.65000000000001</v>
      </c>
      <c r="J85" t="n">
        <v>29.85</v>
      </c>
      <c r="K85" t="n">
        <v>-83.26000000000001</v>
      </c>
      <c r="L85" t="n">
        <v>-60.94</v>
      </c>
      <c r="M85" t="n">
        <v>-58.44</v>
      </c>
      <c r="N85" t="n">
        <v>-499</v>
      </c>
      <c r="O85" t="n">
        <v>-408.77</v>
      </c>
      <c r="P85" t="n">
        <v>-400.53</v>
      </c>
      <c r="Q85" t="n">
        <v>-385.76</v>
      </c>
      <c r="R85" t="inlineStr">
        <is>
          <t>-</t>
        </is>
      </c>
      <c r="S85" t="inlineStr">
        <is>
          <t>-</t>
        </is>
      </c>
      <c r="T85" t="inlineStr">
        <is>
          <t>-</t>
        </is>
      </c>
      <c r="U85" t="inlineStr">
        <is>
          <t>-</t>
        </is>
      </c>
    </row>
    <row r="86">
      <c r="A86" s="5" t="inlineStr">
        <is>
          <t>Gewinnwachstum 10J in %</t>
        </is>
      </c>
      <c r="B86" s="5" t="inlineStr">
        <is>
          <t>Earnings Growth 10Y in %</t>
        </is>
      </c>
      <c r="C86" t="n">
        <v>77.79000000000001</v>
      </c>
      <c r="D86" t="n">
        <v>86.81999999999999</v>
      </c>
      <c r="E86" t="n">
        <v>48.2</v>
      </c>
      <c r="F86" t="n">
        <v>40.54</v>
      </c>
      <c r="G86" t="n">
        <v>-11.94</v>
      </c>
      <c r="H86" t="n">
        <v>-4.72</v>
      </c>
      <c r="I86" t="n">
        <v>-212.17</v>
      </c>
      <c r="J86" t="n">
        <v>-189.46</v>
      </c>
      <c r="K86" t="n">
        <v>-241.89</v>
      </c>
      <c r="L86" t="n">
        <v>-223.35</v>
      </c>
      <c r="M86" t="inlineStr">
        <is>
          <t>-</t>
        </is>
      </c>
      <c r="N86" t="inlineStr">
        <is>
          <t>-</t>
        </is>
      </c>
      <c r="O86" t="inlineStr">
        <is>
          <t>-</t>
        </is>
      </c>
      <c r="P86" t="inlineStr">
        <is>
          <t>-</t>
        </is>
      </c>
      <c r="Q86" t="inlineStr">
        <is>
          <t>-</t>
        </is>
      </c>
      <c r="R86" t="inlineStr">
        <is>
          <t>-</t>
        </is>
      </c>
      <c r="S86" t="inlineStr">
        <is>
          <t>-</t>
        </is>
      </c>
      <c r="T86" t="inlineStr">
        <is>
          <t>-</t>
        </is>
      </c>
      <c r="U86" t="inlineStr">
        <is>
          <t>-</t>
        </is>
      </c>
    </row>
    <row r="87">
      <c r="A87" s="5" t="inlineStr">
        <is>
          <t>PEG Ratio</t>
        </is>
      </c>
      <c r="B87" s="5" t="inlineStr">
        <is>
          <t>KGW Kurs/Gewinn/Wachstum</t>
        </is>
      </c>
      <c r="C87" t="n">
        <v>0.41</v>
      </c>
      <c r="D87" t="n">
        <v>0.18</v>
      </c>
      <c r="E87" t="n">
        <v>1.02</v>
      </c>
      <c r="F87" t="n">
        <v>0.08</v>
      </c>
      <c r="G87" t="n">
        <v>1.52</v>
      </c>
      <c r="H87" t="n">
        <v>0.51</v>
      </c>
      <c r="I87" t="n">
        <v>0.05</v>
      </c>
      <c r="J87" t="n">
        <v>0.18</v>
      </c>
      <c r="K87" t="n">
        <v>-0.33</v>
      </c>
      <c r="L87" t="inlineStr">
        <is>
          <t>-</t>
        </is>
      </c>
      <c r="M87" t="inlineStr">
        <is>
          <t>-</t>
        </is>
      </c>
      <c r="N87" t="inlineStr">
        <is>
          <t>-</t>
        </is>
      </c>
      <c r="O87" t="n">
        <v>-0.02</v>
      </c>
      <c r="P87" t="inlineStr">
        <is>
          <t>-</t>
        </is>
      </c>
      <c r="Q87" t="inlineStr">
        <is>
          <t>-</t>
        </is>
      </c>
      <c r="R87" t="inlineStr">
        <is>
          <t>-</t>
        </is>
      </c>
      <c r="S87" t="inlineStr">
        <is>
          <t>-</t>
        </is>
      </c>
      <c r="T87" t="inlineStr">
        <is>
          <t>-</t>
        </is>
      </c>
      <c r="U87" t="inlineStr">
        <is>
          <t>-</t>
        </is>
      </c>
    </row>
    <row r="88">
      <c r="A88" s="5" t="inlineStr">
        <is>
          <t>EBIT-Wachstum 1J in %</t>
        </is>
      </c>
      <c r="B88" s="5" t="inlineStr">
        <is>
          <t>EBIT Growth 1Y in %</t>
        </is>
      </c>
      <c r="C88" t="n">
        <v>-34.9</v>
      </c>
      <c r="D88" t="n">
        <v>237.38</v>
      </c>
      <c r="E88" t="n">
        <v>-70.59999999999999</v>
      </c>
      <c r="F88" t="n">
        <v>175.76</v>
      </c>
      <c r="G88" t="n">
        <v>-28.65</v>
      </c>
      <c r="H88" t="n">
        <v>-71.58</v>
      </c>
      <c r="I88" t="n">
        <v>57.25</v>
      </c>
      <c r="J88" t="n">
        <v>177.85</v>
      </c>
      <c r="K88" t="n">
        <v>-3080</v>
      </c>
      <c r="L88" t="n">
        <v>25</v>
      </c>
      <c r="M88" t="n">
        <v>-107.41</v>
      </c>
      <c r="N88" t="n">
        <v>-65.38</v>
      </c>
      <c r="O88" t="n">
        <v>-239.29</v>
      </c>
      <c r="P88" t="n">
        <v>-85.40000000000001</v>
      </c>
      <c r="Q88" t="n">
        <v>15.17</v>
      </c>
      <c r="R88" t="n">
        <v>-1051.43</v>
      </c>
      <c r="S88" t="n">
        <v>16.67</v>
      </c>
      <c r="T88" t="n">
        <v>-171.43</v>
      </c>
      <c r="U88" t="inlineStr">
        <is>
          <t>-</t>
        </is>
      </c>
    </row>
    <row r="89">
      <c r="A89" s="5" t="inlineStr">
        <is>
          <t>EBIT-Wachstum 3J in %</t>
        </is>
      </c>
      <c r="B89" s="5" t="inlineStr">
        <is>
          <t>EBIT Growth 3Y in %</t>
        </is>
      </c>
      <c r="C89" t="n">
        <v>43.96</v>
      </c>
      <c r="D89" t="n">
        <v>114.18</v>
      </c>
      <c r="E89" t="n">
        <v>25.5</v>
      </c>
      <c r="F89" t="n">
        <v>25.18</v>
      </c>
      <c r="G89" t="n">
        <v>-14.33</v>
      </c>
      <c r="H89" t="n">
        <v>54.51</v>
      </c>
      <c r="I89" t="n">
        <v>-948.3</v>
      </c>
      <c r="J89" t="n">
        <v>-959.05</v>
      </c>
      <c r="K89" t="n">
        <v>-1054.14</v>
      </c>
      <c r="L89" t="n">
        <v>-49.26</v>
      </c>
      <c r="M89" t="n">
        <v>-137.36</v>
      </c>
      <c r="N89" t="n">
        <v>-130.02</v>
      </c>
      <c r="O89" t="n">
        <v>-103.17</v>
      </c>
      <c r="P89" t="n">
        <v>-373.89</v>
      </c>
      <c r="Q89" t="n">
        <v>-339.86</v>
      </c>
      <c r="R89" t="n">
        <v>-402.06</v>
      </c>
      <c r="S89" t="n">
        <v>-51.59</v>
      </c>
      <c r="T89" t="inlineStr">
        <is>
          <t>-</t>
        </is>
      </c>
      <c r="U89" t="inlineStr">
        <is>
          <t>-</t>
        </is>
      </c>
    </row>
    <row r="90">
      <c r="A90" s="5" t="inlineStr">
        <is>
          <t>EBIT-Wachstum 5J in %</t>
        </is>
      </c>
      <c r="B90" s="5" t="inlineStr">
        <is>
          <t>EBIT Growth 5Y in %</t>
        </is>
      </c>
      <c r="C90" t="n">
        <v>55.8</v>
      </c>
      <c r="D90" t="n">
        <v>48.46</v>
      </c>
      <c r="E90" t="n">
        <v>12.44</v>
      </c>
      <c r="F90" t="n">
        <v>62.13</v>
      </c>
      <c r="G90" t="n">
        <v>-589.03</v>
      </c>
      <c r="H90" t="n">
        <v>-578.3</v>
      </c>
      <c r="I90" t="n">
        <v>-585.46</v>
      </c>
      <c r="J90" t="n">
        <v>-609.99</v>
      </c>
      <c r="K90" t="n">
        <v>-693.42</v>
      </c>
      <c r="L90" t="n">
        <v>-94.5</v>
      </c>
      <c r="M90" t="n">
        <v>-96.45999999999999</v>
      </c>
      <c r="N90" t="n">
        <v>-285.27</v>
      </c>
      <c r="O90" t="n">
        <v>-268.86</v>
      </c>
      <c r="P90" t="n">
        <v>-255.28</v>
      </c>
      <c r="Q90" t="n">
        <v>-238.2</v>
      </c>
      <c r="R90" t="inlineStr">
        <is>
          <t>-</t>
        </is>
      </c>
      <c r="S90" t="inlineStr">
        <is>
          <t>-</t>
        </is>
      </c>
      <c r="T90" t="inlineStr">
        <is>
          <t>-</t>
        </is>
      </c>
      <c r="U90" t="inlineStr">
        <is>
          <t>-</t>
        </is>
      </c>
    </row>
    <row r="91">
      <c r="A91" s="5" t="inlineStr">
        <is>
          <t>EBIT-Wachstum 10J in %</t>
        </is>
      </c>
      <c r="B91" s="5" t="inlineStr">
        <is>
          <t>EBIT Growth 10Y in %</t>
        </is>
      </c>
      <c r="C91" t="n">
        <v>-261.25</v>
      </c>
      <c r="D91" t="n">
        <v>-268.5</v>
      </c>
      <c r="E91" t="n">
        <v>-298.78</v>
      </c>
      <c r="F91" t="n">
        <v>-315.64</v>
      </c>
      <c r="G91" t="n">
        <v>-341.76</v>
      </c>
      <c r="H91" t="n">
        <v>-337.38</v>
      </c>
      <c r="I91" t="n">
        <v>-435.36</v>
      </c>
      <c r="J91" t="n">
        <v>-439.42</v>
      </c>
      <c r="K91" t="n">
        <v>-474.35</v>
      </c>
      <c r="L91" t="n">
        <v>-166.35</v>
      </c>
      <c r="M91" t="inlineStr">
        <is>
          <t>-</t>
        </is>
      </c>
      <c r="N91" t="inlineStr">
        <is>
          <t>-</t>
        </is>
      </c>
      <c r="O91" t="inlineStr">
        <is>
          <t>-</t>
        </is>
      </c>
      <c r="P91" t="inlineStr">
        <is>
          <t>-</t>
        </is>
      </c>
      <c r="Q91" t="inlineStr">
        <is>
          <t>-</t>
        </is>
      </c>
      <c r="R91" t="inlineStr">
        <is>
          <t>-</t>
        </is>
      </c>
      <c r="S91" t="inlineStr">
        <is>
          <t>-</t>
        </is>
      </c>
      <c r="T91" t="inlineStr">
        <is>
          <t>-</t>
        </is>
      </c>
      <c r="U91" t="inlineStr">
        <is>
          <t>-</t>
        </is>
      </c>
    </row>
    <row r="92">
      <c r="A92" s="5" t="inlineStr">
        <is>
          <t>Op.Cashflow Wachstum 1J in %</t>
        </is>
      </c>
      <c r="B92" s="5" t="inlineStr">
        <is>
          <t>Op.Cashflow Wachstum 1Y in %</t>
        </is>
      </c>
      <c r="C92" t="n">
        <v>68.91</v>
      </c>
      <c r="D92" t="n">
        <v>-97.33</v>
      </c>
      <c r="E92" t="n">
        <v>1010.35</v>
      </c>
      <c r="F92" t="n">
        <v>-42.77</v>
      </c>
      <c r="G92" t="n">
        <v>52.32</v>
      </c>
      <c r="H92" t="n">
        <v>81.38</v>
      </c>
      <c r="I92" t="n">
        <v>24.95</v>
      </c>
      <c r="J92" t="n">
        <v>-23.42</v>
      </c>
      <c r="K92" t="inlineStr">
        <is>
          <t>-</t>
        </is>
      </c>
      <c r="L92" t="inlineStr">
        <is>
          <t>-</t>
        </is>
      </c>
      <c r="M92" t="n">
        <v>2405.95</v>
      </c>
      <c r="N92" t="n">
        <v>-80.42</v>
      </c>
      <c r="O92" t="n">
        <v>-161.37</v>
      </c>
      <c r="P92" t="n">
        <v>448.24</v>
      </c>
      <c r="Q92" t="n">
        <v>12.33</v>
      </c>
      <c r="R92" t="n">
        <v>-86.77</v>
      </c>
      <c r="S92" t="n">
        <v>-542.27</v>
      </c>
      <c r="T92" t="n">
        <v>-234.72</v>
      </c>
      <c r="U92" t="inlineStr">
        <is>
          <t>-</t>
        </is>
      </c>
    </row>
    <row r="93">
      <c r="A93" s="5" t="inlineStr">
        <is>
          <t>Op.Cashflow Wachstum 3J in %</t>
        </is>
      </c>
      <c r="B93" s="5" t="inlineStr">
        <is>
          <t>Op.Cashflow Wachstum 3Y in %</t>
        </is>
      </c>
      <c r="C93" t="n">
        <v>327.31</v>
      </c>
      <c r="D93" t="n">
        <v>290.08</v>
      </c>
      <c r="E93" t="n">
        <v>339.97</v>
      </c>
      <c r="F93" t="n">
        <v>30.31</v>
      </c>
      <c r="G93" t="n">
        <v>52.88</v>
      </c>
      <c r="H93" t="n">
        <v>27.64</v>
      </c>
      <c r="I93" t="inlineStr">
        <is>
          <t>-</t>
        </is>
      </c>
      <c r="J93" t="inlineStr">
        <is>
          <t>-</t>
        </is>
      </c>
      <c r="K93" t="inlineStr">
        <is>
          <t>-</t>
        </is>
      </c>
      <c r="L93" t="inlineStr">
        <is>
          <t>-</t>
        </is>
      </c>
      <c r="M93" t="n">
        <v>721.39</v>
      </c>
      <c r="N93" t="n">
        <v>68.81999999999999</v>
      </c>
      <c r="O93" t="n">
        <v>99.73</v>
      </c>
      <c r="P93" t="n">
        <v>124.6</v>
      </c>
      <c r="Q93" t="n">
        <v>-205.57</v>
      </c>
      <c r="R93" t="n">
        <v>-287.92</v>
      </c>
      <c r="S93" t="n">
        <v>-259</v>
      </c>
      <c r="T93" t="inlineStr">
        <is>
          <t>-</t>
        </is>
      </c>
      <c r="U93" t="inlineStr">
        <is>
          <t>-</t>
        </is>
      </c>
    </row>
    <row r="94">
      <c r="A94" s="5" t="inlineStr">
        <is>
          <t>Op.Cashflow Wachstum 5J in %</t>
        </is>
      </c>
      <c r="B94" s="5" t="inlineStr">
        <is>
          <t>Op.Cashflow Wachstum 5Y in %</t>
        </is>
      </c>
      <c r="C94" t="n">
        <v>198.3</v>
      </c>
      <c r="D94" t="n">
        <v>200.79</v>
      </c>
      <c r="E94" t="n">
        <v>225.25</v>
      </c>
      <c r="F94" t="n">
        <v>18.49</v>
      </c>
      <c r="G94" t="inlineStr">
        <is>
          <t>-</t>
        </is>
      </c>
      <c r="H94" t="inlineStr">
        <is>
          <t>-</t>
        </is>
      </c>
      <c r="I94" t="inlineStr">
        <is>
          <t>-</t>
        </is>
      </c>
      <c r="J94" t="inlineStr">
        <is>
          <t>-</t>
        </is>
      </c>
      <c r="K94" t="inlineStr">
        <is>
          <t>-</t>
        </is>
      </c>
      <c r="L94" t="inlineStr">
        <is>
          <t>-</t>
        </is>
      </c>
      <c r="M94" t="n">
        <v>524.95</v>
      </c>
      <c r="N94" t="n">
        <v>26.4</v>
      </c>
      <c r="O94" t="n">
        <v>-65.97</v>
      </c>
      <c r="P94" t="n">
        <v>-80.64</v>
      </c>
      <c r="Q94" t="n">
        <v>-170.29</v>
      </c>
      <c r="R94" t="inlineStr">
        <is>
          <t>-</t>
        </is>
      </c>
      <c r="S94" t="inlineStr">
        <is>
          <t>-</t>
        </is>
      </c>
      <c r="T94" t="inlineStr">
        <is>
          <t>-</t>
        </is>
      </c>
      <c r="U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c r="H95" t="inlineStr">
        <is>
          <t>-</t>
        </is>
      </c>
      <c r="I95" t="inlineStr">
        <is>
          <t>-</t>
        </is>
      </c>
      <c r="J95" t="inlineStr">
        <is>
          <t>-</t>
        </is>
      </c>
      <c r="K95" t="inlineStr">
        <is>
          <t>-</t>
        </is>
      </c>
      <c r="L95" t="inlineStr">
        <is>
          <t>-</t>
        </is>
      </c>
      <c r="M95" t="inlineStr">
        <is>
          <t>-</t>
        </is>
      </c>
      <c r="N95" t="inlineStr">
        <is>
          <t>-</t>
        </is>
      </c>
      <c r="O95" t="inlineStr">
        <is>
          <t>-</t>
        </is>
      </c>
      <c r="P95" t="inlineStr">
        <is>
          <t>-</t>
        </is>
      </c>
      <c r="Q95" t="inlineStr">
        <is>
          <t>-</t>
        </is>
      </c>
      <c r="R95" t="inlineStr">
        <is>
          <t>-</t>
        </is>
      </c>
      <c r="S95" t="inlineStr">
        <is>
          <t>-</t>
        </is>
      </c>
      <c r="T95" t="inlineStr">
        <is>
          <t>-</t>
        </is>
      </c>
      <c r="U95" t="inlineStr">
        <is>
          <t>-</t>
        </is>
      </c>
    </row>
    <row r="96">
      <c r="A96" s="5" t="inlineStr">
        <is>
          <t>Working Capital in Mio</t>
        </is>
      </c>
      <c r="B96" s="5" t="inlineStr">
        <is>
          <t>Working Capital in M</t>
        </is>
      </c>
      <c r="C96" t="n">
        <v>0.3</v>
      </c>
      <c r="D96" t="n">
        <v>17.4</v>
      </c>
      <c r="E96" t="n">
        <v>-17.2</v>
      </c>
      <c r="F96" t="n">
        <v>43</v>
      </c>
      <c r="G96" t="n">
        <v>35.4</v>
      </c>
      <c r="H96" t="n">
        <v>-28.2</v>
      </c>
      <c r="I96" t="n">
        <v>15.8</v>
      </c>
      <c r="J96" t="n">
        <v>-23.6</v>
      </c>
      <c r="K96" t="n">
        <v>-38.3</v>
      </c>
      <c r="L96" t="n">
        <v>-38.8</v>
      </c>
      <c r="M96" t="n">
        <v>-35.6</v>
      </c>
      <c r="N96" t="n">
        <v>-19.1</v>
      </c>
      <c r="O96" t="n">
        <v>-3.1</v>
      </c>
      <c r="P96" t="n">
        <v>-41.3</v>
      </c>
      <c r="Q96" t="n">
        <v>37</v>
      </c>
      <c r="R96" t="n">
        <v>125</v>
      </c>
      <c r="S96" t="n">
        <v>117.7</v>
      </c>
      <c r="T96" t="n">
        <v>106.2</v>
      </c>
      <c r="U96" t="n">
        <v>110.1</v>
      </c>
      <c r="V96" t="n">
        <v>110.1</v>
      </c>
    </row>
  </sheetData>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0"/>
    <col customWidth="1" max="15" min="15" width="10"/>
    <col customWidth="1" max="16" min="16" width="10"/>
    <col customWidth="1" max="17" min="17" width="20"/>
    <col customWidth="1" max="18" min="18" width="20"/>
    <col customWidth="1" max="19" min="19" width="10"/>
    <col customWidth="1" max="20" min="20" width="10"/>
    <col customWidth="1" max="21" min="21" width="10"/>
    <col customWidth="1" max="22" min="22" width="20"/>
    <col customWidth="1" max="23" min="23" width="9"/>
  </cols>
  <sheetData>
    <row r="1">
      <c r="A1" s="1" t="inlineStr">
        <is>
          <t xml:space="preserve">CECONOMY ST </t>
        </is>
      </c>
      <c r="B1" s="2" t="inlineStr">
        <is>
          <t>WKN: 725750  ISIN: DE0007257503  Symbol:CEC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1996</t>
        </is>
      </c>
      <c r="C4" s="5" t="inlineStr">
        <is>
          <t>Telefon / Phone</t>
        </is>
      </c>
      <c r="D4" s="5" t="inlineStr"/>
      <c r="E4" t="inlineStr">
        <is>
          <t>+49-211-5408-7000</t>
        </is>
      </c>
      <c r="G4" t="inlineStr">
        <is>
          <t>07.02.2020</t>
        </is>
      </c>
      <c r="H4" t="inlineStr">
        <is>
          <t>Result Q1</t>
        </is>
      </c>
      <c r="J4" t="inlineStr">
        <is>
          <t>Haniel</t>
        </is>
      </c>
      <c r="L4" t="inlineStr">
        <is>
          <t>22,70%</t>
        </is>
      </c>
    </row>
    <row r="5">
      <c r="A5" s="5" t="inlineStr">
        <is>
          <t>Ticker</t>
        </is>
      </c>
      <c r="B5" t="inlineStr">
        <is>
          <t>CEC</t>
        </is>
      </c>
      <c r="C5" s="5" t="inlineStr">
        <is>
          <t>Fax</t>
        </is>
      </c>
      <c r="D5" s="5" t="inlineStr"/>
      <c r="E5" t="inlineStr">
        <is>
          <t>-</t>
        </is>
      </c>
      <c r="G5" t="inlineStr">
        <is>
          <t>12.02.2020</t>
        </is>
      </c>
      <c r="H5" t="inlineStr">
        <is>
          <t>Annual General Meeting</t>
        </is>
      </c>
      <c r="J5" t="inlineStr">
        <is>
          <t>Meridian Stiftung</t>
        </is>
      </c>
      <c r="L5" t="inlineStr">
        <is>
          <t>14,33%</t>
        </is>
      </c>
    </row>
    <row r="6">
      <c r="A6" s="5" t="inlineStr">
        <is>
          <t>Gelistet Seit / Listed Since</t>
        </is>
      </c>
      <c r="B6" t="inlineStr">
        <is>
          <t>25.07.1996</t>
        </is>
      </c>
      <c r="C6" s="5" t="inlineStr">
        <is>
          <t>Internet</t>
        </is>
      </c>
      <c r="D6" s="5" t="inlineStr"/>
      <c r="E6" t="inlineStr">
        <is>
          <t>https://www.ceconomy.de/</t>
        </is>
      </c>
      <c r="G6" t="inlineStr">
        <is>
          <t>14.05.2020</t>
        </is>
      </c>
      <c r="H6" t="inlineStr">
        <is>
          <t>Score Half Year</t>
        </is>
      </c>
      <c r="J6" t="inlineStr">
        <is>
          <t>freenet AG</t>
        </is>
      </c>
      <c r="L6" t="inlineStr">
        <is>
          <t>9,15%</t>
        </is>
      </c>
    </row>
    <row r="7">
      <c r="A7" s="5" t="inlineStr">
        <is>
          <t>Nominalwert / Nominal Value</t>
        </is>
      </c>
      <c r="B7" t="inlineStr">
        <is>
          <t>-</t>
        </is>
      </c>
      <c r="C7" s="5" t="inlineStr">
        <is>
          <t>E-Mail</t>
        </is>
      </c>
      <c r="D7" s="5" t="inlineStr"/>
      <c r="E7" t="inlineStr">
        <is>
          <t>info@ceconomy.de</t>
        </is>
      </c>
      <c r="G7" t="inlineStr">
        <is>
          <t>13.08.2020</t>
        </is>
      </c>
      <c r="H7" t="inlineStr">
        <is>
          <t>Q3 Earnings</t>
        </is>
      </c>
      <c r="J7" t="inlineStr">
        <is>
          <t>Prof. Otto Beisheim Stiftung</t>
        </is>
      </c>
      <c r="L7" t="inlineStr">
        <is>
          <t>6,62%</t>
        </is>
      </c>
    </row>
    <row r="8">
      <c r="A8" s="5" t="inlineStr">
        <is>
          <t>Land / Country</t>
        </is>
      </c>
      <c r="B8" t="inlineStr">
        <is>
          <t>Deutschland</t>
        </is>
      </c>
      <c r="C8" s="5" t="inlineStr">
        <is>
          <t>Inv. Relations Telefon / Phone</t>
        </is>
      </c>
      <c r="D8" s="5" t="inlineStr"/>
      <c r="E8" t="inlineStr">
        <is>
          <t>+49-211-5408-7225</t>
        </is>
      </c>
      <c r="G8" t="inlineStr">
        <is>
          <t>15.12.2020</t>
        </is>
      </c>
      <c r="H8" t="inlineStr">
        <is>
          <t>Publication Of Annual Report</t>
        </is>
      </c>
      <c r="J8" t="inlineStr">
        <is>
          <t>J O Hambro Capital Management Limited</t>
        </is>
      </c>
      <c r="L8" t="inlineStr">
        <is>
          <t>2,99%</t>
        </is>
      </c>
    </row>
    <row r="9">
      <c r="A9" s="5" t="inlineStr">
        <is>
          <t>Währung / Currency</t>
        </is>
      </c>
      <c r="B9" t="inlineStr">
        <is>
          <t>EUR</t>
        </is>
      </c>
      <c r="C9" s="5" t="inlineStr">
        <is>
          <t>Inv. Relations E-Mail</t>
        </is>
      </c>
      <c r="D9" s="5" t="inlineStr"/>
      <c r="E9" t="inlineStr">
        <is>
          <t>IR@ceconomy.de</t>
        </is>
      </c>
      <c r="J9" t="inlineStr">
        <is>
          <t>Freefloat</t>
        </is>
      </c>
      <c r="L9" t="inlineStr">
        <is>
          <t>44,21%</t>
        </is>
      </c>
    </row>
    <row r="10">
      <c r="A10" s="5" t="inlineStr">
        <is>
          <t>Branche / Industry</t>
        </is>
      </c>
      <c r="B10" t="inlineStr">
        <is>
          <t>Holdings</t>
        </is>
      </c>
      <c r="C10" s="5" t="inlineStr">
        <is>
          <t>Kontaktperson / Contact Person</t>
        </is>
      </c>
      <c r="D10" s="5" t="inlineStr"/>
      <c r="E10" t="inlineStr">
        <is>
          <t>Stephanie Ritschel</t>
        </is>
      </c>
    </row>
    <row r="11">
      <c r="A11" s="5" t="inlineStr">
        <is>
          <t>Sektor / Sector</t>
        </is>
      </c>
      <c r="B11" t="inlineStr">
        <is>
          <t>Various</t>
        </is>
      </c>
    </row>
    <row r="12">
      <c r="A12" s="5" t="inlineStr">
        <is>
          <t>Typ / Genre</t>
        </is>
      </c>
      <c r="B12" t="inlineStr">
        <is>
          <t>Stammaktie</t>
        </is>
      </c>
    </row>
    <row r="13">
      <c r="A13" s="5" t="inlineStr">
        <is>
          <t>Adresse / Address</t>
        </is>
      </c>
      <c r="B13" t="inlineStr">
        <is>
          <t>Ceconomy AGKaistr. 3  D-40221 Düsseldorf</t>
        </is>
      </c>
    </row>
    <row r="14">
      <c r="A14" s="5" t="inlineStr">
        <is>
          <t>Management</t>
        </is>
      </c>
      <c r="B14" t="inlineStr">
        <is>
          <t>Dr. Bernhard Düttmann, Karin Sonnenmoser</t>
        </is>
      </c>
    </row>
    <row r="15">
      <c r="A15" s="5" t="inlineStr">
        <is>
          <t>Aufsichtsrat / Board</t>
        </is>
      </c>
      <c r="B15" t="inlineStr">
        <is>
          <t>Jürgen Fitschen, Sylvia Woelke, Wolfgang Baur, Kirsten Joachim Breuer, Karin Dohm, Daniela Eckhardt, Dr. Florian Funck, Ludwig Glosser, Julia Goldin, Jo Harlow, Rainer Kuschewski, Stefanie Nutzenberger, Claudia Plath, Jens Ploog, Birgit Popp, Dr. Fredy Raas, Jürgen Schulz, Regine Stachelhaus, Christoph Vilanek</t>
        </is>
      </c>
    </row>
    <row r="16">
      <c r="A16" s="5" t="inlineStr">
        <is>
          <t>Beschreibung</t>
        </is>
      </c>
      <c r="B16" t="inlineStr">
        <is>
          <t>Ceconomy ist eine führendes Handelsunternehmen im Bereich Consumer Electronics. Das Unternehmen entstand im Juli 2017 aus der Aufspaltung des Metro Konzerns und führt dessen Elektroniksparte eigenständig fort. Ceconomy betreibt die Elektronikfachmarktketten Media Markt und Saturn. Andere Marken sind Redcoon, der Musik-Streaming-Dienst Juke!, iBOOD und Retail Media Group. Redcoon ist ein online store für Elektronik, Bücher, Multimedia, Haushalt, und mehr. Der Internetvertrieb zählt der zu den größten Onlineversendern von Unterhaltungselektronik in Europa. iBOOD ist ein live-shopping Portal für aktuelle Angebote im Internet. Die Retail Media Group bietet Lösungen für datenbasiertes online-Marketing an. Außerdem hält das Unternehmen Minderheitsbeteiligungen an Flip4New und Locafox. Das Geschäftsmodell konzentriert sich sowohl auf den online-Handel, als auch auf den Verkauf in Elektronikfachmärkten vor Ort. Copyright 2014 FINANCE BASE AG</t>
        </is>
      </c>
    </row>
    <row r="17">
      <c r="A17" s="5" t="inlineStr">
        <is>
          <t>Profile</t>
        </is>
      </c>
      <c r="B17" t="inlineStr">
        <is>
          <t>Ceconomy is a leading trading company in consumer electronics. The company was formed in July 2017 from the split of Metro Group and leads its electronics division continued independently. Ceconomy operates the electronics store chains Media Markt and Saturn. Other trademarks are Redcoon, the music streaming service Juke !, iBOOD and Retail Media Group. Redcoon is an online store for electronics, books, multimedia, household, and more. The Internet marketing is one of the largest online shippers of consumer electronics in Europe. iBOOD is a live shopping portal for latest offers on the Internet. The Retail Media Group offers solutions for data-based online marketing. The company also holds minority interests in Flip4New and Locafox. The business model focuses on both the online trading, as well as on the sale of consumer electronics dealer on site.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21455</v>
      </c>
      <c r="D20" t="n">
        <v>21418</v>
      </c>
      <c r="E20" t="n">
        <v>22155</v>
      </c>
      <c r="F20" t="n">
        <v>58417</v>
      </c>
      <c r="G20" t="n">
        <v>59219</v>
      </c>
      <c r="H20" t="n">
        <v>63035</v>
      </c>
      <c r="I20" t="n">
        <v>46321</v>
      </c>
      <c r="J20" t="n">
        <v>66739</v>
      </c>
      <c r="K20" t="n">
        <v>66702</v>
      </c>
      <c r="L20" t="n">
        <v>67258</v>
      </c>
      <c r="M20" t="n">
        <v>65529</v>
      </c>
      <c r="N20" t="n">
        <v>67956</v>
      </c>
      <c r="O20" t="n">
        <v>64337</v>
      </c>
      <c r="P20" t="n">
        <v>59882</v>
      </c>
      <c r="Q20" t="n">
        <v>55722</v>
      </c>
      <c r="R20" t="n">
        <v>56409</v>
      </c>
      <c r="S20" t="n">
        <v>53595</v>
      </c>
      <c r="T20" t="n">
        <v>51526</v>
      </c>
      <c r="U20" t="n">
        <v>49522</v>
      </c>
      <c r="V20" t="n">
        <v>46930</v>
      </c>
      <c r="W20" t="n">
        <v>43833</v>
      </c>
    </row>
    <row r="21">
      <c r="A21" s="5" t="inlineStr">
        <is>
          <t>Bruttoergebnis vom Umsatz</t>
        </is>
      </c>
      <c r="B21" s="5" t="inlineStr">
        <is>
          <t>Gross Profit</t>
        </is>
      </c>
      <c r="C21" t="n">
        <v>4147</v>
      </c>
      <c r="D21" t="n">
        <v>4314</v>
      </c>
      <c r="E21" t="n">
        <v>4561</v>
      </c>
      <c r="F21" t="n">
        <v>11450</v>
      </c>
      <c r="G21" t="n">
        <v>11642</v>
      </c>
      <c r="H21" t="n">
        <v>13220</v>
      </c>
      <c r="I21" t="n">
        <v>9371</v>
      </c>
      <c r="J21" t="n">
        <v>13941</v>
      </c>
      <c r="K21" t="n">
        <v>14002</v>
      </c>
      <c r="L21" t="n">
        <v>14393</v>
      </c>
      <c r="M21" t="n">
        <v>13865</v>
      </c>
      <c r="N21" t="n">
        <v>14320</v>
      </c>
      <c r="O21" t="n">
        <v>13533</v>
      </c>
      <c r="P21" t="n">
        <v>12492</v>
      </c>
      <c r="Q21" t="n">
        <v>11636</v>
      </c>
      <c r="R21" t="n">
        <v>12558</v>
      </c>
      <c r="S21" t="n">
        <v>11908</v>
      </c>
      <c r="T21" t="n">
        <v>11400</v>
      </c>
      <c r="U21" t="n">
        <v>10810</v>
      </c>
      <c r="V21" t="n">
        <v>10165</v>
      </c>
      <c r="W21" t="n">
        <v>9287</v>
      </c>
    </row>
    <row r="22">
      <c r="A22" s="5" t="inlineStr">
        <is>
          <t>Operatives Ergebnis (EBIT)</t>
        </is>
      </c>
      <c r="B22" s="5" t="inlineStr">
        <is>
          <t>EBIT Earning Before Interest &amp; Tax</t>
        </is>
      </c>
      <c r="C22" t="n">
        <v>224</v>
      </c>
      <c r="D22" t="n">
        <v>419</v>
      </c>
      <c r="E22" t="n">
        <v>334</v>
      </c>
      <c r="F22" t="n">
        <v>1513</v>
      </c>
      <c r="G22" t="n">
        <v>711</v>
      </c>
      <c r="H22" t="n">
        <v>1273</v>
      </c>
      <c r="I22" t="n">
        <v>703</v>
      </c>
      <c r="J22" t="n">
        <v>1391</v>
      </c>
      <c r="K22" t="n">
        <v>2113</v>
      </c>
      <c r="L22" t="n">
        <v>2211</v>
      </c>
      <c r="M22" t="n">
        <v>1681</v>
      </c>
      <c r="N22" t="n">
        <v>1988</v>
      </c>
      <c r="O22" t="n">
        <v>2098</v>
      </c>
      <c r="P22" t="n">
        <v>1983</v>
      </c>
      <c r="Q22" t="n">
        <v>1738</v>
      </c>
      <c r="R22" t="n">
        <v>1809</v>
      </c>
      <c r="S22" t="n">
        <v>1318</v>
      </c>
      <c r="T22" t="n">
        <v>1166</v>
      </c>
      <c r="U22" t="n">
        <v>1130</v>
      </c>
      <c r="V22" t="n">
        <v>1025</v>
      </c>
      <c r="W22" t="n">
        <v>1000</v>
      </c>
    </row>
    <row r="23">
      <c r="A23" s="5" t="inlineStr">
        <is>
          <t>Finanzergebnis</t>
        </is>
      </c>
      <c r="B23" s="5" t="inlineStr">
        <is>
          <t>Financial Result</t>
        </is>
      </c>
      <c r="C23" t="n">
        <v>11</v>
      </c>
      <c r="D23" t="n">
        <v>-198</v>
      </c>
      <c r="E23" t="n">
        <v>-26</v>
      </c>
      <c r="F23" t="n">
        <v>-346</v>
      </c>
      <c r="G23" t="n">
        <v>-452</v>
      </c>
      <c r="H23" t="n">
        <v>-564</v>
      </c>
      <c r="I23" t="n">
        <v>-514</v>
      </c>
      <c r="J23" t="n">
        <v>-581</v>
      </c>
      <c r="K23" t="n">
        <v>-640</v>
      </c>
      <c r="L23" t="n">
        <v>-581</v>
      </c>
      <c r="M23" t="n">
        <v>-631</v>
      </c>
      <c r="N23" t="n">
        <v>-573</v>
      </c>
      <c r="O23" t="n">
        <v>-519</v>
      </c>
      <c r="P23" t="n">
        <v>-449</v>
      </c>
      <c r="Q23" t="n">
        <v>-380</v>
      </c>
      <c r="R23" t="n">
        <v>-465</v>
      </c>
      <c r="S23" t="n">
        <v>-501</v>
      </c>
      <c r="T23" t="n">
        <v>-336</v>
      </c>
      <c r="U23" t="n">
        <v>-457</v>
      </c>
      <c r="V23" t="n">
        <v>-271</v>
      </c>
      <c r="W23" t="n">
        <v>-319</v>
      </c>
    </row>
    <row r="24">
      <c r="A24" s="5" t="inlineStr">
        <is>
          <t>Ergebnis vor Steuer (EBT)</t>
        </is>
      </c>
      <c r="B24" s="5" t="inlineStr">
        <is>
          <t>EBT Earning Before Tax</t>
        </is>
      </c>
      <c r="C24" t="n">
        <v>235</v>
      </c>
      <c r="D24" t="n">
        <v>221</v>
      </c>
      <c r="E24" t="n">
        <v>308</v>
      </c>
      <c r="F24" t="n">
        <v>1167</v>
      </c>
      <c r="G24" t="n">
        <v>259</v>
      </c>
      <c r="H24" t="n">
        <v>709</v>
      </c>
      <c r="I24" t="n">
        <v>189</v>
      </c>
      <c r="J24" t="n">
        <v>810</v>
      </c>
      <c r="K24" t="n">
        <v>1473</v>
      </c>
      <c r="L24" t="n">
        <v>1630</v>
      </c>
      <c r="M24" t="n">
        <v>1050</v>
      </c>
      <c r="N24" t="n">
        <v>1415</v>
      </c>
      <c r="O24" t="n">
        <v>1579</v>
      </c>
      <c r="P24" t="n">
        <v>1534</v>
      </c>
      <c r="Q24" t="n">
        <v>1358</v>
      </c>
      <c r="R24" t="n">
        <v>1344</v>
      </c>
      <c r="S24" t="n">
        <v>817</v>
      </c>
      <c r="T24" t="n">
        <v>830</v>
      </c>
      <c r="U24" t="n">
        <v>673</v>
      </c>
      <c r="V24" t="n">
        <v>754</v>
      </c>
      <c r="W24" t="n">
        <v>681</v>
      </c>
    </row>
    <row r="25">
      <c r="A25" s="5" t="inlineStr">
        <is>
          <t>Steuern auf Einkommen und Ertrag</t>
        </is>
      </c>
      <c r="B25" s="5" t="inlineStr">
        <is>
          <t>Taxes on income and earnings</t>
        </is>
      </c>
      <c r="C25" t="n">
        <v>77</v>
      </c>
      <c r="D25" t="n">
        <v>134</v>
      </c>
      <c r="E25" t="n">
        <v>186</v>
      </c>
      <c r="F25" t="n">
        <v>559</v>
      </c>
      <c r="G25" t="n">
        <v>480</v>
      </c>
      <c r="H25" t="n">
        <v>527</v>
      </c>
      <c r="I25" t="n">
        <v>260</v>
      </c>
      <c r="J25" t="n">
        <v>709</v>
      </c>
      <c r="K25" t="n">
        <v>732</v>
      </c>
      <c r="L25" t="n">
        <v>694</v>
      </c>
      <c r="M25" t="n">
        <v>531</v>
      </c>
      <c r="N25" t="n">
        <v>426</v>
      </c>
      <c r="O25" t="n">
        <v>568</v>
      </c>
      <c r="P25" t="n">
        <v>484</v>
      </c>
      <c r="Q25" t="n">
        <v>740</v>
      </c>
      <c r="R25" t="n">
        <v>411</v>
      </c>
      <c r="S25" t="n">
        <v>246</v>
      </c>
      <c r="T25" t="n">
        <v>328</v>
      </c>
      <c r="U25" t="n">
        <v>224</v>
      </c>
      <c r="V25" t="n">
        <v>331</v>
      </c>
      <c r="W25" t="n">
        <v>376</v>
      </c>
    </row>
    <row r="26">
      <c r="A26" s="5" t="inlineStr">
        <is>
          <t>Ergebnis nach Steuer</t>
        </is>
      </c>
      <c r="B26" s="5" t="inlineStr">
        <is>
          <t>Earnings after tax</t>
        </is>
      </c>
      <c r="C26" t="n">
        <v>158</v>
      </c>
      <c r="D26" t="n">
        <v>87</v>
      </c>
      <c r="E26" t="n">
        <v>121</v>
      </c>
      <c r="F26" t="n">
        <v>608</v>
      </c>
      <c r="G26" t="n">
        <v>-221</v>
      </c>
      <c r="H26" t="n">
        <v>182</v>
      </c>
      <c r="I26" t="n">
        <v>-71</v>
      </c>
      <c r="J26" t="n">
        <v>101</v>
      </c>
      <c r="K26" t="n">
        <v>741</v>
      </c>
      <c r="L26" t="n">
        <v>936</v>
      </c>
      <c r="M26" t="n">
        <v>519</v>
      </c>
      <c r="N26" t="n">
        <v>989</v>
      </c>
      <c r="O26" t="n">
        <v>1011</v>
      </c>
      <c r="P26" t="n">
        <v>1050</v>
      </c>
      <c r="Q26" t="n">
        <v>618</v>
      </c>
      <c r="R26" t="n">
        <v>933</v>
      </c>
      <c r="S26" t="n">
        <v>571</v>
      </c>
      <c r="T26" t="n">
        <v>502</v>
      </c>
      <c r="U26" t="n">
        <v>449</v>
      </c>
      <c r="V26" t="n">
        <v>423</v>
      </c>
      <c r="W26" t="n">
        <v>305</v>
      </c>
    </row>
    <row r="27">
      <c r="A27" s="5" t="inlineStr">
        <is>
          <t>Minderheitenanteil</t>
        </is>
      </c>
      <c r="B27" s="5" t="inlineStr">
        <is>
          <t>Minority Share</t>
        </is>
      </c>
      <c r="C27" t="n">
        <v>-37</v>
      </c>
      <c r="D27" t="n">
        <v>-2</v>
      </c>
      <c r="E27" t="n">
        <v>-51</v>
      </c>
      <c r="F27" t="n">
        <v>-58</v>
      </c>
      <c r="G27" t="n">
        <v>-42</v>
      </c>
      <c r="H27" t="n">
        <v>-55</v>
      </c>
      <c r="I27" t="inlineStr">
        <is>
          <t>-</t>
        </is>
      </c>
      <c r="J27" t="n">
        <v>-98</v>
      </c>
      <c r="K27" t="n">
        <v>-110</v>
      </c>
      <c r="L27" t="n">
        <v>-86</v>
      </c>
      <c r="M27" t="n">
        <v>-136</v>
      </c>
      <c r="N27" t="n">
        <v>-157</v>
      </c>
      <c r="O27" t="n">
        <v>-158</v>
      </c>
      <c r="P27" t="n">
        <v>-137</v>
      </c>
      <c r="Q27" t="n">
        <v>-118</v>
      </c>
      <c r="R27" t="n">
        <v>-106</v>
      </c>
      <c r="S27" t="n">
        <v>-75</v>
      </c>
      <c r="T27" t="n">
        <v>-59</v>
      </c>
      <c r="U27" t="n">
        <v>-48</v>
      </c>
      <c r="V27" t="n">
        <v>-64</v>
      </c>
      <c r="W27" t="n">
        <v>-71</v>
      </c>
    </row>
    <row r="28">
      <c r="A28" s="5" t="inlineStr">
        <is>
          <t>Jahresüberschuss/-fehlbetrag</t>
        </is>
      </c>
      <c r="B28" s="5" t="inlineStr">
        <is>
          <t>Net Profit</t>
        </is>
      </c>
      <c r="C28" t="n">
        <v>123</v>
      </c>
      <c r="D28" t="n">
        <v>-212</v>
      </c>
      <c r="E28" t="n">
        <v>1102</v>
      </c>
      <c r="F28" t="n">
        <v>599</v>
      </c>
      <c r="G28" t="n">
        <v>672</v>
      </c>
      <c r="H28" t="n">
        <v>127</v>
      </c>
      <c r="I28" t="n">
        <v>-71</v>
      </c>
      <c r="J28" t="n">
        <v>3</v>
      </c>
      <c r="K28" t="n">
        <v>631</v>
      </c>
      <c r="L28" t="n">
        <v>850</v>
      </c>
      <c r="M28" t="n">
        <v>383</v>
      </c>
      <c r="N28" t="n">
        <v>403</v>
      </c>
      <c r="O28" t="n">
        <v>825</v>
      </c>
      <c r="P28" t="n">
        <v>1056</v>
      </c>
      <c r="Q28" t="n">
        <v>531</v>
      </c>
      <c r="R28" t="n">
        <v>827</v>
      </c>
      <c r="S28" t="n">
        <v>496</v>
      </c>
      <c r="T28" t="n">
        <v>443</v>
      </c>
      <c r="U28" t="n">
        <v>401</v>
      </c>
      <c r="V28" t="n">
        <v>359</v>
      </c>
      <c r="W28" t="n">
        <v>234</v>
      </c>
    </row>
    <row r="29">
      <c r="A29" s="5" t="inlineStr">
        <is>
          <t>Summe Umlaufvermögen</t>
        </is>
      </c>
      <c r="B29" s="5" t="inlineStr">
        <is>
          <t>Current Assets</t>
        </is>
      </c>
      <c r="C29" t="n">
        <v>5870</v>
      </c>
      <c r="D29" t="n">
        <v>6193</v>
      </c>
      <c r="E29" t="n">
        <v>6136</v>
      </c>
      <c r="F29" t="n">
        <v>11583</v>
      </c>
      <c r="G29" t="n">
        <v>14449</v>
      </c>
      <c r="H29" t="n">
        <v>12432</v>
      </c>
      <c r="I29" t="n">
        <v>12165</v>
      </c>
      <c r="J29" t="n">
        <v>17479</v>
      </c>
      <c r="K29" t="n">
        <v>15165</v>
      </c>
      <c r="L29" t="n">
        <v>16155</v>
      </c>
      <c r="M29" t="n">
        <v>15203</v>
      </c>
      <c r="N29" t="n">
        <v>15017</v>
      </c>
      <c r="O29" t="n">
        <v>14990</v>
      </c>
      <c r="P29" t="n">
        <v>13170</v>
      </c>
      <c r="Q29" t="n">
        <v>11187</v>
      </c>
      <c r="R29" t="n">
        <v>11059</v>
      </c>
      <c r="S29" t="n">
        <v>9934</v>
      </c>
      <c r="T29" t="n">
        <v>10055</v>
      </c>
      <c r="U29" t="n">
        <v>9790</v>
      </c>
      <c r="V29" t="n">
        <v>10337</v>
      </c>
      <c r="W29" t="n">
        <v>10207</v>
      </c>
    </row>
    <row r="30">
      <c r="A30" s="5" t="inlineStr">
        <is>
          <t>Summe Anlagevermögen</t>
        </is>
      </c>
      <c r="B30" s="5" t="inlineStr">
        <is>
          <t>Fixed Assets</t>
        </is>
      </c>
      <c r="C30" t="n">
        <v>2160</v>
      </c>
      <c r="D30" t="n">
        <v>2223</v>
      </c>
      <c r="E30" t="n">
        <v>2105</v>
      </c>
      <c r="F30" t="n">
        <v>12706</v>
      </c>
      <c r="G30" t="n">
        <v>12483</v>
      </c>
      <c r="H30" t="n">
        <v>14737</v>
      </c>
      <c r="I30" t="n">
        <v>15809</v>
      </c>
      <c r="J30" t="n">
        <v>16549</v>
      </c>
      <c r="K30" t="n">
        <v>17918</v>
      </c>
      <c r="L30" t="n">
        <v>17912</v>
      </c>
      <c r="M30" t="n">
        <v>17438</v>
      </c>
      <c r="N30" t="n">
        <v>17763</v>
      </c>
      <c r="O30" t="n">
        <v>17933</v>
      </c>
      <c r="P30" t="n">
        <v>17754</v>
      </c>
      <c r="Q30" t="n">
        <v>16470</v>
      </c>
      <c r="R30" t="n">
        <v>15318</v>
      </c>
      <c r="S30" t="n">
        <v>15041</v>
      </c>
      <c r="T30" t="n">
        <v>11688</v>
      </c>
      <c r="U30" t="n">
        <v>11345</v>
      </c>
      <c r="V30" t="n">
        <v>10917</v>
      </c>
      <c r="W30" t="n">
        <v>11094</v>
      </c>
    </row>
    <row r="31">
      <c r="A31" s="5" t="inlineStr">
        <is>
          <t>Summe Aktiva</t>
        </is>
      </c>
      <c r="B31" s="5" t="inlineStr">
        <is>
          <t>Total Assets</t>
        </is>
      </c>
      <c r="C31" t="n">
        <v>8103</v>
      </c>
      <c r="D31" t="n">
        <v>8475</v>
      </c>
      <c r="E31" t="n">
        <v>8280</v>
      </c>
      <c r="F31" t="n">
        <v>24952</v>
      </c>
      <c r="G31" t="n">
        <v>27656</v>
      </c>
      <c r="H31" t="n">
        <v>28004</v>
      </c>
      <c r="I31" t="n">
        <v>28811</v>
      </c>
      <c r="J31" t="n">
        <v>34766</v>
      </c>
      <c r="K31" t="n">
        <v>33987</v>
      </c>
      <c r="L31" t="n">
        <v>35067</v>
      </c>
      <c r="M31" t="n">
        <v>33667</v>
      </c>
      <c r="N31" t="n">
        <v>33825</v>
      </c>
      <c r="O31" t="n">
        <v>33872</v>
      </c>
      <c r="P31" t="n">
        <v>32148</v>
      </c>
      <c r="Q31" t="n">
        <v>28767</v>
      </c>
      <c r="R31" t="n">
        <v>28092</v>
      </c>
      <c r="S31" t="n">
        <v>26580</v>
      </c>
      <c r="T31" t="n">
        <v>22923</v>
      </c>
      <c r="U31" t="n">
        <v>22320</v>
      </c>
      <c r="V31" t="n">
        <v>22333</v>
      </c>
      <c r="W31" t="n">
        <v>22402</v>
      </c>
    </row>
    <row r="32">
      <c r="A32" s="5" t="inlineStr">
        <is>
          <t>Summe kurzfristiges Fremdkapital</t>
        </is>
      </c>
      <c r="B32" s="5" t="inlineStr">
        <is>
          <t>Short-Term Debt</t>
        </is>
      </c>
      <c r="C32" t="n">
        <v>6277</v>
      </c>
      <c r="D32" t="n">
        <v>6784</v>
      </c>
      <c r="E32" t="n">
        <v>6551</v>
      </c>
      <c r="F32" t="n">
        <v>13670</v>
      </c>
      <c r="G32" t="n">
        <v>15643</v>
      </c>
      <c r="H32" t="n">
        <v>16084</v>
      </c>
      <c r="I32" t="n">
        <v>15602</v>
      </c>
      <c r="J32" t="n">
        <v>20072</v>
      </c>
      <c r="K32" t="n">
        <v>19296</v>
      </c>
      <c r="L32" t="n">
        <v>19617</v>
      </c>
      <c r="M32" t="n">
        <v>18569</v>
      </c>
      <c r="N32" t="n">
        <v>20382</v>
      </c>
      <c r="O32" t="n">
        <v>20006</v>
      </c>
      <c r="P32" t="n">
        <v>17232</v>
      </c>
      <c r="Q32" t="n">
        <v>15046</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1042</v>
      </c>
      <c r="D33" t="n">
        <v>1025</v>
      </c>
      <c r="E33" t="n">
        <v>1062</v>
      </c>
      <c r="F33" t="n">
        <v>5950</v>
      </c>
      <c r="G33" t="n">
        <v>6841</v>
      </c>
      <c r="H33" t="n">
        <v>6921</v>
      </c>
      <c r="I33" t="n">
        <v>8003</v>
      </c>
      <c r="J33" t="n">
        <v>8593</v>
      </c>
      <c r="K33" t="n">
        <v>8254</v>
      </c>
      <c r="L33" t="n">
        <v>8990</v>
      </c>
      <c r="M33" t="n">
        <v>9106</v>
      </c>
      <c r="N33" t="n">
        <v>7369</v>
      </c>
      <c r="O33" t="n">
        <v>7357</v>
      </c>
      <c r="P33" t="n">
        <v>8869</v>
      </c>
      <c r="Q33" t="n">
        <v>8408</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7319</v>
      </c>
      <c r="D34" t="n">
        <v>7809</v>
      </c>
      <c r="E34" t="n">
        <v>7613</v>
      </c>
      <c r="F34" t="n">
        <v>19620</v>
      </c>
      <c r="G34" t="n">
        <v>22484</v>
      </c>
      <c r="H34" t="n">
        <v>23005</v>
      </c>
      <c r="I34" t="n">
        <v>23605</v>
      </c>
      <c r="J34" t="n">
        <v>28665</v>
      </c>
      <c r="K34" t="n">
        <v>27550</v>
      </c>
      <c r="L34" t="n">
        <v>28607</v>
      </c>
      <c r="M34" t="n">
        <v>27675</v>
      </c>
      <c r="N34" t="n">
        <v>27751</v>
      </c>
      <c r="O34" t="n">
        <v>27363</v>
      </c>
      <c r="P34" t="n">
        <v>26101</v>
      </c>
      <c r="Q34" t="n">
        <v>23454</v>
      </c>
      <c r="R34" t="n">
        <v>23146</v>
      </c>
      <c r="S34" t="n">
        <v>22231</v>
      </c>
      <c r="T34" t="n">
        <v>18677</v>
      </c>
      <c r="U34" t="n">
        <v>18078</v>
      </c>
      <c r="V34" t="n">
        <v>18187</v>
      </c>
      <c r="W34" t="n">
        <v>18380</v>
      </c>
    </row>
    <row r="35">
      <c r="A35" s="5" t="inlineStr">
        <is>
          <t>Minderheitenanteil</t>
        </is>
      </c>
      <c r="B35" s="5" t="inlineStr">
        <is>
          <t>Minority Share</t>
        </is>
      </c>
      <c r="C35" t="n">
        <v>22</v>
      </c>
      <c r="D35" t="n">
        <v>-21</v>
      </c>
      <c r="E35" t="n">
        <v>-2</v>
      </c>
      <c r="F35" t="n">
        <v>12</v>
      </c>
      <c r="G35" t="n">
        <v>-7</v>
      </c>
      <c r="H35" t="n">
        <v>11</v>
      </c>
      <c r="I35" t="n">
        <v>27</v>
      </c>
      <c r="J35" t="n">
        <v>77</v>
      </c>
      <c r="K35" t="n">
        <v>73</v>
      </c>
      <c r="L35" t="n">
        <v>152</v>
      </c>
      <c r="M35" t="n">
        <v>238</v>
      </c>
      <c r="N35" t="n">
        <v>254</v>
      </c>
      <c r="O35" t="n">
        <v>254</v>
      </c>
      <c r="P35" t="n">
        <v>217</v>
      </c>
      <c r="Q35" t="n">
        <v>206</v>
      </c>
      <c r="R35" t="n">
        <v>207</v>
      </c>
      <c r="S35" t="n">
        <v>188</v>
      </c>
      <c r="T35" t="n">
        <v>105</v>
      </c>
      <c r="U35" t="n">
        <v>72</v>
      </c>
      <c r="V35" t="n">
        <v>82</v>
      </c>
      <c r="W35" t="n">
        <v>190</v>
      </c>
    </row>
    <row r="36">
      <c r="A36" s="5" t="inlineStr">
        <is>
          <t>Summe Eigenkapital</t>
        </is>
      </c>
      <c r="B36" s="5" t="inlineStr">
        <is>
          <t>Equity</t>
        </is>
      </c>
      <c r="C36" t="n">
        <v>762</v>
      </c>
      <c r="D36" t="n">
        <v>686</v>
      </c>
      <c r="E36" t="n">
        <v>668</v>
      </c>
      <c r="F36" t="n">
        <v>5320</v>
      </c>
      <c r="G36" t="n">
        <v>5179</v>
      </c>
      <c r="H36" t="n">
        <v>4988</v>
      </c>
      <c r="I36" t="n">
        <v>5179</v>
      </c>
      <c r="J36" t="n">
        <v>6024</v>
      </c>
      <c r="K36" t="n">
        <v>6364</v>
      </c>
      <c r="L36" t="n">
        <v>6308</v>
      </c>
      <c r="M36" t="n">
        <v>5754</v>
      </c>
      <c r="N36" t="n">
        <v>5820</v>
      </c>
      <c r="O36" t="n">
        <v>6255</v>
      </c>
      <c r="P36" t="n">
        <v>5830</v>
      </c>
      <c r="Q36" t="n">
        <v>5107</v>
      </c>
      <c r="R36" t="n">
        <v>4739</v>
      </c>
      <c r="S36" t="n">
        <v>4161</v>
      </c>
      <c r="T36" t="n">
        <v>4141</v>
      </c>
      <c r="U36" t="n">
        <v>4170</v>
      </c>
      <c r="V36" t="n">
        <v>4064</v>
      </c>
      <c r="W36" t="n">
        <v>3832</v>
      </c>
    </row>
    <row r="37">
      <c r="A37" s="5" t="inlineStr">
        <is>
          <t>Summe Passiva</t>
        </is>
      </c>
      <c r="B37" s="5" t="inlineStr">
        <is>
          <t>Liabilities &amp; Shareholder Equity</t>
        </is>
      </c>
      <c r="C37" t="n">
        <v>8103</v>
      </c>
      <c r="D37" t="n">
        <v>8475</v>
      </c>
      <c r="E37" t="n">
        <v>8280</v>
      </c>
      <c r="F37" t="n">
        <v>24952</v>
      </c>
      <c r="G37" t="n">
        <v>27656</v>
      </c>
      <c r="H37" t="n">
        <v>28004</v>
      </c>
      <c r="I37" t="n">
        <v>28811</v>
      </c>
      <c r="J37" t="n">
        <v>34766</v>
      </c>
      <c r="K37" t="n">
        <v>33987</v>
      </c>
      <c r="L37" t="n">
        <v>35067</v>
      </c>
      <c r="M37" t="n">
        <v>33667</v>
      </c>
      <c r="N37" t="n">
        <v>33825</v>
      </c>
      <c r="O37" t="n">
        <v>33872</v>
      </c>
      <c r="P37" t="n">
        <v>32148</v>
      </c>
      <c r="Q37" t="n">
        <v>28767</v>
      </c>
      <c r="R37" t="n">
        <v>28092</v>
      </c>
      <c r="S37" t="n">
        <v>26580</v>
      </c>
      <c r="T37" t="n">
        <v>22923</v>
      </c>
      <c r="U37" t="n">
        <v>22320</v>
      </c>
      <c r="V37" t="n">
        <v>22333</v>
      </c>
      <c r="W37" t="n">
        <v>22402</v>
      </c>
    </row>
    <row r="38">
      <c r="A38" s="5" t="inlineStr">
        <is>
          <t>Mio.Aktien im Umlauf</t>
        </is>
      </c>
      <c r="B38" s="5" t="inlineStr">
        <is>
          <t>Million shares outstanding</t>
        </is>
      </c>
      <c r="C38" t="n">
        <v>359.42</v>
      </c>
      <c r="D38" t="n">
        <v>326.79</v>
      </c>
      <c r="E38" t="n">
        <v>326.79</v>
      </c>
      <c r="F38" t="n">
        <v>326.79</v>
      </c>
      <c r="G38" t="n">
        <v>326.79</v>
      </c>
      <c r="H38" t="n">
        <v>326.79</v>
      </c>
      <c r="I38" t="n">
        <v>326.79</v>
      </c>
      <c r="J38" t="n">
        <v>326.79</v>
      </c>
      <c r="K38" t="n">
        <v>326.79</v>
      </c>
      <c r="L38" t="n">
        <v>326.8</v>
      </c>
      <c r="M38" t="n">
        <v>326.8</v>
      </c>
      <c r="N38" t="n">
        <v>326.8</v>
      </c>
      <c r="O38" t="n">
        <v>326.8</v>
      </c>
      <c r="P38" t="n">
        <v>326.8</v>
      </c>
      <c r="Q38" t="n">
        <v>326.8</v>
      </c>
      <c r="R38" t="n">
        <v>326.8</v>
      </c>
      <c r="S38" t="n">
        <v>326.8</v>
      </c>
      <c r="T38" t="n">
        <v>326.8</v>
      </c>
      <c r="U38" t="n">
        <v>326.8</v>
      </c>
      <c r="V38" t="n">
        <v>326.8</v>
      </c>
      <c r="W38" t="n">
        <v>326.8</v>
      </c>
    </row>
    <row r="39">
      <c r="A39" s="5" t="inlineStr">
        <is>
          <t>Mio.Aktien im Umlauf</t>
        </is>
      </c>
      <c r="B39" s="5" t="inlineStr">
        <is>
          <t>Million shares outstanding</t>
        </is>
      </c>
      <c r="C39" t="n">
        <v>356.74</v>
      </c>
      <c r="D39" t="n">
        <v>356.74</v>
      </c>
      <c r="E39" t="n">
        <v>324.11</v>
      </c>
      <c r="F39" t="n">
        <v>324.11</v>
      </c>
      <c r="G39" t="n">
        <v>324.11</v>
      </c>
      <c r="H39" t="n">
        <v>324.11</v>
      </c>
      <c r="I39" t="n">
        <v>324.11</v>
      </c>
      <c r="J39" t="n">
        <v>324.11</v>
      </c>
      <c r="K39" t="n">
        <v>324.11</v>
      </c>
      <c r="L39" t="n">
        <v>324.1</v>
      </c>
      <c r="M39" t="n">
        <v>324.1</v>
      </c>
      <c r="N39" t="n">
        <v>324.1</v>
      </c>
      <c r="O39" t="n">
        <v>324.1</v>
      </c>
      <c r="P39" t="n">
        <v>324.1</v>
      </c>
      <c r="Q39" t="n">
        <v>324.1</v>
      </c>
      <c r="R39" t="n">
        <v>324.1</v>
      </c>
      <c r="S39" t="n">
        <v>324.1</v>
      </c>
      <c r="T39" t="n">
        <v>324.1</v>
      </c>
      <c r="U39" t="n">
        <v>324.1</v>
      </c>
      <c r="V39" t="n">
        <v>324.1</v>
      </c>
      <c r="W39" t="n">
        <v>324.1</v>
      </c>
    </row>
    <row r="40">
      <c r="A40" s="5" t="inlineStr">
        <is>
          <t>Ergebnis je Aktie (brutto)</t>
        </is>
      </c>
      <c r="B40" s="5" t="inlineStr">
        <is>
          <t>Earnings per share</t>
        </is>
      </c>
      <c r="C40" t="n">
        <v>0.65</v>
      </c>
      <c r="D40" t="n">
        <v>0.68</v>
      </c>
      <c r="E40" t="n">
        <v>0.9399999999999999</v>
      </c>
      <c r="F40" t="n">
        <v>3.57</v>
      </c>
      <c r="G40" t="n">
        <v>0.79</v>
      </c>
      <c r="H40" t="n">
        <v>2.17</v>
      </c>
      <c r="I40" t="n">
        <v>0.58</v>
      </c>
      <c r="J40" t="n">
        <v>2.48</v>
      </c>
      <c r="K40" t="n">
        <v>4.51</v>
      </c>
      <c r="L40" t="n">
        <v>4.99</v>
      </c>
      <c r="M40" t="n">
        <v>3.21</v>
      </c>
      <c r="N40" t="n">
        <v>4.33</v>
      </c>
      <c r="O40" t="n">
        <v>4.83</v>
      </c>
      <c r="P40" t="n">
        <v>4.69</v>
      </c>
      <c r="Q40" t="n">
        <v>4.16</v>
      </c>
      <c r="R40" t="n">
        <v>4.11</v>
      </c>
      <c r="S40" t="n">
        <v>2.5</v>
      </c>
      <c r="T40" t="n">
        <v>2.54</v>
      </c>
      <c r="U40" t="n">
        <v>2.06</v>
      </c>
      <c r="V40" t="n">
        <v>2.31</v>
      </c>
      <c r="W40" t="n">
        <v>2.08</v>
      </c>
    </row>
    <row r="41">
      <c r="A41" s="5" t="inlineStr">
        <is>
          <t>Ergebnis je Aktie (unverwässert)</t>
        </is>
      </c>
      <c r="B41" s="5" t="inlineStr">
        <is>
          <t>Basic Earnings per share</t>
        </is>
      </c>
      <c r="C41" t="n">
        <v>0.34</v>
      </c>
      <c r="D41" t="n">
        <v>-0.64</v>
      </c>
      <c r="E41" t="n">
        <v>3.37</v>
      </c>
      <c r="F41" t="n">
        <v>1.83</v>
      </c>
      <c r="G41" t="n">
        <v>2.06</v>
      </c>
      <c r="H41" t="n">
        <v>0.39</v>
      </c>
      <c r="I41" t="n">
        <v>-0.22</v>
      </c>
      <c r="J41" t="n">
        <v>0.01</v>
      </c>
      <c r="K41" t="n">
        <v>1.93</v>
      </c>
      <c r="L41" t="n">
        <v>2.6</v>
      </c>
      <c r="M41" t="n">
        <v>1.17</v>
      </c>
      <c r="N41" t="n">
        <v>1.23</v>
      </c>
      <c r="O41" t="n">
        <v>2.52</v>
      </c>
      <c r="P41" t="n">
        <v>3.23</v>
      </c>
      <c r="Q41" t="n">
        <v>1.63</v>
      </c>
      <c r="R41" t="n">
        <v>2.53</v>
      </c>
      <c r="S41" t="n">
        <v>1.52</v>
      </c>
      <c r="T41" t="n">
        <v>1.36</v>
      </c>
      <c r="U41" t="n">
        <v>1.23</v>
      </c>
      <c r="V41" t="n">
        <v>1.1</v>
      </c>
      <c r="W41" t="n">
        <v>0.72</v>
      </c>
    </row>
    <row r="42">
      <c r="A42" s="5" t="inlineStr">
        <is>
          <t>Ergebnis je Aktie (verwässert)</t>
        </is>
      </c>
      <c r="B42" s="5" t="inlineStr">
        <is>
          <t>Diluted Earnings per share</t>
        </is>
      </c>
      <c r="C42" t="n">
        <v>0.34</v>
      </c>
      <c r="D42" t="n">
        <v>-0.64</v>
      </c>
      <c r="E42" t="n">
        <v>3.37</v>
      </c>
      <c r="F42" t="n">
        <v>1.83</v>
      </c>
      <c r="G42" t="n">
        <v>2.06</v>
      </c>
      <c r="H42" t="n">
        <v>0.39</v>
      </c>
      <c r="I42" t="n">
        <v>-0.22</v>
      </c>
      <c r="J42" t="n">
        <v>0.01</v>
      </c>
      <c r="K42" t="n">
        <v>1.93</v>
      </c>
      <c r="L42" t="n">
        <v>2.6</v>
      </c>
      <c r="M42" t="n">
        <v>1.17</v>
      </c>
      <c r="N42" t="n">
        <v>1.23</v>
      </c>
      <c r="O42" t="n">
        <v>2.52</v>
      </c>
      <c r="P42" t="n">
        <v>3.23</v>
      </c>
      <c r="Q42" t="n">
        <v>1.63</v>
      </c>
      <c r="R42" t="n">
        <v>2.53</v>
      </c>
      <c r="S42" t="n">
        <v>1.52</v>
      </c>
      <c r="T42" t="n">
        <v>1.36</v>
      </c>
      <c r="U42" t="n">
        <v>1.23</v>
      </c>
      <c r="V42" t="n">
        <v>1.1</v>
      </c>
      <c r="W42" t="n">
        <v>0.72</v>
      </c>
    </row>
    <row r="43">
      <c r="A43" s="5" t="inlineStr">
        <is>
          <t>Dividende je Aktie</t>
        </is>
      </c>
      <c r="B43" s="5" t="inlineStr">
        <is>
          <t>Dividend per share</t>
        </is>
      </c>
      <c r="C43" t="inlineStr">
        <is>
          <t>-</t>
        </is>
      </c>
      <c r="D43" t="inlineStr">
        <is>
          <t>-</t>
        </is>
      </c>
      <c r="E43" t="n">
        <v>0.26</v>
      </c>
      <c r="F43" t="n">
        <v>1</v>
      </c>
      <c r="G43" t="n">
        <v>1</v>
      </c>
      <c r="H43" t="n">
        <v>0.9</v>
      </c>
      <c r="I43" t="inlineStr">
        <is>
          <t>-</t>
        </is>
      </c>
      <c r="J43" t="n">
        <v>1</v>
      </c>
      <c r="K43" t="n">
        <v>1.35</v>
      </c>
      <c r="L43" t="n">
        <v>1.35</v>
      </c>
      <c r="M43" t="n">
        <v>1.18</v>
      </c>
      <c r="N43" t="n">
        <v>1.18</v>
      </c>
      <c r="O43" t="n">
        <v>1.18</v>
      </c>
      <c r="P43" t="n">
        <v>1.12</v>
      </c>
      <c r="Q43" t="n">
        <v>1.02</v>
      </c>
      <c r="R43" t="n">
        <v>1.02</v>
      </c>
      <c r="S43" t="n">
        <v>1.02</v>
      </c>
      <c r="T43" t="n">
        <v>1.02</v>
      </c>
      <c r="U43" t="n">
        <v>1.02</v>
      </c>
      <c r="V43" t="n">
        <v>1.02</v>
      </c>
      <c r="W43" t="n">
        <v>1.02</v>
      </c>
    </row>
    <row r="44">
      <c r="A44" s="5" t="inlineStr">
        <is>
          <t>Dividendenausschüttung in Mio</t>
        </is>
      </c>
      <c r="B44" s="5" t="inlineStr">
        <is>
          <t>Dividend Payment in M</t>
        </is>
      </c>
      <c r="C44" t="inlineStr">
        <is>
          <t>-</t>
        </is>
      </c>
      <c r="D44" t="inlineStr">
        <is>
          <t>-</t>
        </is>
      </c>
      <c r="E44" t="n">
        <v>85</v>
      </c>
      <c r="F44" t="n">
        <v>327</v>
      </c>
      <c r="G44" t="n">
        <v>327</v>
      </c>
      <c r="H44" t="n">
        <v>295</v>
      </c>
      <c r="I44" t="inlineStr">
        <is>
          <t>-</t>
        </is>
      </c>
      <c r="J44" t="n">
        <v>327</v>
      </c>
      <c r="K44" t="n">
        <v>442</v>
      </c>
      <c r="L44" t="n">
        <v>442</v>
      </c>
      <c r="M44" t="n">
        <v>386</v>
      </c>
      <c r="N44" t="n">
        <v>386</v>
      </c>
      <c r="O44" t="n">
        <v>385.9</v>
      </c>
      <c r="P44" t="n">
        <v>366.3</v>
      </c>
      <c r="Q44" t="n">
        <v>333.6</v>
      </c>
      <c r="R44" t="n">
        <v>333.6</v>
      </c>
      <c r="S44" t="n">
        <v>333.6</v>
      </c>
      <c r="T44" t="n">
        <v>333.6</v>
      </c>
      <c r="U44" t="n">
        <v>333.6</v>
      </c>
      <c r="V44" t="n">
        <v>333.6</v>
      </c>
      <c r="W44" t="n">
        <v>333.6</v>
      </c>
    </row>
    <row r="45">
      <c r="A45" s="5" t="inlineStr">
        <is>
          <t>Umsatz je Aktie</t>
        </is>
      </c>
      <c r="B45" s="5" t="inlineStr">
        <is>
          <t>Revenue per share</t>
        </is>
      </c>
      <c r="C45" t="n">
        <v>59.69</v>
      </c>
      <c r="D45" t="n">
        <v>65.54000000000001</v>
      </c>
      <c r="E45" t="n">
        <v>67.8</v>
      </c>
      <c r="F45" t="n">
        <v>178.76</v>
      </c>
      <c r="G45" t="n">
        <v>181.22</v>
      </c>
      <c r="H45" t="n">
        <v>192.89</v>
      </c>
      <c r="I45" t="n">
        <v>141.75</v>
      </c>
      <c r="J45" t="n">
        <v>204.23</v>
      </c>
      <c r="K45" t="n">
        <v>204.11</v>
      </c>
      <c r="L45" t="n">
        <v>205.81</v>
      </c>
      <c r="M45" t="n">
        <v>200.52</v>
      </c>
      <c r="N45" t="n">
        <v>207.94</v>
      </c>
      <c r="O45" t="n">
        <v>196.87</v>
      </c>
      <c r="P45" t="n">
        <v>183.24</v>
      </c>
      <c r="Q45" t="n">
        <v>170.51</v>
      </c>
      <c r="R45" t="n">
        <v>172.61</v>
      </c>
      <c r="S45" t="n">
        <v>164</v>
      </c>
      <c r="T45" t="n">
        <v>157.67</v>
      </c>
      <c r="U45" t="n">
        <v>151.54</v>
      </c>
      <c r="V45" t="n">
        <v>143.6</v>
      </c>
      <c r="W45" t="n">
        <v>134.13</v>
      </c>
    </row>
    <row r="46">
      <c r="A46" s="5" t="inlineStr">
        <is>
          <t>Buchwert je Aktie</t>
        </is>
      </c>
      <c r="B46" s="5" t="inlineStr">
        <is>
          <t>Book value per share</t>
        </is>
      </c>
      <c r="C46" t="n">
        <v>2.18</v>
      </c>
      <c r="D46" t="n">
        <v>2.03</v>
      </c>
      <c r="E46" t="n">
        <v>2.04</v>
      </c>
      <c r="F46" t="n">
        <v>16.32</v>
      </c>
      <c r="G46" t="n">
        <v>15.83</v>
      </c>
      <c r="H46" t="n">
        <v>15.3</v>
      </c>
      <c r="I46" t="n">
        <v>15.93</v>
      </c>
      <c r="J46" t="n">
        <v>18.67</v>
      </c>
      <c r="K46" t="n">
        <v>19.7</v>
      </c>
      <c r="L46" t="n">
        <v>19.77</v>
      </c>
      <c r="M46" t="n">
        <v>18.34</v>
      </c>
      <c r="N46" t="n">
        <v>18.59</v>
      </c>
      <c r="O46" t="n">
        <v>19.92</v>
      </c>
      <c r="P46" t="n">
        <v>18.5</v>
      </c>
      <c r="Q46" t="n">
        <v>16.26</v>
      </c>
      <c r="R46" t="n">
        <v>15.13</v>
      </c>
      <c r="S46" t="n">
        <v>13.31</v>
      </c>
      <c r="T46" t="n">
        <v>12.99</v>
      </c>
      <c r="U46" t="n">
        <v>12.98</v>
      </c>
      <c r="V46" t="n">
        <v>12.69</v>
      </c>
      <c r="W46" t="n">
        <v>12.31</v>
      </c>
    </row>
    <row r="47">
      <c r="A47" s="5" t="inlineStr">
        <is>
          <t>Cashflow je Aktie</t>
        </is>
      </c>
      <c r="B47" s="5" t="inlineStr">
        <is>
          <t>Cashflow per share</t>
        </is>
      </c>
      <c r="C47" t="n">
        <v>0.24</v>
      </c>
      <c r="D47" t="n">
        <v>2.09</v>
      </c>
      <c r="E47" t="n">
        <v>2.32</v>
      </c>
      <c r="F47" t="n">
        <v>4.75</v>
      </c>
      <c r="G47" t="n">
        <v>5.65</v>
      </c>
      <c r="H47" t="n">
        <v>6.14</v>
      </c>
      <c r="I47" t="n">
        <v>-5.41</v>
      </c>
      <c r="J47" t="n">
        <v>7.16</v>
      </c>
      <c r="K47" t="n">
        <v>6.57</v>
      </c>
      <c r="L47" t="n">
        <v>7.69</v>
      </c>
      <c r="M47" t="n">
        <v>7.81</v>
      </c>
      <c r="N47" t="n">
        <v>8.109999999999999</v>
      </c>
      <c r="O47" t="n">
        <v>9.77</v>
      </c>
      <c r="P47" t="n">
        <v>9.98</v>
      </c>
      <c r="Q47" t="n">
        <v>6.68</v>
      </c>
      <c r="R47" t="n">
        <v>8.84</v>
      </c>
      <c r="S47" t="n">
        <v>9.470000000000001</v>
      </c>
      <c r="T47" t="n">
        <v>7.97</v>
      </c>
      <c r="U47" t="n">
        <v>7.97</v>
      </c>
      <c r="V47" t="n">
        <v>5.42</v>
      </c>
      <c r="W47" t="n">
        <v>6.82</v>
      </c>
    </row>
    <row r="48">
      <c r="A48" s="5" t="inlineStr">
        <is>
          <t>Bilanzsumme je Aktie</t>
        </is>
      </c>
      <c r="B48" s="5" t="inlineStr">
        <is>
          <t>Total assets per share</t>
        </is>
      </c>
      <c r="C48" t="n">
        <v>22.54</v>
      </c>
      <c r="D48" t="n">
        <v>25.93</v>
      </c>
      <c r="E48" t="n">
        <v>25.34</v>
      </c>
      <c r="F48" t="n">
        <v>76.36</v>
      </c>
      <c r="G48" t="n">
        <v>84.63</v>
      </c>
      <c r="H48" t="n">
        <v>85.69</v>
      </c>
      <c r="I48" t="n">
        <v>88.16</v>
      </c>
      <c r="J48" t="n">
        <v>106.39</v>
      </c>
      <c r="K48" t="n">
        <v>104</v>
      </c>
      <c r="L48" t="n">
        <v>107.3</v>
      </c>
      <c r="M48" t="n">
        <v>103.02</v>
      </c>
      <c r="N48" t="n">
        <v>103.5</v>
      </c>
      <c r="O48" t="n">
        <v>103.65</v>
      </c>
      <c r="P48" t="n">
        <v>98.37</v>
      </c>
      <c r="Q48" t="n">
        <v>88.03</v>
      </c>
      <c r="R48" t="n">
        <v>85.95999999999999</v>
      </c>
      <c r="S48" t="n">
        <v>81.33</v>
      </c>
      <c r="T48" t="n">
        <v>70.14</v>
      </c>
      <c r="U48" t="n">
        <v>68.3</v>
      </c>
      <c r="V48" t="n">
        <v>68.34</v>
      </c>
      <c r="W48" t="inlineStr">
        <is>
          <t>-</t>
        </is>
      </c>
    </row>
    <row r="49">
      <c r="A49" s="5" t="inlineStr">
        <is>
          <t>Personal am Ende des Jahres</t>
        </is>
      </c>
      <c r="B49" s="5" t="inlineStr">
        <is>
          <t>Staff at the end of year</t>
        </is>
      </c>
      <c r="C49" t="n">
        <v>59421</v>
      </c>
      <c r="D49" t="n">
        <v>61962</v>
      </c>
      <c r="E49" t="n">
        <v>57852</v>
      </c>
      <c r="F49" t="n">
        <v>226053</v>
      </c>
      <c r="G49" t="n">
        <v>233962</v>
      </c>
      <c r="H49" t="n">
        <v>255033</v>
      </c>
      <c r="I49" t="n">
        <v>269493</v>
      </c>
      <c r="J49" t="n">
        <v>278811</v>
      </c>
      <c r="K49" t="n">
        <v>280856</v>
      </c>
      <c r="L49" t="n">
        <v>283280</v>
      </c>
      <c r="M49" t="n">
        <v>286091</v>
      </c>
      <c r="N49" t="n">
        <v>290940</v>
      </c>
      <c r="O49" t="n">
        <v>281455</v>
      </c>
      <c r="P49" t="n">
        <v>263794</v>
      </c>
      <c r="Q49" t="n">
        <v>246875</v>
      </c>
      <c r="R49" t="n">
        <v>261438</v>
      </c>
      <c r="S49" t="n">
        <v>252037</v>
      </c>
      <c r="T49" t="n">
        <v>230848</v>
      </c>
      <c r="U49" t="n">
        <v>186814</v>
      </c>
      <c r="V49" t="n">
        <v>179561</v>
      </c>
      <c r="W49" t="inlineStr">
        <is>
          <t>-</t>
        </is>
      </c>
    </row>
    <row r="50">
      <c r="A50" s="5" t="inlineStr">
        <is>
          <t>Personalaufwand in Mio. EUR</t>
        </is>
      </c>
      <c r="B50" s="5" t="inlineStr">
        <is>
          <t>Personnel expenses in M</t>
        </is>
      </c>
      <c r="C50" t="n">
        <v>2375</v>
      </c>
      <c r="D50" t="n">
        <v>2285</v>
      </c>
      <c r="E50" t="n">
        <v>2276</v>
      </c>
      <c r="F50" t="n">
        <v>6510</v>
      </c>
      <c r="G50" t="n">
        <v>6505</v>
      </c>
      <c r="H50" t="n">
        <v>7194</v>
      </c>
      <c r="I50" t="n">
        <v>5437</v>
      </c>
      <c r="J50" t="n">
        <v>7489</v>
      </c>
      <c r="K50" t="n">
        <v>7286</v>
      </c>
      <c r="L50" t="n">
        <v>7367</v>
      </c>
      <c r="M50" t="n">
        <v>7185</v>
      </c>
      <c r="N50" t="n">
        <v>7075</v>
      </c>
      <c r="O50" t="n">
        <v>6779</v>
      </c>
      <c r="P50" t="n">
        <v>6454</v>
      </c>
      <c r="Q50" t="n">
        <v>5976</v>
      </c>
      <c r="R50" t="n">
        <v>6162</v>
      </c>
      <c r="S50" t="n">
        <v>5902</v>
      </c>
      <c r="T50" t="n">
        <v>5715</v>
      </c>
      <c r="U50" t="n">
        <v>5563</v>
      </c>
      <c r="V50" t="n">
        <v>5281</v>
      </c>
      <c r="W50" t="inlineStr">
        <is>
          <t>-</t>
        </is>
      </c>
    </row>
    <row r="51">
      <c r="A51" s="5" t="inlineStr">
        <is>
          <t>Aufwand je Mitarbeiter in EUR</t>
        </is>
      </c>
      <c r="B51" s="5" t="inlineStr">
        <is>
          <t>Effort per employee</t>
        </is>
      </c>
      <c r="C51" t="n">
        <v>39969</v>
      </c>
      <c r="D51" t="n">
        <v>36877</v>
      </c>
      <c r="E51" t="n">
        <v>39342</v>
      </c>
      <c r="F51" t="n">
        <v>28799</v>
      </c>
      <c r="G51" t="n">
        <v>27804</v>
      </c>
      <c r="H51" t="n">
        <v>28208</v>
      </c>
      <c r="I51" t="n">
        <v>20175</v>
      </c>
      <c r="J51" t="n">
        <v>26860</v>
      </c>
      <c r="K51" t="n">
        <v>25942</v>
      </c>
      <c r="L51" t="n">
        <v>26006</v>
      </c>
      <c r="M51" t="n">
        <v>25114</v>
      </c>
      <c r="N51" t="n">
        <v>24318</v>
      </c>
      <c r="O51" t="n">
        <v>24086</v>
      </c>
      <c r="P51" t="n">
        <v>24466</v>
      </c>
      <c r="Q51" t="n">
        <v>24207</v>
      </c>
      <c r="R51" t="n">
        <v>23570</v>
      </c>
      <c r="S51" t="n">
        <v>23417</v>
      </c>
      <c r="T51" t="n">
        <v>24757</v>
      </c>
      <c r="U51" t="n">
        <v>29778</v>
      </c>
      <c r="V51" t="n">
        <v>29411</v>
      </c>
      <c r="W51" t="inlineStr">
        <is>
          <t>-</t>
        </is>
      </c>
    </row>
    <row r="52">
      <c r="A52" s="5" t="inlineStr">
        <is>
          <t>Umsatz je Mitarbeiter in EUR</t>
        </is>
      </c>
      <c r="B52" s="5" t="inlineStr">
        <is>
          <t>Turnover per employee</t>
        </is>
      </c>
      <c r="C52" t="n">
        <v>361068</v>
      </c>
      <c r="D52" t="n">
        <v>345663</v>
      </c>
      <c r="E52" t="n">
        <v>382960</v>
      </c>
      <c r="F52" t="n">
        <v>258422</v>
      </c>
      <c r="G52" t="n">
        <v>253114</v>
      </c>
      <c r="H52" t="n">
        <v>247164</v>
      </c>
      <c r="I52" t="n">
        <v>171882</v>
      </c>
      <c r="J52" t="n">
        <v>239370</v>
      </c>
      <c r="K52" t="n">
        <v>237495</v>
      </c>
      <c r="L52" t="n">
        <v>237426</v>
      </c>
      <c r="M52" t="n">
        <v>229049</v>
      </c>
      <c r="N52" t="n">
        <v>233573</v>
      </c>
      <c r="O52" t="n">
        <v>228587</v>
      </c>
      <c r="P52" t="n">
        <v>227002</v>
      </c>
      <c r="Q52" t="n">
        <v>225709</v>
      </c>
      <c r="R52" t="n">
        <v>215764</v>
      </c>
      <c r="S52" t="n">
        <v>212647</v>
      </c>
      <c r="T52" t="n">
        <v>223203</v>
      </c>
      <c r="U52" t="n">
        <v>265087</v>
      </c>
      <c r="V52" t="n">
        <v>261359</v>
      </c>
      <c r="W52" t="inlineStr">
        <is>
          <t>-</t>
        </is>
      </c>
    </row>
    <row r="53">
      <c r="A53" s="5" t="inlineStr">
        <is>
          <t>Bruttoergebnis je Mitarbeiter in EUR</t>
        </is>
      </c>
      <c r="B53" s="5" t="inlineStr">
        <is>
          <t>Gross Profit per employee</t>
        </is>
      </c>
      <c r="C53" t="n">
        <v>69790</v>
      </c>
      <c r="D53" t="n">
        <v>69623</v>
      </c>
      <c r="E53" t="n">
        <v>78839</v>
      </c>
      <c r="F53" t="n">
        <v>50652</v>
      </c>
      <c r="G53" t="n">
        <v>49760</v>
      </c>
      <c r="H53" t="n">
        <v>51836</v>
      </c>
      <c r="I53" t="n">
        <v>34773</v>
      </c>
      <c r="J53" t="n">
        <v>50002</v>
      </c>
      <c r="K53" t="n">
        <v>49855</v>
      </c>
      <c r="L53" t="n">
        <v>50808</v>
      </c>
      <c r="M53" t="n">
        <v>48464</v>
      </c>
      <c r="N53" t="n">
        <v>49220</v>
      </c>
      <c r="O53" t="n">
        <v>48082</v>
      </c>
      <c r="P53" t="n">
        <v>47355</v>
      </c>
      <c r="Q53" t="n">
        <v>47133</v>
      </c>
      <c r="R53" t="n">
        <v>48034</v>
      </c>
      <c r="S53" t="n">
        <v>47247</v>
      </c>
      <c r="T53" t="n">
        <v>49383</v>
      </c>
      <c r="U53" t="n">
        <v>57865</v>
      </c>
      <c r="V53" t="n">
        <v>56610</v>
      </c>
      <c r="W53" t="inlineStr">
        <is>
          <t>-</t>
        </is>
      </c>
    </row>
    <row r="54">
      <c r="A54" s="5" t="inlineStr">
        <is>
          <t>Gewinn je Mitarbeiter in EUR</t>
        </is>
      </c>
      <c r="B54" s="5" t="inlineStr">
        <is>
          <t>Earnings per employee</t>
        </is>
      </c>
      <c r="C54" t="n">
        <v>2070</v>
      </c>
      <c r="D54" t="n">
        <v>-3421</v>
      </c>
      <c r="E54" t="n">
        <v>19049</v>
      </c>
      <c r="F54" t="n">
        <v>2650</v>
      </c>
      <c r="G54" t="n">
        <v>2872</v>
      </c>
      <c r="H54" t="n">
        <v>497.97</v>
      </c>
      <c r="I54" t="n">
        <v>-263.46</v>
      </c>
      <c r="J54" t="n">
        <v>10.76</v>
      </c>
      <c r="K54" t="n">
        <v>2247</v>
      </c>
      <c r="L54" t="n">
        <v>3001</v>
      </c>
      <c r="M54" t="n">
        <v>1339</v>
      </c>
      <c r="N54" t="n">
        <v>1385</v>
      </c>
      <c r="O54" t="n">
        <v>2931</v>
      </c>
      <c r="P54" t="n">
        <v>4003</v>
      </c>
      <c r="Q54" t="n">
        <v>2151</v>
      </c>
      <c r="R54" t="n">
        <v>3163</v>
      </c>
      <c r="S54" t="n">
        <v>1968</v>
      </c>
      <c r="T54" t="n">
        <v>1919</v>
      </c>
      <c r="U54" t="n">
        <v>2147</v>
      </c>
      <c r="V54" t="n">
        <v>1999</v>
      </c>
      <c r="W54" t="inlineStr">
        <is>
          <t>-</t>
        </is>
      </c>
    </row>
    <row r="55">
      <c r="A55" s="5" t="inlineStr">
        <is>
          <t>KGV (Kurs/Gewinn)</t>
        </is>
      </c>
      <c r="B55" s="5" t="inlineStr">
        <is>
          <t>PE (price/earnings)</t>
        </is>
      </c>
      <c r="C55" t="n">
        <v>14.7</v>
      </c>
      <c r="D55" t="inlineStr">
        <is>
          <t>-</t>
        </is>
      </c>
      <c r="E55" t="n">
        <v>3.3</v>
      </c>
      <c r="F55" t="n">
        <v>14.5</v>
      </c>
      <c r="G55" t="n">
        <v>12</v>
      </c>
      <c r="H55" t="n">
        <v>66.90000000000001</v>
      </c>
      <c r="I55" t="inlineStr">
        <is>
          <t>-</t>
        </is>
      </c>
      <c r="J55" t="n">
        <v>2100</v>
      </c>
      <c r="K55" t="n">
        <v>14.6</v>
      </c>
      <c r="L55" t="n">
        <v>20.7</v>
      </c>
      <c r="M55" t="n">
        <v>36.4</v>
      </c>
      <c r="N55" t="n">
        <v>23.2</v>
      </c>
      <c r="O55" t="n">
        <v>22.8</v>
      </c>
      <c r="P55" t="n">
        <v>15</v>
      </c>
      <c r="Q55" t="n">
        <v>25</v>
      </c>
      <c r="R55" t="n">
        <v>16</v>
      </c>
      <c r="S55" t="n">
        <v>23</v>
      </c>
      <c r="T55" t="n">
        <v>16.9</v>
      </c>
      <c r="U55" t="n">
        <v>32.1</v>
      </c>
      <c r="V55" t="n">
        <v>45.3</v>
      </c>
      <c r="W55" t="n">
        <v>74.2</v>
      </c>
    </row>
    <row r="56">
      <c r="A56" s="5" t="inlineStr">
        <is>
          <t>KUV (Kurs/Umsatz)</t>
        </is>
      </c>
      <c r="B56" s="5" t="inlineStr">
        <is>
          <t>PS (price/sales)</t>
        </is>
      </c>
      <c r="C56" t="n">
        <v>0.08</v>
      </c>
      <c r="D56" t="n">
        <v>0.09</v>
      </c>
      <c r="E56" t="n">
        <v>0.17</v>
      </c>
      <c r="F56" t="n">
        <v>0.15</v>
      </c>
      <c r="G56" t="n">
        <v>0.14</v>
      </c>
      <c r="H56" t="n">
        <v>0.14</v>
      </c>
      <c r="I56" t="n">
        <v>0.21</v>
      </c>
      <c r="J56" t="n">
        <v>0.1</v>
      </c>
      <c r="K56" t="n">
        <v>0.14</v>
      </c>
      <c r="L56" t="n">
        <v>0.26</v>
      </c>
      <c r="M56" t="n">
        <v>0.21</v>
      </c>
      <c r="N56" t="n">
        <v>0.14</v>
      </c>
      <c r="O56" t="n">
        <v>0.29</v>
      </c>
      <c r="P56" t="n">
        <v>0.26</v>
      </c>
      <c r="Q56" t="n">
        <v>0.24</v>
      </c>
      <c r="R56" t="n">
        <v>0.23</v>
      </c>
      <c r="S56" t="n">
        <v>0.21</v>
      </c>
      <c r="T56" t="n">
        <v>0.15</v>
      </c>
      <c r="U56" t="n">
        <v>0.26</v>
      </c>
      <c r="V56" t="n">
        <v>0.35</v>
      </c>
      <c r="W56" t="n">
        <v>0.4</v>
      </c>
    </row>
    <row r="57">
      <c r="A57" s="5" t="inlineStr">
        <is>
          <t>KBV (Kurs/Buchwert)</t>
        </is>
      </c>
      <c r="B57" s="5" t="inlineStr">
        <is>
          <t>PB (price/book value)</t>
        </is>
      </c>
      <c r="C57" t="n">
        <v>2.35</v>
      </c>
      <c r="D57" t="n">
        <v>2.9</v>
      </c>
      <c r="E57" t="n">
        <v>5.48</v>
      </c>
      <c r="F57" t="n">
        <v>1.63</v>
      </c>
      <c r="G57" t="n">
        <v>1.56</v>
      </c>
      <c r="H57" t="n">
        <v>1.71</v>
      </c>
      <c r="I57" t="n">
        <v>1.85</v>
      </c>
      <c r="J57" t="n">
        <v>1.14</v>
      </c>
      <c r="K57" t="n">
        <v>1.45</v>
      </c>
      <c r="L57" t="n">
        <v>2.79</v>
      </c>
      <c r="M57" t="n">
        <v>2.42</v>
      </c>
      <c r="N57" t="n">
        <v>1.6</v>
      </c>
      <c r="O57" t="n">
        <v>3</v>
      </c>
      <c r="P57" t="n">
        <v>2.71</v>
      </c>
      <c r="Q57" t="n">
        <v>2.61</v>
      </c>
      <c r="R57" t="n">
        <v>2.79</v>
      </c>
      <c r="S57" t="n">
        <v>2.74</v>
      </c>
      <c r="T57" t="n">
        <v>1.82</v>
      </c>
      <c r="U57" t="n">
        <v>3.1</v>
      </c>
      <c r="V57" t="n">
        <v>4</v>
      </c>
      <c r="W57" t="n">
        <v>4.55</v>
      </c>
    </row>
    <row r="58">
      <c r="A58" s="5" t="inlineStr">
        <is>
          <t>KCV (Kurs/Cashflow)</t>
        </is>
      </c>
      <c r="B58" s="5" t="inlineStr">
        <is>
          <t>PC (price/cashflow)</t>
        </is>
      </c>
      <c r="C58" t="n">
        <v>20.85</v>
      </c>
      <c r="D58" t="n">
        <v>2.9</v>
      </c>
      <c r="E58" t="n">
        <v>4.83</v>
      </c>
      <c r="F58" t="n">
        <v>5.58</v>
      </c>
      <c r="G58" t="n">
        <v>4.37</v>
      </c>
      <c r="H58" t="n">
        <v>4.24</v>
      </c>
      <c r="I58" t="n">
        <v>-5.42</v>
      </c>
      <c r="J58" t="n">
        <v>2.93</v>
      </c>
      <c r="K58" t="n">
        <v>4.29</v>
      </c>
      <c r="L58" t="n">
        <v>7</v>
      </c>
      <c r="M58" t="n">
        <v>5.45</v>
      </c>
      <c r="N58" t="n">
        <v>3.52</v>
      </c>
      <c r="O58" t="n">
        <v>5.88</v>
      </c>
      <c r="P58" t="n">
        <v>4.84</v>
      </c>
      <c r="Q58" t="n">
        <v>6.11</v>
      </c>
      <c r="R58" t="n">
        <v>4.58</v>
      </c>
      <c r="S58" t="n">
        <v>3.69</v>
      </c>
      <c r="T58" t="n">
        <v>2.88</v>
      </c>
      <c r="U58" t="n">
        <v>4.96</v>
      </c>
      <c r="V58" t="n">
        <v>9.18</v>
      </c>
      <c r="W58" t="n">
        <v>7.83</v>
      </c>
    </row>
    <row r="59">
      <c r="A59" s="5" t="inlineStr">
        <is>
          <t>Dividendenrendite in %</t>
        </is>
      </c>
      <c r="B59" s="5" t="inlineStr">
        <is>
          <t>Dividend Yield in %</t>
        </is>
      </c>
      <c r="C59" t="inlineStr">
        <is>
          <t>-</t>
        </is>
      </c>
      <c r="D59" t="inlineStr">
        <is>
          <t>-</t>
        </is>
      </c>
      <c r="E59" t="n">
        <v>2.32</v>
      </c>
      <c r="F59" t="n">
        <v>3.78</v>
      </c>
      <c r="G59" t="n">
        <v>4.05</v>
      </c>
      <c r="H59" t="n">
        <v>3.45</v>
      </c>
      <c r="I59" t="inlineStr">
        <is>
          <t>-</t>
        </is>
      </c>
      <c r="J59" t="n">
        <v>4.76</v>
      </c>
      <c r="K59" t="n">
        <v>4.79</v>
      </c>
      <c r="L59" t="n">
        <v>2.51</v>
      </c>
      <c r="M59" t="n">
        <v>2.77</v>
      </c>
      <c r="N59" t="n">
        <v>4.13</v>
      </c>
      <c r="O59" t="n">
        <v>2.05</v>
      </c>
      <c r="P59" t="n">
        <v>2.32</v>
      </c>
      <c r="Q59" t="n">
        <v>2.5</v>
      </c>
      <c r="R59" t="n">
        <v>2.52</v>
      </c>
      <c r="S59" t="n">
        <v>2.92</v>
      </c>
      <c r="T59" t="n">
        <v>4.43</v>
      </c>
      <c r="U59" t="n">
        <v>2.58</v>
      </c>
      <c r="V59" t="n">
        <v>2.05</v>
      </c>
      <c r="W59" t="n">
        <v>1.91</v>
      </c>
    </row>
    <row r="60">
      <c r="A60" s="5" t="inlineStr">
        <is>
          <t>Gewinnrendite in %</t>
        </is>
      </c>
      <c r="B60" s="5" t="inlineStr">
        <is>
          <t>Return on profit in %</t>
        </is>
      </c>
      <c r="C60" t="n">
        <v>6.8</v>
      </c>
      <c r="D60" t="n">
        <v>-10.5</v>
      </c>
      <c r="E60" t="n">
        <v>30.1</v>
      </c>
      <c r="F60" t="n">
        <v>6.9</v>
      </c>
      <c r="G60" t="n">
        <v>8.300000000000001</v>
      </c>
      <c r="H60" t="n">
        <v>1.5</v>
      </c>
      <c r="I60" t="n">
        <v>-0.8</v>
      </c>
      <c r="J60" t="inlineStr">
        <is>
          <t>-</t>
        </is>
      </c>
      <c r="K60" t="n">
        <v>6.8</v>
      </c>
      <c r="L60" t="n">
        <v>4.8</v>
      </c>
      <c r="M60" t="n">
        <v>2.7</v>
      </c>
      <c r="N60" t="n">
        <v>4.3</v>
      </c>
      <c r="O60" t="n">
        <v>4.4</v>
      </c>
      <c r="P60" t="n">
        <v>6.7</v>
      </c>
      <c r="Q60" t="n">
        <v>4</v>
      </c>
      <c r="R60" t="n">
        <v>6.2</v>
      </c>
      <c r="S60" t="n">
        <v>4.3</v>
      </c>
      <c r="T60" t="n">
        <v>5.9</v>
      </c>
      <c r="U60" t="n">
        <v>3.1</v>
      </c>
      <c r="V60" t="n">
        <v>2.2</v>
      </c>
      <c r="W60" t="n">
        <v>1.3</v>
      </c>
    </row>
    <row r="61">
      <c r="A61" s="5" t="inlineStr">
        <is>
          <t>Eigenkapitalrendite in %</t>
        </is>
      </c>
      <c r="B61" s="5" t="inlineStr">
        <is>
          <t>Return on Equity in %</t>
        </is>
      </c>
      <c r="C61" t="n">
        <v>15.69</v>
      </c>
      <c r="D61" t="n">
        <v>-31.88</v>
      </c>
      <c r="E61" t="n">
        <v>165.47</v>
      </c>
      <c r="F61" t="n">
        <v>11.23</v>
      </c>
      <c r="G61" t="n">
        <v>12.99</v>
      </c>
      <c r="H61" t="n">
        <v>2.54</v>
      </c>
      <c r="I61" t="n">
        <v>-1.36</v>
      </c>
      <c r="J61" t="n">
        <v>0.05</v>
      </c>
      <c r="K61" t="n">
        <v>9.800000000000001</v>
      </c>
      <c r="L61" t="n">
        <v>13.16</v>
      </c>
      <c r="M61" t="n">
        <v>6.39</v>
      </c>
      <c r="N61" t="n">
        <v>6.63</v>
      </c>
      <c r="O61" t="n">
        <v>12.67</v>
      </c>
      <c r="P61" t="n">
        <v>17.46</v>
      </c>
      <c r="Q61" t="n">
        <v>9.99</v>
      </c>
      <c r="R61" t="n">
        <v>16.72</v>
      </c>
      <c r="S61" t="n">
        <v>11.4</v>
      </c>
      <c r="T61" t="n">
        <v>10.43</v>
      </c>
      <c r="U61" t="n">
        <v>9.449999999999999</v>
      </c>
      <c r="V61" t="n">
        <v>8.66</v>
      </c>
      <c r="W61" t="n">
        <v>5.82</v>
      </c>
    </row>
    <row r="62">
      <c r="A62" s="5" t="inlineStr">
        <is>
          <t>Umsatzrendite in %</t>
        </is>
      </c>
      <c r="B62" s="5" t="inlineStr">
        <is>
          <t>Return on sales in %</t>
        </is>
      </c>
      <c r="C62" t="n">
        <v>0.57</v>
      </c>
      <c r="D62" t="n">
        <v>-0.99</v>
      </c>
      <c r="E62" t="n">
        <v>4.97</v>
      </c>
      <c r="F62" t="n">
        <v>1.03</v>
      </c>
      <c r="G62" t="n">
        <v>1.13</v>
      </c>
      <c r="H62" t="n">
        <v>0.2</v>
      </c>
      <c r="I62" t="n">
        <v>-0.15</v>
      </c>
      <c r="J62" t="inlineStr">
        <is>
          <t>-</t>
        </is>
      </c>
      <c r="K62" t="n">
        <v>0.95</v>
      </c>
      <c r="L62" t="n">
        <v>1.26</v>
      </c>
      <c r="M62" t="n">
        <v>0.58</v>
      </c>
      <c r="N62" t="n">
        <v>0.59</v>
      </c>
      <c r="O62" t="n">
        <v>1.28</v>
      </c>
      <c r="P62" t="n">
        <v>1.76</v>
      </c>
      <c r="Q62" t="n">
        <v>0.95</v>
      </c>
      <c r="R62" t="n">
        <v>2.93</v>
      </c>
      <c r="S62" t="n">
        <v>0.93</v>
      </c>
      <c r="T62" t="n">
        <v>0.86</v>
      </c>
      <c r="U62" t="n">
        <v>0.8100000000000001</v>
      </c>
      <c r="V62" t="n">
        <v>0.76</v>
      </c>
      <c r="W62" t="n">
        <v>0.53</v>
      </c>
    </row>
    <row r="63">
      <c r="A63" s="5" t="inlineStr">
        <is>
          <t>Gesamtkapitalrendite in %</t>
        </is>
      </c>
      <c r="B63" s="5" t="inlineStr">
        <is>
          <t>Total Return on Investment in %</t>
        </is>
      </c>
      <c r="C63" t="n">
        <v>2.01</v>
      </c>
      <c r="D63" t="n">
        <v>-2.02</v>
      </c>
      <c r="E63" t="n">
        <v>13.68</v>
      </c>
      <c r="F63" t="n">
        <v>3.66</v>
      </c>
      <c r="G63" t="n">
        <v>3.67</v>
      </c>
      <c r="H63" t="n">
        <v>2.09</v>
      </c>
      <c r="I63" t="n">
        <v>1.24</v>
      </c>
      <c r="J63" t="n">
        <v>1.98</v>
      </c>
      <c r="K63" t="n">
        <v>3.95</v>
      </c>
      <c r="L63" t="n">
        <v>2.42</v>
      </c>
      <c r="M63" t="n">
        <v>1.14</v>
      </c>
      <c r="N63" t="n">
        <v>1.19</v>
      </c>
      <c r="O63" t="n">
        <v>2.44</v>
      </c>
      <c r="P63" t="n">
        <v>3.28</v>
      </c>
      <c r="Q63" t="n">
        <v>1.85</v>
      </c>
      <c r="R63" t="n">
        <v>2.94</v>
      </c>
      <c r="S63" t="n">
        <v>1.87</v>
      </c>
      <c r="T63" t="n">
        <v>1.93</v>
      </c>
      <c r="U63" t="n">
        <v>1.8</v>
      </c>
      <c r="V63" t="n">
        <v>1.61</v>
      </c>
      <c r="W63" t="n">
        <v>1.04</v>
      </c>
    </row>
    <row r="64">
      <c r="A64" s="5" t="inlineStr">
        <is>
          <t>Return on Investment in %</t>
        </is>
      </c>
      <c r="B64" s="5" t="inlineStr">
        <is>
          <t>Return on Investment in %</t>
        </is>
      </c>
      <c r="C64" t="n">
        <v>1.52</v>
      </c>
      <c r="D64" t="n">
        <v>-2.5</v>
      </c>
      <c r="E64" t="n">
        <v>13.31</v>
      </c>
      <c r="F64" t="n">
        <v>2.4</v>
      </c>
      <c r="G64" t="n">
        <v>2.43</v>
      </c>
      <c r="H64" t="n">
        <v>0.45</v>
      </c>
      <c r="I64" t="n">
        <v>-0.25</v>
      </c>
      <c r="J64" t="n">
        <v>0.01</v>
      </c>
      <c r="K64" t="n">
        <v>1.86</v>
      </c>
      <c r="L64" t="n">
        <v>2.42</v>
      </c>
      <c r="M64" t="n">
        <v>1.14</v>
      </c>
      <c r="N64" t="n">
        <v>1.19</v>
      </c>
      <c r="O64" t="n">
        <v>2.44</v>
      </c>
      <c r="P64" t="n">
        <v>3.28</v>
      </c>
      <c r="Q64" t="n">
        <v>1.85</v>
      </c>
      <c r="R64" t="n">
        <v>2.94</v>
      </c>
      <c r="S64" t="n">
        <v>1.87</v>
      </c>
      <c r="T64" t="n">
        <v>1.93</v>
      </c>
      <c r="U64" t="n">
        <v>1.8</v>
      </c>
      <c r="V64" t="n">
        <v>1.61</v>
      </c>
      <c r="W64" t="n">
        <v>1.04</v>
      </c>
    </row>
    <row r="65">
      <c r="A65" s="5" t="inlineStr">
        <is>
          <t>Arbeitsintensität in %</t>
        </is>
      </c>
      <c r="B65" s="5" t="inlineStr">
        <is>
          <t>Work Intensity in %</t>
        </is>
      </c>
      <c r="C65" t="n">
        <v>72.44</v>
      </c>
      <c r="D65" t="n">
        <v>73.06999999999999</v>
      </c>
      <c r="E65" t="n">
        <v>74.11</v>
      </c>
      <c r="F65" t="n">
        <v>46.42</v>
      </c>
      <c r="G65" t="n">
        <v>52.25</v>
      </c>
      <c r="H65" t="n">
        <v>44.39</v>
      </c>
      <c r="I65" t="n">
        <v>42.22</v>
      </c>
      <c r="J65" t="n">
        <v>50.28</v>
      </c>
      <c r="K65" t="n">
        <v>44.62</v>
      </c>
      <c r="L65" t="n">
        <v>46.07</v>
      </c>
      <c r="M65" t="n">
        <v>45.16</v>
      </c>
      <c r="N65" t="n">
        <v>44.4</v>
      </c>
      <c r="O65" t="n">
        <v>44.25</v>
      </c>
      <c r="P65" t="n">
        <v>40.97</v>
      </c>
      <c r="Q65" t="n">
        <v>38.89</v>
      </c>
      <c r="R65" t="n">
        <v>39.37</v>
      </c>
      <c r="S65" t="n">
        <v>37.37</v>
      </c>
      <c r="T65" t="n">
        <v>43.86</v>
      </c>
      <c r="U65" t="n">
        <v>43.86</v>
      </c>
      <c r="V65" t="n">
        <v>46.29</v>
      </c>
      <c r="W65" t="n">
        <v>45.56</v>
      </c>
    </row>
    <row r="66">
      <c r="A66" s="5" t="inlineStr">
        <is>
          <t>Eigenkapitalquote in %</t>
        </is>
      </c>
      <c r="B66" s="5" t="inlineStr">
        <is>
          <t>Equity Ratio in %</t>
        </is>
      </c>
      <c r="C66" t="n">
        <v>9.68</v>
      </c>
      <c r="D66" t="n">
        <v>7.85</v>
      </c>
      <c r="E66" t="n">
        <v>8.039999999999999</v>
      </c>
      <c r="F66" t="n">
        <v>21.37</v>
      </c>
      <c r="G66" t="n">
        <v>18.7</v>
      </c>
      <c r="H66" t="n">
        <v>17.85</v>
      </c>
      <c r="I66" t="n">
        <v>18.07</v>
      </c>
      <c r="J66" t="n">
        <v>17.55</v>
      </c>
      <c r="K66" t="n">
        <v>18.94</v>
      </c>
      <c r="L66" t="n">
        <v>18.42</v>
      </c>
      <c r="M66" t="n">
        <v>17.8</v>
      </c>
      <c r="N66" t="n">
        <v>17.96</v>
      </c>
      <c r="O66" t="n">
        <v>19.22</v>
      </c>
      <c r="P66" t="n">
        <v>18.81</v>
      </c>
      <c r="Q66" t="n">
        <v>18.47</v>
      </c>
      <c r="R66" t="n">
        <v>17.61</v>
      </c>
      <c r="S66" t="n">
        <v>16.36</v>
      </c>
      <c r="T66" t="n">
        <v>18.52</v>
      </c>
      <c r="U66" t="n">
        <v>19.01</v>
      </c>
      <c r="V66" t="n">
        <v>18.56</v>
      </c>
      <c r="W66" t="n">
        <v>17.95</v>
      </c>
    </row>
    <row r="67">
      <c r="A67" s="5" t="inlineStr">
        <is>
          <t>Fremdkapitalquote in %</t>
        </is>
      </c>
      <c r="B67" s="5" t="inlineStr">
        <is>
          <t>Debt Ratio in %</t>
        </is>
      </c>
      <c r="C67" t="n">
        <v>90.31999999999999</v>
      </c>
      <c r="D67" t="n">
        <v>92.15000000000001</v>
      </c>
      <c r="E67" t="n">
        <v>91.95999999999999</v>
      </c>
      <c r="F67" t="n">
        <v>78.63</v>
      </c>
      <c r="G67" t="n">
        <v>81.3</v>
      </c>
      <c r="H67" t="n">
        <v>82.15000000000001</v>
      </c>
      <c r="I67" t="n">
        <v>81.93000000000001</v>
      </c>
      <c r="J67" t="n">
        <v>82.45</v>
      </c>
      <c r="K67" t="n">
        <v>81.06</v>
      </c>
      <c r="L67" t="n">
        <v>81.58</v>
      </c>
      <c r="M67" t="n">
        <v>82.2</v>
      </c>
      <c r="N67" t="n">
        <v>82.04000000000001</v>
      </c>
      <c r="O67" t="n">
        <v>80.78</v>
      </c>
      <c r="P67" t="n">
        <v>81.19</v>
      </c>
      <c r="Q67" t="n">
        <v>81.53</v>
      </c>
      <c r="R67" t="n">
        <v>82.39</v>
      </c>
      <c r="S67" t="n">
        <v>83.64</v>
      </c>
      <c r="T67" t="n">
        <v>81.48</v>
      </c>
      <c r="U67" t="n">
        <v>80.98999999999999</v>
      </c>
      <c r="V67" t="n">
        <v>81.44</v>
      </c>
      <c r="W67" t="n">
        <v>82.05</v>
      </c>
    </row>
    <row r="68">
      <c r="A68" s="5" t="inlineStr">
        <is>
          <t>Verschuldungsgrad in %</t>
        </is>
      </c>
      <c r="B68" s="5" t="inlineStr">
        <is>
          <t>Finance Gearing in %</t>
        </is>
      </c>
      <c r="C68" t="n">
        <v>933.55</v>
      </c>
      <c r="D68" t="n">
        <v>1174</v>
      </c>
      <c r="E68" t="n">
        <v>1143</v>
      </c>
      <c r="F68" t="n">
        <v>367.97</v>
      </c>
      <c r="G68" t="n">
        <v>434.73</v>
      </c>
      <c r="H68" t="n">
        <v>460.19</v>
      </c>
      <c r="I68" t="n">
        <v>453.42</v>
      </c>
      <c r="J68" t="n">
        <v>469.84</v>
      </c>
      <c r="K68" t="n">
        <v>427.99</v>
      </c>
      <c r="L68" t="n">
        <v>442.83</v>
      </c>
      <c r="M68" t="n">
        <v>461.87</v>
      </c>
      <c r="N68" t="n">
        <v>456.88</v>
      </c>
      <c r="O68" t="n">
        <v>420.39</v>
      </c>
      <c r="P68" t="n">
        <v>431.64</v>
      </c>
      <c r="Q68" t="n">
        <v>441.45</v>
      </c>
      <c r="R68" t="n">
        <v>467.97</v>
      </c>
      <c r="S68" t="n">
        <v>511.17</v>
      </c>
      <c r="T68" t="n">
        <v>439.87</v>
      </c>
      <c r="U68" t="n">
        <v>426.17</v>
      </c>
      <c r="V68" t="n">
        <v>438.66</v>
      </c>
      <c r="W68" t="n">
        <v>456.99</v>
      </c>
    </row>
    <row r="69">
      <c r="A69" s="5" t="inlineStr">
        <is>
          <t>Bruttoergebnis Marge in %</t>
        </is>
      </c>
      <c r="B69" s="5" t="inlineStr">
        <is>
          <t>Gross Profit Marge in %</t>
        </is>
      </c>
      <c r="C69" t="n">
        <v>19.33</v>
      </c>
      <c r="D69" t="n">
        <v>20.14</v>
      </c>
      <c r="E69" t="n">
        <v>20.59</v>
      </c>
      <c r="F69" t="n">
        <v>19.6</v>
      </c>
      <c r="G69" t="n">
        <v>19.66</v>
      </c>
      <c r="H69" t="n">
        <v>20.97</v>
      </c>
      <c r="I69" t="n">
        <v>20.23</v>
      </c>
      <c r="J69" t="n">
        <v>20.89</v>
      </c>
      <c r="K69" t="n">
        <v>20.99</v>
      </c>
      <c r="L69" t="n">
        <v>21.4</v>
      </c>
      <c r="M69" t="n">
        <v>21.16</v>
      </c>
      <c r="N69" t="n">
        <v>21.07</v>
      </c>
      <c r="O69" t="n">
        <v>21.03</v>
      </c>
      <c r="P69" t="n">
        <v>20.86</v>
      </c>
      <c r="Q69" t="n">
        <v>20.88</v>
      </c>
      <c r="R69" t="n">
        <v>22.26</v>
      </c>
      <c r="S69" t="n">
        <v>22.22</v>
      </c>
      <c r="T69" t="n">
        <v>22.12</v>
      </c>
      <c r="U69" t="n">
        <v>21.83</v>
      </c>
      <c r="V69" t="n">
        <v>21.66</v>
      </c>
    </row>
    <row r="70">
      <c r="A70" s="5" t="inlineStr">
        <is>
          <t>Kurzfristige Vermögensquote in %</t>
        </is>
      </c>
      <c r="B70" s="5" t="inlineStr">
        <is>
          <t>Current Assets Ratio in %</t>
        </is>
      </c>
      <c r="C70" t="n">
        <v>72.44</v>
      </c>
      <c r="D70" t="n">
        <v>73.06999999999999</v>
      </c>
      <c r="E70" t="n">
        <v>74.11</v>
      </c>
      <c r="F70" t="n">
        <v>46.42</v>
      </c>
      <c r="G70" t="n">
        <v>52.25</v>
      </c>
      <c r="H70" t="n">
        <v>44.39</v>
      </c>
      <c r="I70" t="n">
        <v>42.22</v>
      </c>
      <c r="J70" t="n">
        <v>50.28</v>
      </c>
      <c r="K70" t="n">
        <v>44.62</v>
      </c>
      <c r="L70" t="n">
        <v>46.07</v>
      </c>
      <c r="M70" t="n">
        <v>45.16</v>
      </c>
      <c r="N70" t="n">
        <v>44.4</v>
      </c>
      <c r="O70" t="n">
        <v>44.25</v>
      </c>
      <c r="P70" t="n">
        <v>40.97</v>
      </c>
      <c r="Q70" t="n">
        <v>38.89</v>
      </c>
      <c r="R70" t="n">
        <v>39.37</v>
      </c>
      <c r="S70" t="n">
        <v>37.37</v>
      </c>
      <c r="T70" t="n">
        <v>43.86</v>
      </c>
      <c r="U70" t="n">
        <v>43.86</v>
      </c>
      <c r="V70" t="n">
        <v>46.29</v>
      </c>
    </row>
    <row r="71">
      <c r="A71" s="5" t="inlineStr">
        <is>
          <t>Nettogewinn Marge in %</t>
        </is>
      </c>
      <c r="B71" s="5" t="inlineStr">
        <is>
          <t>Net Profit Marge in %</t>
        </is>
      </c>
      <c r="C71" t="n">
        <v>0.57</v>
      </c>
      <c r="D71" t="n">
        <v>-0.99</v>
      </c>
      <c r="E71" t="n">
        <v>4.97</v>
      </c>
      <c r="F71" t="n">
        <v>1.03</v>
      </c>
      <c r="G71" t="n">
        <v>1.13</v>
      </c>
      <c r="H71" t="n">
        <v>0.2</v>
      </c>
      <c r="I71" t="n">
        <v>-0.15</v>
      </c>
      <c r="J71" t="n">
        <v>0</v>
      </c>
      <c r="K71" t="n">
        <v>0.95</v>
      </c>
      <c r="L71" t="n">
        <v>1.26</v>
      </c>
      <c r="M71" t="n">
        <v>0.58</v>
      </c>
      <c r="N71" t="n">
        <v>0.59</v>
      </c>
      <c r="O71" t="n">
        <v>1.28</v>
      </c>
      <c r="P71" t="n">
        <v>1.76</v>
      </c>
      <c r="Q71" t="n">
        <v>0.95</v>
      </c>
      <c r="R71" t="n">
        <v>1.47</v>
      </c>
      <c r="S71" t="n">
        <v>0.93</v>
      </c>
      <c r="T71" t="n">
        <v>0.86</v>
      </c>
      <c r="U71" t="n">
        <v>0.8100000000000001</v>
      </c>
      <c r="V71" t="n">
        <v>0.76</v>
      </c>
    </row>
    <row r="72">
      <c r="A72" s="5" t="inlineStr">
        <is>
          <t>Operative Ergebnis Marge in %</t>
        </is>
      </c>
      <c r="B72" s="5" t="inlineStr">
        <is>
          <t>EBIT Marge in %</t>
        </is>
      </c>
      <c r="C72" t="n">
        <v>1.04</v>
      </c>
      <c r="D72" t="n">
        <v>1.96</v>
      </c>
      <c r="E72" t="n">
        <v>1.51</v>
      </c>
      <c r="F72" t="n">
        <v>2.59</v>
      </c>
      <c r="G72" t="n">
        <v>1.2</v>
      </c>
      <c r="H72" t="n">
        <v>2.02</v>
      </c>
      <c r="I72" t="n">
        <v>1.52</v>
      </c>
      <c r="J72" t="n">
        <v>2.08</v>
      </c>
      <c r="K72" t="n">
        <v>3.17</v>
      </c>
      <c r="L72" t="n">
        <v>3.29</v>
      </c>
      <c r="M72" t="n">
        <v>2.57</v>
      </c>
      <c r="N72" t="n">
        <v>2.93</v>
      </c>
      <c r="O72" t="n">
        <v>3.26</v>
      </c>
      <c r="P72" t="n">
        <v>3.31</v>
      </c>
      <c r="Q72" t="n">
        <v>3.12</v>
      </c>
      <c r="R72" t="n">
        <v>3.21</v>
      </c>
      <c r="S72" t="n">
        <v>2.46</v>
      </c>
      <c r="T72" t="n">
        <v>2.26</v>
      </c>
      <c r="U72" t="n">
        <v>2.28</v>
      </c>
      <c r="V72" t="n">
        <v>2.18</v>
      </c>
    </row>
    <row r="73">
      <c r="A73" s="5" t="inlineStr">
        <is>
          <t>Vermögensumsschlag in %</t>
        </is>
      </c>
      <c r="B73" s="5" t="inlineStr">
        <is>
          <t>Asset Turnover in %</t>
        </is>
      </c>
      <c r="C73" t="n">
        <v>264.78</v>
      </c>
      <c r="D73" t="n">
        <v>252.72</v>
      </c>
      <c r="E73" t="n">
        <v>267.57</v>
      </c>
      <c r="F73" t="n">
        <v>234.12</v>
      </c>
      <c r="G73" t="n">
        <v>214.13</v>
      </c>
      <c r="H73" t="n">
        <v>225.09</v>
      </c>
      <c r="I73" t="n">
        <v>160.78</v>
      </c>
      <c r="J73" t="n">
        <v>191.97</v>
      </c>
      <c r="K73" t="n">
        <v>196.26</v>
      </c>
      <c r="L73" t="n">
        <v>191.8</v>
      </c>
      <c r="M73" t="n">
        <v>194.64</v>
      </c>
      <c r="N73" t="n">
        <v>200.9</v>
      </c>
      <c r="O73" t="n">
        <v>189.94</v>
      </c>
      <c r="P73" t="n">
        <v>186.27</v>
      </c>
      <c r="Q73" t="n">
        <v>193.7</v>
      </c>
      <c r="R73" t="n">
        <v>200.8</v>
      </c>
      <c r="S73" t="n">
        <v>201.64</v>
      </c>
      <c r="T73" t="n">
        <v>224.78</v>
      </c>
      <c r="U73" t="n">
        <v>221.87</v>
      </c>
      <c r="V73" t="n">
        <v>210.14</v>
      </c>
    </row>
    <row r="74">
      <c r="A74" s="5" t="inlineStr">
        <is>
          <t>Langfristige Vermögensquote in %</t>
        </is>
      </c>
      <c r="B74" s="5" t="inlineStr">
        <is>
          <t>Non-Current Assets Ratio in %</t>
        </is>
      </c>
      <c r="C74" t="n">
        <v>26.66</v>
      </c>
      <c r="D74" t="n">
        <v>26.23</v>
      </c>
      <c r="E74" t="n">
        <v>25.42</v>
      </c>
      <c r="F74" t="n">
        <v>50.92</v>
      </c>
      <c r="G74" t="n">
        <v>45.14</v>
      </c>
      <c r="H74" t="n">
        <v>52.62</v>
      </c>
      <c r="I74" t="n">
        <v>54.87</v>
      </c>
      <c r="J74" t="n">
        <v>47.6</v>
      </c>
      <c r="K74" t="n">
        <v>52.72</v>
      </c>
      <c r="L74" t="n">
        <v>51.08</v>
      </c>
      <c r="M74" t="n">
        <v>51.8</v>
      </c>
      <c r="N74" t="n">
        <v>52.51</v>
      </c>
      <c r="O74" t="n">
        <v>52.94</v>
      </c>
      <c r="P74" t="n">
        <v>55.23</v>
      </c>
      <c r="Q74" t="n">
        <v>57.25</v>
      </c>
      <c r="R74" t="n">
        <v>54.53</v>
      </c>
      <c r="S74" t="n">
        <v>56.59</v>
      </c>
      <c r="T74" t="n">
        <v>50.99</v>
      </c>
      <c r="U74" t="n">
        <v>50.83</v>
      </c>
      <c r="V74" t="n">
        <v>48.88</v>
      </c>
    </row>
    <row r="75">
      <c r="A75" s="5" t="inlineStr">
        <is>
          <t>Gesamtkapitalrentabilität</t>
        </is>
      </c>
      <c r="B75" s="5" t="inlineStr">
        <is>
          <t>ROA Return on Assets in %</t>
        </is>
      </c>
      <c r="C75" t="n">
        <v>1.52</v>
      </c>
      <c r="D75" t="n">
        <v>-2.5</v>
      </c>
      <c r="E75" t="n">
        <v>13.31</v>
      </c>
      <c r="F75" t="n">
        <v>2.4</v>
      </c>
      <c r="G75" t="n">
        <v>2.43</v>
      </c>
      <c r="H75" t="n">
        <v>0.45</v>
      </c>
      <c r="I75" t="n">
        <v>-0.25</v>
      </c>
      <c r="J75" t="n">
        <v>0.01</v>
      </c>
      <c r="K75" t="n">
        <v>1.86</v>
      </c>
      <c r="L75" t="n">
        <v>2.42</v>
      </c>
      <c r="M75" t="n">
        <v>1.14</v>
      </c>
      <c r="N75" t="n">
        <v>1.19</v>
      </c>
      <c r="O75" t="n">
        <v>2.44</v>
      </c>
      <c r="P75" t="n">
        <v>3.28</v>
      </c>
      <c r="Q75" t="n">
        <v>1.85</v>
      </c>
      <c r="R75" t="n">
        <v>2.94</v>
      </c>
      <c r="S75" t="n">
        <v>1.87</v>
      </c>
      <c r="T75" t="n">
        <v>1.93</v>
      </c>
      <c r="U75" t="n">
        <v>1.8</v>
      </c>
      <c r="V75" t="n">
        <v>1.61</v>
      </c>
    </row>
    <row r="76">
      <c r="A76" s="5" t="inlineStr">
        <is>
          <t>Ertrag des eingesetzten Kapitals</t>
        </is>
      </c>
      <c r="B76" s="5" t="inlineStr">
        <is>
          <t>ROCE Return on Cap. Empl. in %</t>
        </is>
      </c>
      <c r="C76" t="n">
        <v>12.27</v>
      </c>
      <c r="D76" t="n">
        <v>24.78</v>
      </c>
      <c r="E76" t="n">
        <v>19.32</v>
      </c>
      <c r="F76" t="n">
        <v>13.41</v>
      </c>
      <c r="G76" t="n">
        <v>5.92</v>
      </c>
      <c r="H76" t="n">
        <v>10.68</v>
      </c>
      <c r="I76" t="n">
        <v>5.32</v>
      </c>
      <c r="J76" t="n">
        <v>9.470000000000001</v>
      </c>
      <c r="K76" t="n">
        <v>14.38</v>
      </c>
      <c r="L76" t="n">
        <v>14.31</v>
      </c>
      <c r="M76" t="n">
        <v>11.13</v>
      </c>
      <c r="N76" t="n">
        <v>14.79</v>
      </c>
      <c r="O76" t="n">
        <v>15.13</v>
      </c>
      <c r="P76" t="n">
        <v>13.29</v>
      </c>
      <c r="Q76" t="n">
        <v>12.67</v>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35.28</v>
      </c>
      <c r="D77" t="n">
        <v>30.86</v>
      </c>
      <c r="E77" t="n">
        <v>31.73</v>
      </c>
      <c r="F77" t="n">
        <v>41.87</v>
      </c>
      <c r="G77" t="n">
        <v>41.49</v>
      </c>
      <c r="H77" t="n">
        <v>33.85</v>
      </c>
      <c r="I77" t="n">
        <v>32.76</v>
      </c>
      <c r="J77" t="n">
        <v>36.4</v>
      </c>
      <c r="K77" t="n">
        <v>35.52</v>
      </c>
      <c r="L77" t="n">
        <v>35.22</v>
      </c>
      <c r="M77" t="n">
        <v>33</v>
      </c>
      <c r="N77" t="n">
        <v>32.76</v>
      </c>
      <c r="O77" t="n">
        <v>34.88</v>
      </c>
      <c r="P77" t="n">
        <v>32.84</v>
      </c>
      <c r="Q77" t="n">
        <v>31.01</v>
      </c>
      <c r="R77" t="n">
        <v>30.94</v>
      </c>
      <c r="S77" t="n">
        <v>27.66</v>
      </c>
      <c r="T77" t="n">
        <v>35.43</v>
      </c>
      <c r="U77" t="n">
        <v>36.76</v>
      </c>
      <c r="V77" t="n">
        <v>37.23</v>
      </c>
    </row>
    <row r="78">
      <c r="A78" s="5" t="inlineStr">
        <is>
          <t>Liquidität Dritten Grades</t>
        </is>
      </c>
      <c r="B78" s="5" t="inlineStr">
        <is>
          <t>Current Ratio in %</t>
        </is>
      </c>
      <c r="C78" t="n">
        <v>93.52</v>
      </c>
      <c r="D78" t="n">
        <v>91.29000000000001</v>
      </c>
      <c r="E78" t="n">
        <v>93.67</v>
      </c>
      <c r="F78" t="n">
        <v>84.73</v>
      </c>
      <c r="G78" t="n">
        <v>92.37</v>
      </c>
      <c r="H78" t="n">
        <v>77.29000000000001</v>
      </c>
      <c r="I78" t="n">
        <v>77.97</v>
      </c>
      <c r="J78" t="n">
        <v>87.08</v>
      </c>
      <c r="K78" t="n">
        <v>78.59</v>
      </c>
      <c r="L78" t="n">
        <v>82.34999999999999</v>
      </c>
      <c r="M78" t="n">
        <v>81.87</v>
      </c>
      <c r="N78" t="n">
        <v>73.68000000000001</v>
      </c>
      <c r="O78" t="n">
        <v>74.93000000000001</v>
      </c>
      <c r="P78" t="n">
        <v>76.43000000000001</v>
      </c>
      <c r="Q78" t="n">
        <v>74.34999999999999</v>
      </c>
      <c r="R78" t="inlineStr">
        <is>
          <t>-</t>
        </is>
      </c>
      <c r="S78" t="inlineStr">
        <is>
          <t>-</t>
        </is>
      </c>
      <c r="T78" t="inlineStr">
        <is>
          <t>-</t>
        </is>
      </c>
      <c r="U78" t="inlineStr">
        <is>
          <t>-</t>
        </is>
      </c>
      <c r="V78" t="inlineStr">
        <is>
          <t>-</t>
        </is>
      </c>
    </row>
    <row r="79">
      <c r="A79" s="5" t="inlineStr">
        <is>
          <t>Operativer Cashflow</t>
        </is>
      </c>
      <c r="B79" s="5" t="inlineStr">
        <is>
          <t>Operating Cashflow in M</t>
        </is>
      </c>
      <c r="C79" t="n">
        <v>7438.029</v>
      </c>
      <c r="D79" t="n">
        <v>1034.546</v>
      </c>
      <c r="E79" t="n">
        <v>1565.4513</v>
      </c>
      <c r="F79" t="n">
        <v>1808.5338</v>
      </c>
      <c r="G79" t="n">
        <v>1416.3607</v>
      </c>
      <c r="H79" t="n">
        <v>1374.2264</v>
      </c>
      <c r="I79" t="n">
        <v>-1756.6762</v>
      </c>
      <c r="J79" t="n">
        <v>949.6423000000001</v>
      </c>
      <c r="K79" t="n">
        <v>1390.4319</v>
      </c>
      <c r="L79" t="n">
        <v>2268.7</v>
      </c>
      <c r="M79" t="n">
        <v>1766.345</v>
      </c>
      <c r="N79" t="n">
        <v>1140.832</v>
      </c>
      <c r="O79" t="n">
        <v>1905.708</v>
      </c>
      <c r="P79" t="n">
        <v>1568.644</v>
      </c>
      <c r="Q79" t="n">
        <v>1980.251</v>
      </c>
      <c r="R79" t="n">
        <v>1484.378</v>
      </c>
      <c r="S79" t="n">
        <v>1195.929</v>
      </c>
      <c r="T79" t="n">
        <v>933.408</v>
      </c>
      <c r="U79" t="n">
        <v>1607.536</v>
      </c>
      <c r="V79" t="n">
        <v>2975.238</v>
      </c>
    </row>
    <row r="80">
      <c r="A80" s="5" t="inlineStr">
        <is>
          <t>Aktienrückkauf</t>
        </is>
      </c>
      <c r="B80" s="5" t="inlineStr">
        <is>
          <t>Share Buyback in M</t>
        </is>
      </c>
      <c r="C80" t="n">
        <v>0</v>
      </c>
      <c r="D80" t="n">
        <v>-32.63</v>
      </c>
      <c r="E80" t="n">
        <v>0</v>
      </c>
      <c r="F80" t="n">
        <v>0</v>
      </c>
      <c r="G80" t="n">
        <v>0</v>
      </c>
      <c r="H80" t="n">
        <v>0</v>
      </c>
      <c r="I80" t="n">
        <v>0</v>
      </c>
      <c r="J80" t="n">
        <v>0</v>
      </c>
      <c r="K80" t="n">
        <v>-0.009999999999990905</v>
      </c>
      <c r="L80" t="n">
        <v>0</v>
      </c>
      <c r="M80" t="n">
        <v>0</v>
      </c>
      <c r="N80" t="n">
        <v>0</v>
      </c>
      <c r="O80" t="n">
        <v>0</v>
      </c>
      <c r="P80" t="n">
        <v>0</v>
      </c>
      <c r="Q80" t="n">
        <v>0</v>
      </c>
      <c r="R80" t="n">
        <v>0</v>
      </c>
      <c r="S80" t="n">
        <v>0</v>
      </c>
      <c r="T80" t="n">
        <v>0</v>
      </c>
      <c r="U80" t="n">
        <v>0</v>
      </c>
      <c r="V80" t="n">
        <v>0</v>
      </c>
    </row>
    <row r="81">
      <c r="A81" s="5" t="inlineStr">
        <is>
          <t>Umsatzwachstum 1J in %</t>
        </is>
      </c>
      <c r="B81" s="5" t="inlineStr">
        <is>
          <t>Revenue Growth 1Y in %</t>
        </is>
      </c>
      <c r="C81" t="n">
        <v>0.17</v>
      </c>
      <c r="D81" t="n">
        <v>-3.33</v>
      </c>
      <c r="E81" t="n">
        <v>-62.07</v>
      </c>
      <c r="F81" t="n">
        <v>-1.35</v>
      </c>
      <c r="G81" t="n">
        <v>-6.05</v>
      </c>
      <c r="H81" t="n">
        <v>36.08</v>
      </c>
      <c r="I81" t="n">
        <v>-30.59</v>
      </c>
      <c r="J81" t="n">
        <v>0.06</v>
      </c>
      <c r="K81" t="n">
        <v>-0.83</v>
      </c>
      <c r="L81" t="n">
        <v>2.64</v>
      </c>
      <c r="M81" t="n">
        <v>-3.57</v>
      </c>
      <c r="N81" t="n">
        <v>5.63</v>
      </c>
      <c r="O81" t="n">
        <v>7.44</v>
      </c>
      <c r="P81" t="n">
        <v>7.47</v>
      </c>
      <c r="Q81" t="n">
        <v>-1.22</v>
      </c>
      <c r="R81" t="n">
        <v>5.25</v>
      </c>
      <c r="S81" t="n">
        <v>4.02</v>
      </c>
      <c r="T81" t="n">
        <v>4.05</v>
      </c>
      <c r="U81" t="n">
        <v>5.52</v>
      </c>
      <c r="V81" t="n">
        <v>7.07</v>
      </c>
    </row>
    <row r="82">
      <c r="A82" s="5" t="inlineStr">
        <is>
          <t>Umsatzwachstum 3J in %</t>
        </is>
      </c>
      <c r="B82" s="5" t="inlineStr">
        <is>
          <t>Revenue Growth 3Y in %</t>
        </is>
      </c>
      <c r="C82" t="n">
        <v>-21.74</v>
      </c>
      <c r="D82" t="n">
        <v>-22.25</v>
      </c>
      <c r="E82" t="n">
        <v>-23.16</v>
      </c>
      <c r="F82" t="n">
        <v>9.56</v>
      </c>
      <c r="G82" t="n">
        <v>-0.19</v>
      </c>
      <c r="H82" t="n">
        <v>1.85</v>
      </c>
      <c r="I82" t="n">
        <v>-10.45</v>
      </c>
      <c r="J82" t="n">
        <v>0.62</v>
      </c>
      <c r="K82" t="n">
        <v>-0.59</v>
      </c>
      <c r="L82" t="n">
        <v>1.57</v>
      </c>
      <c r="M82" t="n">
        <v>3.17</v>
      </c>
      <c r="N82" t="n">
        <v>6.85</v>
      </c>
      <c r="O82" t="n">
        <v>4.56</v>
      </c>
      <c r="P82" t="n">
        <v>3.83</v>
      </c>
      <c r="Q82" t="n">
        <v>2.68</v>
      </c>
      <c r="R82" t="n">
        <v>4.44</v>
      </c>
      <c r="S82" t="n">
        <v>4.53</v>
      </c>
      <c r="T82" t="n">
        <v>5.55</v>
      </c>
      <c r="U82" t="inlineStr">
        <is>
          <t>-</t>
        </is>
      </c>
      <c r="V82" t="inlineStr">
        <is>
          <t>-</t>
        </is>
      </c>
    </row>
    <row r="83">
      <c r="A83" s="5" t="inlineStr">
        <is>
          <t>Umsatzwachstum 5J in %</t>
        </is>
      </c>
      <c r="B83" s="5" t="inlineStr">
        <is>
          <t>Revenue Growth 5Y in %</t>
        </is>
      </c>
      <c r="C83" t="n">
        <v>-14.53</v>
      </c>
      <c r="D83" t="n">
        <v>-7.34</v>
      </c>
      <c r="E83" t="n">
        <v>-12.8</v>
      </c>
      <c r="F83" t="n">
        <v>-0.37</v>
      </c>
      <c r="G83" t="n">
        <v>-0.27</v>
      </c>
      <c r="H83" t="n">
        <v>1.47</v>
      </c>
      <c r="I83" t="n">
        <v>-6.46</v>
      </c>
      <c r="J83" t="n">
        <v>0.79</v>
      </c>
      <c r="K83" t="n">
        <v>2.26</v>
      </c>
      <c r="L83" t="n">
        <v>3.92</v>
      </c>
      <c r="M83" t="n">
        <v>3.15</v>
      </c>
      <c r="N83" t="n">
        <v>4.91</v>
      </c>
      <c r="O83" t="n">
        <v>4.59</v>
      </c>
      <c r="P83" t="n">
        <v>3.91</v>
      </c>
      <c r="Q83" t="n">
        <v>3.52</v>
      </c>
      <c r="R83" t="n">
        <v>5.18</v>
      </c>
      <c r="S83" t="inlineStr">
        <is>
          <t>-</t>
        </is>
      </c>
      <c r="T83" t="inlineStr">
        <is>
          <t>-</t>
        </is>
      </c>
      <c r="U83" t="inlineStr">
        <is>
          <t>-</t>
        </is>
      </c>
      <c r="V83" t="inlineStr">
        <is>
          <t>-</t>
        </is>
      </c>
    </row>
    <row r="84">
      <c r="A84" s="5" t="inlineStr">
        <is>
          <t>Umsatzwachstum 10J in %</t>
        </is>
      </c>
      <c r="B84" s="5" t="inlineStr">
        <is>
          <t>Revenue Growth 10Y in %</t>
        </is>
      </c>
      <c r="C84" t="n">
        <v>-6.53</v>
      </c>
      <c r="D84" t="n">
        <v>-6.9</v>
      </c>
      <c r="E84" t="n">
        <v>-6</v>
      </c>
      <c r="F84" t="n">
        <v>0.95</v>
      </c>
      <c r="G84" t="n">
        <v>1.83</v>
      </c>
      <c r="H84" t="n">
        <v>2.31</v>
      </c>
      <c r="I84" t="n">
        <v>-0.77</v>
      </c>
      <c r="J84" t="n">
        <v>2.69</v>
      </c>
      <c r="K84" t="n">
        <v>3.09</v>
      </c>
      <c r="L84" t="n">
        <v>3.72</v>
      </c>
      <c r="M84" t="n">
        <v>4.17</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-158.02</v>
      </c>
      <c r="D85" t="n">
        <v>-119.24</v>
      </c>
      <c r="E85" t="n">
        <v>83.97</v>
      </c>
      <c r="F85" t="n">
        <v>-10.86</v>
      </c>
      <c r="G85" t="n">
        <v>429.13</v>
      </c>
      <c r="H85" t="n">
        <v>-278.87</v>
      </c>
      <c r="I85" t="n">
        <v>-2466.67</v>
      </c>
      <c r="J85" t="n">
        <v>-99.52</v>
      </c>
      <c r="K85" t="n">
        <v>-25.76</v>
      </c>
      <c r="L85" t="n">
        <v>121.93</v>
      </c>
      <c r="M85" t="n">
        <v>-4.96</v>
      </c>
      <c r="N85" t="n">
        <v>-51.15</v>
      </c>
      <c r="O85" t="n">
        <v>-21.88</v>
      </c>
      <c r="P85" t="n">
        <v>98.87</v>
      </c>
      <c r="Q85" t="n">
        <v>-35.79</v>
      </c>
      <c r="R85" t="n">
        <v>66.73</v>
      </c>
      <c r="S85" t="n">
        <v>11.96</v>
      </c>
      <c r="T85" t="n">
        <v>10.47</v>
      </c>
      <c r="U85" t="n">
        <v>11.7</v>
      </c>
      <c r="V85" t="n">
        <v>53.42</v>
      </c>
    </row>
    <row r="86">
      <c r="A86" s="5" t="inlineStr">
        <is>
          <t>Gewinnwachstum 3J in %</t>
        </is>
      </c>
      <c r="B86" s="5" t="inlineStr">
        <is>
          <t>Earnings Growth 3Y in %</t>
        </is>
      </c>
      <c r="C86" t="n">
        <v>-64.43000000000001</v>
      </c>
      <c r="D86" t="n">
        <v>-15.38</v>
      </c>
      <c r="E86" t="n">
        <v>167.41</v>
      </c>
      <c r="F86" t="n">
        <v>46.47</v>
      </c>
      <c r="G86" t="n">
        <v>-772.14</v>
      </c>
      <c r="H86" t="n">
        <v>-948.35</v>
      </c>
      <c r="I86" t="n">
        <v>-863.98</v>
      </c>
      <c r="J86" t="n">
        <v>-1.12</v>
      </c>
      <c r="K86" t="n">
        <v>30.4</v>
      </c>
      <c r="L86" t="n">
        <v>21.94</v>
      </c>
      <c r="M86" t="n">
        <v>-26</v>
      </c>
      <c r="N86" t="n">
        <v>8.609999999999999</v>
      </c>
      <c r="O86" t="n">
        <v>13.73</v>
      </c>
      <c r="P86" t="n">
        <v>43.27</v>
      </c>
      <c r="Q86" t="n">
        <v>14.3</v>
      </c>
      <c r="R86" t="n">
        <v>29.72</v>
      </c>
      <c r="S86" t="n">
        <v>11.38</v>
      </c>
      <c r="T86" t="n">
        <v>25.2</v>
      </c>
      <c r="U86" t="inlineStr">
        <is>
          <t>-</t>
        </is>
      </c>
      <c r="V86" t="inlineStr">
        <is>
          <t>-</t>
        </is>
      </c>
    </row>
    <row r="87">
      <c r="A87" s="5" t="inlineStr">
        <is>
          <t>Gewinnwachstum 5J in %</t>
        </is>
      </c>
      <c r="B87" s="5" t="inlineStr">
        <is>
          <t>Earnings Growth 5Y in %</t>
        </is>
      </c>
      <c r="C87" t="n">
        <v>45</v>
      </c>
      <c r="D87" t="n">
        <v>20.83</v>
      </c>
      <c r="E87" t="n">
        <v>-448.66</v>
      </c>
      <c r="F87" t="n">
        <v>-485.36</v>
      </c>
      <c r="G87" t="n">
        <v>-488.34</v>
      </c>
      <c r="H87" t="n">
        <v>-549.78</v>
      </c>
      <c r="I87" t="n">
        <v>-495</v>
      </c>
      <c r="J87" t="n">
        <v>-11.89</v>
      </c>
      <c r="K87" t="n">
        <v>3.64</v>
      </c>
      <c r="L87" t="n">
        <v>28.56</v>
      </c>
      <c r="M87" t="n">
        <v>-2.98</v>
      </c>
      <c r="N87" t="n">
        <v>11.36</v>
      </c>
      <c r="O87" t="n">
        <v>23.98</v>
      </c>
      <c r="P87" t="n">
        <v>30.45</v>
      </c>
      <c r="Q87" t="n">
        <v>13.01</v>
      </c>
      <c r="R87" t="n">
        <v>30.86</v>
      </c>
      <c r="S87" t="inlineStr">
        <is>
          <t>-</t>
        </is>
      </c>
      <c r="T87" t="inlineStr">
        <is>
          <t>-</t>
        </is>
      </c>
      <c r="U87" t="inlineStr">
        <is>
          <t>-</t>
        </is>
      </c>
      <c r="V87" t="inlineStr">
        <is>
          <t>-</t>
        </is>
      </c>
    </row>
    <row r="88">
      <c r="A88" s="5" t="inlineStr">
        <is>
          <t>Gewinnwachstum 10J in %</t>
        </is>
      </c>
      <c r="B88" s="5" t="inlineStr">
        <is>
          <t>Earnings Growth 10Y in %</t>
        </is>
      </c>
      <c r="C88" t="n">
        <v>-252.39</v>
      </c>
      <c r="D88" t="n">
        <v>-237.09</v>
      </c>
      <c r="E88" t="n">
        <v>-230.28</v>
      </c>
      <c r="F88" t="n">
        <v>-240.86</v>
      </c>
      <c r="G88" t="n">
        <v>-229.89</v>
      </c>
      <c r="H88" t="n">
        <v>-276.38</v>
      </c>
      <c r="I88" t="n">
        <v>-241.82</v>
      </c>
      <c r="J88" t="n">
        <v>6.04</v>
      </c>
      <c r="K88" t="n">
        <v>17.04</v>
      </c>
      <c r="L88" t="n">
        <v>20.79</v>
      </c>
      <c r="M88" t="n">
        <v>13.94</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0.33</v>
      </c>
      <c r="D89" t="inlineStr">
        <is>
          <t>-</t>
        </is>
      </c>
      <c r="E89" t="n">
        <v>-0.01</v>
      </c>
      <c r="F89" t="n">
        <v>-0.03</v>
      </c>
      <c r="G89" t="n">
        <v>-0.02</v>
      </c>
      <c r="H89" t="n">
        <v>-0.12</v>
      </c>
      <c r="I89" t="inlineStr">
        <is>
          <t>-</t>
        </is>
      </c>
      <c r="J89" t="n">
        <v>-176.62</v>
      </c>
      <c r="K89" t="n">
        <v>4.01</v>
      </c>
      <c r="L89" t="n">
        <v>0.72</v>
      </c>
      <c r="M89" t="n">
        <v>-12.21</v>
      </c>
      <c r="N89" t="n">
        <v>2.04</v>
      </c>
      <c r="O89" t="n">
        <v>0.95</v>
      </c>
      <c r="P89" t="n">
        <v>0.49</v>
      </c>
      <c r="Q89" t="n">
        <v>1.92</v>
      </c>
      <c r="R89" t="n">
        <v>0.52</v>
      </c>
      <c r="S89" t="inlineStr">
        <is>
          <t>-</t>
        </is>
      </c>
      <c r="T89" t="inlineStr">
        <is>
          <t>-</t>
        </is>
      </c>
      <c r="U89" t="inlineStr">
        <is>
          <t>-</t>
        </is>
      </c>
      <c r="V89" t="inlineStr">
        <is>
          <t>-</t>
        </is>
      </c>
    </row>
    <row r="90">
      <c r="A90" s="5" t="inlineStr">
        <is>
          <t>EBIT-Wachstum 1J in %</t>
        </is>
      </c>
      <c r="B90" s="5" t="inlineStr">
        <is>
          <t>EBIT Growth 1Y in %</t>
        </is>
      </c>
      <c r="C90" t="n">
        <v>-46.54</v>
      </c>
      <c r="D90" t="n">
        <v>25.45</v>
      </c>
      <c r="E90" t="n">
        <v>-77.92</v>
      </c>
      <c r="F90" t="n">
        <v>112.8</v>
      </c>
      <c r="G90" t="n">
        <v>-44.15</v>
      </c>
      <c r="H90" t="n">
        <v>81.08</v>
      </c>
      <c r="I90" t="n">
        <v>-49.46</v>
      </c>
      <c r="J90" t="n">
        <v>-34.17</v>
      </c>
      <c r="K90" t="n">
        <v>-4.43</v>
      </c>
      <c r="L90" t="n">
        <v>31.53</v>
      </c>
      <c r="M90" t="n">
        <v>-15.44</v>
      </c>
      <c r="N90" t="n">
        <v>-5.24</v>
      </c>
      <c r="O90" t="n">
        <v>5.8</v>
      </c>
      <c r="P90" t="n">
        <v>14.1</v>
      </c>
      <c r="Q90" t="n">
        <v>-3.92</v>
      </c>
      <c r="R90" t="n">
        <v>37.25</v>
      </c>
      <c r="S90" t="n">
        <v>13.04</v>
      </c>
      <c r="T90" t="n">
        <v>3.19</v>
      </c>
      <c r="U90" t="n">
        <v>10.24</v>
      </c>
      <c r="V90" t="n">
        <v>2.5</v>
      </c>
    </row>
    <row r="91">
      <c r="A91" s="5" t="inlineStr">
        <is>
          <t>EBIT-Wachstum 3J in %</t>
        </is>
      </c>
      <c r="B91" s="5" t="inlineStr">
        <is>
          <t>EBIT Growth 3Y in %</t>
        </is>
      </c>
      <c r="C91" t="n">
        <v>-33</v>
      </c>
      <c r="D91" t="n">
        <v>20.11</v>
      </c>
      <c r="E91" t="n">
        <v>-3.09</v>
      </c>
      <c r="F91" t="n">
        <v>49.91</v>
      </c>
      <c r="G91" t="n">
        <v>-4.18</v>
      </c>
      <c r="H91" t="n">
        <v>-0.85</v>
      </c>
      <c r="I91" t="n">
        <v>-29.35</v>
      </c>
      <c r="J91" t="n">
        <v>-2.36</v>
      </c>
      <c r="K91" t="n">
        <v>3.89</v>
      </c>
      <c r="L91" t="n">
        <v>3.62</v>
      </c>
      <c r="M91" t="n">
        <v>-4.96</v>
      </c>
      <c r="N91" t="n">
        <v>4.89</v>
      </c>
      <c r="O91" t="n">
        <v>5.33</v>
      </c>
      <c r="P91" t="n">
        <v>15.81</v>
      </c>
      <c r="Q91" t="n">
        <v>15.46</v>
      </c>
      <c r="R91" t="n">
        <v>17.83</v>
      </c>
      <c r="S91" t="n">
        <v>8.82</v>
      </c>
      <c r="T91" t="n">
        <v>5.31</v>
      </c>
      <c r="U91" t="inlineStr">
        <is>
          <t>-</t>
        </is>
      </c>
      <c r="V91" t="inlineStr">
        <is>
          <t>-</t>
        </is>
      </c>
    </row>
    <row r="92">
      <c r="A92" s="5" t="inlineStr">
        <is>
          <t>EBIT-Wachstum 5J in %</t>
        </is>
      </c>
      <c r="B92" s="5" t="inlineStr">
        <is>
          <t>EBIT Growth 5Y in %</t>
        </is>
      </c>
      <c r="C92" t="n">
        <v>-6.07</v>
      </c>
      <c r="D92" t="n">
        <v>19.45</v>
      </c>
      <c r="E92" t="n">
        <v>4.47</v>
      </c>
      <c r="F92" t="n">
        <v>13.22</v>
      </c>
      <c r="G92" t="n">
        <v>-10.23</v>
      </c>
      <c r="H92" t="n">
        <v>4.91</v>
      </c>
      <c r="I92" t="n">
        <v>-14.39</v>
      </c>
      <c r="J92" t="n">
        <v>-5.55</v>
      </c>
      <c r="K92" t="n">
        <v>2.44</v>
      </c>
      <c r="L92" t="n">
        <v>6.15</v>
      </c>
      <c r="M92" t="n">
        <v>-0.9399999999999999</v>
      </c>
      <c r="N92" t="n">
        <v>9.6</v>
      </c>
      <c r="O92" t="n">
        <v>13.25</v>
      </c>
      <c r="P92" t="n">
        <v>12.73</v>
      </c>
      <c r="Q92" t="n">
        <v>11.96</v>
      </c>
      <c r="R92" t="n">
        <v>13.24</v>
      </c>
      <c r="S92" t="inlineStr">
        <is>
          <t>-</t>
        </is>
      </c>
      <c r="T92" t="inlineStr">
        <is>
          <t>-</t>
        </is>
      </c>
      <c r="U92" t="inlineStr">
        <is>
          <t>-</t>
        </is>
      </c>
      <c r="V92" t="inlineStr">
        <is>
          <t>-</t>
        </is>
      </c>
    </row>
    <row r="93">
      <c r="A93" s="5" t="inlineStr">
        <is>
          <t>EBIT-Wachstum 10J in %</t>
        </is>
      </c>
      <c r="B93" s="5" t="inlineStr">
        <is>
          <t>EBIT Growth 10Y in %</t>
        </is>
      </c>
      <c r="C93" t="n">
        <v>-0.58</v>
      </c>
      <c r="D93" t="n">
        <v>2.53</v>
      </c>
      <c r="E93" t="n">
        <v>-0.54</v>
      </c>
      <c r="F93" t="n">
        <v>7.83</v>
      </c>
      <c r="G93" t="n">
        <v>-2.04</v>
      </c>
      <c r="H93" t="n">
        <v>1.98</v>
      </c>
      <c r="I93" t="n">
        <v>-2.4</v>
      </c>
      <c r="J93" t="n">
        <v>3.85</v>
      </c>
      <c r="K93" t="n">
        <v>7.59</v>
      </c>
      <c r="L93" t="n">
        <v>9.050000000000001</v>
      </c>
      <c r="M93" t="n">
        <v>6.15</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618.97</v>
      </c>
      <c r="D94" t="n">
        <v>-39.96</v>
      </c>
      <c r="E94" t="n">
        <v>-13.44</v>
      </c>
      <c r="F94" t="n">
        <v>27.69</v>
      </c>
      <c r="G94" t="n">
        <v>3.07</v>
      </c>
      <c r="H94" t="n">
        <v>-178.23</v>
      </c>
      <c r="I94" t="n">
        <v>-284.98</v>
      </c>
      <c r="J94" t="n">
        <v>-31.7</v>
      </c>
      <c r="K94" t="n">
        <v>-38.71</v>
      </c>
      <c r="L94" t="n">
        <v>28.44</v>
      </c>
      <c r="M94" t="n">
        <v>54.83</v>
      </c>
      <c r="N94" t="n">
        <v>-40.14</v>
      </c>
      <c r="O94" t="n">
        <v>21.49</v>
      </c>
      <c r="P94" t="n">
        <v>-20.79</v>
      </c>
      <c r="Q94" t="n">
        <v>33.41</v>
      </c>
      <c r="R94" t="n">
        <v>24.12</v>
      </c>
      <c r="S94" t="n">
        <v>28.13</v>
      </c>
      <c r="T94" t="n">
        <v>-41.94</v>
      </c>
      <c r="U94" t="n">
        <v>-45.97</v>
      </c>
      <c r="V94" t="n">
        <v>17.24</v>
      </c>
    </row>
    <row r="95">
      <c r="A95" s="5" t="inlineStr">
        <is>
          <t>Op.Cashflow Wachstum 3J in %</t>
        </is>
      </c>
      <c r="B95" s="5" t="inlineStr">
        <is>
          <t>Op.Cashflow Wachstum 3Y in %</t>
        </is>
      </c>
      <c r="C95" t="n">
        <v>188.52</v>
      </c>
      <c r="D95" t="n">
        <v>-8.57</v>
      </c>
      <c r="E95" t="n">
        <v>5.77</v>
      </c>
      <c r="F95" t="n">
        <v>-49.16</v>
      </c>
      <c r="G95" t="n">
        <v>-153.38</v>
      </c>
      <c r="H95" t="n">
        <v>-164.97</v>
      </c>
      <c r="I95" t="n">
        <v>-118.46</v>
      </c>
      <c r="J95" t="n">
        <v>-13.99</v>
      </c>
      <c r="K95" t="n">
        <v>14.85</v>
      </c>
      <c r="L95" t="n">
        <v>14.38</v>
      </c>
      <c r="M95" t="n">
        <v>12.06</v>
      </c>
      <c r="N95" t="n">
        <v>-13.15</v>
      </c>
      <c r="O95" t="n">
        <v>11.37</v>
      </c>
      <c r="P95" t="n">
        <v>12.25</v>
      </c>
      <c r="Q95" t="n">
        <v>28.55</v>
      </c>
      <c r="R95" t="n">
        <v>3.44</v>
      </c>
      <c r="S95" t="n">
        <v>-19.93</v>
      </c>
      <c r="T95" t="n">
        <v>-23.56</v>
      </c>
      <c r="U95" t="inlineStr">
        <is>
          <t>-</t>
        </is>
      </c>
      <c r="V95" t="inlineStr">
        <is>
          <t>-</t>
        </is>
      </c>
    </row>
    <row r="96">
      <c r="A96" s="5" t="inlineStr">
        <is>
          <t>Op.Cashflow Wachstum 5J in %</t>
        </is>
      </c>
      <c r="B96" s="5" t="inlineStr">
        <is>
          <t>Op.Cashflow Wachstum 5Y in %</t>
        </is>
      </c>
      <c r="C96" t="n">
        <v>119.27</v>
      </c>
      <c r="D96" t="n">
        <v>-40.17</v>
      </c>
      <c r="E96" t="n">
        <v>-89.18000000000001</v>
      </c>
      <c r="F96" t="n">
        <v>-92.83</v>
      </c>
      <c r="G96" t="n">
        <v>-106.11</v>
      </c>
      <c r="H96" t="n">
        <v>-101.04</v>
      </c>
      <c r="I96" t="n">
        <v>-54.42</v>
      </c>
      <c r="J96" t="n">
        <v>-5.46</v>
      </c>
      <c r="K96" t="n">
        <v>5.18</v>
      </c>
      <c r="L96" t="n">
        <v>8.77</v>
      </c>
      <c r="M96" t="n">
        <v>9.76</v>
      </c>
      <c r="N96" t="n">
        <v>3.62</v>
      </c>
      <c r="O96" t="n">
        <v>17.27</v>
      </c>
      <c r="P96" t="n">
        <v>4.59</v>
      </c>
      <c r="Q96" t="n">
        <v>-0.45</v>
      </c>
      <c r="R96" t="n">
        <v>-3.68</v>
      </c>
      <c r="S96" t="inlineStr">
        <is>
          <t>-</t>
        </is>
      </c>
      <c r="T96" t="inlineStr">
        <is>
          <t>-</t>
        </is>
      </c>
      <c r="U96" t="inlineStr">
        <is>
          <t>-</t>
        </is>
      </c>
      <c r="V96" t="inlineStr">
        <is>
          <t>-</t>
        </is>
      </c>
    </row>
    <row r="97">
      <c r="A97" s="5" t="inlineStr">
        <is>
          <t>Op.Cashflow Wachstum 10J in %</t>
        </is>
      </c>
      <c r="B97" s="5" t="inlineStr">
        <is>
          <t>Op.Cashflow Wachstum 10Y in %</t>
        </is>
      </c>
      <c r="C97" t="n">
        <v>9.119999999999999</v>
      </c>
      <c r="D97" t="n">
        <v>-47.3</v>
      </c>
      <c r="E97" t="n">
        <v>-47.32</v>
      </c>
      <c r="F97" t="n">
        <v>-43.82</v>
      </c>
      <c r="G97" t="n">
        <v>-48.67</v>
      </c>
      <c r="H97" t="n">
        <v>-45.64</v>
      </c>
      <c r="I97" t="n">
        <v>-25.4</v>
      </c>
      <c r="J97" t="n">
        <v>5.91</v>
      </c>
      <c r="K97" t="n">
        <v>4.88</v>
      </c>
      <c r="L97" t="n">
        <v>4.16</v>
      </c>
      <c r="M97" t="n">
        <v>3.04</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-407</v>
      </c>
      <c r="D98" t="n">
        <v>-591</v>
      </c>
      <c r="E98" t="n">
        <v>-415</v>
      </c>
      <c r="F98" t="n">
        <v>-2087</v>
      </c>
      <c r="G98" t="n">
        <v>-1194</v>
      </c>
      <c r="H98" t="n">
        <v>-3652</v>
      </c>
      <c r="I98" t="n">
        <v>-3437</v>
      </c>
      <c r="J98" t="n">
        <v>-2593</v>
      </c>
      <c r="K98" t="n">
        <v>-4131</v>
      </c>
      <c r="L98" t="n">
        <v>-3462</v>
      </c>
      <c r="M98" t="n">
        <v>-3366</v>
      </c>
      <c r="N98" t="n">
        <v>-5365</v>
      </c>
      <c r="O98" t="n">
        <v>-5016</v>
      </c>
      <c r="P98" t="n">
        <v>-4062</v>
      </c>
      <c r="Q98" t="n">
        <v>-3859</v>
      </c>
      <c r="R98" t="n">
        <v>11059</v>
      </c>
      <c r="S98" t="n">
        <v>9934</v>
      </c>
      <c r="T98" t="n">
        <v>10055</v>
      </c>
      <c r="U98" t="n">
        <v>9790</v>
      </c>
      <c r="V98" t="n">
        <v>10337</v>
      </c>
      <c r="W98" t="n">
        <v>10207</v>
      </c>
    </row>
  </sheetData>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10"/>
    <col customWidth="1" max="16" min="16" width="21"/>
    <col customWidth="1" max="17" min="17" width="20"/>
    <col customWidth="1" max="18" min="18" width="10"/>
    <col customWidth="1" max="19" min="19" width="10"/>
    <col customWidth="1" max="20" min="20" width="20"/>
    <col customWidth="1" max="21" min="21" width="10"/>
    <col customWidth="1" max="22" min="22" width="20"/>
    <col customWidth="1" max="23" min="23" width="10"/>
  </cols>
  <sheetData>
    <row r="1">
      <c r="A1" s="1" t="inlineStr">
        <is>
          <t xml:space="preserve">CEWE STIFTUNG </t>
        </is>
      </c>
      <c r="B1" s="2" t="inlineStr">
        <is>
          <t>WKN: 540390  ISIN: DE0005403901  Symbol:CWC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1961</t>
        </is>
      </c>
      <c r="C4" s="5" t="inlineStr">
        <is>
          <t>Telefon / Phone</t>
        </is>
      </c>
      <c r="D4" s="5" t="inlineStr"/>
      <c r="E4" t="inlineStr">
        <is>
          <t>+49-441-404-0</t>
        </is>
      </c>
      <c r="G4" t="inlineStr">
        <is>
          <t>05.02.2020</t>
        </is>
      </c>
      <c r="H4" t="inlineStr">
        <is>
          <t>Preliminary Results</t>
        </is>
      </c>
      <c r="J4" t="inlineStr">
        <is>
          <t>Erbengemeinschaft nach Herrn Senator h.c. Heinz Neumüller</t>
        </is>
      </c>
      <c r="L4" t="inlineStr">
        <is>
          <t>27,30%</t>
        </is>
      </c>
    </row>
    <row r="5">
      <c r="A5" s="5" t="inlineStr">
        <is>
          <t>Ticker</t>
        </is>
      </c>
      <c r="B5" t="inlineStr">
        <is>
          <t>CWC</t>
        </is>
      </c>
      <c r="C5" s="5" t="inlineStr">
        <is>
          <t>Fax</t>
        </is>
      </c>
      <c r="D5" s="5" t="inlineStr"/>
      <c r="E5" t="inlineStr">
        <is>
          <t>+49-441-404-421</t>
        </is>
      </c>
      <c r="G5" t="inlineStr">
        <is>
          <t>26.03.2020</t>
        </is>
      </c>
      <c r="H5" t="inlineStr">
        <is>
          <t>Annual Press Conference</t>
        </is>
      </c>
      <c r="J5" t="inlineStr">
        <is>
          <t>Union Investment Privatfonds GmbH</t>
        </is>
      </c>
      <c r="L5" t="inlineStr">
        <is>
          <t>5,11%</t>
        </is>
      </c>
    </row>
    <row r="6">
      <c r="A6" s="5" t="inlineStr">
        <is>
          <t>Gelistet Seit / Listed Since</t>
        </is>
      </c>
      <c r="B6" t="inlineStr">
        <is>
          <t>24.03.1993</t>
        </is>
      </c>
      <c r="C6" s="5" t="inlineStr">
        <is>
          <t>Internet</t>
        </is>
      </c>
      <c r="D6" s="5" t="inlineStr"/>
      <c r="E6" t="inlineStr">
        <is>
          <t>http://www.cewecolor.de</t>
        </is>
      </c>
      <c r="G6" t="inlineStr">
        <is>
          <t>12.05.2020</t>
        </is>
      </c>
      <c r="H6" t="inlineStr">
        <is>
          <t>Result Q1</t>
        </is>
      </c>
      <c r="J6" t="inlineStr">
        <is>
          <t>eigene Anteile</t>
        </is>
      </c>
      <c r="L6" t="inlineStr">
        <is>
          <t>1,30%</t>
        </is>
      </c>
    </row>
    <row r="7">
      <c r="A7" s="5" t="inlineStr">
        <is>
          <t>Nominalwert / Nominal Value</t>
        </is>
      </c>
      <c r="B7" t="inlineStr">
        <is>
          <t>2,60</t>
        </is>
      </c>
      <c r="C7" s="5" t="inlineStr">
        <is>
          <t>E-Mail</t>
        </is>
      </c>
      <c r="D7" s="5" t="inlineStr"/>
      <c r="E7" t="inlineStr">
        <is>
          <t>info@cewecolor.de</t>
        </is>
      </c>
      <c r="G7" t="inlineStr">
        <is>
          <t>10.06.2020</t>
        </is>
      </c>
      <c r="H7" t="inlineStr">
        <is>
          <t>Annual General Meeting</t>
        </is>
      </c>
      <c r="J7" t="inlineStr">
        <is>
          <t>DWS Investment</t>
        </is>
      </c>
      <c r="L7" t="inlineStr">
        <is>
          <t>2,83%</t>
        </is>
      </c>
    </row>
    <row r="8">
      <c r="A8" s="5" t="inlineStr">
        <is>
          <t>Land / Country</t>
        </is>
      </c>
      <c r="B8" t="inlineStr">
        <is>
          <t>Deutschland</t>
        </is>
      </c>
      <c r="C8" s="5" t="inlineStr">
        <is>
          <t>Inv. Relations Telefon / Phone</t>
        </is>
      </c>
      <c r="D8" s="5" t="inlineStr"/>
      <c r="E8" t="inlineStr">
        <is>
          <t>+49-441-404-2288</t>
        </is>
      </c>
      <c r="G8" t="inlineStr">
        <is>
          <t>06.08.2020</t>
        </is>
      </c>
      <c r="H8" t="inlineStr">
        <is>
          <t>Score Half Year</t>
        </is>
      </c>
      <c r="J8" t="inlineStr">
        <is>
          <t>Freefloat</t>
        </is>
      </c>
      <c r="L8" t="inlineStr">
        <is>
          <t>63,46%</t>
        </is>
      </c>
    </row>
    <row r="9">
      <c r="A9" s="5" t="inlineStr">
        <is>
          <t>Währung / Currency</t>
        </is>
      </c>
      <c r="B9" t="inlineStr">
        <is>
          <t>EUR</t>
        </is>
      </c>
      <c r="C9" s="5" t="inlineStr">
        <is>
          <t>Inv. Relations E-Mail</t>
        </is>
      </c>
      <c r="D9" s="5" t="inlineStr"/>
      <c r="E9" t="inlineStr">
        <is>
          <t>IR@cewecolor.de</t>
        </is>
      </c>
      <c r="G9" t="inlineStr">
        <is>
          <t>12.11.2020</t>
        </is>
      </c>
      <c r="H9" t="inlineStr">
        <is>
          <t>Q3 Earnings</t>
        </is>
      </c>
    </row>
    <row r="10">
      <c r="A10" s="5" t="inlineStr">
        <is>
          <t>Branche / Industry</t>
        </is>
      </c>
      <c r="B10" t="inlineStr">
        <is>
          <t>Other Consumer Goods</t>
        </is>
      </c>
      <c r="C10" s="5" t="inlineStr">
        <is>
          <t>Kontaktperson / Contact Person</t>
        </is>
      </c>
      <c r="D10" s="5" t="inlineStr"/>
      <c r="E10" t="inlineStr">
        <is>
          <t>Axel Weber</t>
        </is>
      </c>
    </row>
    <row r="11">
      <c r="A11" s="5" t="inlineStr">
        <is>
          <t>Sektor / Sector</t>
        </is>
      </c>
      <c r="B11" t="inlineStr">
        <is>
          <t>Consumer Goods</t>
        </is>
      </c>
    </row>
    <row r="12">
      <c r="A12" s="5" t="inlineStr">
        <is>
          <t>Typ / Genre</t>
        </is>
      </c>
      <c r="B12" t="inlineStr">
        <is>
          <t>Inhaberaktie</t>
        </is>
      </c>
    </row>
    <row r="13">
      <c r="A13" s="5" t="inlineStr">
        <is>
          <t>Adresse / Address</t>
        </is>
      </c>
      <c r="B13" t="inlineStr">
        <is>
          <t>CEWE Stiftung &amp; Co. KGaAMeerweg 30-32  D-26133 Oldenburg</t>
        </is>
      </c>
    </row>
    <row r="14">
      <c r="A14" s="5" t="inlineStr">
        <is>
          <t>Management</t>
        </is>
      </c>
      <c r="B14" t="inlineStr">
        <is>
          <t>Dr. Christian Friege, Patrick Berkhouwer, Dr. Reiner Fageth, Carsten Heitkamp, Dr. Olaf Holzkämper, Thomas Mehls, Frank Zweigle</t>
        </is>
      </c>
    </row>
    <row r="15">
      <c r="A15" s="5" t="inlineStr">
        <is>
          <t>Aufsichtsrat / Board</t>
        </is>
      </c>
      <c r="B15" t="inlineStr">
        <is>
          <t>Otto Korte, Paolo Dell`Antonio, Prof. Dr. Christiane Hipp, Patrizia Geibel-Conrad, Dr. Birgit Vemmer, Dr. Hans-Henning Wiegmann, Insa Lukaßen, Elwira Wall, Marion Gerdes, Petra Adolph, Markus Schwarz, Alexander Oyen</t>
        </is>
      </c>
    </row>
    <row r="16">
      <c r="A16" s="5" t="inlineStr">
        <is>
          <t>Beschreibung</t>
        </is>
      </c>
      <c r="B16" t="inlineStr">
        <is>
          <t>Die CEWE Stiftung &amp; Co. KGaA ist eine der führenden internationalen Fotoentwicklungs-Gruppen. Das Unternehmen ist Holding einer Reihe operativ tätiger Gesellschaften im In- und Ausland. Diese beliefern sowohl den stationären Handel als auch den Internethandel (e-Commerce) mit Fotoarbeiten. Das Unternehmen entwickelt jährlich mehrere Milliarden Farbfotos und mehrere Millionen CEWE FOTOBÜCHER, die sowohl von Filmen als auch von digitalen Bilddaten stammen. Weitere Produkte sind Fotokalender, Grußkarten und Wanddekorationen. CeWe Color zählt zu den Vorreitern bei der Einführung neuer digitaler Technologien, z. B. der Bestellung von Digitalfotos über das Internet oder mit Hilfe von Orderterminals (DigiFoto-Makern) im stationären Handel. Im Segment Online-Druck vermarktet der Fotoentwickler überwiegend Werbedrucksachen über die Vertriebsplattformen CEWE-PRINT, saxoprint und viaprinto. Copyright 2014 FINANCE BASE AG</t>
        </is>
      </c>
    </row>
    <row r="17">
      <c r="A17" s="5" t="inlineStr">
        <is>
          <t>Profile</t>
        </is>
      </c>
      <c r="B17" t="inlineStr">
        <is>
          <t>The CEWE Stiftung &amp; Co. KGaA is one of the leading international photo development groups. The company is holding a series operationally active companies at home and abroad. This supply both stores and Internet commerce (e-commerce) with photographic. The company develops every year billions of color photos and several million CEWE PHOTO BOOKS, as well as from both films from digital image data. Other products include photo calendars, greeting cards and wall decorations. CeWe Color is one new digital technologies at the forefront in introducing such. Example ordering digital photos in the Internet or with the help of order terminals (DigiFoto Makers) in retail stores. In the segment of online printing the photo developer marketed mainly advertising materials about the distribution platforms CEWE-PRINT, Saxoprint and viaprinto.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714.9</v>
      </c>
      <c r="D20" t="n">
        <v>653.3</v>
      </c>
      <c r="E20" t="n">
        <v>599.4</v>
      </c>
      <c r="F20" t="n">
        <v>593.1</v>
      </c>
      <c r="G20" t="n">
        <v>554.2</v>
      </c>
      <c r="H20" t="n">
        <v>523.8</v>
      </c>
      <c r="I20" t="n">
        <v>528.6</v>
      </c>
      <c r="J20" t="n">
        <v>503.3</v>
      </c>
      <c r="K20" t="n">
        <v>469</v>
      </c>
      <c r="L20" t="n">
        <v>446.8</v>
      </c>
      <c r="M20" t="n">
        <v>409.8</v>
      </c>
      <c r="N20" t="n">
        <v>420</v>
      </c>
      <c r="O20" t="n">
        <v>413.5</v>
      </c>
      <c r="P20" t="n">
        <v>400.5</v>
      </c>
      <c r="Q20" t="n">
        <v>431.1</v>
      </c>
      <c r="R20" t="n">
        <v>428.4</v>
      </c>
      <c r="S20" t="n">
        <v>416.2</v>
      </c>
      <c r="T20" t="n">
        <v>439.2</v>
      </c>
      <c r="U20" t="n">
        <v>436.9</v>
      </c>
      <c r="V20" t="n">
        <v>403.2</v>
      </c>
      <c r="W20" t="inlineStr">
        <is>
          <t>-</t>
        </is>
      </c>
    </row>
    <row r="21">
      <c r="A21" s="5" t="inlineStr">
        <is>
          <t>Bruttoergebnis vom Umsatz</t>
        </is>
      </c>
      <c r="B21" s="5" t="inlineStr">
        <is>
          <t>Gross Profit</t>
        </is>
      </c>
      <c r="C21" t="n">
        <v>552.7</v>
      </c>
      <c r="D21" t="n">
        <v>500.7</v>
      </c>
      <c r="E21" t="n">
        <v>455.1</v>
      </c>
      <c r="F21" t="n">
        <v>445.6</v>
      </c>
      <c r="G21" t="n">
        <v>412.8</v>
      </c>
      <c r="H21" t="n">
        <v>383.7</v>
      </c>
      <c r="I21" t="n">
        <v>364.5</v>
      </c>
      <c r="J21" t="n">
        <v>347.9</v>
      </c>
      <c r="K21" t="n">
        <v>319.5</v>
      </c>
      <c r="L21" t="n">
        <v>304.5</v>
      </c>
      <c r="M21" t="n">
        <v>284.6</v>
      </c>
      <c r="N21" t="n">
        <v>285.6</v>
      </c>
      <c r="O21" t="n">
        <v>285</v>
      </c>
      <c r="P21" t="n">
        <v>282.1</v>
      </c>
      <c r="Q21" t="n">
        <v>314</v>
      </c>
      <c r="R21" t="n">
        <v>288.1</v>
      </c>
      <c r="S21" t="n">
        <v>275.5</v>
      </c>
      <c r="T21" t="n">
        <v>280.5</v>
      </c>
      <c r="U21" t="n">
        <v>282.3</v>
      </c>
      <c r="V21" t="n">
        <v>273.5</v>
      </c>
      <c r="W21" t="inlineStr">
        <is>
          <t>-</t>
        </is>
      </c>
    </row>
    <row r="22">
      <c r="A22" s="5" t="inlineStr">
        <is>
          <t>Operatives Ergebnis (EBIT)</t>
        </is>
      </c>
      <c r="B22" s="5" t="inlineStr">
        <is>
          <t>EBIT Earning Before Interest &amp; Tax</t>
        </is>
      </c>
      <c r="C22" t="n">
        <v>57.8</v>
      </c>
      <c r="D22" t="n">
        <v>53.7</v>
      </c>
      <c r="E22" t="n">
        <v>49.2</v>
      </c>
      <c r="F22" t="n">
        <v>47</v>
      </c>
      <c r="G22" t="n">
        <v>36.8</v>
      </c>
      <c r="H22" t="n">
        <v>32.6</v>
      </c>
      <c r="I22" t="n">
        <v>29.4</v>
      </c>
      <c r="J22" t="n">
        <v>28.9</v>
      </c>
      <c r="K22" t="n">
        <v>30.1</v>
      </c>
      <c r="L22" t="n">
        <v>28.2</v>
      </c>
      <c r="M22" t="n">
        <v>18.7</v>
      </c>
      <c r="N22" t="n">
        <v>12.4</v>
      </c>
      <c r="O22" t="n">
        <v>14.3</v>
      </c>
      <c r="P22" t="n">
        <v>26.4</v>
      </c>
      <c r="Q22" t="n">
        <v>28.7</v>
      </c>
      <c r="R22" t="n">
        <v>15.9</v>
      </c>
      <c r="S22" t="n">
        <v>15.2</v>
      </c>
      <c r="T22" t="n">
        <v>27.5</v>
      </c>
      <c r="U22" t="n">
        <v>25</v>
      </c>
      <c r="V22" t="n">
        <v>33</v>
      </c>
      <c r="W22" t="inlineStr">
        <is>
          <t>-</t>
        </is>
      </c>
    </row>
    <row r="23">
      <c r="A23" s="5" t="inlineStr">
        <is>
          <t>Finanzergebnis</t>
        </is>
      </c>
      <c r="B23" s="5" t="inlineStr">
        <is>
          <t>Financial Result</t>
        </is>
      </c>
      <c r="C23" t="n">
        <v>-3.5</v>
      </c>
      <c r="D23" t="n">
        <v>-0.4</v>
      </c>
      <c r="E23" t="n">
        <v>-0.3</v>
      </c>
      <c r="F23" t="n">
        <v>-0.8</v>
      </c>
      <c r="G23" t="n">
        <v>-0.5</v>
      </c>
      <c r="H23" t="n">
        <v>-1.1</v>
      </c>
      <c r="I23" t="n">
        <v>-1.6</v>
      </c>
      <c r="J23" t="n">
        <v>-2.2</v>
      </c>
      <c r="K23" t="n">
        <v>-0.9</v>
      </c>
      <c r="L23" t="n">
        <v>-1.8</v>
      </c>
      <c r="M23" t="n">
        <v>-1.9</v>
      </c>
      <c r="N23" t="n">
        <v>-1.7</v>
      </c>
      <c r="O23" t="n">
        <v>-1.5</v>
      </c>
      <c r="P23" t="n">
        <v>-5.3</v>
      </c>
      <c r="Q23" t="n">
        <v>-3.2</v>
      </c>
      <c r="R23" t="n">
        <v>-1.7</v>
      </c>
      <c r="S23" t="n">
        <v>-2</v>
      </c>
      <c r="T23" t="n">
        <v>-1.4</v>
      </c>
      <c r="U23" t="n">
        <v>-4.8</v>
      </c>
      <c r="V23" t="n">
        <v>-3</v>
      </c>
      <c r="W23" t="inlineStr">
        <is>
          <t>-</t>
        </is>
      </c>
    </row>
    <row r="24">
      <c r="A24" s="5" t="inlineStr">
        <is>
          <t>Ergebnis vor Steuer (EBT)</t>
        </is>
      </c>
      <c r="B24" s="5" t="inlineStr">
        <is>
          <t>EBT Earning Before Tax</t>
        </is>
      </c>
      <c r="C24" t="n">
        <v>54.3</v>
      </c>
      <c r="D24" t="n">
        <v>53.3</v>
      </c>
      <c r="E24" t="n">
        <v>48.9</v>
      </c>
      <c r="F24" t="n">
        <v>46.2</v>
      </c>
      <c r="G24" t="n">
        <v>36.3</v>
      </c>
      <c r="H24" t="n">
        <v>31.5</v>
      </c>
      <c r="I24" t="n">
        <v>27.8</v>
      </c>
      <c r="J24" t="n">
        <v>26.7</v>
      </c>
      <c r="K24" t="n">
        <v>29.2</v>
      </c>
      <c r="L24" t="n">
        <v>26.4</v>
      </c>
      <c r="M24" t="n">
        <v>16.8</v>
      </c>
      <c r="N24" t="n">
        <v>10.7</v>
      </c>
      <c r="O24" t="n">
        <v>12.8</v>
      </c>
      <c r="P24" t="n">
        <v>21.1</v>
      </c>
      <c r="Q24" t="n">
        <v>25.5</v>
      </c>
      <c r="R24" t="n">
        <v>14.2</v>
      </c>
      <c r="S24" t="n">
        <v>13.2</v>
      </c>
      <c r="T24" t="n">
        <v>26.1</v>
      </c>
      <c r="U24" t="n">
        <v>20.2</v>
      </c>
      <c r="V24" t="n">
        <v>30</v>
      </c>
      <c r="W24" t="inlineStr">
        <is>
          <t>-</t>
        </is>
      </c>
    </row>
    <row r="25">
      <c r="A25" s="5" t="inlineStr">
        <is>
          <t>Steuern auf Einkommen und Ertrag</t>
        </is>
      </c>
      <c r="B25" s="5" t="inlineStr">
        <is>
          <t>Taxes on income and earnings</t>
        </is>
      </c>
      <c r="C25" t="n">
        <v>21.6</v>
      </c>
      <c r="D25" t="n">
        <v>17</v>
      </c>
      <c r="E25" t="n">
        <v>15.3</v>
      </c>
      <c r="F25" t="n">
        <v>15.8</v>
      </c>
      <c r="G25" t="n">
        <v>13.6</v>
      </c>
      <c r="H25" t="n">
        <v>10.1</v>
      </c>
      <c r="I25" t="n">
        <v>5.5</v>
      </c>
      <c r="J25" t="n">
        <v>7.1</v>
      </c>
      <c r="K25" t="n">
        <v>9.800000000000001</v>
      </c>
      <c r="L25" t="n">
        <v>11.7</v>
      </c>
      <c r="M25" t="n">
        <v>9.199999999999999</v>
      </c>
      <c r="N25" t="n">
        <v>2.5</v>
      </c>
      <c r="O25" t="n">
        <v>5.5</v>
      </c>
      <c r="P25" t="n">
        <v>1</v>
      </c>
      <c r="Q25" t="n">
        <v>11.6</v>
      </c>
      <c r="R25" t="n">
        <v>10.7</v>
      </c>
      <c r="S25" t="n">
        <v>7.2</v>
      </c>
      <c r="T25" t="n">
        <v>7.4</v>
      </c>
      <c r="U25" t="n">
        <v>8</v>
      </c>
      <c r="V25" t="n">
        <v>14.3</v>
      </c>
      <c r="W25" t="inlineStr">
        <is>
          <t>-</t>
        </is>
      </c>
    </row>
    <row r="26">
      <c r="A26" s="5" t="inlineStr">
        <is>
          <t>Ergebnis nach Steuer</t>
        </is>
      </c>
      <c r="B26" s="5" t="inlineStr">
        <is>
          <t>Earnings after tax</t>
        </is>
      </c>
      <c r="C26" t="n">
        <v>32.7</v>
      </c>
      <c r="D26" t="n">
        <v>36.3</v>
      </c>
      <c r="E26" t="n">
        <v>33.6</v>
      </c>
      <c r="F26" t="n">
        <v>30.4</v>
      </c>
      <c r="G26" t="n">
        <v>22.7</v>
      </c>
      <c r="H26" t="n">
        <v>21.4</v>
      </c>
      <c r="I26" t="n">
        <v>21.6</v>
      </c>
      <c r="J26" t="n">
        <v>18.8</v>
      </c>
      <c r="K26" t="n">
        <v>18.6</v>
      </c>
      <c r="L26" t="n">
        <v>13.7</v>
      </c>
      <c r="M26" t="n">
        <v>6.7</v>
      </c>
      <c r="N26" t="n">
        <v>7</v>
      </c>
      <c r="O26" t="n">
        <v>5.9</v>
      </c>
      <c r="P26" t="n">
        <v>17.9</v>
      </c>
      <c r="Q26" t="n">
        <v>11.5</v>
      </c>
      <c r="R26" t="n">
        <v>1.2</v>
      </c>
      <c r="S26" t="n">
        <v>3.6</v>
      </c>
      <c r="T26" t="n">
        <v>16.4</v>
      </c>
      <c r="U26" t="n">
        <v>9.9</v>
      </c>
      <c r="V26" t="n">
        <v>13.7</v>
      </c>
      <c r="W26" t="inlineStr">
        <is>
          <t>-</t>
        </is>
      </c>
    </row>
    <row r="27">
      <c r="A27" s="5" t="inlineStr">
        <is>
          <t>Minderheitenanteil</t>
        </is>
      </c>
      <c r="B27" s="5" t="inlineStr">
        <is>
          <t>Minority Share</t>
        </is>
      </c>
      <c r="C27" t="inlineStr">
        <is>
          <t>-</t>
        </is>
      </c>
      <c r="D27" t="inlineStr">
        <is>
          <t>-</t>
        </is>
      </c>
      <c r="E27" t="inlineStr">
        <is>
          <t>-</t>
        </is>
      </c>
      <c r="F27" t="inlineStr">
        <is>
          <t>-</t>
        </is>
      </c>
      <c r="G27" t="n">
        <v>-0.4</v>
      </c>
      <c r="H27" t="inlineStr">
        <is>
          <t>-</t>
        </is>
      </c>
      <c r="I27" t="inlineStr">
        <is>
          <t>-</t>
        </is>
      </c>
      <c r="J27" t="inlineStr">
        <is>
          <t>-</t>
        </is>
      </c>
      <c r="K27" t="inlineStr">
        <is>
          <t>-</t>
        </is>
      </c>
      <c r="L27" t="inlineStr">
        <is>
          <t>-</t>
        </is>
      </c>
      <c r="M27" t="inlineStr">
        <is>
          <t>-</t>
        </is>
      </c>
      <c r="N27" t="inlineStr">
        <is>
          <t>-</t>
        </is>
      </c>
      <c r="O27" t="inlineStr">
        <is>
          <t>-</t>
        </is>
      </c>
      <c r="P27" t="n">
        <v>-3.8</v>
      </c>
      <c r="Q27" t="n">
        <v>-4.4</v>
      </c>
      <c r="R27" t="n">
        <v>-0.9</v>
      </c>
      <c r="S27" t="n">
        <v>-1.4</v>
      </c>
      <c r="T27" t="n">
        <v>-3.6</v>
      </c>
      <c r="U27" t="n">
        <v>-3.3</v>
      </c>
      <c r="V27" t="n">
        <v>-5.2</v>
      </c>
      <c r="W27" t="inlineStr">
        <is>
          <t>-</t>
        </is>
      </c>
    </row>
    <row r="28">
      <c r="A28" s="5" t="inlineStr">
        <is>
          <t>Jahresüberschuss/-fehlbetrag</t>
        </is>
      </c>
      <c r="B28" s="5" t="inlineStr">
        <is>
          <t>Net Profit</t>
        </is>
      </c>
      <c r="C28" t="n">
        <v>31.8</v>
      </c>
      <c r="D28" t="n">
        <v>36.3</v>
      </c>
      <c r="E28" t="n">
        <v>33.6</v>
      </c>
      <c r="F28" t="n">
        <v>30.4</v>
      </c>
      <c r="G28" t="n">
        <v>23.1</v>
      </c>
      <c r="H28" t="n">
        <v>21.4</v>
      </c>
      <c r="I28" t="n">
        <v>21.6</v>
      </c>
      <c r="J28" t="n">
        <v>18.8</v>
      </c>
      <c r="K28" t="n">
        <v>18.6</v>
      </c>
      <c r="L28" t="n">
        <v>13.7</v>
      </c>
      <c r="M28" t="n">
        <v>6.7</v>
      </c>
      <c r="N28" t="n">
        <v>7</v>
      </c>
      <c r="O28" t="n">
        <v>5.9</v>
      </c>
      <c r="P28" t="n">
        <v>14</v>
      </c>
      <c r="Q28" t="n">
        <v>7.1</v>
      </c>
      <c r="R28" t="n">
        <v>0.2</v>
      </c>
      <c r="S28" t="n">
        <v>2.2</v>
      </c>
      <c r="T28" t="n">
        <v>13</v>
      </c>
      <c r="U28" t="n">
        <v>6.6</v>
      </c>
      <c r="V28" t="n">
        <v>8.5</v>
      </c>
      <c r="W28" t="inlineStr">
        <is>
          <t>-</t>
        </is>
      </c>
    </row>
    <row r="29">
      <c r="A29" s="5" t="inlineStr">
        <is>
          <t>Summe Umlaufvermögen</t>
        </is>
      </c>
      <c r="B29" s="5" t="inlineStr">
        <is>
          <t>Current Assets</t>
        </is>
      </c>
      <c r="C29" t="n">
        <v>190.2</v>
      </c>
      <c r="D29" t="n">
        <v>185.5</v>
      </c>
      <c r="E29" t="n">
        <v>184.5</v>
      </c>
      <c r="F29" t="n">
        <v>192.4</v>
      </c>
      <c r="G29" t="n">
        <v>173.3</v>
      </c>
      <c r="H29" t="n">
        <v>171.9</v>
      </c>
      <c r="I29" t="n">
        <v>171.8</v>
      </c>
      <c r="J29" t="n">
        <v>157.9</v>
      </c>
      <c r="K29" t="n">
        <v>175.4</v>
      </c>
      <c r="L29" t="n">
        <v>168</v>
      </c>
      <c r="M29" t="n">
        <v>138.9</v>
      </c>
      <c r="N29" t="n">
        <v>120.8</v>
      </c>
      <c r="O29" t="n">
        <v>116.8</v>
      </c>
      <c r="P29" t="n">
        <v>125</v>
      </c>
      <c r="Q29" t="n">
        <v>128.1</v>
      </c>
      <c r="R29" t="n">
        <v>118.8</v>
      </c>
      <c r="S29" t="n">
        <v>103.8</v>
      </c>
      <c r="T29" t="n">
        <v>115.4</v>
      </c>
      <c r="U29" t="n">
        <v>110</v>
      </c>
      <c r="V29" t="n">
        <v>103.8</v>
      </c>
      <c r="W29" t="inlineStr">
        <is>
          <t>-</t>
        </is>
      </c>
    </row>
    <row r="30">
      <c r="A30" s="5" t="inlineStr">
        <is>
          <t>Summe Anlagevermögen</t>
        </is>
      </c>
      <c r="B30" s="5" t="inlineStr">
        <is>
          <t>Fixed Assets</t>
        </is>
      </c>
      <c r="C30" t="n">
        <v>377.1</v>
      </c>
      <c r="D30" t="n">
        <v>286.7</v>
      </c>
      <c r="E30" t="n">
        <v>221.6</v>
      </c>
      <c r="F30" t="n">
        <v>188.6</v>
      </c>
      <c r="G30" t="n">
        <v>182.3</v>
      </c>
      <c r="H30" t="n">
        <v>167.7</v>
      </c>
      <c r="I30" t="n">
        <v>159.7</v>
      </c>
      <c r="J30" t="n">
        <v>164</v>
      </c>
      <c r="K30" t="n">
        <v>114.3</v>
      </c>
      <c r="L30" t="n">
        <v>119.5</v>
      </c>
      <c r="M30" t="n">
        <v>129.7</v>
      </c>
      <c r="N30" t="n">
        <v>141.2</v>
      </c>
      <c r="O30" t="n">
        <v>148</v>
      </c>
      <c r="P30" t="n">
        <v>132.4</v>
      </c>
      <c r="Q30" t="n">
        <v>133.2</v>
      </c>
      <c r="R30" t="n">
        <v>134.7</v>
      </c>
      <c r="S30" t="n">
        <v>142.3</v>
      </c>
      <c r="T30" t="n">
        <v>119.6</v>
      </c>
      <c r="U30" t="n">
        <v>125.9</v>
      </c>
      <c r="V30" t="n">
        <v>119.2</v>
      </c>
      <c r="W30" t="inlineStr">
        <is>
          <t>-</t>
        </is>
      </c>
    </row>
    <row r="31">
      <c r="A31" s="5" t="inlineStr">
        <is>
          <t>Summe Aktiva</t>
        </is>
      </c>
      <c r="B31" s="5" t="inlineStr">
        <is>
          <t>Total Assets</t>
        </is>
      </c>
      <c r="C31" t="n">
        <v>567.3</v>
      </c>
      <c r="D31" t="n">
        <v>472.2</v>
      </c>
      <c r="E31" t="n">
        <v>406.1</v>
      </c>
      <c r="F31" t="n">
        <v>381</v>
      </c>
      <c r="G31" t="n">
        <v>355.6</v>
      </c>
      <c r="H31" t="n">
        <v>339.6</v>
      </c>
      <c r="I31" t="n">
        <v>331.5</v>
      </c>
      <c r="J31" t="n">
        <v>321.9</v>
      </c>
      <c r="K31" t="n">
        <v>289.7</v>
      </c>
      <c r="L31" t="n">
        <v>287.5</v>
      </c>
      <c r="M31" t="n">
        <v>268.6</v>
      </c>
      <c r="N31" t="n">
        <v>262</v>
      </c>
      <c r="O31" t="n">
        <v>264.8</v>
      </c>
      <c r="P31" t="n">
        <v>257.4</v>
      </c>
      <c r="Q31" t="n">
        <v>261.3</v>
      </c>
      <c r="R31" t="n">
        <v>260.7</v>
      </c>
      <c r="S31" t="n">
        <v>250.3</v>
      </c>
      <c r="T31" t="n">
        <v>237.1</v>
      </c>
      <c r="U31" t="n">
        <v>237.8</v>
      </c>
      <c r="V31" t="n">
        <v>225.1</v>
      </c>
      <c r="W31" t="inlineStr">
        <is>
          <t>-</t>
        </is>
      </c>
    </row>
    <row r="32">
      <c r="A32" s="5" t="inlineStr">
        <is>
          <t>Summe kurzfristiges Fremdkapital</t>
        </is>
      </c>
      <c r="B32" s="5" t="inlineStr">
        <is>
          <t>Short-Term Debt</t>
        </is>
      </c>
      <c r="C32" t="n">
        <v>202.1</v>
      </c>
      <c r="D32" t="n">
        <v>182.6</v>
      </c>
      <c r="E32" t="n">
        <v>149.5</v>
      </c>
      <c r="F32" t="n">
        <v>147</v>
      </c>
      <c r="G32" t="n">
        <v>140.9</v>
      </c>
      <c r="H32" t="n">
        <v>138.1</v>
      </c>
      <c r="I32" t="n">
        <v>161.4</v>
      </c>
      <c r="J32" t="n">
        <v>143.2</v>
      </c>
      <c r="K32" t="n">
        <v>138.7</v>
      </c>
      <c r="L32" t="n">
        <v>129.4</v>
      </c>
      <c r="M32" t="n">
        <v>117.7</v>
      </c>
      <c r="N32" t="n">
        <v>120.2</v>
      </c>
      <c r="O32" t="n">
        <v>115.1</v>
      </c>
      <c r="P32" t="n">
        <v>109.7</v>
      </c>
      <c r="Q32" t="n">
        <v>107.9</v>
      </c>
      <c r="R32" t="inlineStr">
        <is>
          <t>-</t>
        </is>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95.40000000000001</v>
      </c>
      <c r="D33" t="n">
        <v>35.4</v>
      </c>
      <c r="E33" t="n">
        <v>29.4</v>
      </c>
      <c r="F33" t="n">
        <v>29.1</v>
      </c>
      <c r="G33" t="n">
        <v>27.5</v>
      </c>
      <c r="H33" t="n">
        <v>27.8</v>
      </c>
      <c r="I33" t="n">
        <v>29.6</v>
      </c>
      <c r="J33" t="n">
        <v>44.1</v>
      </c>
      <c r="K33" t="n">
        <v>29.5</v>
      </c>
      <c r="L33" t="n">
        <v>37.4</v>
      </c>
      <c r="M33" t="n">
        <v>39.1</v>
      </c>
      <c r="N33" t="n">
        <v>29.3</v>
      </c>
      <c r="O33" t="n">
        <v>29.1</v>
      </c>
      <c r="P33" t="n">
        <v>20.4</v>
      </c>
      <c r="Q33" t="n">
        <v>40.3</v>
      </c>
      <c r="R33" t="inlineStr">
        <is>
          <t>-</t>
        </is>
      </c>
      <c r="S33" t="inlineStr">
        <is>
          <t>-</t>
        </is>
      </c>
      <c r="T33" t="inlineStr">
        <is>
          <t>-</t>
        </is>
      </c>
      <c r="U33" t="inlineStr">
        <is>
          <t>-</t>
        </is>
      </c>
      <c r="V33" t="inlineStr">
        <is>
          <t>-</t>
        </is>
      </c>
      <c r="W33" t="inlineStr">
        <is>
          <t>-</t>
        </is>
      </c>
    </row>
    <row r="34">
      <c r="A34" s="5" t="inlineStr">
        <is>
          <t>Summe Fremdkapital</t>
        </is>
      </c>
      <c r="B34" s="5" t="inlineStr">
        <is>
          <t>Total Liabilities</t>
        </is>
      </c>
      <c r="C34" t="n">
        <v>297.5</v>
      </c>
      <c r="D34" t="n">
        <v>218</v>
      </c>
      <c r="E34" t="n">
        <v>178.9</v>
      </c>
      <c r="F34" t="n">
        <v>176.1</v>
      </c>
      <c r="G34" t="n">
        <v>168.4</v>
      </c>
      <c r="H34" t="n">
        <v>166</v>
      </c>
      <c r="I34" t="n">
        <v>191</v>
      </c>
      <c r="J34" t="n">
        <v>187.3</v>
      </c>
      <c r="K34" t="n">
        <v>168.3</v>
      </c>
      <c r="L34" t="n">
        <v>166.8</v>
      </c>
      <c r="M34" t="n">
        <v>156.8</v>
      </c>
      <c r="N34" t="n">
        <v>149.6</v>
      </c>
      <c r="O34" t="n">
        <v>144.2</v>
      </c>
      <c r="P34" t="n">
        <v>130</v>
      </c>
      <c r="Q34" t="n">
        <v>148.3</v>
      </c>
      <c r="R34" t="n">
        <v>154.3</v>
      </c>
      <c r="S34" t="n">
        <v>142.7</v>
      </c>
      <c r="T34" t="n">
        <v>137.4</v>
      </c>
      <c r="U34" t="n">
        <v>143.7</v>
      </c>
      <c r="V34" t="n">
        <v>131.8</v>
      </c>
      <c r="W34" t="inlineStr">
        <is>
          <t>-</t>
        </is>
      </c>
    </row>
    <row r="35">
      <c r="A35" s="5" t="inlineStr">
        <is>
          <t>Minderheitenanteil</t>
        </is>
      </c>
      <c r="B35" s="5" t="inlineStr">
        <is>
          <t>Minority Share</t>
        </is>
      </c>
      <c r="C35" t="inlineStr">
        <is>
          <t>-</t>
        </is>
      </c>
      <c r="D35" t="inlineStr">
        <is>
          <t>-</t>
        </is>
      </c>
      <c r="E35" t="inlineStr">
        <is>
          <t>-</t>
        </is>
      </c>
      <c r="F35" t="inlineStr">
        <is>
          <t>-</t>
        </is>
      </c>
      <c r="G35" t="n">
        <v>-0.4</v>
      </c>
      <c r="H35" t="inlineStr">
        <is>
          <t>-</t>
        </is>
      </c>
      <c r="I35" t="inlineStr">
        <is>
          <t>-</t>
        </is>
      </c>
      <c r="J35" t="inlineStr">
        <is>
          <t>-</t>
        </is>
      </c>
      <c r="K35" t="inlineStr">
        <is>
          <t>-</t>
        </is>
      </c>
      <c r="L35" t="inlineStr">
        <is>
          <t>-</t>
        </is>
      </c>
      <c r="M35" t="inlineStr">
        <is>
          <t>-</t>
        </is>
      </c>
      <c r="N35" t="n">
        <v>0.1</v>
      </c>
      <c r="O35" t="inlineStr">
        <is>
          <t>-</t>
        </is>
      </c>
      <c r="P35" t="inlineStr">
        <is>
          <t>-</t>
        </is>
      </c>
      <c r="Q35" t="n">
        <v>13.7</v>
      </c>
      <c r="R35" t="n">
        <v>13.4</v>
      </c>
      <c r="S35" t="n">
        <v>12.6</v>
      </c>
      <c r="T35" t="n">
        <v>5.1</v>
      </c>
      <c r="U35" t="n">
        <v>5.7</v>
      </c>
      <c r="V35" t="n">
        <v>5.7</v>
      </c>
      <c r="W35" t="inlineStr">
        <is>
          <t>-</t>
        </is>
      </c>
    </row>
    <row r="36">
      <c r="A36" s="5" t="inlineStr">
        <is>
          <t>Summe Eigenkapital</t>
        </is>
      </c>
      <c r="B36" s="5" t="inlineStr">
        <is>
          <t>Equity</t>
        </is>
      </c>
      <c r="C36" t="n">
        <v>269.8</v>
      </c>
      <c r="D36" t="n">
        <v>254.2</v>
      </c>
      <c r="E36" t="n">
        <v>227.2</v>
      </c>
      <c r="F36" t="n">
        <v>204.9</v>
      </c>
      <c r="G36" t="n">
        <v>187.6</v>
      </c>
      <c r="H36" t="n">
        <v>173.7</v>
      </c>
      <c r="I36" t="n">
        <v>140.4</v>
      </c>
      <c r="J36" t="n">
        <v>134.7</v>
      </c>
      <c r="K36" t="n">
        <v>121.5</v>
      </c>
      <c r="L36" t="n">
        <v>120.7</v>
      </c>
      <c r="M36" t="n">
        <v>111.7</v>
      </c>
      <c r="N36" t="n">
        <v>112.3</v>
      </c>
      <c r="O36" t="n">
        <v>120.6</v>
      </c>
      <c r="P36" t="n">
        <v>127.4</v>
      </c>
      <c r="Q36" t="n">
        <v>99.3</v>
      </c>
      <c r="R36" t="n">
        <v>93</v>
      </c>
      <c r="S36" t="n">
        <v>95</v>
      </c>
      <c r="T36" t="n">
        <v>94.59999999999999</v>
      </c>
      <c r="U36" t="n">
        <v>88.40000000000001</v>
      </c>
      <c r="V36" t="n">
        <v>87.59999999999999</v>
      </c>
      <c r="W36" t="inlineStr">
        <is>
          <t>-</t>
        </is>
      </c>
    </row>
    <row r="37">
      <c r="A37" s="5" t="inlineStr">
        <is>
          <t>Summe Passiva</t>
        </is>
      </c>
      <c r="B37" s="5" t="inlineStr">
        <is>
          <t>Liabilities &amp; Shareholder Equity</t>
        </is>
      </c>
      <c r="C37" t="n">
        <v>567.3</v>
      </c>
      <c r="D37" t="n">
        <v>472.2</v>
      </c>
      <c r="E37" t="n">
        <v>406.1</v>
      </c>
      <c r="F37" t="n">
        <v>381</v>
      </c>
      <c r="G37" t="n">
        <v>355.6</v>
      </c>
      <c r="H37" t="n">
        <v>339.6</v>
      </c>
      <c r="I37" t="n">
        <v>331.5</v>
      </c>
      <c r="J37" t="n">
        <v>321.9</v>
      </c>
      <c r="K37" t="n">
        <v>289.7</v>
      </c>
      <c r="L37" t="n">
        <v>287.5</v>
      </c>
      <c r="M37" t="n">
        <v>268.6</v>
      </c>
      <c r="N37" t="n">
        <v>262</v>
      </c>
      <c r="O37" t="n">
        <v>264.8</v>
      </c>
      <c r="P37" t="n">
        <v>257.4</v>
      </c>
      <c r="Q37" t="n">
        <v>261.3</v>
      </c>
      <c r="R37" t="n">
        <v>260.7</v>
      </c>
      <c r="S37" t="n">
        <v>250.3</v>
      </c>
      <c r="T37" t="n">
        <v>237.1</v>
      </c>
      <c r="U37" t="n">
        <v>237.8</v>
      </c>
      <c r="V37" t="n">
        <v>225.1</v>
      </c>
      <c r="W37" t="inlineStr">
        <is>
          <t>-</t>
        </is>
      </c>
    </row>
    <row r="38">
      <c r="A38" s="5" t="inlineStr">
        <is>
          <t>Mio.Aktien im Umlauf</t>
        </is>
      </c>
      <c r="B38" s="5" t="inlineStr">
        <is>
          <t>Million shares outstanding</t>
        </is>
      </c>
      <c r="C38" t="n">
        <v>7.42</v>
      </c>
      <c r="D38" t="n">
        <v>7.4</v>
      </c>
      <c r="E38" t="n">
        <v>7.4</v>
      </c>
      <c r="F38" t="n">
        <v>7.4</v>
      </c>
      <c r="G38" t="n">
        <v>7.4</v>
      </c>
      <c r="H38" t="n">
        <v>7.4</v>
      </c>
      <c r="I38" t="n">
        <v>7.4</v>
      </c>
      <c r="J38" t="n">
        <v>7.38</v>
      </c>
      <c r="K38" t="n">
        <v>7.4</v>
      </c>
      <c r="L38" t="n">
        <v>7.4</v>
      </c>
      <c r="M38" t="n">
        <v>7.4</v>
      </c>
      <c r="N38" t="n">
        <v>7.4</v>
      </c>
      <c r="O38" t="n">
        <v>7.4</v>
      </c>
      <c r="P38" t="n">
        <v>7.4</v>
      </c>
      <c r="Q38" t="n">
        <v>6</v>
      </c>
      <c r="R38" t="n">
        <v>6</v>
      </c>
      <c r="S38" t="n">
        <v>6</v>
      </c>
      <c r="T38" t="n">
        <v>6</v>
      </c>
      <c r="U38" t="n">
        <v>6</v>
      </c>
      <c r="V38" t="n">
        <v>6</v>
      </c>
      <c r="W38" t="n">
        <v>6</v>
      </c>
    </row>
    <row r="39">
      <c r="A39" s="5" t="inlineStr">
        <is>
          <t>Ergebnis je Aktie (brutto)</t>
        </is>
      </c>
      <c r="B39" s="5" t="inlineStr">
        <is>
          <t>Earnings per share</t>
        </is>
      </c>
      <c r="C39" t="n">
        <v>7.32</v>
      </c>
      <c r="D39" t="n">
        <v>7.2</v>
      </c>
      <c r="E39" t="n">
        <v>6.61</v>
      </c>
      <c r="F39" t="n">
        <v>6.24</v>
      </c>
      <c r="G39" t="n">
        <v>4.91</v>
      </c>
      <c r="H39" t="n">
        <v>4.26</v>
      </c>
      <c r="I39" t="n">
        <v>3.76</v>
      </c>
      <c r="J39" t="n">
        <v>3.62</v>
      </c>
      <c r="K39" t="n">
        <v>3.95</v>
      </c>
      <c r="L39" t="n">
        <v>3.57</v>
      </c>
      <c r="M39" t="n">
        <v>2.27</v>
      </c>
      <c r="N39" t="n">
        <v>1.45</v>
      </c>
      <c r="O39" t="n">
        <v>1.73</v>
      </c>
      <c r="P39" t="n">
        <v>2.85</v>
      </c>
      <c r="Q39" t="n">
        <v>4.25</v>
      </c>
      <c r="R39" t="n">
        <v>2.37</v>
      </c>
      <c r="S39" t="n">
        <v>2.2</v>
      </c>
      <c r="T39" t="n">
        <v>4.35</v>
      </c>
      <c r="U39" t="n">
        <v>3.37</v>
      </c>
      <c r="V39" t="n">
        <v>5</v>
      </c>
      <c r="W39" t="inlineStr">
        <is>
          <t>-</t>
        </is>
      </c>
    </row>
    <row r="40">
      <c r="A40" s="5" t="inlineStr">
        <is>
          <t>Ergebnis je Aktie (unverwässert)</t>
        </is>
      </c>
      <c r="B40" s="5" t="inlineStr">
        <is>
          <t>Basic Earnings per share</t>
        </is>
      </c>
      <c r="C40" t="n">
        <v>4.41</v>
      </c>
      <c r="D40" t="n">
        <v>5.06</v>
      </c>
      <c r="E40" t="n">
        <v>4.59</v>
      </c>
      <c r="F40" t="n">
        <v>4.25</v>
      </c>
      <c r="G40" t="n">
        <v>3.24</v>
      </c>
      <c r="H40" t="n">
        <v>3.07</v>
      </c>
      <c r="I40" t="n">
        <v>3.29</v>
      </c>
      <c r="J40" t="n">
        <v>2.88</v>
      </c>
      <c r="K40" t="n">
        <v>2.84</v>
      </c>
      <c r="L40" t="n">
        <v>2.02</v>
      </c>
      <c r="M40" t="n">
        <v>1</v>
      </c>
      <c r="N40" t="n">
        <v>1.01</v>
      </c>
      <c r="O40" t="n">
        <v>0.83</v>
      </c>
      <c r="P40" t="n">
        <v>2.61</v>
      </c>
      <c r="Q40" t="n">
        <v>1.29</v>
      </c>
      <c r="R40" t="n">
        <v>0.04</v>
      </c>
      <c r="S40" t="n">
        <v>0.41</v>
      </c>
      <c r="T40" t="n">
        <v>2.73</v>
      </c>
      <c r="U40" t="n">
        <v>1.64</v>
      </c>
      <c r="V40" t="n">
        <v>1.42</v>
      </c>
      <c r="W40" t="inlineStr">
        <is>
          <t>-</t>
        </is>
      </c>
    </row>
    <row r="41">
      <c r="A41" s="5" t="inlineStr">
        <is>
          <t>Ergebnis je Aktie (verwässert)</t>
        </is>
      </c>
      <c r="B41" s="5" t="inlineStr">
        <is>
          <t>Diluted Earnings per share</t>
        </is>
      </c>
      <c r="C41" t="n">
        <v>4.38</v>
      </c>
      <c r="D41" t="n">
        <v>5.01</v>
      </c>
      <c r="E41" t="n">
        <v>4.54</v>
      </c>
      <c r="F41" t="n">
        <v>4.23</v>
      </c>
      <c r="G41" t="n">
        <v>3.24</v>
      </c>
      <c r="H41" t="n">
        <v>3.06</v>
      </c>
      <c r="I41" t="n">
        <v>3.26</v>
      </c>
      <c r="J41" t="n">
        <v>2.87</v>
      </c>
      <c r="K41" t="n">
        <v>2.84</v>
      </c>
      <c r="L41" t="n">
        <v>2.02</v>
      </c>
      <c r="M41" t="n">
        <v>1</v>
      </c>
      <c r="N41" t="n">
        <v>1.02</v>
      </c>
      <c r="O41" t="n">
        <v>0.83</v>
      </c>
      <c r="P41" t="n">
        <v>2.39</v>
      </c>
      <c r="Q41" t="n">
        <v>1.29</v>
      </c>
      <c r="R41" t="n">
        <v>0.04</v>
      </c>
      <c r="S41" t="n">
        <v>0.52</v>
      </c>
      <c r="T41" t="n">
        <v>2.73</v>
      </c>
      <c r="U41" t="n">
        <v>1.64</v>
      </c>
      <c r="V41" t="n">
        <v>1.42</v>
      </c>
      <c r="W41" t="inlineStr">
        <is>
          <t>-</t>
        </is>
      </c>
    </row>
    <row r="42">
      <c r="A42" s="5" t="inlineStr">
        <is>
          <t>Dividende je Aktie</t>
        </is>
      </c>
      <c r="B42" s="5" t="inlineStr">
        <is>
          <t>Dividend per share</t>
        </is>
      </c>
      <c r="C42" t="n">
        <v>2</v>
      </c>
      <c r="D42" t="n">
        <v>1.95</v>
      </c>
      <c r="E42" t="n">
        <v>1.85</v>
      </c>
      <c r="F42" t="n">
        <v>1.8</v>
      </c>
      <c r="G42" t="n">
        <v>1.6</v>
      </c>
      <c r="H42" t="n">
        <v>1.55</v>
      </c>
      <c r="I42" t="n">
        <v>1.5</v>
      </c>
      <c r="J42" t="n">
        <v>1.45</v>
      </c>
      <c r="K42" t="n">
        <v>1.4</v>
      </c>
      <c r="L42" t="n">
        <v>1.25</v>
      </c>
      <c r="M42" t="n">
        <v>1.05</v>
      </c>
      <c r="N42" t="n">
        <v>1</v>
      </c>
      <c r="O42" t="n">
        <v>1.2</v>
      </c>
      <c r="P42" t="n">
        <v>1.2</v>
      </c>
      <c r="Q42" t="n">
        <v>1.2</v>
      </c>
      <c r="R42" t="n">
        <v>0.6</v>
      </c>
      <c r="S42" t="n">
        <v>0.8</v>
      </c>
      <c r="T42" t="n">
        <v>1</v>
      </c>
      <c r="U42" t="n">
        <v>0.8</v>
      </c>
      <c r="V42" t="n">
        <v>1.43</v>
      </c>
      <c r="W42" t="n">
        <v>1.65</v>
      </c>
    </row>
    <row r="43">
      <c r="A43" s="5" t="inlineStr">
        <is>
          <t>Dividendenausschüttung in Mio</t>
        </is>
      </c>
      <c r="B43" s="5" t="inlineStr">
        <is>
          <t>Dividend Payment in M</t>
        </is>
      </c>
      <c r="C43" t="inlineStr">
        <is>
          <t>-</t>
        </is>
      </c>
      <c r="D43" t="n">
        <v>14.09</v>
      </c>
      <c r="E43" t="n">
        <v>13.47</v>
      </c>
      <c r="F43" t="n">
        <v>12.89</v>
      </c>
      <c r="G43" t="n">
        <v>11.47</v>
      </c>
      <c r="H43" t="n">
        <v>11.07</v>
      </c>
      <c r="I43" t="n">
        <v>10.65</v>
      </c>
      <c r="J43" t="n">
        <v>9.539999999999999</v>
      </c>
      <c r="K43" t="n">
        <v>9.19</v>
      </c>
      <c r="L43" t="n">
        <v>8.48</v>
      </c>
      <c r="M43" t="n">
        <v>7.15</v>
      </c>
      <c r="N43" t="n">
        <v>6.81</v>
      </c>
      <c r="O43" t="n">
        <v>8.359999999999999</v>
      </c>
      <c r="P43" t="n">
        <v>6.35</v>
      </c>
      <c r="Q43" t="n">
        <v>6.48</v>
      </c>
      <c r="R43" t="n">
        <v>3.31</v>
      </c>
      <c r="S43" t="n">
        <v>4.34</v>
      </c>
      <c r="T43" t="n">
        <v>5.44</v>
      </c>
      <c r="U43" t="n">
        <v>4.48</v>
      </c>
      <c r="V43" t="n">
        <v>5.6</v>
      </c>
      <c r="W43" t="n">
        <v>6.44</v>
      </c>
    </row>
    <row r="44">
      <c r="A44" s="5" t="inlineStr">
        <is>
          <t>Umsatz je Aktie</t>
        </is>
      </c>
      <c r="B44" s="5" t="inlineStr">
        <is>
          <t>Revenue per share</t>
        </is>
      </c>
      <c r="C44" t="n">
        <v>96.41</v>
      </c>
      <c r="D44" t="n">
        <v>88.28</v>
      </c>
      <c r="E44" t="n">
        <v>81</v>
      </c>
      <c r="F44" t="n">
        <v>80.15000000000001</v>
      </c>
      <c r="G44" t="n">
        <v>74.89</v>
      </c>
      <c r="H44" t="n">
        <v>70.78</v>
      </c>
      <c r="I44" t="n">
        <v>71.43000000000001</v>
      </c>
      <c r="J44" t="n">
        <v>68.2</v>
      </c>
      <c r="K44" t="n">
        <v>63.38</v>
      </c>
      <c r="L44" t="n">
        <v>60.38</v>
      </c>
      <c r="M44" t="n">
        <v>55.38</v>
      </c>
      <c r="N44" t="n">
        <v>56.76</v>
      </c>
      <c r="O44" t="n">
        <v>55.88</v>
      </c>
      <c r="P44" t="n">
        <v>54.12</v>
      </c>
      <c r="Q44" t="n">
        <v>71.84999999999999</v>
      </c>
      <c r="R44" t="n">
        <v>71.40000000000001</v>
      </c>
      <c r="S44" t="n">
        <v>69.37</v>
      </c>
      <c r="T44" t="n">
        <v>73.2</v>
      </c>
      <c r="U44" t="n">
        <v>72.81999999999999</v>
      </c>
      <c r="V44" t="n">
        <v>67.2</v>
      </c>
      <c r="W44" t="inlineStr">
        <is>
          <t>-</t>
        </is>
      </c>
    </row>
    <row r="45">
      <c r="A45" s="5" t="inlineStr">
        <is>
          <t>Buchwert je Aktie</t>
        </is>
      </c>
      <c r="B45" s="5" t="inlineStr">
        <is>
          <t>Book value per share</t>
        </is>
      </c>
      <c r="C45" t="n">
        <v>36.39</v>
      </c>
      <c r="D45" t="n">
        <v>34.35</v>
      </c>
      <c r="E45" t="n">
        <v>30.7</v>
      </c>
      <c r="F45" t="n">
        <v>27.69</v>
      </c>
      <c r="G45" t="n">
        <v>25.3</v>
      </c>
      <c r="H45" t="n">
        <v>23.47</v>
      </c>
      <c r="I45" t="n">
        <v>18.97</v>
      </c>
      <c r="J45" t="n">
        <v>18.25</v>
      </c>
      <c r="K45" t="n">
        <v>16.42</v>
      </c>
      <c r="L45" t="n">
        <v>16.31</v>
      </c>
      <c r="M45" t="n">
        <v>15.09</v>
      </c>
      <c r="N45" t="n">
        <v>15.19</v>
      </c>
      <c r="O45" t="n">
        <v>16.3</v>
      </c>
      <c r="P45" t="n">
        <v>17.22</v>
      </c>
      <c r="Q45" t="n">
        <v>18.83</v>
      </c>
      <c r="R45" t="n">
        <v>17.73</v>
      </c>
      <c r="S45" t="n">
        <v>17.93</v>
      </c>
      <c r="T45" t="n">
        <v>16.62</v>
      </c>
      <c r="U45" t="n">
        <v>15.68</v>
      </c>
      <c r="V45" t="n">
        <v>15.55</v>
      </c>
      <c r="W45" t="inlineStr">
        <is>
          <t>-</t>
        </is>
      </c>
    </row>
    <row r="46">
      <c r="A46" s="5" t="inlineStr">
        <is>
          <t>Cashflow je Aktie</t>
        </is>
      </c>
      <c r="B46" s="5" t="inlineStr">
        <is>
          <t>Cashflow per share</t>
        </is>
      </c>
      <c r="C46" t="n">
        <v>13.77</v>
      </c>
      <c r="D46" t="n">
        <v>10.64</v>
      </c>
      <c r="E46" t="n">
        <v>9.779999999999999</v>
      </c>
      <c r="F46" t="n">
        <v>12.57</v>
      </c>
      <c r="G46" t="n">
        <v>8.050000000000001</v>
      </c>
      <c r="H46" t="n">
        <v>9.619999999999999</v>
      </c>
      <c r="I46" t="n">
        <v>6.47</v>
      </c>
      <c r="J46" t="n">
        <v>6.87</v>
      </c>
      <c r="K46" t="n">
        <v>8.15</v>
      </c>
      <c r="L46" t="n">
        <v>7.16</v>
      </c>
      <c r="M46" t="n">
        <v>4.93</v>
      </c>
      <c r="N46" t="n">
        <v>4.8</v>
      </c>
      <c r="O46" t="n">
        <v>7.11</v>
      </c>
      <c r="P46" t="n">
        <v>0.89</v>
      </c>
      <c r="Q46" t="n">
        <v>8.43</v>
      </c>
      <c r="R46" t="n">
        <v>7.65</v>
      </c>
      <c r="S46" t="n">
        <v>6</v>
      </c>
      <c r="T46" t="n">
        <v>6.38</v>
      </c>
      <c r="U46" t="n">
        <v>6.35</v>
      </c>
      <c r="V46" t="n">
        <v>7.62</v>
      </c>
      <c r="W46" t="inlineStr">
        <is>
          <t>-</t>
        </is>
      </c>
    </row>
    <row r="47">
      <c r="A47" s="5" t="inlineStr">
        <is>
          <t>Bilanzsumme je Aktie</t>
        </is>
      </c>
      <c r="B47" s="5" t="inlineStr">
        <is>
          <t>Total assets per share</t>
        </is>
      </c>
      <c r="C47" t="n">
        <v>76.51000000000001</v>
      </c>
      <c r="D47" t="n">
        <v>63.81</v>
      </c>
      <c r="E47" t="n">
        <v>54.88</v>
      </c>
      <c r="F47" t="n">
        <v>51.49</v>
      </c>
      <c r="G47" t="n">
        <v>48.05</v>
      </c>
      <c r="H47" t="n">
        <v>45.89</v>
      </c>
      <c r="I47" t="n">
        <v>44.8</v>
      </c>
      <c r="J47" t="n">
        <v>43.62</v>
      </c>
      <c r="K47" t="n">
        <v>39.15</v>
      </c>
      <c r="L47" t="n">
        <v>38.85</v>
      </c>
      <c r="M47" t="n">
        <v>36.3</v>
      </c>
      <c r="N47" t="n">
        <v>35.41</v>
      </c>
      <c r="O47" t="n">
        <v>35.78</v>
      </c>
      <c r="P47" t="n">
        <v>34.78</v>
      </c>
      <c r="Q47" t="n">
        <v>43.55</v>
      </c>
      <c r="R47" t="n">
        <v>43.45</v>
      </c>
      <c r="S47" t="n">
        <v>41.72</v>
      </c>
      <c r="T47" t="n">
        <v>39.52</v>
      </c>
      <c r="U47" t="n">
        <v>39.63</v>
      </c>
      <c r="V47" t="n">
        <v>37.52</v>
      </c>
      <c r="W47" t="inlineStr">
        <is>
          <t>-</t>
        </is>
      </c>
    </row>
    <row r="48">
      <c r="A48" s="5" t="inlineStr">
        <is>
          <t>Personal am Ende des Jahres</t>
        </is>
      </c>
      <c r="B48" s="5" t="inlineStr">
        <is>
          <t>Staff at the end of year</t>
        </is>
      </c>
      <c r="C48" t="n">
        <v>4198</v>
      </c>
      <c r="D48" t="n">
        <v>4030</v>
      </c>
      <c r="E48" t="n">
        <v>3967</v>
      </c>
      <c r="F48" t="n">
        <v>3831</v>
      </c>
      <c r="G48" t="n">
        <v>3698</v>
      </c>
      <c r="H48" t="n">
        <v>3219</v>
      </c>
      <c r="I48" t="n">
        <v>3228</v>
      </c>
      <c r="J48" t="n">
        <v>3305</v>
      </c>
      <c r="K48" t="n">
        <v>2823</v>
      </c>
      <c r="L48" t="n">
        <v>2681</v>
      </c>
      <c r="M48" t="n">
        <v>2742</v>
      </c>
      <c r="N48" t="n">
        <v>2921</v>
      </c>
      <c r="O48" t="n">
        <v>3124</v>
      </c>
      <c r="P48" t="n">
        <v>3131</v>
      </c>
      <c r="Q48" t="n">
        <v>3730</v>
      </c>
      <c r="R48" t="n">
        <v>3829</v>
      </c>
      <c r="S48" t="n">
        <v>3906</v>
      </c>
      <c r="T48" t="n">
        <v>3977</v>
      </c>
      <c r="U48" t="n">
        <v>4002</v>
      </c>
      <c r="V48" t="n">
        <v>3681</v>
      </c>
      <c r="W48" t="n">
        <v>3506</v>
      </c>
    </row>
    <row r="49">
      <c r="A49" s="5" t="inlineStr">
        <is>
          <t>Personalaufwand in Mio. EUR</t>
        </is>
      </c>
      <c r="B49" s="5" t="inlineStr">
        <is>
          <t>Personnel expenses in M</t>
        </is>
      </c>
      <c r="C49" t="n">
        <v>175.8</v>
      </c>
      <c r="D49" t="n">
        <v>178.1</v>
      </c>
      <c r="E49" t="n">
        <v>160.3</v>
      </c>
      <c r="F49" t="n">
        <v>153.4</v>
      </c>
      <c r="G49" t="n">
        <v>143.7</v>
      </c>
      <c r="H49" t="n">
        <v>135.9</v>
      </c>
      <c r="I49" t="n">
        <v>129.9</v>
      </c>
      <c r="J49" t="n">
        <v>122.4</v>
      </c>
      <c r="K49" t="n">
        <v>108.5</v>
      </c>
      <c r="L49" t="n">
        <v>102.3</v>
      </c>
      <c r="M49" t="n">
        <v>104.8</v>
      </c>
      <c r="N49" t="n">
        <v>105</v>
      </c>
      <c r="O49" t="n">
        <v>108.4</v>
      </c>
      <c r="P49" t="n">
        <v>111.5</v>
      </c>
      <c r="Q49" t="n">
        <v>131.1</v>
      </c>
      <c r="R49" t="n">
        <v>124.3</v>
      </c>
      <c r="S49" t="n">
        <v>119.5</v>
      </c>
      <c r="T49" t="n">
        <v>121.8</v>
      </c>
      <c r="U49" t="n">
        <v>118.3</v>
      </c>
      <c r="V49" t="n">
        <v>109.1</v>
      </c>
      <c r="W49" t="inlineStr">
        <is>
          <t>-</t>
        </is>
      </c>
    </row>
    <row r="50">
      <c r="A50" s="5" t="inlineStr">
        <is>
          <t>Aufwand je Mitarbeiter in EUR</t>
        </is>
      </c>
      <c r="B50" s="5" t="inlineStr">
        <is>
          <t>Effort per employee</t>
        </is>
      </c>
      <c r="C50" t="n">
        <v>41877</v>
      </c>
      <c r="D50" t="n">
        <v>44194</v>
      </c>
      <c r="E50" t="n">
        <v>40408</v>
      </c>
      <c r="F50" t="n">
        <v>40042</v>
      </c>
      <c r="G50" t="n">
        <v>38859</v>
      </c>
      <c r="H50" t="n">
        <v>42218</v>
      </c>
      <c r="I50" t="n">
        <v>40242</v>
      </c>
      <c r="J50" t="n">
        <v>37035</v>
      </c>
      <c r="K50" t="n">
        <v>38434</v>
      </c>
      <c r="L50" t="n">
        <v>38157</v>
      </c>
      <c r="M50" t="n">
        <v>38220</v>
      </c>
      <c r="N50" t="n">
        <v>35947</v>
      </c>
      <c r="O50" t="n">
        <v>34699</v>
      </c>
      <c r="P50" t="n">
        <v>35612</v>
      </c>
      <c r="Q50" t="n">
        <v>35147</v>
      </c>
      <c r="R50" t="n">
        <v>32463</v>
      </c>
      <c r="S50" t="n">
        <v>30594</v>
      </c>
      <c r="T50" t="n">
        <v>30626</v>
      </c>
      <c r="U50" t="n">
        <v>29560</v>
      </c>
      <c r="V50" t="n">
        <v>29639</v>
      </c>
      <c r="W50" t="inlineStr">
        <is>
          <t>-</t>
        </is>
      </c>
    </row>
    <row r="51">
      <c r="A51" s="5" t="inlineStr">
        <is>
          <t>Umsatz je Mitarbeiter in EUR</t>
        </is>
      </c>
      <c r="B51" s="5" t="inlineStr">
        <is>
          <t>Turnover per employee</t>
        </is>
      </c>
      <c r="C51" t="n">
        <v>170294</v>
      </c>
      <c r="D51" t="n">
        <v>162107</v>
      </c>
      <c r="E51" t="n">
        <v>151095</v>
      </c>
      <c r="F51" t="n">
        <v>149507</v>
      </c>
      <c r="G51" t="n">
        <v>149862</v>
      </c>
      <c r="H51" t="n">
        <v>162715</v>
      </c>
      <c r="I51" t="n">
        <v>163745</v>
      </c>
      <c r="J51" t="n">
        <v>152298</v>
      </c>
      <c r="K51" t="n">
        <v>166151</v>
      </c>
      <c r="L51" t="n">
        <v>166654</v>
      </c>
      <c r="M51" t="n">
        <v>160313</v>
      </c>
      <c r="N51" t="n">
        <v>143786</v>
      </c>
      <c r="O51" t="n">
        <v>132362</v>
      </c>
      <c r="P51" t="n">
        <v>127914</v>
      </c>
      <c r="Q51" t="n">
        <v>115576</v>
      </c>
      <c r="R51" t="n">
        <v>111882</v>
      </c>
      <c r="S51" t="n">
        <v>106554</v>
      </c>
      <c r="T51" t="n">
        <v>109856</v>
      </c>
      <c r="U51" t="n">
        <v>109170</v>
      </c>
      <c r="V51" t="n">
        <v>109535</v>
      </c>
      <c r="W51" t="n">
        <v>112435</v>
      </c>
    </row>
    <row r="52">
      <c r="A52" s="5" t="inlineStr">
        <is>
          <t>Bruttoergebnis je Mitarbeiter in EUR</t>
        </is>
      </c>
      <c r="B52" s="5" t="inlineStr">
        <is>
          <t>Gross Profit per employee</t>
        </is>
      </c>
      <c r="C52" t="n">
        <v>131658</v>
      </c>
      <c r="D52" t="n">
        <v>124243</v>
      </c>
      <c r="E52" t="n">
        <v>114721</v>
      </c>
      <c r="F52" t="n">
        <v>116314</v>
      </c>
      <c r="G52" t="n">
        <v>111628</v>
      </c>
      <c r="H52" t="n">
        <v>119199</v>
      </c>
      <c r="I52" t="n">
        <v>112918</v>
      </c>
      <c r="J52" t="n">
        <v>105265</v>
      </c>
      <c r="K52" t="n">
        <v>113177</v>
      </c>
      <c r="L52" t="n">
        <v>113577</v>
      </c>
      <c r="M52" t="n">
        <v>103793</v>
      </c>
      <c r="N52" t="n">
        <v>97775</v>
      </c>
      <c r="O52" t="n">
        <v>91229</v>
      </c>
      <c r="P52" t="n">
        <v>90099</v>
      </c>
      <c r="Q52" t="n">
        <v>84182</v>
      </c>
      <c r="R52" t="n">
        <v>75242</v>
      </c>
      <c r="S52" t="n">
        <v>70533</v>
      </c>
      <c r="T52" t="n">
        <v>70531</v>
      </c>
      <c r="U52" t="n">
        <v>70540</v>
      </c>
      <c r="V52" t="n">
        <v>74300</v>
      </c>
      <c r="W52" t="inlineStr">
        <is>
          <t>-</t>
        </is>
      </c>
    </row>
    <row r="53">
      <c r="A53" s="5" t="inlineStr">
        <is>
          <t>Gewinn je Mitarbeiter in EUR</t>
        </is>
      </c>
      <c r="B53" s="5" t="inlineStr">
        <is>
          <t>Earnings per employee</t>
        </is>
      </c>
      <c r="C53" t="n">
        <v>7575</v>
      </c>
      <c r="D53" t="n">
        <v>9007</v>
      </c>
      <c r="E53" t="n">
        <v>8470</v>
      </c>
      <c r="F53" t="n">
        <v>7935</v>
      </c>
      <c r="G53" t="n">
        <v>6247</v>
      </c>
      <c r="H53" t="n">
        <v>6648</v>
      </c>
      <c r="I53" t="n">
        <v>6691</v>
      </c>
      <c r="J53" t="n">
        <v>5688</v>
      </c>
      <c r="K53" t="n">
        <v>6589</v>
      </c>
      <c r="L53" t="n">
        <v>5110</v>
      </c>
      <c r="M53" t="n">
        <v>2443</v>
      </c>
      <c r="N53" t="n">
        <v>2396</v>
      </c>
      <c r="O53" t="n">
        <v>1889</v>
      </c>
      <c r="P53" t="n">
        <v>4471</v>
      </c>
      <c r="Q53" t="n">
        <v>1903</v>
      </c>
      <c r="R53" t="n">
        <v>52.23</v>
      </c>
      <c r="S53" t="n">
        <v>563.24</v>
      </c>
      <c r="T53" t="n">
        <v>3269</v>
      </c>
      <c r="U53" t="n">
        <v>1649</v>
      </c>
      <c r="V53" t="n">
        <v>2309</v>
      </c>
      <c r="W53" t="inlineStr">
        <is>
          <t>-</t>
        </is>
      </c>
    </row>
    <row r="54">
      <c r="A54" s="5" t="inlineStr">
        <is>
          <t>KGV (Kurs/Gewinn)</t>
        </is>
      </c>
      <c r="B54" s="5" t="inlineStr">
        <is>
          <t>PE (price/earnings)</t>
        </is>
      </c>
      <c r="C54" t="n">
        <v>24</v>
      </c>
      <c r="D54" t="n">
        <v>12.3</v>
      </c>
      <c r="E54" t="n">
        <v>19.2</v>
      </c>
      <c r="F54" t="n">
        <v>19.9</v>
      </c>
      <c r="G54" t="n">
        <v>16.9</v>
      </c>
      <c r="H54" t="n">
        <v>16.8</v>
      </c>
      <c r="I54" t="n">
        <v>13</v>
      </c>
      <c r="J54" t="n">
        <v>10.8</v>
      </c>
      <c r="K54" t="n">
        <v>11.1</v>
      </c>
      <c r="L54" t="n">
        <v>16.5</v>
      </c>
      <c r="M54" t="n">
        <v>22.6</v>
      </c>
      <c r="N54" t="n">
        <v>13.9</v>
      </c>
      <c r="O54" t="n">
        <v>32.5</v>
      </c>
      <c r="P54" t="n">
        <v>12.6</v>
      </c>
      <c r="Q54" t="n">
        <v>32.1</v>
      </c>
      <c r="R54" t="n">
        <v>556.5</v>
      </c>
      <c r="S54" t="n">
        <v>45.9</v>
      </c>
      <c r="T54" t="n">
        <v>6.6</v>
      </c>
      <c r="U54" t="n">
        <v>7</v>
      </c>
      <c r="V54" t="n">
        <v>13</v>
      </c>
      <c r="W54" t="inlineStr">
        <is>
          <t>-</t>
        </is>
      </c>
    </row>
    <row r="55">
      <c r="A55" s="5" t="inlineStr">
        <is>
          <t>KUV (Kurs/Umsatz)</t>
        </is>
      </c>
      <c r="B55" s="5" t="inlineStr">
        <is>
          <t>PS (price/sales)</t>
        </is>
      </c>
      <c r="C55" t="n">
        <v>1.1</v>
      </c>
      <c r="D55" t="n">
        <v>0.7</v>
      </c>
      <c r="E55" t="n">
        <v>1.09</v>
      </c>
      <c r="F55" t="n">
        <v>1.06</v>
      </c>
      <c r="G55" t="n">
        <v>0.73</v>
      </c>
      <c r="H55" t="n">
        <v>0.73</v>
      </c>
      <c r="I55" t="n">
        <v>0.6</v>
      </c>
      <c r="J55" t="n">
        <v>0.45</v>
      </c>
      <c r="K55" t="n">
        <v>0.5</v>
      </c>
      <c r="L55" t="n">
        <v>0.55</v>
      </c>
      <c r="M55" t="n">
        <v>0.41</v>
      </c>
      <c r="N55" t="n">
        <v>0.25</v>
      </c>
      <c r="O55" t="n">
        <v>0.48</v>
      </c>
      <c r="P55" t="n">
        <v>0.61</v>
      </c>
      <c r="Q55" t="n">
        <v>0.58</v>
      </c>
      <c r="R55" t="n">
        <v>0.31</v>
      </c>
      <c r="S55" t="n">
        <v>0.27</v>
      </c>
      <c r="T55" t="n">
        <v>0.25</v>
      </c>
      <c r="U55" t="n">
        <v>0.16</v>
      </c>
      <c r="V55" t="n">
        <v>0.28</v>
      </c>
      <c r="W55" t="inlineStr">
        <is>
          <t>-</t>
        </is>
      </c>
    </row>
    <row r="56">
      <c r="A56" s="5" t="inlineStr">
        <is>
          <t>KBV (Kurs/Buchwert)</t>
        </is>
      </c>
      <c r="B56" s="5" t="inlineStr">
        <is>
          <t>PB (price/book value)</t>
        </is>
      </c>
      <c r="C56" t="n">
        <v>2.91</v>
      </c>
      <c r="D56" t="n">
        <v>1.81</v>
      </c>
      <c r="E56" t="n">
        <v>2.87</v>
      </c>
      <c r="F56" t="n">
        <v>3.05</v>
      </c>
      <c r="G56" t="n">
        <v>2.15</v>
      </c>
      <c r="H56" t="n">
        <v>2.19</v>
      </c>
      <c r="I56" t="n">
        <v>2.25</v>
      </c>
      <c r="J56" t="n">
        <v>1.7</v>
      </c>
      <c r="K56" t="n">
        <v>1.91</v>
      </c>
      <c r="L56" t="n">
        <v>2.04</v>
      </c>
      <c r="M56" t="n">
        <v>1.5</v>
      </c>
      <c r="N56" t="n">
        <v>0.93</v>
      </c>
      <c r="O56" t="n">
        <v>1.66</v>
      </c>
      <c r="P56" t="n">
        <v>1.92</v>
      </c>
      <c r="Q56" t="n">
        <v>2.5</v>
      </c>
      <c r="R56" t="n">
        <v>1.44</v>
      </c>
      <c r="S56" t="n">
        <v>1.19</v>
      </c>
      <c r="T56" t="n">
        <v>1.14</v>
      </c>
      <c r="U56" t="n">
        <v>0.78</v>
      </c>
      <c r="V56" t="n">
        <v>1.27</v>
      </c>
      <c r="W56" t="inlineStr">
        <is>
          <t>-</t>
        </is>
      </c>
    </row>
    <row r="57">
      <c r="A57" s="5" t="inlineStr">
        <is>
          <t>KCV (Kurs/Cashflow)</t>
        </is>
      </c>
      <c r="B57" s="5" t="inlineStr">
        <is>
          <t>PC (price/cashflow)</t>
        </is>
      </c>
      <c r="C57" t="n">
        <v>7.68</v>
      </c>
      <c r="D57" t="n">
        <v>5.84</v>
      </c>
      <c r="E57" t="n">
        <v>9</v>
      </c>
      <c r="F57" t="n">
        <v>6.73</v>
      </c>
      <c r="G57" t="n">
        <v>6.78</v>
      </c>
      <c r="H57" t="n">
        <v>5.35</v>
      </c>
      <c r="I57" t="n">
        <v>6.6</v>
      </c>
      <c r="J57" t="n">
        <v>4.52</v>
      </c>
      <c r="K57" t="n">
        <v>3.85</v>
      </c>
      <c r="L57" t="n">
        <v>4.66</v>
      </c>
      <c r="M57" t="n">
        <v>4.58</v>
      </c>
      <c r="N57" t="n">
        <v>2.93</v>
      </c>
      <c r="O57" t="n">
        <v>3.8</v>
      </c>
      <c r="P57" t="n">
        <v>37</v>
      </c>
      <c r="Q57" t="n">
        <v>4.9</v>
      </c>
      <c r="R57" t="n">
        <v>2.91</v>
      </c>
      <c r="S57" t="n">
        <v>3.13</v>
      </c>
      <c r="T57" t="n">
        <v>2.82</v>
      </c>
      <c r="U57" t="n">
        <v>1.81</v>
      </c>
      <c r="V57" t="n">
        <v>2.43</v>
      </c>
      <c r="W57" t="inlineStr">
        <is>
          <t>-</t>
        </is>
      </c>
    </row>
    <row r="58">
      <c r="A58" s="5" t="inlineStr">
        <is>
          <t>Dividendenrendite in %</t>
        </is>
      </c>
      <c r="B58" s="5" t="inlineStr">
        <is>
          <t>Dividend Yield in %</t>
        </is>
      </c>
      <c r="C58" t="n">
        <v>1.89</v>
      </c>
      <c r="D58" t="n">
        <v>3.14</v>
      </c>
      <c r="E58" t="n">
        <v>2.1</v>
      </c>
      <c r="F58" t="n">
        <v>2.13</v>
      </c>
      <c r="G58" t="n">
        <v>2.93</v>
      </c>
      <c r="H58" t="n">
        <v>3.01</v>
      </c>
      <c r="I58" t="n">
        <v>3.51</v>
      </c>
      <c r="J58" t="n">
        <v>4.67</v>
      </c>
      <c r="K58" t="n">
        <v>4.46</v>
      </c>
      <c r="L58" t="n">
        <v>3.75</v>
      </c>
      <c r="M58" t="n">
        <v>4.65</v>
      </c>
      <c r="N58" t="n">
        <v>7.12</v>
      </c>
      <c r="O58" t="n">
        <v>4.44</v>
      </c>
      <c r="P58" t="n">
        <v>3.64</v>
      </c>
      <c r="Q58" t="n">
        <v>2.9</v>
      </c>
      <c r="R58" t="n">
        <v>2.7</v>
      </c>
      <c r="S58" t="n">
        <v>4.26</v>
      </c>
      <c r="T58" t="n">
        <v>5.55</v>
      </c>
      <c r="U58" t="n">
        <v>6.96</v>
      </c>
      <c r="V58" t="n">
        <v>7.73</v>
      </c>
      <c r="W58" t="n">
        <v>8.130000000000001</v>
      </c>
    </row>
    <row r="59">
      <c r="A59" s="5" t="inlineStr">
        <is>
          <t>Gewinnrendite in %</t>
        </is>
      </c>
      <c r="B59" s="5" t="inlineStr">
        <is>
          <t>Return on profit in %</t>
        </is>
      </c>
      <c r="C59" t="n">
        <v>4.2</v>
      </c>
      <c r="D59" t="n">
        <v>8.1</v>
      </c>
      <c r="E59" t="n">
        <v>5.2</v>
      </c>
      <c r="F59" t="n">
        <v>5</v>
      </c>
      <c r="G59" t="n">
        <v>5.9</v>
      </c>
      <c r="H59" t="n">
        <v>6</v>
      </c>
      <c r="I59" t="n">
        <v>7.7</v>
      </c>
      <c r="J59" t="n">
        <v>9.300000000000001</v>
      </c>
      <c r="K59" t="n">
        <v>9</v>
      </c>
      <c r="L59" t="n">
        <v>6.1</v>
      </c>
      <c r="M59" t="n">
        <v>4.4</v>
      </c>
      <c r="N59" t="n">
        <v>7.2</v>
      </c>
      <c r="O59" t="n">
        <v>3.1</v>
      </c>
      <c r="P59" t="n">
        <v>7.9</v>
      </c>
      <c r="Q59" t="n">
        <v>3.1</v>
      </c>
      <c r="R59" t="n">
        <v>0.2</v>
      </c>
      <c r="S59" t="n">
        <v>2.2</v>
      </c>
      <c r="T59" t="n">
        <v>15.1</v>
      </c>
      <c r="U59" t="n">
        <v>14.3</v>
      </c>
      <c r="V59" t="n">
        <v>7.7</v>
      </c>
      <c r="W59" t="inlineStr">
        <is>
          <t>-</t>
        </is>
      </c>
    </row>
    <row r="60">
      <c r="A60" s="5" t="inlineStr">
        <is>
          <t>Eigenkapitalrendite in %</t>
        </is>
      </c>
      <c r="B60" s="5" t="inlineStr">
        <is>
          <t>Return on Equity in %</t>
        </is>
      </c>
      <c r="C60" t="n">
        <v>11.79</v>
      </c>
      <c r="D60" t="n">
        <v>14.28</v>
      </c>
      <c r="E60" t="n">
        <v>14.79</v>
      </c>
      <c r="F60" t="n">
        <v>14.84</v>
      </c>
      <c r="G60" t="n">
        <v>12.34</v>
      </c>
      <c r="H60" t="n">
        <v>12.32</v>
      </c>
      <c r="I60" t="n">
        <v>15.38</v>
      </c>
      <c r="J60" t="n">
        <v>13.96</v>
      </c>
      <c r="K60" t="n">
        <v>15.31</v>
      </c>
      <c r="L60" t="n">
        <v>11.35</v>
      </c>
      <c r="M60" t="n">
        <v>6</v>
      </c>
      <c r="N60" t="n">
        <v>6.23</v>
      </c>
      <c r="O60" t="n">
        <v>4.89</v>
      </c>
      <c r="P60" t="n">
        <v>10.99</v>
      </c>
      <c r="Q60" t="n">
        <v>6.28</v>
      </c>
      <c r="R60" t="n">
        <v>0.19</v>
      </c>
      <c r="S60" t="n">
        <v>2.04</v>
      </c>
      <c r="T60" t="n">
        <v>13.04</v>
      </c>
      <c r="U60" t="n">
        <v>7.01</v>
      </c>
      <c r="V60" t="n">
        <v>9.109999999999999</v>
      </c>
      <c r="W60" t="inlineStr">
        <is>
          <t>-</t>
        </is>
      </c>
    </row>
    <row r="61">
      <c r="A61" s="5" t="inlineStr">
        <is>
          <t>Umsatzrendite in %</t>
        </is>
      </c>
      <c r="B61" s="5" t="inlineStr">
        <is>
          <t>Return on sales in %</t>
        </is>
      </c>
      <c r="C61" t="n">
        <v>4.45</v>
      </c>
      <c r="D61" t="n">
        <v>5.56</v>
      </c>
      <c r="E61" t="n">
        <v>5.61</v>
      </c>
      <c r="F61" t="n">
        <v>5.13</v>
      </c>
      <c r="G61" t="n">
        <v>4.17</v>
      </c>
      <c r="H61" t="n">
        <v>4.09</v>
      </c>
      <c r="I61" t="n">
        <v>4.09</v>
      </c>
      <c r="J61" t="n">
        <v>3.74</v>
      </c>
      <c r="K61" t="n">
        <v>3.97</v>
      </c>
      <c r="L61" t="n">
        <v>3.07</v>
      </c>
      <c r="M61" t="n">
        <v>1.63</v>
      </c>
      <c r="N61" t="n">
        <v>1.67</v>
      </c>
      <c r="O61" t="n">
        <v>1.43</v>
      </c>
      <c r="P61" t="n">
        <v>3.5</v>
      </c>
      <c r="Q61" t="n">
        <v>1.65</v>
      </c>
      <c r="R61" t="n">
        <v>0.05</v>
      </c>
      <c r="S61" t="n">
        <v>0.53</v>
      </c>
      <c r="T61" t="n">
        <v>2.96</v>
      </c>
      <c r="U61" t="n">
        <v>1.51</v>
      </c>
      <c r="V61" t="n">
        <v>2.11</v>
      </c>
      <c r="W61" t="inlineStr">
        <is>
          <t>-</t>
        </is>
      </c>
    </row>
    <row r="62">
      <c r="A62" s="5" t="inlineStr">
        <is>
          <t>Gesamtkapitalrendite in %</t>
        </is>
      </c>
      <c r="B62" s="5" t="inlineStr">
        <is>
          <t>Total Return on Investment in %</t>
        </is>
      </c>
      <c r="C62" t="n">
        <v>6.26</v>
      </c>
      <c r="D62" t="n">
        <v>7.92</v>
      </c>
      <c r="E62" t="n">
        <v>8.470000000000001</v>
      </c>
      <c r="F62" t="n">
        <v>8.43</v>
      </c>
      <c r="G62" t="n">
        <v>6.75</v>
      </c>
      <c r="H62" t="n">
        <v>6.71</v>
      </c>
      <c r="I62" t="n">
        <v>6.97</v>
      </c>
      <c r="J62" t="n">
        <v>6.52</v>
      </c>
      <c r="K62" t="n">
        <v>6.77</v>
      </c>
      <c r="L62" t="n">
        <v>5.39</v>
      </c>
      <c r="M62" t="n">
        <v>3.2</v>
      </c>
      <c r="N62" t="n">
        <v>3.32</v>
      </c>
      <c r="O62" t="n">
        <v>2.79</v>
      </c>
      <c r="P62" t="n">
        <v>7.5</v>
      </c>
      <c r="Q62" t="n">
        <v>3.94</v>
      </c>
      <c r="R62" t="n">
        <v>0.73</v>
      </c>
      <c r="S62" t="n">
        <v>1.68</v>
      </c>
      <c r="T62" t="n">
        <v>6.07</v>
      </c>
      <c r="U62" t="n">
        <v>4.79</v>
      </c>
      <c r="V62" t="n">
        <v>5.11</v>
      </c>
      <c r="W62" t="inlineStr">
        <is>
          <t>-</t>
        </is>
      </c>
    </row>
    <row r="63">
      <c r="A63" s="5" t="inlineStr">
        <is>
          <t>Return on Investment in %</t>
        </is>
      </c>
      <c r="B63" s="5" t="inlineStr">
        <is>
          <t>Return on Investment in %</t>
        </is>
      </c>
      <c r="C63" t="n">
        <v>5.61</v>
      </c>
      <c r="D63" t="n">
        <v>7.69</v>
      </c>
      <c r="E63" t="n">
        <v>8.27</v>
      </c>
      <c r="F63" t="n">
        <v>7.98</v>
      </c>
      <c r="G63" t="n">
        <v>6.5</v>
      </c>
      <c r="H63" t="n">
        <v>6.3</v>
      </c>
      <c r="I63" t="n">
        <v>6.52</v>
      </c>
      <c r="J63" t="n">
        <v>5.84</v>
      </c>
      <c r="K63" t="n">
        <v>6.42</v>
      </c>
      <c r="L63" t="n">
        <v>4.77</v>
      </c>
      <c r="M63" t="n">
        <v>2.49</v>
      </c>
      <c r="N63" t="n">
        <v>2.67</v>
      </c>
      <c r="O63" t="n">
        <v>2.23</v>
      </c>
      <c r="P63" t="n">
        <v>5.44</v>
      </c>
      <c r="Q63" t="n">
        <v>2.72</v>
      </c>
      <c r="R63" t="n">
        <v>0.08</v>
      </c>
      <c r="S63" t="n">
        <v>0.88</v>
      </c>
      <c r="T63" t="n">
        <v>5.48</v>
      </c>
      <c r="U63" t="n">
        <v>2.78</v>
      </c>
      <c r="V63" t="n">
        <v>3.78</v>
      </c>
      <c r="W63" t="inlineStr">
        <is>
          <t>-</t>
        </is>
      </c>
    </row>
    <row r="64">
      <c r="A64" s="5" t="inlineStr">
        <is>
          <t>Arbeitsintensität in %</t>
        </is>
      </c>
      <c r="B64" s="5" t="inlineStr">
        <is>
          <t>Work Intensity in %</t>
        </is>
      </c>
      <c r="C64" t="n">
        <v>33.53</v>
      </c>
      <c r="D64" t="n">
        <v>39.28</v>
      </c>
      <c r="E64" t="n">
        <v>45.43</v>
      </c>
      <c r="F64" t="n">
        <v>50.5</v>
      </c>
      <c r="G64" t="n">
        <v>48.73</v>
      </c>
      <c r="H64" t="n">
        <v>50.62</v>
      </c>
      <c r="I64" t="n">
        <v>51.83</v>
      </c>
      <c r="J64" t="n">
        <v>49.05</v>
      </c>
      <c r="K64" t="n">
        <v>60.55</v>
      </c>
      <c r="L64" t="n">
        <v>58.43</v>
      </c>
      <c r="M64" t="n">
        <v>51.71</v>
      </c>
      <c r="N64" t="n">
        <v>46.11</v>
      </c>
      <c r="O64" t="n">
        <v>44.11</v>
      </c>
      <c r="P64" t="n">
        <v>48.56</v>
      </c>
      <c r="Q64" t="n">
        <v>49.02</v>
      </c>
      <c r="R64" t="n">
        <v>45.57</v>
      </c>
      <c r="S64" t="n">
        <v>41.47</v>
      </c>
      <c r="T64" t="n">
        <v>48.67</v>
      </c>
      <c r="U64" t="n">
        <v>46.26</v>
      </c>
      <c r="V64" t="n">
        <v>46.11</v>
      </c>
      <c r="W64" t="inlineStr">
        <is>
          <t>-</t>
        </is>
      </c>
    </row>
    <row r="65">
      <c r="A65" s="5" t="inlineStr">
        <is>
          <t>Eigenkapitalquote in %</t>
        </is>
      </c>
      <c r="B65" s="5" t="inlineStr">
        <is>
          <t>Equity Ratio in %</t>
        </is>
      </c>
      <c r="C65" t="n">
        <v>47.56</v>
      </c>
      <c r="D65" t="n">
        <v>53.83</v>
      </c>
      <c r="E65" t="n">
        <v>55.95</v>
      </c>
      <c r="F65" t="n">
        <v>53.78</v>
      </c>
      <c r="G65" t="n">
        <v>52.64</v>
      </c>
      <c r="H65" t="n">
        <v>51.15</v>
      </c>
      <c r="I65" t="n">
        <v>42.35</v>
      </c>
      <c r="J65" t="n">
        <v>41.85</v>
      </c>
      <c r="K65" t="n">
        <v>41.94</v>
      </c>
      <c r="L65" t="n">
        <v>41.98</v>
      </c>
      <c r="M65" t="n">
        <v>41.59</v>
      </c>
      <c r="N65" t="n">
        <v>42.9</v>
      </c>
      <c r="O65" t="n">
        <v>45.54</v>
      </c>
      <c r="P65" t="n">
        <v>49.49</v>
      </c>
      <c r="Q65" t="n">
        <v>43.25</v>
      </c>
      <c r="R65" t="n">
        <v>40.81</v>
      </c>
      <c r="S65" t="n">
        <v>42.99</v>
      </c>
      <c r="T65" t="n">
        <v>42.05</v>
      </c>
      <c r="U65" t="n">
        <v>39.57</v>
      </c>
      <c r="V65" t="n">
        <v>41.45</v>
      </c>
      <c r="W65" t="inlineStr">
        <is>
          <t>-</t>
        </is>
      </c>
    </row>
    <row r="66">
      <c r="A66" s="5" t="inlineStr">
        <is>
          <t>Fremdkapitalquote in %</t>
        </is>
      </c>
      <c r="B66" s="5" t="inlineStr">
        <is>
          <t>Debt Ratio in %</t>
        </is>
      </c>
      <c r="C66" t="n">
        <v>52.44</v>
      </c>
      <c r="D66" t="n">
        <v>46.17</v>
      </c>
      <c r="E66" t="n">
        <v>44.05</v>
      </c>
      <c r="F66" t="n">
        <v>46.22</v>
      </c>
      <c r="G66" t="n">
        <v>47.36</v>
      </c>
      <c r="H66" t="n">
        <v>48.85</v>
      </c>
      <c r="I66" t="n">
        <v>57.65</v>
      </c>
      <c r="J66" t="n">
        <v>58.15</v>
      </c>
      <c r="K66" t="n">
        <v>58.06</v>
      </c>
      <c r="L66" t="n">
        <v>58.02</v>
      </c>
      <c r="M66" t="n">
        <v>58.41</v>
      </c>
      <c r="N66" t="n">
        <v>57.1</v>
      </c>
      <c r="O66" t="n">
        <v>54.46</v>
      </c>
      <c r="P66" t="n">
        <v>50.51</v>
      </c>
      <c r="Q66" t="n">
        <v>56.75</v>
      </c>
      <c r="R66" t="n">
        <v>59.19</v>
      </c>
      <c r="S66" t="n">
        <v>57.01</v>
      </c>
      <c r="T66" t="n">
        <v>57.95</v>
      </c>
      <c r="U66" t="n">
        <v>60.43</v>
      </c>
      <c r="V66" t="n">
        <v>58.55</v>
      </c>
      <c r="W66" t="inlineStr">
        <is>
          <t>-</t>
        </is>
      </c>
    </row>
    <row r="67">
      <c r="A67" s="5" t="inlineStr">
        <is>
          <t>Verschuldungsgrad in %</t>
        </is>
      </c>
      <c r="B67" s="5" t="inlineStr">
        <is>
          <t>Finance Gearing in %</t>
        </is>
      </c>
      <c r="C67" t="n">
        <v>110.27</v>
      </c>
      <c r="D67" t="n">
        <v>85.76000000000001</v>
      </c>
      <c r="E67" t="n">
        <v>78.73999999999999</v>
      </c>
      <c r="F67" t="n">
        <v>85.94</v>
      </c>
      <c r="G67" t="n">
        <v>89.95999999999999</v>
      </c>
      <c r="H67" t="n">
        <v>95.51000000000001</v>
      </c>
      <c r="I67" t="n">
        <v>136.11</v>
      </c>
      <c r="J67" t="n">
        <v>138.98</v>
      </c>
      <c r="K67" t="n">
        <v>138.44</v>
      </c>
      <c r="L67" t="n">
        <v>138.19</v>
      </c>
      <c r="M67" t="n">
        <v>140.47</v>
      </c>
      <c r="N67" t="n">
        <v>133.1</v>
      </c>
      <c r="O67" t="n">
        <v>119.57</v>
      </c>
      <c r="P67" t="n">
        <v>102.04</v>
      </c>
      <c r="Q67" t="n">
        <v>131.24</v>
      </c>
      <c r="R67" t="n">
        <v>145.02</v>
      </c>
      <c r="S67" t="n">
        <v>132.62</v>
      </c>
      <c r="T67" t="n">
        <v>137.81</v>
      </c>
      <c r="U67" t="n">
        <v>152.71</v>
      </c>
      <c r="V67" t="n">
        <v>141.26</v>
      </c>
      <c r="W67" t="inlineStr">
        <is>
          <t>-</t>
        </is>
      </c>
    </row>
    <row r="68">
      <c r="A68" s="5" t="inlineStr">
        <is>
          <t>Bruttoergebnis Marge in %</t>
        </is>
      </c>
      <c r="B68" s="5" t="inlineStr">
        <is>
          <t>Gross Profit Marge in %</t>
        </is>
      </c>
      <c r="C68" t="n">
        <v>77.31</v>
      </c>
      <c r="D68" t="n">
        <v>76.64</v>
      </c>
      <c r="E68" t="n">
        <v>75.93000000000001</v>
      </c>
      <c r="F68" t="n">
        <v>75.13</v>
      </c>
      <c r="G68" t="n">
        <v>74.48999999999999</v>
      </c>
      <c r="H68" t="n">
        <v>73.25</v>
      </c>
      <c r="I68" t="n">
        <v>68.95999999999999</v>
      </c>
      <c r="J68" t="n">
        <v>69.12</v>
      </c>
      <c r="K68" t="n">
        <v>68.12</v>
      </c>
      <c r="L68" t="n">
        <v>68.15000000000001</v>
      </c>
      <c r="M68" t="n">
        <v>69.45</v>
      </c>
      <c r="N68" t="n">
        <v>68</v>
      </c>
      <c r="O68" t="n">
        <v>68.92</v>
      </c>
      <c r="P68" t="n">
        <v>70.44</v>
      </c>
      <c r="Q68" t="n">
        <v>72.84</v>
      </c>
      <c r="R68" t="n">
        <v>67.25</v>
      </c>
      <c r="S68" t="n">
        <v>66.19</v>
      </c>
      <c r="T68" t="n">
        <v>63.87</v>
      </c>
      <c r="U68" t="n">
        <v>64.61</v>
      </c>
      <c r="V68" t="n">
        <v>67.83</v>
      </c>
    </row>
    <row r="69">
      <c r="A69" s="5" t="inlineStr">
        <is>
          <t>Kurzfristige Vermögensquote in %</t>
        </is>
      </c>
      <c r="B69" s="5" t="inlineStr">
        <is>
          <t>Current Assets Ratio in %</t>
        </is>
      </c>
      <c r="C69" t="n">
        <v>33.53</v>
      </c>
      <c r="D69" t="n">
        <v>39.28</v>
      </c>
      <c r="E69" t="n">
        <v>45.43</v>
      </c>
      <c r="F69" t="n">
        <v>50.5</v>
      </c>
      <c r="G69" t="n">
        <v>48.73</v>
      </c>
      <c r="H69" t="n">
        <v>50.62</v>
      </c>
      <c r="I69" t="n">
        <v>51.83</v>
      </c>
      <c r="J69" t="n">
        <v>49.05</v>
      </c>
      <c r="K69" t="n">
        <v>60.55</v>
      </c>
      <c r="L69" t="n">
        <v>58.43</v>
      </c>
      <c r="M69" t="n">
        <v>51.71</v>
      </c>
      <c r="N69" t="n">
        <v>46.11</v>
      </c>
      <c r="O69" t="n">
        <v>44.11</v>
      </c>
      <c r="P69" t="n">
        <v>48.56</v>
      </c>
      <c r="Q69" t="n">
        <v>49.02</v>
      </c>
      <c r="R69" t="n">
        <v>45.57</v>
      </c>
      <c r="S69" t="n">
        <v>41.47</v>
      </c>
      <c r="T69" t="n">
        <v>48.67</v>
      </c>
      <c r="U69" t="n">
        <v>46.26</v>
      </c>
      <c r="V69" t="n">
        <v>46.11</v>
      </c>
    </row>
    <row r="70">
      <c r="A70" s="5" t="inlineStr">
        <is>
          <t>Nettogewinn Marge in %</t>
        </is>
      </c>
      <c r="B70" s="5" t="inlineStr">
        <is>
          <t>Net Profit Marge in %</t>
        </is>
      </c>
      <c r="C70" t="n">
        <v>4.45</v>
      </c>
      <c r="D70" t="n">
        <v>5.56</v>
      </c>
      <c r="E70" t="n">
        <v>5.61</v>
      </c>
      <c r="F70" t="n">
        <v>5.13</v>
      </c>
      <c r="G70" t="n">
        <v>4.17</v>
      </c>
      <c r="H70" t="n">
        <v>4.09</v>
      </c>
      <c r="I70" t="n">
        <v>4.09</v>
      </c>
      <c r="J70" t="n">
        <v>3.74</v>
      </c>
      <c r="K70" t="n">
        <v>3.97</v>
      </c>
      <c r="L70" t="n">
        <v>3.07</v>
      </c>
      <c r="M70" t="n">
        <v>1.63</v>
      </c>
      <c r="N70" t="n">
        <v>1.67</v>
      </c>
      <c r="O70" t="n">
        <v>1.43</v>
      </c>
      <c r="P70" t="n">
        <v>3.5</v>
      </c>
      <c r="Q70" t="n">
        <v>1.65</v>
      </c>
      <c r="R70" t="n">
        <v>0.05</v>
      </c>
      <c r="S70" t="n">
        <v>0.53</v>
      </c>
      <c r="T70" t="n">
        <v>2.96</v>
      </c>
      <c r="U70" t="n">
        <v>1.51</v>
      </c>
      <c r="V70" t="n">
        <v>2.11</v>
      </c>
    </row>
    <row r="71">
      <c r="A71" s="5" t="inlineStr">
        <is>
          <t>Operative Ergebnis Marge in %</t>
        </is>
      </c>
      <c r="B71" s="5" t="inlineStr">
        <is>
          <t>EBIT Marge in %</t>
        </is>
      </c>
      <c r="C71" t="n">
        <v>8.09</v>
      </c>
      <c r="D71" t="n">
        <v>8.220000000000001</v>
      </c>
      <c r="E71" t="n">
        <v>8.210000000000001</v>
      </c>
      <c r="F71" t="n">
        <v>7.92</v>
      </c>
      <c r="G71" t="n">
        <v>6.64</v>
      </c>
      <c r="H71" t="n">
        <v>6.22</v>
      </c>
      <c r="I71" t="n">
        <v>5.56</v>
      </c>
      <c r="J71" t="n">
        <v>5.74</v>
      </c>
      <c r="K71" t="n">
        <v>6.42</v>
      </c>
      <c r="L71" t="n">
        <v>6.31</v>
      </c>
      <c r="M71" t="n">
        <v>4.56</v>
      </c>
      <c r="N71" t="n">
        <v>2.95</v>
      </c>
      <c r="O71" t="n">
        <v>3.46</v>
      </c>
      <c r="P71" t="n">
        <v>6.59</v>
      </c>
      <c r="Q71" t="n">
        <v>6.66</v>
      </c>
      <c r="R71" t="n">
        <v>3.71</v>
      </c>
      <c r="S71" t="n">
        <v>3.65</v>
      </c>
      <c r="T71" t="n">
        <v>6.26</v>
      </c>
      <c r="U71" t="n">
        <v>5.72</v>
      </c>
      <c r="V71" t="n">
        <v>8.18</v>
      </c>
    </row>
    <row r="72">
      <c r="A72" s="5" t="inlineStr">
        <is>
          <t>Vermögensumsschlag in %</t>
        </is>
      </c>
      <c r="B72" s="5" t="inlineStr">
        <is>
          <t>Asset Turnover in %</t>
        </is>
      </c>
      <c r="C72" t="n">
        <v>126.02</v>
      </c>
      <c r="D72" t="n">
        <v>138.35</v>
      </c>
      <c r="E72" t="n">
        <v>147.6</v>
      </c>
      <c r="F72" t="n">
        <v>155.67</v>
      </c>
      <c r="G72" t="n">
        <v>155.85</v>
      </c>
      <c r="H72" t="n">
        <v>154.24</v>
      </c>
      <c r="I72" t="n">
        <v>159.46</v>
      </c>
      <c r="J72" t="n">
        <v>156.35</v>
      </c>
      <c r="K72" t="n">
        <v>161.89</v>
      </c>
      <c r="L72" t="n">
        <v>155.41</v>
      </c>
      <c r="M72" t="n">
        <v>152.57</v>
      </c>
      <c r="N72" t="n">
        <v>160.31</v>
      </c>
      <c r="O72" t="n">
        <v>156.16</v>
      </c>
      <c r="P72" t="n">
        <v>155.59</v>
      </c>
      <c r="Q72" t="n">
        <v>164.98</v>
      </c>
      <c r="R72" t="n">
        <v>164.33</v>
      </c>
      <c r="S72" t="n">
        <v>166.28</v>
      </c>
      <c r="T72" t="n">
        <v>185.24</v>
      </c>
      <c r="U72" t="n">
        <v>183.73</v>
      </c>
      <c r="V72" t="n">
        <v>179.12</v>
      </c>
    </row>
    <row r="73">
      <c r="A73" s="5" t="inlineStr">
        <is>
          <t>Langfristige Vermögensquote in %</t>
        </is>
      </c>
      <c r="B73" s="5" t="inlineStr">
        <is>
          <t>Non-Current Assets Ratio in %</t>
        </is>
      </c>
      <c r="C73" t="n">
        <v>66.47</v>
      </c>
      <c r="D73" t="n">
        <v>60.72</v>
      </c>
      <c r="E73" t="n">
        <v>54.57</v>
      </c>
      <c r="F73" t="n">
        <v>49.5</v>
      </c>
      <c r="G73" t="n">
        <v>51.27</v>
      </c>
      <c r="H73" t="n">
        <v>49.38</v>
      </c>
      <c r="I73" t="n">
        <v>48.17</v>
      </c>
      <c r="J73" t="n">
        <v>50.95</v>
      </c>
      <c r="K73" t="n">
        <v>39.45</v>
      </c>
      <c r="L73" t="n">
        <v>41.57</v>
      </c>
      <c r="M73" t="n">
        <v>48.29</v>
      </c>
      <c r="N73" t="n">
        <v>53.89</v>
      </c>
      <c r="O73" t="n">
        <v>55.89</v>
      </c>
      <c r="P73" t="n">
        <v>51.44</v>
      </c>
      <c r="Q73" t="n">
        <v>50.98</v>
      </c>
      <c r="R73" t="n">
        <v>51.67</v>
      </c>
      <c r="S73" t="n">
        <v>56.85</v>
      </c>
      <c r="T73" t="n">
        <v>50.44</v>
      </c>
      <c r="U73" t="n">
        <v>52.94</v>
      </c>
      <c r="V73" t="n">
        <v>52.95</v>
      </c>
    </row>
    <row r="74">
      <c r="A74" s="5" t="inlineStr">
        <is>
          <t>Gesamtkapitalrentabilität</t>
        </is>
      </c>
      <c r="B74" s="5" t="inlineStr">
        <is>
          <t>ROA Return on Assets in %</t>
        </is>
      </c>
      <c r="C74" t="n">
        <v>5.61</v>
      </c>
      <c r="D74" t="n">
        <v>7.69</v>
      </c>
      <c r="E74" t="n">
        <v>8.27</v>
      </c>
      <c r="F74" t="n">
        <v>7.98</v>
      </c>
      <c r="G74" t="n">
        <v>6.5</v>
      </c>
      <c r="H74" t="n">
        <v>6.3</v>
      </c>
      <c r="I74" t="n">
        <v>6.52</v>
      </c>
      <c r="J74" t="n">
        <v>5.84</v>
      </c>
      <c r="K74" t="n">
        <v>6.42</v>
      </c>
      <c r="L74" t="n">
        <v>4.77</v>
      </c>
      <c r="M74" t="n">
        <v>2.49</v>
      </c>
      <c r="N74" t="n">
        <v>2.67</v>
      </c>
      <c r="O74" t="n">
        <v>2.23</v>
      </c>
      <c r="P74" t="n">
        <v>5.44</v>
      </c>
      <c r="Q74" t="n">
        <v>2.72</v>
      </c>
      <c r="R74" t="n">
        <v>0.08</v>
      </c>
      <c r="S74" t="n">
        <v>0.88</v>
      </c>
      <c r="T74" t="n">
        <v>5.48</v>
      </c>
      <c r="U74" t="n">
        <v>2.78</v>
      </c>
      <c r="V74" t="n">
        <v>3.78</v>
      </c>
    </row>
    <row r="75">
      <c r="A75" s="5" t="inlineStr">
        <is>
          <t>Ertrag des eingesetzten Kapitals</t>
        </is>
      </c>
      <c r="B75" s="5" t="inlineStr">
        <is>
          <t>ROCE Return on Cap. Empl. in %</t>
        </is>
      </c>
      <c r="C75" t="n">
        <v>15.83</v>
      </c>
      <c r="D75" t="n">
        <v>18.54</v>
      </c>
      <c r="E75" t="n">
        <v>19.17</v>
      </c>
      <c r="F75" t="n">
        <v>20.09</v>
      </c>
      <c r="G75" t="n">
        <v>17.14</v>
      </c>
      <c r="H75" t="n">
        <v>16.18</v>
      </c>
      <c r="I75" t="n">
        <v>17.28</v>
      </c>
      <c r="J75" t="n">
        <v>16.17</v>
      </c>
      <c r="K75" t="n">
        <v>19.93</v>
      </c>
      <c r="L75" t="n">
        <v>17.84</v>
      </c>
      <c r="M75" t="n">
        <v>12.39</v>
      </c>
      <c r="N75" t="n">
        <v>8.74</v>
      </c>
      <c r="O75" t="n">
        <v>9.550000000000001</v>
      </c>
      <c r="P75" t="n">
        <v>17.87</v>
      </c>
      <c r="Q75" t="n">
        <v>18.71</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71.55</v>
      </c>
      <c r="D76" t="n">
        <v>88.66</v>
      </c>
      <c r="E76" t="n">
        <v>102.53</v>
      </c>
      <c r="F76" t="n">
        <v>108.64</v>
      </c>
      <c r="G76" t="n">
        <v>102.91</v>
      </c>
      <c r="H76" t="n">
        <v>103.58</v>
      </c>
      <c r="I76" t="n">
        <v>87.91</v>
      </c>
      <c r="J76" t="n">
        <v>82.13</v>
      </c>
      <c r="K76" t="n">
        <v>106.3</v>
      </c>
      <c r="L76" t="n">
        <v>101</v>
      </c>
      <c r="M76" t="n">
        <v>86.12</v>
      </c>
      <c r="N76" t="n">
        <v>79.53</v>
      </c>
      <c r="O76" t="n">
        <v>81.48999999999999</v>
      </c>
      <c r="P76" t="n">
        <v>96.22</v>
      </c>
      <c r="Q76" t="n">
        <v>74.55</v>
      </c>
      <c r="R76" t="n">
        <v>69.04000000000001</v>
      </c>
      <c r="S76" t="n">
        <v>66.76000000000001</v>
      </c>
      <c r="T76" t="n">
        <v>79.09999999999999</v>
      </c>
      <c r="U76" t="n">
        <v>70.20999999999999</v>
      </c>
      <c r="V76" t="n">
        <v>73.48999999999999</v>
      </c>
    </row>
    <row r="77">
      <c r="A77" s="5" t="inlineStr">
        <is>
          <t>Liquidität Dritten Grades</t>
        </is>
      </c>
      <c r="B77" s="5" t="inlineStr">
        <is>
          <t>Current Ratio in %</t>
        </is>
      </c>
      <c r="C77" t="n">
        <v>94.11</v>
      </c>
      <c r="D77" t="n">
        <v>101.59</v>
      </c>
      <c r="E77" t="n">
        <v>123.41</v>
      </c>
      <c r="F77" t="n">
        <v>130.88</v>
      </c>
      <c r="G77" t="n">
        <v>123</v>
      </c>
      <c r="H77" t="n">
        <v>124.48</v>
      </c>
      <c r="I77" t="n">
        <v>106.44</v>
      </c>
      <c r="J77" t="n">
        <v>110.27</v>
      </c>
      <c r="K77" t="n">
        <v>126.46</v>
      </c>
      <c r="L77" t="n">
        <v>129.83</v>
      </c>
      <c r="M77" t="n">
        <v>118.01</v>
      </c>
      <c r="N77" t="n">
        <v>100.5</v>
      </c>
      <c r="O77" t="n">
        <v>101.48</v>
      </c>
      <c r="P77" t="n">
        <v>113.95</v>
      </c>
      <c r="Q77" t="n">
        <v>118.72</v>
      </c>
      <c r="R77" t="inlineStr">
        <is>
          <t>-</t>
        </is>
      </c>
      <c r="S77" t="inlineStr">
        <is>
          <t>-</t>
        </is>
      </c>
      <c r="T77" t="inlineStr">
        <is>
          <t>-</t>
        </is>
      </c>
      <c r="U77" t="inlineStr">
        <is>
          <t>-</t>
        </is>
      </c>
      <c r="V77" t="inlineStr">
        <is>
          <t>-</t>
        </is>
      </c>
    </row>
    <row r="78">
      <c r="A78" s="5" t="inlineStr">
        <is>
          <t>Operativer Cashflow</t>
        </is>
      </c>
      <c r="B78" s="5" t="inlineStr">
        <is>
          <t>Operating Cashflow in M</t>
        </is>
      </c>
      <c r="C78" t="n">
        <v>56.9856</v>
      </c>
      <c r="D78" t="n">
        <v>43.216</v>
      </c>
      <c r="E78" t="n">
        <v>66.60000000000001</v>
      </c>
      <c r="F78" t="n">
        <v>49.80200000000001</v>
      </c>
      <c r="G78" t="n">
        <v>50.172</v>
      </c>
      <c r="H78" t="n">
        <v>39.59</v>
      </c>
      <c r="I78" t="n">
        <v>48.84</v>
      </c>
      <c r="J78" t="n">
        <v>33.3576</v>
      </c>
      <c r="K78" t="n">
        <v>28.49</v>
      </c>
      <c r="L78" t="n">
        <v>34.484</v>
      </c>
      <c r="M78" t="n">
        <v>33.892</v>
      </c>
      <c r="N78" t="n">
        <v>21.682</v>
      </c>
      <c r="O78" t="n">
        <v>28.12</v>
      </c>
      <c r="P78" t="n">
        <v>273.8</v>
      </c>
      <c r="Q78" t="n">
        <v>29.4</v>
      </c>
      <c r="R78" t="n">
        <v>17.46</v>
      </c>
      <c r="S78" t="n">
        <v>18.78</v>
      </c>
      <c r="T78" t="n">
        <v>16.92</v>
      </c>
      <c r="U78" t="n">
        <v>10.86</v>
      </c>
      <c r="V78" t="n">
        <v>14.58</v>
      </c>
    </row>
    <row r="79">
      <c r="A79" s="5" t="inlineStr">
        <is>
          <t>Aktienrückkauf</t>
        </is>
      </c>
      <c r="B79" s="5" t="inlineStr">
        <is>
          <t>Share Buyback in M</t>
        </is>
      </c>
      <c r="C79" t="n">
        <v>-0.01999999999999957</v>
      </c>
      <c r="D79" t="n">
        <v>0</v>
      </c>
      <c r="E79" t="n">
        <v>0</v>
      </c>
      <c r="F79" t="n">
        <v>0</v>
      </c>
      <c r="G79" t="n">
        <v>0</v>
      </c>
      <c r="H79" t="n">
        <v>0</v>
      </c>
      <c r="I79" t="n">
        <v>-0.02000000000000046</v>
      </c>
      <c r="J79" t="n">
        <v>0.02000000000000046</v>
      </c>
      <c r="K79" t="n">
        <v>0</v>
      </c>
      <c r="L79" t="n">
        <v>0</v>
      </c>
      <c r="M79" t="n">
        <v>0</v>
      </c>
      <c r="N79" t="n">
        <v>0</v>
      </c>
      <c r="O79" t="n">
        <v>0</v>
      </c>
      <c r="P79" t="n">
        <v>-1.4</v>
      </c>
      <c r="Q79" t="n">
        <v>0</v>
      </c>
      <c r="R79" t="n">
        <v>0</v>
      </c>
      <c r="S79" t="n">
        <v>0</v>
      </c>
      <c r="T79" t="n">
        <v>0</v>
      </c>
      <c r="U79" t="n">
        <v>0</v>
      </c>
      <c r="V79" t="n">
        <v>0</v>
      </c>
    </row>
    <row r="80">
      <c r="A80" s="5" t="inlineStr">
        <is>
          <t>Umsatzwachstum 1J in %</t>
        </is>
      </c>
      <c r="B80" s="5" t="inlineStr">
        <is>
          <t>Revenue Growth 1Y in %</t>
        </is>
      </c>
      <c r="C80" t="n">
        <v>9.43</v>
      </c>
      <c r="D80" t="n">
        <v>8.99</v>
      </c>
      <c r="E80" t="n">
        <v>1.06</v>
      </c>
      <c r="F80" t="n">
        <v>7.02</v>
      </c>
      <c r="G80" t="n">
        <v>5.8</v>
      </c>
      <c r="H80" t="n">
        <v>-0.91</v>
      </c>
      <c r="I80" t="n">
        <v>5.03</v>
      </c>
      <c r="J80" t="n">
        <v>7.31</v>
      </c>
      <c r="K80" t="n">
        <v>4.97</v>
      </c>
      <c r="L80" t="n">
        <v>9.029999999999999</v>
      </c>
      <c r="M80" t="n">
        <v>-2.43</v>
      </c>
      <c r="N80" t="n">
        <v>1.57</v>
      </c>
      <c r="O80" t="n">
        <v>3.25</v>
      </c>
      <c r="P80" t="n">
        <v>-7.1</v>
      </c>
      <c r="Q80" t="n">
        <v>0.63</v>
      </c>
      <c r="R80" t="n">
        <v>2.93</v>
      </c>
      <c r="S80" t="n">
        <v>-5.24</v>
      </c>
      <c r="T80" t="n">
        <v>0.53</v>
      </c>
      <c r="U80" t="n">
        <v>8.359999999999999</v>
      </c>
      <c r="V80" t="inlineStr">
        <is>
          <t>-</t>
        </is>
      </c>
    </row>
    <row r="81">
      <c r="A81" s="5" t="inlineStr">
        <is>
          <t>Umsatzwachstum 3J in %</t>
        </is>
      </c>
      <c r="B81" s="5" t="inlineStr">
        <is>
          <t>Revenue Growth 3Y in %</t>
        </is>
      </c>
      <c r="C81" t="n">
        <v>6.49</v>
      </c>
      <c r="D81" t="n">
        <v>5.69</v>
      </c>
      <c r="E81" t="n">
        <v>4.63</v>
      </c>
      <c r="F81" t="n">
        <v>3.97</v>
      </c>
      <c r="G81" t="n">
        <v>3.31</v>
      </c>
      <c r="H81" t="n">
        <v>3.81</v>
      </c>
      <c r="I81" t="n">
        <v>5.77</v>
      </c>
      <c r="J81" t="n">
        <v>7.1</v>
      </c>
      <c r="K81" t="n">
        <v>3.86</v>
      </c>
      <c r="L81" t="n">
        <v>2.72</v>
      </c>
      <c r="M81" t="n">
        <v>0.8</v>
      </c>
      <c r="N81" t="n">
        <v>-0.76</v>
      </c>
      <c r="O81" t="n">
        <v>-1.07</v>
      </c>
      <c r="P81" t="n">
        <v>-1.18</v>
      </c>
      <c r="Q81" t="n">
        <v>-0.5600000000000001</v>
      </c>
      <c r="R81" t="n">
        <v>-0.59</v>
      </c>
      <c r="S81" t="n">
        <v>1.22</v>
      </c>
      <c r="T81" t="inlineStr">
        <is>
          <t>-</t>
        </is>
      </c>
      <c r="U81" t="inlineStr">
        <is>
          <t>-</t>
        </is>
      </c>
      <c r="V81" t="inlineStr">
        <is>
          <t>-</t>
        </is>
      </c>
    </row>
    <row r="82">
      <c r="A82" s="5" t="inlineStr">
        <is>
          <t>Umsatzwachstum 5J in %</t>
        </is>
      </c>
      <c r="B82" s="5" t="inlineStr">
        <is>
          <t>Revenue Growth 5Y in %</t>
        </is>
      </c>
      <c r="C82" t="n">
        <v>6.46</v>
      </c>
      <c r="D82" t="n">
        <v>4.39</v>
      </c>
      <c r="E82" t="n">
        <v>3.6</v>
      </c>
      <c r="F82" t="n">
        <v>4.85</v>
      </c>
      <c r="G82" t="n">
        <v>4.44</v>
      </c>
      <c r="H82" t="n">
        <v>5.09</v>
      </c>
      <c r="I82" t="n">
        <v>4.78</v>
      </c>
      <c r="J82" t="n">
        <v>4.09</v>
      </c>
      <c r="K82" t="n">
        <v>3.28</v>
      </c>
      <c r="L82" t="n">
        <v>0.86</v>
      </c>
      <c r="M82" t="n">
        <v>-0.82</v>
      </c>
      <c r="N82" t="n">
        <v>0.26</v>
      </c>
      <c r="O82" t="n">
        <v>-1.11</v>
      </c>
      <c r="P82" t="n">
        <v>-1.65</v>
      </c>
      <c r="Q82" t="n">
        <v>1.44</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5.77</v>
      </c>
      <c r="D83" t="n">
        <v>4.59</v>
      </c>
      <c r="E83" t="n">
        <v>3.84</v>
      </c>
      <c r="F83" t="n">
        <v>4.06</v>
      </c>
      <c r="G83" t="n">
        <v>2.65</v>
      </c>
      <c r="H83" t="n">
        <v>2.13</v>
      </c>
      <c r="I83" t="n">
        <v>2.52</v>
      </c>
      <c r="J83" t="n">
        <v>1.49</v>
      </c>
      <c r="K83" t="n">
        <v>0.8100000000000001</v>
      </c>
      <c r="L83" t="n">
        <v>1.15</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-12.4</v>
      </c>
      <c r="D84" t="n">
        <v>8.039999999999999</v>
      </c>
      <c r="E84" t="n">
        <v>10.53</v>
      </c>
      <c r="F84" t="n">
        <v>31.6</v>
      </c>
      <c r="G84" t="n">
        <v>7.94</v>
      </c>
      <c r="H84" t="n">
        <v>-0.93</v>
      </c>
      <c r="I84" t="n">
        <v>14.89</v>
      </c>
      <c r="J84" t="n">
        <v>1.08</v>
      </c>
      <c r="K84" t="n">
        <v>35.77</v>
      </c>
      <c r="L84" t="n">
        <v>104.48</v>
      </c>
      <c r="M84" t="n">
        <v>-4.29</v>
      </c>
      <c r="N84" t="n">
        <v>18.64</v>
      </c>
      <c r="O84" t="n">
        <v>-57.86</v>
      </c>
      <c r="P84" t="n">
        <v>97.18000000000001</v>
      </c>
      <c r="Q84" t="n">
        <v>3450</v>
      </c>
      <c r="R84" t="n">
        <v>-90.91</v>
      </c>
      <c r="S84" t="n">
        <v>-83.08</v>
      </c>
      <c r="T84" t="n">
        <v>96.97</v>
      </c>
      <c r="U84" t="n">
        <v>-22.35</v>
      </c>
      <c r="V84" t="inlineStr">
        <is>
          <t>-</t>
        </is>
      </c>
    </row>
    <row r="85">
      <c r="A85" s="5" t="inlineStr">
        <is>
          <t>Gewinnwachstum 3J in %</t>
        </is>
      </c>
      <c r="B85" s="5" t="inlineStr">
        <is>
          <t>Earnings Growth 3Y in %</t>
        </is>
      </c>
      <c r="C85" t="n">
        <v>2.06</v>
      </c>
      <c r="D85" t="n">
        <v>16.72</v>
      </c>
      <c r="E85" t="n">
        <v>16.69</v>
      </c>
      <c r="F85" t="n">
        <v>12.87</v>
      </c>
      <c r="G85" t="n">
        <v>7.3</v>
      </c>
      <c r="H85" t="n">
        <v>5.01</v>
      </c>
      <c r="I85" t="n">
        <v>17.25</v>
      </c>
      <c r="J85" t="n">
        <v>47.11</v>
      </c>
      <c r="K85" t="n">
        <v>45.32</v>
      </c>
      <c r="L85" t="n">
        <v>39.61</v>
      </c>
      <c r="M85" t="n">
        <v>-14.5</v>
      </c>
      <c r="N85" t="n">
        <v>19.32</v>
      </c>
      <c r="O85" t="n">
        <v>1163.11</v>
      </c>
      <c r="P85" t="n">
        <v>1152.09</v>
      </c>
      <c r="Q85" t="n">
        <v>1092</v>
      </c>
      <c r="R85" t="n">
        <v>-25.67</v>
      </c>
      <c r="S85" t="n">
        <v>-2.82</v>
      </c>
      <c r="T85" t="inlineStr">
        <is>
          <t>-</t>
        </is>
      </c>
      <c r="U85" t="inlineStr">
        <is>
          <t>-</t>
        </is>
      </c>
      <c r="V85" t="inlineStr">
        <is>
          <t>-</t>
        </is>
      </c>
    </row>
    <row r="86">
      <c r="A86" s="5" t="inlineStr">
        <is>
          <t>Gewinnwachstum 5J in %</t>
        </is>
      </c>
      <c r="B86" s="5" t="inlineStr">
        <is>
          <t>Earnings Growth 5Y in %</t>
        </is>
      </c>
      <c r="C86" t="n">
        <v>9.140000000000001</v>
      </c>
      <c r="D86" t="n">
        <v>11.44</v>
      </c>
      <c r="E86" t="n">
        <v>12.81</v>
      </c>
      <c r="F86" t="n">
        <v>10.92</v>
      </c>
      <c r="G86" t="n">
        <v>11.75</v>
      </c>
      <c r="H86" t="n">
        <v>31.06</v>
      </c>
      <c r="I86" t="n">
        <v>30.39</v>
      </c>
      <c r="J86" t="n">
        <v>31.14</v>
      </c>
      <c r="K86" t="n">
        <v>19.35</v>
      </c>
      <c r="L86" t="n">
        <v>31.63</v>
      </c>
      <c r="M86" t="n">
        <v>700.73</v>
      </c>
      <c r="N86" t="n">
        <v>683.41</v>
      </c>
      <c r="O86" t="n">
        <v>663.0700000000001</v>
      </c>
      <c r="P86" t="n">
        <v>694.03</v>
      </c>
      <c r="Q86" t="n">
        <v>670.13</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20.1</v>
      </c>
      <c r="D87" t="n">
        <v>20.91</v>
      </c>
      <c r="E87" t="n">
        <v>21.97</v>
      </c>
      <c r="F87" t="n">
        <v>15.13</v>
      </c>
      <c r="G87" t="n">
        <v>21.69</v>
      </c>
      <c r="H87" t="n">
        <v>365.9</v>
      </c>
      <c r="I87" t="n">
        <v>356.9</v>
      </c>
      <c r="J87" t="n">
        <v>347.1</v>
      </c>
      <c r="K87" t="n">
        <v>356.69</v>
      </c>
      <c r="L87" t="n">
        <v>350.88</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2.63</v>
      </c>
      <c r="D88" t="n">
        <v>1.08</v>
      </c>
      <c r="E88" t="n">
        <v>1.5</v>
      </c>
      <c r="F88" t="n">
        <v>1.82</v>
      </c>
      <c r="G88" t="n">
        <v>1.44</v>
      </c>
      <c r="H88" t="n">
        <v>0.54</v>
      </c>
      <c r="I88" t="n">
        <v>0.43</v>
      </c>
      <c r="J88" t="n">
        <v>0.35</v>
      </c>
      <c r="K88" t="n">
        <v>0.57</v>
      </c>
      <c r="L88" t="n">
        <v>0.52</v>
      </c>
      <c r="M88" t="n">
        <v>0.03</v>
      </c>
      <c r="N88" t="n">
        <v>0.02</v>
      </c>
      <c r="O88" t="n">
        <v>0.05</v>
      </c>
      <c r="P88" t="n">
        <v>0.02</v>
      </c>
      <c r="Q88" t="n">
        <v>0.05</v>
      </c>
      <c r="R88" t="inlineStr">
        <is>
          <t>-</t>
        </is>
      </c>
      <c r="S88" t="inlineStr">
        <is>
          <t>-</t>
        </is>
      </c>
      <c r="T88" t="inlineStr">
        <is>
          <t>-</t>
        </is>
      </c>
      <c r="U88" t="inlineStr">
        <is>
          <t>-</t>
        </is>
      </c>
      <c r="V88" t="inlineStr">
        <is>
          <t>-</t>
        </is>
      </c>
    </row>
    <row r="89">
      <c r="A89" s="5" t="inlineStr">
        <is>
          <t>EBIT-Wachstum 1J in %</t>
        </is>
      </c>
      <c r="B89" s="5" t="inlineStr">
        <is>
          <t>EBIT Growth 1Y in %</t>
        </is>
      </c>
      <c r="C89" t="n">
        <v>7.64</v>
      </c>
      <c r="D89" t="n">
        <v>9.15</v>
      </c>
      <c r="E89" t="n">
        <v>4.68</v>
      </c>
      <c r="F89" t="n">
        <v>27.72</v>
      </c>
      <c r="G89" t="n">
        <v>12.88</v>
      </c>
      <c r="H89" t="n">
        <v>10.88</v>
      </c>
      <c r="I89" t="n">
        <v>1.73</v>
      </c>
      <c r="J89" t="n">
        <v>-3.99</v>
      </c>
      <c r="K89" t="n">
        <v>6.74</v>
      </c>
      <c r="L89" t="n">
        <v>50.8</v>
      </c>
      <c r="M89" t="n">
        <v>50.81</v>
      </c>
      <c r="N89" t="n">
        <v>-13.29</v>
      </c>
      <c r="O89" t="n">
        <v>-45.83</v>
      </c>
      <c r="P89" t="n">
        <v>-8.01</v>
      </c>
      <c r="Q89" t="n">
        <v>80.5</v>
      </c>
      <c r="R89" t="n">
        <v>4.61</v>
      </c>
      <c r="S89" t="n">
        <v>-44.73</v>
      </c>
      <c r="T89" t="n">
        <v>10</v>
      </c>
      <c r="U89" t="n">
        <v>-24.24</v>
      </c>
      <c r="V89" t="inlineStr">
        <is>
          <t>-</t>
        </is>
      </c>
    </row>
    <row r="90">
      <c r="A90" s="5" t="inlineStr">
        <is>
          <t>EBIT-Wachstum 3J in %</t>
        </is>
      </c>
      <c r="B90" s="5" t="inlineStr">
        <is>
          <t>EBIT Growth 3Y in %</t>
        </is>
      </c>
      <c r="C90" t="n">
        <v>7.16</v>
      </c>
      <c r="D90" t="n">
        <v>13.85</v>
      </c>
      <c r="E90" t="n">
        <v>15.09</v>
      </c>
      <c r="F90" t="n">
        <v>17.16</v>
      </c>
      <c r="G90" t="n">
        <v>8.5</v>
      </c>
      <c r="H90" t="n">
        <v>2.87</v>
      </c>
      <c r="I90" t="n">
        <v>1.49</v>
      </c>
      <c r="J90" t="n">
        <v>17.85</v>
      </c>
      <c r="K90" t="n">
        <v>36.12</v>
      </c>
      <c r="L90" t="n">
        <v>29.44</v>
      </c>
      <c r="M90" t="n">
        <v>-2.77</v>
      </c>
      <c r="N90" t="n">
        <v>-22.38</v>
      </c>
      <c r="O90" t="n">
        <v>8.890000000000001</v>
      </c>
      <c r="P90" t="n">
        <v>25.7</v>
      </c>
      <c r="Q90" t="n">
        <v>13.46</v>
      </c>
      <c r="R90" t="n">
        <v>-10.04</v>
      </c>
      <c r="S90" t="n">
        <v>-19.66</v>
      </c>
      <c r="T90" t="inlineStr">
        <is>
          <t>-</t>
        </is>
      </c>
      <c r="U90" t="inlineStr">
        <is>
          <t>-</t>
        </is>
      </c>
      <c r="V90" t="inlineStr">
        <is>
          <t>-</t>
        </is>
      </c>
    </row>
    <row r="91">
      <c r="A91" s="5" t="inlineStr">
        <is>
          <t>EBIT-Wachstum 5J in %</t>
        </is>
      </c>
      <c r="B91" s="5" t="inlineStr">
        <is>
          <t>EBIT Growth 5Y in %</t>
        </is>
      </c>
      <c r="C91" t="n">
        <v>12.41</v>
      </c>
      <c r="D91" t="n">
        <v>13.06</v>
      </c>
      <c r="E91" t="n">
        <v>11.58</v>
      </c>
      <c r="F91" t="n">
        <v>9.84</v>
      </c>
      <c r="G91" t="n">
        <v>5.65</v>
      </c>
      <c r="H91" t="n">
        <v>13.23</v>
      </c>
      <c r="I91" t="n">
        <v>21.22</v>
      </c>
      <c r="J91" t="n">
        <v>18.21</v>
      </c>
      <c r="K91" t="n">
        <v>9.85</v>
      </c>
      <c r="L91" t="n">
        <v>6.9</v>
      </c>
      <c r="M91" t="n">
        <v>12.84</v>
      </c>
      <c r="N91" t="n">
        <v>3.6</v>
      </c>
      <c r="O91" t="n">
        <v>-2.69</v>
      </c>
      <c r="P91" t="n">
        <v>8.470000000000001</v>
      </c>
      <c r="Q91" t="n">
        <v>5.23</v>
      </c>
      <c r="R91" t="inlineStr">
        <is>
          <t>-</t>
        </is>
      </c>
      <c r="S91" t="inlineStr">
        <is>
          <t>-</t>
        </is>
      </c>
      <c r="T91" t="inlineStr">
        <is>
          <t>-</t>
        </is>
      </c>
      <c r="U91" t="inlineStr">
        <is>
          <t>-</t>
        </is>
      </c>
      <c r="V91" t="inlineStr">
        <is>
          <t>-</t>
        </is>
      </c>
    </row>
    <row r="92">
      <c r="A92" s="5" t="inlineStr">
        <is>
          <t>EBIT-Wachstum 10J in %</t>
        </is>
      </c>
      <c r="B92" s="5" t="inlineStr">
        <is>
          <t>EBIT Growth 10Y in %</t>
        </is>
      </c>
      <c r="C92" t="n">
        <v>12.82</v>
      </c>
      <c r="D92" t="n">
        <v>17.14</v>
      </c>
      <c r="E92" t="n">
        <v>14.9</v>
      </c>
      <c r="F92" t="n">
        <v>9.85</v>
      </c>
      <c r="G92" t="n">
        <v>6.27</v>
      </c>
      <c r="H92" t="n">
        <v>13.03</v>
      </c>
      <c r="I92" t="n">
        <v>12.41</v>
      </c>
      <c r="J92" t="n">
        <v>7.76</v>
      </c>
      <c r="K92" t="n">
        <v>9.16</v>
      </c>
      <c r="L92" t="n">
        <v>6.06</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31.51</v>
      </c>
      <c r="D93" t="n">
        <v>-35.11</v>
      </c>
      <c r="E93" t="n">
        <v>33.73</v>
      </c>
      <c r="F93" t="n">
        <v>-0.74</v>
      </c>
      <c r="G93" t="n">
        <v>26.73</v>
      </c>
      <c r="H93" t="n">
        <v>-18.94</v>
      </c>
      <c r="I93" t="n">
        <v>46.02</v>
      </c>
      <c r="J93" t="n">
        <v>17.4</v>
      </c>
      <c r="K93" t="n">
        <v>-17.38</v>
      </c>
      <c r="L93" t="n">
        <v>1.75</v>
      </c>
      <c r="M93" t="n">
        <v>56.31</v>
      </c>
      <c r="N93" t="n">
        <v>-22.89</v>
      </c>
      <c r="O93" t="n">
        <v>-89.73</v>
      </c>
      <c r="P93" t="n">
        <v>655.1</v>
      </c>
      <c r="Q93" t="n">
        <v>68.38</v>
      </c>
      <c r="R93" t="n">
        <v>-7.03</v>
      </c>
      <c r="S93" t="n">
        <v>10.99</v>
      </c>
      <c r="T93" t="n">
        <v>55.8</v>
      </c>
      <c r="U93" t="n">
        <v>-25.51</v>
      </c>
      <c r="V93" t="inlineStr">
        <is>
          <t>-</t>
        </is>
      </c>
    </row>
    <row r="94">
      <c r="A94" s="5" t="inlineStr">
        <is>
          <t>Op.Cashflow Wachstum 3J in %</t>
        </is>
      </c>
      <c r="B94" s="5" t="inlineStr">
        <is>
          <t>Op.Cashflow Wachstum 3Y in %</t>
        </is>
      </c>
      <c r="C94" t="n">
        <v>10.04</v>
      </c>
      <c r="D94" t="n">
        <v>-0.71</v>
      </c>
      <c r="E94" t="n">
        <v>19.91</v>
      </c>
      <c r="F94" t="n">
        <v>2.35</v>
      </c>
      <c r="G94" t="n">
        <v>17.94</v>
      </c>
      <c r="H94" t="n">
        <v>14.83</v>
      </c>
      <c r="I94" t="n">
        <v>15.35</v>
      </c>
      <c r="J94" t="n">
        <v>0.59</v>
      </c>
      <c r="K94" t="n">
        <v>13.56</v>
      </c>
      <c r="L94" t="n">
        <v>11.72</v>
      </c>
      <c r="M94" t="n">
        <v>-18.77</v>
      </c>
      <c r="N94" t="n">
        <v>180.83</v>
      </c>
      <c r="O94" t="n">
        <v>211.25</v>
      </c>
      <c r="P94" t="n">
        <v>238.82</v>
      </c>
      <c r="Q94" t="n">
        <v>24.11</v>
      </c>
      <c r="R94" t="n">
        <v>19.92</v>
      </c>
      <c r="S94" t="n">
        <v>13.76</v>
      </c>
      <c r="T94" t="inlineStr">
        <is>
          <t>-</t>
        </is>
      </c>
      <c r="U94" t="inlineStr">
        <is>
          <t>-</t>
        </is>
      </c>
      <c r="V94" t="inlineStr">
        <is>
          <t>-</t>
        </is>
      </c>
    </row>
    <row r="95">
      <c r="A95" s="5" t="inlineStr">
        <is>
          <t>Op.Cashflow Wachstum 5J in %</t>
        </is>
      </c>
      <c r="B95" s="5" t="inlineStr">
        <is>
          <t>Op.Cashflow Wachstum 5Y in %</t>
        </is>
      </c>
      <c r="C95" t="n">
        <v>11.22</v>
      </c>
      <c r="D95" t="n">
        <v>1.13</v>
      </c>
      <c r="E95" t="n">
        <v>17.36</v>
      </c>
      <c r="F95" t="n">
        <v>14.09</v>
      </c>
      <c r="G95" t="n">
        <v>10.77</v>
      </c>
      <c r="H95" t="n">
        <v>5.77</v>
      </c>
      <c r="I95" t="n">
        <v>20.82</v>
      </c>
      <c r="J95" t="n">
        <v>7.04</v>
      </c>
      <c r="K95" t="n">
        <v>-14.39</v>
      </c>
      <c r="L95" t="n">
        <v>120.11</v>
      </c>
      <c r="M95" t="n">
        <v>133.43</v>
      </c>
      <c r="N95" t="n">
        <v>120.77</v>
      </c>
      <c r="O95" t="n">
        <v>127.54</v>
      </c>
      <c r="P95" t="n">
        <v>156.65</v>
      </c>
      <c r="Q95" t="n">
        <v>20.53</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8.5</v>
      </c>
      <c r="D96" t="n">
        <v>10.98</v>
      </c>
      <c r="E96" t="n">
        <v>12.2</v>
      </c>
      <c r="F96" t="n">
        <v>-0.15</v>
      </c>
      <c r="G96" t="n">
        <v>65.44</v>
      </c>
      <c r="H96" t="n">
        <v>69.59999999999999</v>
      </c>
      <c r="I96" t="n">
        <v>70.79000000000001</v>
      </c>
      <c r="J96" t="n">
        <v>67.29000000000001</v>
      </c>
      <c r="K96" t="n">
        <v>71.13</v>
      </c>
      <c r="L96" t="n">
        <v>70.31999999999999</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-11.9</v>
      </c>
      <c r="D97" t="n">
        <v>2.9</v>
      </c>
      <c r="E97" t="n">
        <v>35</v>
      </c>
      <c r="F97" t="n">
        <v>45.4</v>
      </c>
      <c r="G97" t="n">
        <v>32.4</v>
      </c>
      <c r="H97" t="n">
        <v>33.8</v>
      </c>
      <c r="I97" t="n">
        <v>10.4</v>
      </c>
      <c r="J97" t="n">
        <v>14.7</v>
      </c>
      <c r="K97" t="n">
        <v>36.7</v>
      </c>
      <c r="L97" t="n">
        <v>38.6</v>
      </c>
      <c r="M97" t="n">
        <v>21.2</v>
      </c>
      <c r="N97" t="n">
        <v>0.6</v>
      </c>
      <c r="O97" t="n">
        <v>1.7</v>
      </c>
      <c r="P97" t="n">
        <v>15.3</v>
      </c>
      <c r="Q97" t="n">
        <v>20.2</v>
      </c>
      <c r="R97" t="n">
        <v>118.8</v>
      </c>
      <c r="S97" t="n">
        <v>103.8</v>
      </c>
      <c r="T97" t="n">
        <v>115.4</v>
      </c>
      <c r="U97" t="n">
        <v>110</v>
      </c>
      <c r="V97" t="n">
        <v>103.8</v>
      </c>
      <c r="W97" t="inlineStr">
        <is>
          <t>-</t>
        </is>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CORESTATE CAPITAL HOLDING </t>
        </is>
      </c>
      <c r="B1" s="2" t="inlineStr">
        <is>
          <t>WKN: A141J3  ISIN: LU1296758029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2006</t>
        </is>
      </c>
      <c r="C4" s="5" t="inlineStr">
        <is>
          <t>Telefon / Phone</t>
        </is>
      </c>
      <c r="D4" s="5" t="inlineStr"/>
      <c r="E4" t="inlineStr">
        <is>
          <t>+352-26-637222</t>
        </is>
      </c>
      <c r="G4" t="inlineStr">
        <is>
          <t>25.02.2020</t>
        </is>
      </c>
      <c r="H4" t="inlineStr">
        <is>
          <t>Preliminary Results</t>
        </is>
      </c>
      <c r="J4" t="inlineStr">
        <is>
          <t>Norbert Ketterer</t>
        </is>
      </c>
      <c r="L4" t="inlineStr">
        <is>
          <t>9,64%</t>
        </is>
      </c>
    </row>
    <row r="5">
      <c r="A5" s="5" t="inlineStr">
        <is>
          <t>Ticker</t>
        </is>
      </c>
      <c r="B5" t="inlineStr">
        <is>
          <t>CCAP</t>
        </is>
      </c>
      <c r="C5" s="5" t="inlineStr">
        <is>
          <t>Fax</t>
        </is>
      </c>
      <c r="D5" s="5" t="inlineStr"/>
      <c r="E5" t="inlineStr">
        <is>
          <t>+352-26-637245</t>
        </is>
      </c>
      <c r="G5" t="inlineStr">
        <is>
          <t>24.03.2020</t>
        </is>
      </c>
      <c r="H5" t="inlineStr">
        <is>
          <t>Publication Of Annual Report</t>
        </is>
      </c>
      <c r="J5" t="inlineStr">
        <is>
          <t>Sandra Ketterer</t>
        </is>
      </c>
      <c r="L5" t="inlineStr">
        <is>
          <t>8,93%</t>
        </is>
      </c>
    </row>
    <row r="6">
      <c r="A6" s="5" t="inlineStr">
        <is>
          <t>Gelistet Seit / Listed Since</t>
        </is>
      </c>
      <c r="B6" t="inlineStr">
        <is>
          <t>04.10.2016</t>
        </is>
      </c>
      <c r="C6" s="5" t="inlineStr">
        <is>
          <t>Internet</t>
        </is>
      </c>
      <c r="D6" s="5" t="inlineStr"/>
      <c r="E6" t="inlineStr">
        <is>
          <t>http://www.corestate-capital.com</t>
        </is>
      </c>
      <c r="G6" t="inlineStr">
        <is>
          <t>12.05.2020</t>
        </is>
      </c>
      <c r="H6" t="inlineStr">
        <is>
          <t>Result Q1</t>
        </is>
      </c>
      <c r="J6" t="inlineStr">
        <is>
          <t>Union Investment Privatfonds</t>
        </is>
      </c>
      <c r="L6" t="inlineStr">
        <is>
          <t>5,98%</t>
        </is>
      </c>
    </row>
    <row r="7">
      <c r="A7" s="5" t="inlineStr">
        <is>
          <t>Nominalwert / Nominal Value</t>
        </is>
      </c>
      <c r="B7" t="inlineStr">
        <is>
          <t>0,02</t>
        </is>
      </c>
      <c r="C7" s="5" t="inlineStr">
        <is>
          <t>E-Mail</t>
        </is>
      </c>
      <c r="D7" s="5" t="inlineStr"/>
      <c r="E7" t="inlineStr">
        <is>
          <t>info@corestate-capital.ch</t>
        </is>
      </c>
      <c r="G7" t="inlineStr">
        <is>
          <t>05.06.2020</t>
        </is>
      </c>
      <c r="H7" t="inlineStr">
        <is>
          <t>Annual General Meeting</t>
        </is>
      </c>
      <c r="J7" t="inlineStr">
        <is>
          <t>Freefloat</t>
        </is>
      </c>
      <c r="L7" t="inlineStr">
        <is>
          <t>75,45%</t>
        </is>
      </c>
    </row>
    <row r="8">
      <c r="A8" s="5" t="inlineStr">
        <is>
          <t>Land / Country</t>
        </is>
      </c>
      <c r="B8" t="inlineStr">
        <is>
          <t>Luxemburg</t>
        </is>
      </c>
      <c r="C8" s="5" t="inlineStr">
        <is>
          <t>Inv. Relations Telefon / Phone</t>
        </is>
      </c>
      <c r="D8" s="5" t="inlineStr"/>
      <c r="E8" t="inlineStr">
        <is>
          <t>+49-69-3535630-107</t>
        </is>
      </c>
      <c r="G8" t="inlineStr">
        <is>
          <t>11.08.2020</t>
        </is>
      </c>
      <c r="H8" t="inlineStr">
        <is>
          <t>Score Half Year</t>
        </is>
      </c>
    </row>
    <row r="9">
      <c r="A9" s="5" t="inlineStr">
        <is>
          <t>Währung / Currency</t>
        </is>
      </c>
      <c r="B9" t="inlineStr">
        <is>
          <t>EUR</t>
        </is>
      </c>
      <c r="C9" s="5" t="inlineStr">
        <is>
          <t>Inv. Relations E-Mail</t>
        </is>
      </c>
      <c r="D9" s="5" t="inlineStr"/>
      <c r="E9" t="inlineStr">
        <is>
          <t>ir@corestate-capital.com</t>
        </is>
      </c>
      <c r="G9" t="inlineStr">
        <is>
          <t>11.11.2020</t>
        </is>
      </c>
      <c r="H9" t="inlineStr">
        <is>
          <t>Q3 Earnings</t>
        </is>
      </c>
    </row>
    <row r="10">
      <c r="A10" s="5" t="inlineStr">
        <is>
          <t>Branche / Industry</t>
        </is>
      </c>
      <c r="B10" t="inlineStr">
        <is>
          <t>Real Estate</t>
        </is>
      </c>
      <c r="C10" s="5" t="inlineStr">
        <is>
          <t>Kontaktperson / Contact Person</t>
        </is>
      </c>
      <c r="D10" s="5" t="inlineStr"/>
      <c r="E10" t="inlineStr">
        <is>
          <t>Dr. Kai G. Klinger</t>
        </is>
      </c>
    </row>
    <row r="11">
      <c r="A11" s="5" t="inlineStr">
        <is>
          <t>Sektor / Sector</t>
        </is>
      </c>
      <c r="B11" t="inlineStr">
        <is>
          <t>Various</t>
        </is>
      </c>
    </row>
    <row r="12">
      <c r="A12" s="5" t="inlineStr">
        <is>
          <t>Typ / Genre</t>
        </is>
      </c>
      <c r="B12" t="inlineStr">
        <is>
          <t>Stammaktie</t>
        </is>
      </c>
    </row>
    <row r="13">
      <c r="A13" s="5" t="inlineStr">
        <is>
          <t>Adresse / Address</t>
        </is>
      </c>
      <c r="B13" t="inlineStr">
        <is>
          <t>CORESTATE Capital Holding S.A.4, Rue Jean Monnet  L-2180 Luxembourg</t>
        </is>
      </c>
    </row>
    <row r="14">
      <c r="A14" s="5" t="inlineStr">
        <is>
          <t>Management</t>
        </is>
      </c>
      <c r="B14" t="inlineStr">
        <is>
          <t>Lars Schnidrig, Nils Hübener</t>
        </is>
      </c>
    </row>
    <row r="15">
      <c r="A15" s="5" t="inlineStr">
        <is>
          <t>Aufsichtsrat / Board</t>
        </is>
      </c>
      <c r="B15" t="inlineStr">
        <is>
          <t>Micha Blattmann, Ulrich Plett, Dr. Urs Felder, Jonathan Lurie</t>
        </is>
      </c>
    </row>
    <row r="16">
      <c r="A16" s="5" t="inlineStr">
        <is>
          <t>Beschreibung</t>
        </is>
      </c>
      <c r="B16" t="inlineStr">
        <is>
          <t>CORESTATE Capital Holding S.A. (CORESTATE) ist ein Investmentmanager und Co-Investor mit einem verwalteten Vermögen von EUR 20 Mrd*. Als eine voll integrierte Immobilien-Plattform bietet CORESTATE seinen Kunden fundierte Expertise in den Bereichen Investment- und Fonds Management sowie Immobilien-Management Services aus einer Hand. Das Unternehmen ist international als angesehener Geschäftspartner für institutionelle Investoren sowie vermögende Privatanleger tätig. Die Gesellschaft hat ihren Hauptsitz in Luxemburg und verfügt über 29 weitere Büros unter anderen in Frankfurt, London, Madrid, Singapur und Zürich. CORESTATE beschäftigt über 470 Mitarbeiter und ist an der Frankfurter Wertpapierbörse notiert. Copyright 2014 FINANCE BASE AG</t>
        </is>
      </c>
    </row>
    <row r="17">
      <c r="A17" s="5" t="inlineStr">
        <is>
          <t>Profile</t>
        </is>
      </c>
      <c r="B17" t="inlineStr">
        <is>
          <t>CORESTATE Capital Holding S.A. (CORESTATE) is an investment manager and co-investor with assets under management of EUR 20 billion *. As a fully integrated real estate platform CORESTATE offers its customers solid expertise in the areas of investment and fund management and property management services from a single source. The company operates internationally as a respected business partner for institutional investors and high net worth individuals. The company is headquartered in Luxembourg and has 29 additional offices among others in Frankfurt, London, Madrid, Singapore and Zurich. CORESTATE employs over 470 employees and is listed on the Frankfurt Stock Exchange.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inlineStr"/>
      <c r="H19" s="5" t="inlineStr"/>
      <c r="I19" s="5" t="inlineStr"/>
      <c r="J19" s="5" t="inlineStr"/>
      <c r="K19" s="5" t="inlineStr"/>
      <c r="L19" s="5" t="inlineStr"/>
    </row>
    <row r="20">
      <c r="A20" s="5" t="inlineStr">
        <is>
          <t>Umsatz</t>
        </is>
      </c>
      <c r="B20" s="5" t="inlineStr">
        <is>
          <t>Revenue</t>
        </is>
      </c>
      <c r="C20" t="n">
        <v>162.7</v>
      </c>
      <c r="D20" t="n">
        <v>105.5</v>
      </c>
      <c r="E20" t="n">
        <v>100.8</v>
      </c>
      <c r="F20" t="inlineStr">
        <is>
          <t>-</t>
        </is>
      </c>
    </row>
    <row r="21">
      <c r="A21" s="5" t="inlineStr">
        <is>
          <t>Operatives Ergebnis (EBIT)</t>
        </is>
      </c>
      <c r="B21" s="5" t="inlineStr">
        <is>
          <t>EBIT Earning Before Interest &amp; Tax</t>
        </is>
      </c>
      <c r="C21" t="n">
        <v>143.9</v>
      </c>
      <c r="D21" t="n">
        <v>147.1</v>
      </c>
      <c r="E21" t="n">
        <v>83.8</v>
      </c>
      <c r="F21" t="inlineStr">
        <is>
          <t>-</t>
        </is>
      </c>
    </row>
    <row r="22">
      <c r="A22" s="5" t="inlineStr">
        <is>
          <t>Finanzergebnis</t>
        </is>
      </c>
      <c r="B22" s="5" t="inlineStr">
        <is>
          <t>Financial Result</t>
        </is>
      </c>
      <c r="C22" t="n">
        <v>-23.5</v>
      </c>
      <c r="D22" t="n">
        <v>-29.2</v>
      </c>
      <c r="E22" t="n">
        <v>-20.8</v>
      </c>
      <c r="F22" t="inlineStr">
        <is>
          <t>-</t>
        </is>
      </c>
    </row>
    <row r="23">
      <c r="A23" s="5" t="inlineStr">
        <is>
          <t>Ergebnis vor Steuer (EBT)</t>
        </is>
      </c>
      <c r="B23" s="5" t="inlineStr">
        <is>
          <t>EBT Earning Before Tax</t>
        </is>
      </c>
      <c r="C23" t="n">
        <v>120.4</v>
      </c>
      <c r="D23" t="n">
        <v>117.9</v>
      </c>
      <c r="E23" t="n">
        <v>63</v>
      </c>
      <c r="F23" t="inlineStr">
        <is>
          <t>-</t>
        </is>
      </c>
    </row>
    <row r="24">
      <c r="A24" s="5" t="inlineStr">
        <is>
          <t>Steuern auf Einkommen und Ertrag</t>
        </is>
      </c>
      <c r="B24" s="5" t="inlineStr">
        <is>
          <t>Taxes on income and earnings</t>
        </is>
      </c>
      <c r="C24" t="n">
        <v>11.6</v>
      </c>
      <c r="D24" t="n">
        <v>14.4</v>
      </c>
      <c r="E24" t="n">
        <v>6.6</v>
      </c>
      <c r="F24" t="inlineStr">
        <is>
          <t>-</t>
        </is>
      </c>
    </row>
    <row r="25">
      <c r="A25" s="5" t="inlineStr">
        <is>
          <t>Ergebnis nach Steuer</t>
        </is>
      </c>
      <c r="B25" s="5" t="inlineStr">
        <is>
          <t>Earnings after tax</t>
        </is>
      </c>
      <c r="C25" t="n">
        <v>108.8</v>
      </c>
      <c r="D25" t="n">
        <v>103.5</v>
      </c>
      <c r="E25" t="n">
        <v>56.4</v>
      </c>
      <c r="F25" t="inlineStr">
        <is>
          <t>-</t>
        </is>
      </c>
    </row>
    <row r="26">
      <c r="A26" s="5" t="inlineStr">
        <is>
          <t>Minderheitenanteil</t>
        </is>
      </c>
      <c r="B26" s="5" t="inlineStr">
        <is>
          <t>Minority Share</t>
        </is>
      </c>
      <c r="C26" t="n">
        <v>-0.3</v>
      </c>
      <c r="D26" t="n">
        <v>1.1</v>
      </c>
      <c r="E26" t="n">
        <v>-0.6</v>
      </c>
      <c r="F26" t="inlineStr">
        <is>
          <t>-</t>
        </is>
      </c>
    </row>
    <row r="27">
      <c r="A27" s="5" t="inlineStr">
        <is>
          <t>Jahresüberschuss/-fehlbetrag</t>
        </is>
      </c>
      <c r="B27" s="5" t="inlineStr">
        <is>
          <t>Net Profit</t>
        </is>
      </c>
      <c r="C27" t="n">
        <v>108.5</v>
      </c>
      <c r="D27" t="n">
        <v>104.6</v>
      </c>
      <c r="E27" t="n">
        <v>55.7</v>
      </c>
      <c r="F27" t="inlineStr">
        <is>
          <t>-</t>
        </is>
      </c>
    </row>
    <row r="28">
      <c r="A28" s="5" t="inlineStr">
        <is>
          <t>Summe Umlaufvermögen</t>
        </is>
      </c>
      <c r="B28" s="5" t="inlineStr">
        <is>
          <t>Current Assets</t>
        </is>
      </c>
      <c r="C28" t="n">
        <v>348.5</v>
      </c>
      <c r="D28" t="n">
        <v>405.8</v>
      </c>
      <c r="E28" t="n">
        <v>511.2</v>
      </c>
      <c r="F28" t="inlineStr">
        <is>
          <t>-</t>
        </is>
      </c>
    </row>
    <row r="29">
      <c r="A29" s="5" t="inlineStr">
        <is>
          <t>Summe Anlagevermögen</t>
        </is>
      </c>
      <c r="B29" s="5" t="inlineStr">
        <is>
          <t>Fixed Assets</t>
        </is>
      </c>
      <c r="C29" t="n">
        <v>1070</v>
      </c>
      <c r="D29" t="n">
        <v>984.9</v>
      </c>
      <c r="E29" t="n">
        <v>915.8</v>
      </c>
      <c r="F29" t="inlineStr">
        <is>
          <t>-</t>
        </is>
      </c>
    </row>
    <row r="30">
      <c r="A30" s="5" t="inlineStr">
        <is>
          <t>Summe Aktiva</t>
        </is>
      </c>
      <c r="B30" s="5" t="inlineStr">
        <is>
          <t>Total Assets</t>
        </is>
      </c>
      <c r="C30" t="n">
        <v>1418</v>
      </c>
      <c r="D30" t="n">
        <v>1391</v>
      </c>
      <c r="E30" t="n">
        <v>1427</v>
      </c>
      <c r="F30" t="inlineStr">
        <is>
          <t>-</t>
        </is>
      </c>
    </row>
    <row r="31">
      <c r="A31" s="5" t="inlineStr">
        <is>
          <t>Summe kurzfristiges Fremdkapital</t>
        </is>
      </c>
      <c r="B31" s="5" t="inlineStr">
        <is>
          <t>Short-Term Debt</t>
        </is>
      </c>
      <c r="C31" t="n">
        <v>179.5</v>
      </c>
      <c r="D31" t="n">
        <v>143.7</v>
      </c>
      <c r="E31" t="n">
        <v>334</v>
      </c>
      <c r="F31" t="inlineStr">
        <is>
          <t>-</t>
        </is>
      </c>
    </row>
    <row r="32">
      <c r="A32" s="5" t="inlineStr">
        <is>
          <t>Summe langfristiges Fremdkapital</t>
        </is>
      </c>
      <c r="B32" s="5" t="inlineStr">
        <is>
          <t>Long-Term Debt</t>
        </is>
      </c>
      <c r="C32" t="n">
        <v>562.6</v>
      </c>
      <c r="D32" t="n">
        <v>626</v>
      </c>
      <c r="E32" t="n">
        <v>541.6</v>
      </c>
      <c r="F32" t="inlineStr">
        <is>
          <t>-</t>
        </is>
      </c>
    </row>
    <row r="33">
      <c r="A33" s="5" t="inlineStr">
        <is>
          <t>Summe Fremdkapital</t>
        </is>
      </c>
      <c r="B33" s="5" t="inlineStr">
        <is>
          <t>Total Liabilities</t>
        </is>
      </c>
      <c r="C33" t="n">
        <v>742.1</v>
      </c>
      <c r="D33" t="n">
        <v>769.7</v>
      </c>
      <c r="E33" t="n">
        <v>875.6</v>
      </c>
      <c r="F33" t="inlineStr">
        <is>
          <t>-</t>
        </is>
      </c>
    </row>
    <row r="34">
      <c r="A34" s="5" t="inlineStr">
        <is>
          <t>Minderheitenanteil</t>
        </is>
      </c>
      <c r="B34" s="5" t="inlineStr">
        <is>
          <t>Minority Share</t>
        </is>
      </c>
      <c r="C34" t="n">
        <v>2.9</v>
      </c>
      <c r="D34" t="n">
        <v>-1.3</v>
      </c>
      <c r="E34" t="n">
        <v>0.5</v>
      </c>
      <c r="F34" t="inlineStr">
        <is>
          <t>-</t>
        </is>
      </c>
    </row>
    <row r="35">
      <c r="A35" s="5" t="inlineStr">
        <is>
          <t>Summe Eigenkapital</t>
        </is>
      </c>
      <c r="B35" s="5" t="inlineStr">
        <is>
          <t>Equity</t>
        </is>
      </c>
      <c r="C35" t="n">
        <v>673.4</v>
      </c>
      <c r="D35" t="n">
        <v>622.2</v>
      </c>
      <c r="E35" t="n">
        <v>550.9</v>
      </c>
      <c r="F35" t="inlineStr">
        <is>
          <t>-</t>
        </is>
      </c>
    </row>
    <row r="36">
      <c r="A36" s="5" t="inlineStr">
        <is>
          <t>Summe Passiva</t>
        </is>
      </c>
      <c r="B36" s="5" t="inlineStr">
        <is>
          <t>Liabilities &amp; Shareholder Equity</t>
        </is>
      </c>
      <c r="C36" t="n">
        <v>1418</v>
      </c>
      <c r="D36" t="n">
        <v>1391</v>
      </c>
      <c r="E36" t="n">
        <v>1427</v>
      </c>
      <c r="F36" t="inlineStr">
        <is>
          <t>-</t>
        </is>
      </c>
    </row>
    <row r="37">
      <c r="A37" s="5" t="inlineStr">
        <is>
          <t>Mio.Aktien im Umlauf</t>
        </is>
      </c>
      <c r="B37" s="5" t="inlineStr">
        <is>
          <t>Million shares outstanding</t>
        </is>
      </c>
      <c r="C37" t="n">
        <v>21.35</v>
      </c>
      <c r="D37" t="n">
        <v>21.33</v>
      </c>
      <c r="E37" t="n">
        <v>21.29</v>
      </c>
      <c r="F37" t="n">
        <v>12.66</v>
      </c>
    </row>
    <row r="38">
      <c r="A38" s="5" t="inlineStr">
        <is>
          <t>Gezeichnetes Kapital (in Mio.)</t>
        </is>
      </c>
      <c r="B38" s="5" t="inlineStr">
        <is>
          <t>Subscribed Capital in M</t>
        </is>
      </c>
      <c r="C38" t="n">
        <v>1.59</v>
      </c>
      <c r="D38" t="n">
        <v>1.6</v>
      </c>
      <c r="E38" t="n">
        <v>1.57</v>
      </c>
      <c r="F38" t="n">
        <v>0.95</v>
      </c>
    </row>
    <row r="39">
      <c r="A39" s="5" t="inlineStr">
        <is>
          <t>Ergebnis je Aktie (brutto)</t>
        </is>
      </c>
      <c r="B39" s="5" t="inlineStr">
        <is>
          <t>Earnings per share</t>
        </is>
      </c>
      <c r="C39" t="n">
        <v>5.64</v>
      </c>
      <c r="D39" t="n">
        <v>5.53</v>
      </c>
      <c r="E39" t="n">
        <v>2.96</v>
      </c>
      <c r="F39" t="inlineStr">
        <is>
          <t>-</t>
        </is>
      </c>
    </row>
    <row r="40">
      <c r="A40" s="5" t="inlineStr">
        <is>
          <t>Ergebnis je Aktie (unverwässert)</t>
        </is>
      </c>
      <c r="B40" s="5" t="inlineStr">
        <is>
          <t>Basic Earnings per share</t>
        </is>
      </c>
      <c r="C40" t="n">
        <v>5.11</v>
      </c>
      <c r="D40" t="n">
        <v>4.91</v>
      </c>
      <c r="E40" t="n">
        <v>3.24</v>
      </c>
      <c r="F40" t="n">
        <v>1.47</v>
      </c>
    </row>
    <row r="41">
      <c r="A41" s="5" t="inlineStr">
        <is>
          <t>Ergebnis je Aktie (verwässert)</t>
        </is>
      </c>
      <c r="B41" s="5" t="inlineStr">
        <is>
          <t>Diluted Earnings per share</t>
        </is>
      </c>
      <c r="C41" t="n">
        <v>5.11</v>
      </c>
      <c r="D41" t="n">
        <v>4.91</v>
      </c>
      <c r="E41" t="n">
        <v>3.24</v>
      </c>
      <c r="F41" t="n">
        <v>1.46</v>
      </c>
    </row>
    <row r="42">
      <c r="A42" s="5" t="inlineStr">
        <is>
          <t>Dividende je Aktie</t>
        </is>
      </c>
      <c r="B42" s="5" t="inlineStr">
        <is>
          <t>Dividend per share</t>
        </is>
      </c>
      <c r="C42" t="inlineStr">
        <is>
          <t>-</t>
        </is>
      </c>
      <c r="D42" t="n">
        <v>2.5</v>
      </c>
      <c r="E42" t="n">
        <v>2</v>
      </c>
      <c r="F42" t="n">
        <v>1</v>
      </c>
    </row>
    <row r="43">
      <c r="A43" s="5" t="inlineStr">
        <is>
          <t>Dividendenausschüttung in Mio</t>
        </is>
      </c>
      <c r="B43" s="5" t="inlineStr">
        <is>
          <t>Dividend Payment in M</t>
        </is>
      </c>
      <c r="C43" t="inlineStr">
        <is>
          <t>-</t>
        </is>
      </c>
      <c r="D43" t="n">
        <v>52.94</v>
      </c>
      <c r="E43" t="n">
        <v>42.59</v>
      </c>
      <c r="F43" t="n">
        <v>13.61</v>
      </c>
    </row>
    <row r="44">
      <c r="A44" s="5" t="inlineStr">
        <is>
          <t>Umsatz</t>
        </is>
      </c>
      <c r="B44" s="5" t="inlineStr">
        <is>
          <t>Revenue</t>
        </is>
      </c>
      <c r="C44" t="n">
        <v>7.62</v>
      </c>
      <c r="D44" t="n">
        <v>4.95</v>
      </c>
      <c r="E44" t="n">
        <v>4.73</v>
      </c>
      <c r="F44" t="inlineStr">
        <is>
          <t>-</t>
        </is>
      </c>
    </row>
    <row r="45">
      <c r="A45" s="5" t="inlineStr">
        <is>
          <t>Buchwert je Aktie</t>
        </is>
      </c>
      <c r="B45" s="5" t="inlineStr">
        <is>
          <t>Book value per share</t>
        </is>
      </c>
      <c r="C45" t="n">
        <v>31.67</v>
      </c>
      <c r="D45" t="n">
        <v>29.11</v>
      </c>
      <c r="E45" t="n">
        <v>25.89</v>
      </c>
      <c r="F45" t="inlineStr">
        <is>
          <t>-</t>
        </is>
      </c>
    </row>
    <row r="46">
      <c r="A46" s="5" t="inlineStr">
        <is>
          <t>Cashflow je Aktie</t>
        </is>
      </c>
      <c r="B46" s="5" t="inlineStr">
        <is>
          <t>Cashflow per share</t>
        </is>
      </c>
      <c r="C46" t="n">
        <v>3.66</v>
      </c>
      <c r="D46" t="n">
        <v>11.78</v>
      </c>
      <c r="E46" t="n">
        <v>0.72</v>
      </c>
      <c r="F46" t="inlineStr">
        <is>
          <t>-</t>
        </is>
      </c>
    </row>
    <row r="47">
      <c r="A47" s="5" t="inlineStr">
        <is>
          <t>Bilanzsumme je Aktie</t>
        </is>
      </c>
      <c r="B47" s="5" t="inlineStr">
        <is>
          <t>Total assets per share</t>
        </is>
      </c>
      <c r="C47" t="n">
        <v>66.42</v>
      </c>
      <c r="D47" t="n">
        <v>65.2</v>
      </c>
      <c r="E47" t="n">
        <v>67.01000000000001</v>
      </c>
      <c r="F47" t="inlineStr">
        <is>
          <t>-</t>
        </is>
      </c>
    </row>
    <row r="48">
      <c r="A48" s="5" t="inlineStr">
        <is>
          <t>Personal am Ende des Jahres</t>
        </is>
      </c>
      <c r="B48" s="5" t="inlineStr">
        <is>
          <t>Staff at the end of year</t>
        </is>
      </c>
      <c r="C48" t="n">
        <v>709</v>
      </c>
      <c r="D48" t="n">
        <v>675</v>
      </c>
      <c r="E48" t="n">
        <v>566</v>
      </c>
      <c r="F48" t="n">
        <v>308</v>
      </c>
    </row>
    <row r="49">
      <c r="A49" s="5" t="inlineStr">
        <is>
          <t>Personalaufwand in Mio. EUR</t>
        </is>
      </c>
      <c r="B49" s="5" t="inlineStr">
        <is>
          <t>Personnel expenses in M</t>
        </is>
      </c>
      <c r="C49" t="n">
        <v>0.28</v>
      </c>
      <c r="D49" t="n">
        <v>2.5</v>
      </c>
      <c r="E49" t="n">
        <v>2</v>
      </c>
      <c r="F49" t="n">
        <v>0.5</v>
      </c>
    </row>
    <row r="50">
      <c r="A50" s="5" t="inlineStr">
        <is>
          <t>Aufwand je Mitarbeiter in EUR</t>
        </is>
      </c>
      <c r="B50" s="5" t="inlineStr">
        <is>
          <t>Effort per employee</t>
        </is>
      </c>
      <c r="C50" t="n">
        <v>394.92</v>
      </c>
      <c r="D50" t="n">
        <v>3704</v>
      </c>
      <c r="E50" t="n">
        <v>3534</v>
      </c>
      <c r="F50" t="n">
        <v>1623</v>
      </c>
    </row>
    <row r="51">
      <c r="A51" s="5" t="inlineStr">
        <is>
          <t>Umsatz je Aktie</t>
        </is>
      </c>
      <c r="B51" s="5" t="inlineStr">
        <is>
          <t>Revenue per share</t>
        </is>
      </c>
      <c r="C51" t="n">
        <v>249450</v>
      </c>
      <c r="D51" t="n">
        <v>284284</v>
      </c>
      <c r="E51" t="n">
        <v>243993</v>
      </c>
      <c r="F51" t="inlineStr">
        <is>
          <t>-</t>
        </is>
      </c>
    </row>
    <row r="52">
      <c r="A52" s="5" t="inlineStr">
        <is>
          <t>Bruttoergebnis je Mitarbeiter in EUR</t>
        </is>
      </c>
      <c r="B52" s="5" t="inlineStr">
        <is>
          <t>Gross Profit per employee</t>
        </is>
      </c>
      <c r="C52" t="inlineStr">
        <is>
          <t>-</t>
        </is>
      </c>
      <c r="D52" t="inlineStr">
        <is>
          <t>-</t>
        </is>
      </c>
      <c r="E52" t="inlineStr">
        <is>
          <t>-</t>
        </is>
      </c>
      <c r="F52" t="inlineStr">
        <is>
          <t>-</t>
        </is>
      </c>
    </row>
    <row r="53">
      <c r="A53" s="5" t="inlineStr">
        <is>
          <t>Gewinn je Mitarbeiter in EUR</t>
        </is>
      </c>
      <c r="B53" s="5" t="inlineStr">
        <is>
          <t>Earnings per employee</t>
        </is>
      </c>
      <c r="C53" t="n">
        <v>153032</v>
      </c>
      <c r="D53" t="n">
        <v>154963</v>
      </c>
      <c r="E53" t="n">
        <v>98410</v>
      </c>
      <c r="F53" t="inlineStr">
        <is>
          <t>-</t>
        </is>
      </c>
    </row>
    <row r="54">
      <c r="A54" s="5" t="inlineStr">
        <is>
          <t>KGV (Kurs/Gewinn)</t>
        </is>
      </c>
      <c r="B54" s="5" t="inlineStr">
        <is>
          <t>PE (price/earnings)</t>
        </is>
      </c>
      <c r="C54" t="n">
        <v>7.3</v>
      </c>
      <c r="D54" t="n">
        <v>6.2</v>
      </c>
      <c r="E54" t="n">
        <v>16.5</v>
      </c>
      <c r="F54" t="n">
        <v>15.8</v>
      </c>
    </row>
    <row r="55">
      <c r="A55" s="5" t="inlineStr">
        <is>
          <t>KUV (Kurs/Umsatz)</t>
        </is>
      </c>
      <c r="B55" s="5" t="inlineStr">
        <is>
          <t>PS (price/sales)</t>
        </is>
      </c>
      <c r="C55" t="n">
        <v>4.92</v>
      </c>
      <c r="D55" t="n">
        <v>6.13</v>
      </c>
      <c r="E55" t="n">
        <v>11.29</v>
      </c>
      <c r="F55" t="inlineStr">
        <is>
          <t>-</t>
        </is>
      </c>
    </row>
    <row r="56">
      <c r="A56" s="5" t="inlineStr">
        <is>
          <t>KBV (Kurs/Buchwert)</t>
        </is>
      </c>
      <c r="B56" s="5" t="inlineStr">
        <is>
          <t>PB (price/book value)</t>
        </is>
      </c>
      <c r="C56" t="n">
        <v>1.19</v>
      </c>
      <c r="D56" t="n">
        <v>1.04</v>
      </c>
      <c r="E56" t="n">
        <v>2.07</v>
      </c>
      <c r="F56" t="inlineStr">
        <is>
          <t>-</t>
        </is>
      </c>
    </row>
    <row r="57">
      <c r="A57" s="5" t="inlineStr">
        <is>
          <t>KCV (Kurs/Cashflow)</t>
        </is>
      </c>
      <c r="B57" s="5" t="inlineStr">
        <is>
          <t>PC (price/cashflow)</t>
        </is>
      </c>
      <c r="C57" t="n">
        <v>10.25</v>
      </c>
      <c r="D57" t="n">
        <v>2.57</v>
      </c>
      <c r="E57" t="n">
        <v>73.88</v>
      </c>
      <c r="F57" t="inlineStr">
        <is>
          <t>-</t>
        </is>
      </c>
    </row>
    <row r="58">
      <c r="A58" s="5" t="inlineStr">
        <is>
          <t>Dividendenrendite in %</t>
        </is>
      </c>
      <c r="B58" s="5" t="inlineStr">
        <is>
          <t>Dividend Yield in %</t>
        </is>
      </c>
      <c r="C58" t="inlineStr">
        <is>
          <t>-</t>
        </is>
      </c>
      <c r="D58" t="n">
        <v>8.25</v>
      </c>
      <c r="E58" t="n">
        <v>3.74</v>
      </c>
      <c r="F58" t="n">
        <v>4.31</v>
      </c>
    </row>
    <row r="59">
      <c r="A59" s="5" t="inlineStr">
        <is>
          <t>Gewinnrendite in %</t>
        </is>
      </c>
      <c r="B59" s="5" t="inlineStr">
        <is>
          <t>Return on profit in %</t>
        </is>
      </c>
      <c r="C59" t="n">
        <v>13.6</v>
      </c>
      <c r="D59" t="n">
        <v>16.2</v>
      </c>
      <c r="E59" t="n">
        <v>6.1</v>
      </c>
      <c r="F59" t="n">
        <v>6.3</v>
      </c>
    </row>
    <row r="60">
      <c r="A60" s="5" t="inlineStr">
        <is>
          <t>Eigenkapitalrendite in %</t>
        </is>
      </c>
      <c r="B60" s="5" t="inlineStr">
        <is>
          <t>Return on Equity in %</t>
        </is>
      </c>
      <c r="C60" t="n">
        <v>16.04</v>
      </c>
      <c r="D60" t="n">
        <v>16.85</v>
      </c>
      <c r="E60" t="n">
        <v>10.1</v>
      </c>
      <c r="F60" t="inlineStr">
        <is>
          <t>-</t>
        </is>
      </c>
    </row>
    <row r="61">
      <c r="A61" s="5" t="inlineStr">
        <is>
          <t>Umsatzrendite in %</t>
        </is>
      </c>
      <c r="B61" s="5" t="inlineStr">
        <is>
          <t>Return on sales in %</t>
        </is>
      </c>
      <c r="C61" t="n">
        <v>66.69</v>
      </c>
      <c r="D61" t="n">
        <v>99.15000000000001</v>
      </c>
      <c r="E61" t="n">
        <v>55.26</v>
      </c>
      <c r="F61" t="inlineStr">
        <is>
          <t>-</t>
        </is>
      </c>
    </row>
    <row r="62">
      <c r="A62" s="5" t="inlineStr">
        <is>
          <t>Gesamtkapitalrendite in %</t>
        </is>
      </c>
      <c r="B62" s="5" t="inlineStr">
        <is>
          <t>Total Return on Investment in %</t>
        </is>
      </c>
      <c r="C62" t="n">
        <v>10.02</v>
      </c>
      <c r="D62" t="n">
        <v>10.64</v>
      </c>
      <c r="E62" t="n">
        <v>5.99</v>
      </c>
      <c r="F62" t="inlineStr">
        <is>
          <t>-</t>
        </is>
      </c>
    </row>
    <row r="63">
      <c r="A63" s="5" t="inlineStr">
        <is>
          <t>Return on Investment in %</t>
        </is>
      </c>
      <c r="B63" s="5" t="inlineStr">
        <is>
          <t>Return on Investment in %</t>
        </is>
      </c>
      <c r="C63" t="n">
        <v>7.65</v>
      </c>
      <c r="D63" t="n">
        <v>7.52</v>
      </c>
      <c r="E63" t="n">
        <v>3.9</v>
      </c>
      <c r="F63" t="inlineStr">
        <is>
          <t>-</t>
        </is>
      </c>
    </row>
    <row r="64">
      <c r="A64" s="5" t="inlineStr">
        <is>
          <t>Arbeitsintensität in %</t>
        </is>
      </c>
      <c r="B64" s="5" t="inlineStr">
        <is>
          <t>Work Intensity in %</t>
        </is>
      </c>
      <c r="C64" t="n">
        <v>24.57</v>
      </c>
      <c r="D64" t="n">
        <v>29.18</v>
      </c>
      <c r="E64" t="n">
        <v>35.82</v>
      </c>
      <c r="F64" t="inlineStr">
        <is>
          <t>-</t>
        </is>
      </c>
    </row>
    <row r="65">
      <c r="A65" s="5" t="inlineStr">
        <is>
          <t>Eigenkapitalquote in %</t>
        </is>
      </c>
      <c r="B65" s="5" t="inlineStr">
        <is>
          <t>Equity Ratio in %</t>
        </is>
      </c>
      <c r="C65" t="n">
        <v>47.68</v>
      </c>
      <c r="D65" t="n">
        <v>44.65</v>
      </c>
      <c r="E65" t="n">
        <v>38.64</v>
      </c>
      <c r="F65" t="inlineStr">
        <is>
          <t>-</t>
        </is>
      </c>
    </row>
    <row r="66">
      <c r="A66" s="5" t="inlineStr">
        <is>
          <t>Fremdkapitalquote in %</t>
        </is>
      </c>
      <c r="B66" s="5" t="inlineStr">
        <is>
          <t>Debt Ratio in %</t>
        </is>
      </c>
      <c r="C66" t="n">
        <v>52.32</v>
      </c>
      <c r="D66" t="n">
        <v>55.35</v>
      </c>
      <c r="E66" t="n">
        <v>61.36</v>
      </c>
      <c r="F66" t="inlineStr">
        <is>
          <t>-</t>
        </is>
      </c>
    </row>
    <row r="67">
      <c r="A67" s="5" t="inlineStr">
        <is>
          <t>Verschuldungsgrad in %</t>
        </is>
      </c>
      <c r="B67" s="5" t="inlineStr">
        <is>
          <t>Finance Gearing in %</t>
        </is>
      </c>
      <c r="C67" t="n">
        <v>109.73</v>
      </c>
      <c r="D67" t="n">
        <v>123.98</v>
      </c>
      <c r="E67" t="n">
        <v>158.8</v>
      </c>
      <c r="F67" t="inlineStr">
        <is>
          <t>-</t>
        </is>
      </c>
    </row>
    <row r="68">
      <c r="A68" s="5" t="inlineStr"/>
      <c r="B68" s="5" t="inlineStr"/>
    </row>
    <row r="69">
      <c r="A69" s="5" t="inlineStr">
        <is>
          <t>Kurzfristige Vermögensquote in %</t>
        </is>
      </c>
      <c r="B69" s="5" t="inlineStr">
        <is>
          <t>Current Assets Ratio in %</t>
        </is>
      </c>
      <c r="C69" t="n">
        <v>24.58</v>
      </c>
      <c r="D69" t="n">
        <v>29.17</v>
      </c>
      <c r="E69" t="n">
        <v>35.82</v>
      </c>
    </row>
    <row r="70">
      <c r="A70" s="5" t="inlineStr">
        <is>
          <t>Nettogewinn Marge in %</t>
        </is>
      </c>
      <c r="B70" s="5" t="inlineStr">
        <is>
          <t>Net Profit Marge in %</t>
        </is>
      </c>
      <c r="C70" t="n">
        <v>1423.88</v>
      </c>
      <c r="D70" t="n">
        <v>2113.13</v>
      </c>
      <c r="E70" t="n">
        <v>1177.59</v>
      </c>
    </row>
    <row r="71">
      <c r="A71" s="5" t="inlineStr">
        <is>
          <t>Operative Ergebnis Marge in %</t>
        </is>
      </c>
      <c r="B71" s="5" t="inlineStr">
        <is>
          <t>EBIT Marge in %</t>
        </is>
      </c>
      <c r="C71" t="n">
        <v>1888.45</v>
      </c>
      <c r="D71" t="n">
        <v>2971.72</v>
      </c>
      <c r="E71" t="n">
        <v>1771.67</v>
      </c>
    </row>
    <row r="72">
      <c r="A72" s="5" t="inlineStr">
        <is>
          <t>Vermögensumsschlag in %</t>
        </is>
      </c>
      <c r="B72" s="5" t="inlineStr">
        <is>
          <t>Asset Turnover in %</t>
        </is>
      </c>
      <c r="C72" t="n">
        <v>0.54</v>
      </c>
      <c r="D72" t="n">
        <v>0.36</v>
      </c>
      <c r="E72" t="n">
        <v>0.33</v>
      </c>
    </row>
    <row r="73">
      <c r="A73" s="5" t="inlineStr">
        <is>
          <t>Langfristige Vermögensquote in %</t>
        </is>
      </c>
      <c r="B73" s="5" t="inlineStr">
        <is>
          <t>Non-Current Assets Ratio in %</t>
        </is>
      </c>
      <c r="C73" t="n">
        <v>75.45999999999999</v>
      </c>
      <c r="D73" t="n">
        <v>70.81</v>
      </c>
      <c r="E73" t="n">
        <v>64.18000000000001</v>
      </c>
    </row>
    <row r="74">
      <c r="A74" s="5" t="inlineStr">
        <is>
          <t>Gesamtkapitalrentabilität</t>
        </is>
      </c>
      <c r="B74" s="5" t="inlineStr">
        <is>
          <t>ROA Return on Assets in %</t>
        </is>
      </c>
      <c r="C74" t="n">
        <v>7.65</v>
      </c>
      <c r="D74" t="n">
        <v>7.52</v>
      </c>
      <c r="E74" t="n">
        <v>3.9</v>
      </c>
    </row>
    <row r="75">
      <c r="A75" s="5" t="inlineStr">
        <is>
          <t>Ertrag des eingesetzten Kapitals</t>
        </is>
      </c>
      <c r="B75" s="5" t="inlineStr">
        <is>
          <t>ROCE Return on Cap. Empl. in %</t>
        </is>
      </c>
      <c r="C75" t="n">
        <v>11.62</v>
      </c>
      <c r="D75" t="n">
        <v>11.79</v>
      </c>
      <c r="E75" t="n">
        <v>7.67</v>
      </c>
    </row>
    <row r="76">
      <c r="A76" s="5" t="inlineStr">
        <is>
          <t>Eigenkapital zu Anlagevermögen</t>
        </is>
      </c>
      <c r="B76" s="5" t="inlineStr">
        <is>
          <t>Equity to Fixed Assets in %</t>
        </is>
      </c>
      <c r="C76" t="n">
        <v>62.93</v>
      </c>
      <c r="D76" t="n">
        <v>63.17</v>
      </c>
      <c r="E76" t="n">
        <v>60.16</v>
      </c>
    </row>
    <row r="77">
      <c r="A77" s="5" t="inlineStr">
        <is>
          <t>Liquidität Dritten Grades</t>
        </is>
      </c>
      <c r="B77" s="5" t="inlineStr">
        <is>
          <t>Current Ratio in %</t>
        </is>
      </c>
      <c r="C77" t="n">
        <v>194.15</v>
      </c>
      <c r="D77" t="n">
        <v>282.39</v>
      </c>
      <c r="E77" t="n">
        <v>153.05</v>
      </c>
    </row>
    <row r="78">
      <c r="A78" s="5" t="inlineStr">
        <is>
          <t>Operativer Cashflow</t>
        </is>
      </c>
      <c r="B78" s="5" t="inlineStr">
        <is>
          <t>Operating Cashflow in M</t>
        </is>
      </c>
      <c r="C78" t="n">
        <v>218.8375</v>
      </c>
      <c r="D78" t="n">
        <v>54.81809999999999</v>
      </c>
      <c r="E78" t="n">
        <v>1572.9052</v>
      </c>
    </row>
    <row r="79">
      <c r="A79" s="5" t="inlineStr">
        <is>
          <t>Aktienrückkauf</t>
        </is>
      </c>
      <c r="B79" s="5" t="inlineStr">
        <is>
          <t>Share Buyback in M</t>
        </is>
      </c>
      <c r="C79" t="n">
        <v>-0.02000000000000313</v>
      </c>
      <c r="D79" t="n">
        <v>-0.03999999999999915</v>
      </c>
      <c r="E79" t="n">
        <v>-8.629999999999999</v>
      </c>
    </row>
    <row r="80">
      <c r="A80" s="5" t="inlineStr">
        <is>
          <t>Umsatzwachstum 1J in %</t>
        </is>
      </c>
      <c r="B80" s="5" t="inlineStr">
        <is>
          <t>Revenue Growth 1Y in %</t>
        </is>
      </c>
      <c r="C80" t="n">
        <v>53.94</v>
      </c>
      <c r="D80" t="n">
        <v>4.65</v>
      </c>
      <c r="E80" t="inlineStr">
        <is>
          <t>-</t>
        </is>
      </c>
    </row>
    <row r="81">
      <c r="A81" s="5" t="inlineStr">
        <is>
          <t>Umsatzwachstum 3J in %</t>
        </is>
      </c>
      <c r="B81" s="5" t="inlineStr">
        <is>
          <t>Revenue Growth 3Y in %</t>
        </is>
      </c>
      <c r="C81" t="inlineStr">
        <is>
          <t>-</t>
        </is>
      </c>
      <c r="D81" t="inlineStr">
        <is>
          <t>-</t>
        </is>
      </c>
      <c r="E81" t="inlineStr">
        <is>
          <t>-</t>
        </is>
      </c>
    </row>
    <row r="82">
      <c r="A82" s="5" t="inlineStr">
        <is>
          <t>Umsatzwachstum 5J in %</t>
        </is>
      </c>
      <c r="B82" s="5" t="inlineStr">
        <is>
          <t>Revenue Growth 5Y in %</t>
        </is>
      </c>
      <c r="C82" t="inlineStr">
        <is>
          <t>-</t>
        </is>
      </c>
      <c r="D82" t="inlineStr">
        <is>
          <t>-</t>
        </is>
      </c>
      <c r="E82" t="inlineStr">
        <is>
          <t>-</t>
        </is>
      </c>
    </row>
    <row r="83">
      <c r="A83" s="5" t="inlineStr">
        <is>
          <t>Umsatzwachstum 10J in %</t>
        </is>
      </c>
      <c r="B83" s="5" t="inlineStr">
        <is>
          <t>Revenue Growth 10Y in %</t>
        </is>
      </c>
      <c r="C83" t="inlineStr">
        <is>
          <t>-</t>
        </is>
      </c>
      <c r="D83" t="inlineStr">
        <is>
          <t>-</t>
        </is>
      </c>
      <c r="E83" t="inlineStr">
        <is>
          <t>-</t>
        </is>
      </c>
    </row>
    <row r="84">
      <c r="A84" s="5" t="inlineStr">
        <is>
          <t>Gewinnwachstum 1J in %</t>
        </is>
      </c>
      <c r="B84" s="5" t="inlineStr">
        <is>
          <t>Earnings Growth 1Y in %</t>
        </is>
      </c>
      <c r="C84" t="n">
        <v>3.73</v>
      </c>
      <c r="D84" t="n">
        <v>87.79000000000001</v>
      </c>
      <c r="E84" t="inlineStr">
        <is>
          <t>-</t>
        </is>
      </c>
    </row>
    <row r="85">
      <c r="A85" s="5" t="inlineStr">
        <is>
          <t>Gewinnwachstum 3J in %</t>
        </is>
      </c>
      <c r="B85" s="5" t="inlineStr">
        <is>
          <t>Earnings Growth 3Y in %</t>
        </is>
      </c>
      <c r="C85" t="inlineStr">
        <is>
          <t>-</t>
        </is>
      </c>
      <c r="D85" t="inlineStr">
        <is>
          <t>-</t>
        </is>
      </c>
      <c r="E85" t="inlineStr">
        <is>
          <t>-</t>
        </is>
      </c>
    </row>
    <row r="86">
      <c r="A86" s="5" t="inlineStr">
        <is>
          <t>Gewinnwachstum 5J in %</t>
        </is>
      </c>
      <c r="B86" s="5" t="inlineStr">
        <is>
          <t>Earnings Growth 5Y in %</t>
        </is>
      </c>
      <c r="C86" t="inlineStr">
        <is>
          <t>-</t>
        </is>
      </c>
      <c r="D86" t="inlineStr">
        <is>
          <t>-</t>
        </is>
      </c>
      <c r="E86" t="inlineStr">
        <is>
          <t>-</t>
        </is>
      </c>
    </row>
    <row r="87">
      <c r="A87" s="5" t="inlineStr">
        <is>
          <t>Gewinnwachstum 10J in %</t>
        </is>
      </c>
      <c r="B87" s="5" t="inlineStr">
        <is>
          <t>Earnings Growth 10Y in %</t>
        </is>
      </c>
      <c r="C87" t="inlineStr">
        <is>
          <t>-</t>
        </is>
      </c>
      <c r="D87" t="inlineStr">
        <is>
          <t>-</t>
        </is>
      </c>
      <c r="E87" t="inlineStr">
        <is>
          <t>-</t>
        </is>
      </c>
    </row>
    <row r="88">
      <c r="A88" s="5" t="inlineStr">
        <is>
          <t>PEG Ratio</t>
        </is>
      </c>
      <c r="B88" s="5" t="inlineStr">
        <is>
          <t>KGW Kurs/Gewinn/Wachstum</t>
        </is>
      </c>
      <c r="C88" t="inlineStr">
        <is>
          <t>-</t>
        </is>
      </c>
      <c r="D88" t="inlineStr">
        <is>
          <t>-</t>
        </is>
      </c>
      <c r="E88" t="inlineStr">
        <is>
          <t>-</t>
        </is>
      </c>
    </row>
    <row r="89">
      <c r="A89" s="5" t="inlineStr">
        <is>
          <t>EBIT-Wachstum 1J in %</t>
        </is>
      </c>
      <c r="B89" s="5" t="inlineStr">
        <is>
          <t>EBIT Growth 1Y in %</t>
        </is>
      </c>
      <c r="C89" t="n">
        <v>-2.18</v>
      </c>
      <c r="D89" t="n">
        <v>75.54000000000001</v>
      </c>
      <c r="E89" t="inlineStr">
        <is>
          <t>-</t>
        </is>
      </c>
    </row>
    <row r="90">
      <c r="A90" s="5" t="inlineStr">
        <is>
          <t>EBIT-Wachstum 3J in %</t>
        </is>
      </c>
      <c r="B90" s="5" t="inlineStr">
        <is>
          <t>EBIT Growth 3Y in %</t>
        </is>
      </c>
      <c r="C90" t="inlineStr">
        <is>
          <t>-</t>
        </is>
      </c>
      <c r="D90" t="inlineStr">
        <is>
          <t>-</t>
        </is>
      </c>
      <c r="E90" t="inlineStr">
        <is>
          <t>-</t>
        </is>
      </c>
    </row>
    <row r="91">
      <c r="A91" s="5" t="inlineStr">
        <is>
          <t>EBIT-Wachstum 5J in %</t>
        </is>
      </c>
      <c r="B91" s="5" t="inlineStr">
        <is>
          <t>EBIT Growth 5Y in %</t>
        </is>
      </c>
      <c r="C91" t="inlineStr">
        <is>
          <t>-</t>
        </is>
      </c>
      <c r="D91" t="inlineStr">
        <is>
          <t>-</t>
        </is>
      </c>
      <c r="E91" t="inlineStr">
        <is>
          <t>-</t>
        </is>
      </c>
    </row>
    <row r="92">
      <c r="A92" s="5" t="inlineStr">
        <is>
          <t>EBIT-Wachstum 10J in %</t>
        </is>
      </c>
      <c r="B92" s="5" t="inlineStr">
        <is>
          <t>EBIT Growth 10Y in %</t>
        </is>
      </c>
      <c r="C92" t="inlineStr">
        <is>
          <t>-</t>
        </is>
      </c>
      <c r="D92" t="inlineStr">
        <is>
          <t>-</t>
        </is>
      </c>
      <c r="E92" t="inlineStr">
        <is>
          <t>-</t>
        </is>
      </c>
    </row>
    <row r="93">
      <c r="A93" s="5" t="inlineStr">
        <is>
          <t>Op.Cashflow Wachstum 1J in %</t>
        </is>
      </c>
      <c r="B93" s="5" t="inlineStr">
        <is>
          <t>Op.Cashflow Wachstum 1Y in %</t>
        </is>
      </c>
      <c r="C93" t="n">
        <v>298.83</v>
      </c>
      <c r="D93" t="n">
        <v>-96.52</v>
      </c>
      <c r="E93" t="inlineStr">
        <is>
          <t>-</t>
        </is>
      </c>
    </row>
    <row r="94">
      <c r="A94" s="5" t="inlineStr">
        <is>
          <t>Op.Cashflow Wachstum 3J in %</t>
        </is>
      </c>
      <c r="B94" s="5" t="inlineStr">
        <is>
          <t>Op.Cashflow Wachstum 3Y in %</t>
        </is>
      </c>
      <c r="C94" t="inlineStr">
        <is>
          <t>-</t>
        </is>
      </c>
      <c r="D94" t="inlineStr">
        <is>
          <t>-</t>
        </is>
      </c>
      <c r="E94" t="inlineStr">
        <is>
          <t>-</t>
        </is>
      </c>
    </row>
    <row r="95">
      <c r="A95" s="5" t="inlineStr">
        <is>
          <t>Op.Cashflow Wachstum 5J in %</t>
        </is>
      </c>
      <c r="B95" s="5" t="inlineStr">
        <is>
          <t>Op.Cashflow Wachstum 5Y in %</t>
        </is>
      </c>
      <c r="C95" t="inlineStr">
        <is>
          <t>-</t>
        </is>
      </c>
      <c r="D95" t="inlineStr">
        <is>
          <t>-</t>
        </is>
      </c>
      <c r="E95" t="inlineStr">
        <is>
          <t>-</t>
        </is>
      </c>
    </row>
    <row r="96">
      <c r="A96" s="5" t="inlineStr">
        <is>
          <t>Op.Cashflow Wachstum 10J in %</t>
        </is>
      </c>
      <c r="B96" s="5" t="inlineStr">
        <is>
          <t>Op.Cashflow Wachstum 10Y in %</t>
        </is>
      </c>
      <c r="C96" t="inlineStr">
        <is>
          <t>-</t>
        </is>
      </c>
      <c r="D96" t="inlineStr">
        <is>
          <t>-</t>
        </is>
      </c>
      <c r="E96" t="inlineStr">
        <is>
          <t>-</t>
        </is>
      </c>
    </row>
    <row r="97">
      <c r="A97" s="5" t="inlineStr">
        <is>
          <t>Working Capital in Mio</t>
        </is>
      </c>
      <c r="B97" s="5" t="inlineStr">
        <is>
          <t>Working Capital in M</t>
        </is>
      </c>
      <c r="C97" t="n">
        <v>169</v>
      </c>
      <c r="D97" t="n">
        <v>262.1</v>
      </c>
      <c r="E97" t="n">
        <v>177.2</v>
      </c>
      <c r="F97" t="inlineStr">
        <is>
          <t>-</t>
        </is>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DERMAPHARM HOLDING </t>
        </is>
      </c>
      <c r="B1" s="2" t="inlineStr">
        <is>
          <t>WKN: A2GS5D  ISIN: DE000A2GS5D8  Symbol:DMP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1991</t>
        </is>
      </c>
      <c r="C4" s="5" t="inlineStr">
        <is>
          <t>Telefon / Phone</t>
        </is>
      </c>
      <c r="D4" s="5" t="inlineStr"/>
      <c r="E4" t="inlineStr">
        <is>
          <t>+49-89-64186-0</t>
        </is>
      </c>
      <c r="G4" t="inlineStr">
        <is>
          <t>25.03.2020</t>
        </is>
      </c>
      <c r="H4" t="inlineStr">
        <is>
          <t>Preliminary Results</t>
        </is>
      </c>
      <c r="J4" t="inlineStr">
        <is>
          <t>Themis Beteiligungs-AG</t>
        </is>
      </c>
      <c r="L4" t="inlineStr">
        <is>
          <t>75,05%</t>
        </is>
      </c>
    </row>
    <row r="5">
      <c r="A5" s="5" t="inlineStr">
        <is>
          <t>Ticker</t>
        </is>
      </c>
      <c r="B5" t="inlineStr">
        <is>
          <t>DMP</t>
        </is>
      </c>
      <c r="C5" s="5" t="inlineStr">
        <is>
          <t>Fax</t>
        </is>
      </c>
      <c r="D5" s="5" t="inlineStr"/>
      <c r="E5" t="inlineStr">
        <is>
          <t>+49-89-64186-130</t>
        </is>
      </c>
      <c r="G5" t="inlineStr">
        <is>
          <t>08.04.2020</t>
        </is>
      </c>
      <c r="H5" t="inlineStr">
        <is>
          <t>Publication Of Annual Report</t>
        </is>
      </c>
      <c r="J5" t="inlineStr">
        <is>
          <t>Freefloat</t>
        </is>
      </c>
      <c r="L5" t="inlineStr">
        <is>
          <t>24,95%</t>
        </is>
      </c>
    </row>
    <row r="6">
      <c r="A6" s="5" t="inlineStr">
        <is>
          <t>Gelistet Seit / Listed Since</t>
        </is>
      </c>
      <c r="B6" t="inlineStr">
        <is>
          <t>09.02.2018</t>
        </is>
      </c>
      <c r="C6" s="5" t="inlineStr">
        <is>
          <t>Internet</t>
        </is>
      </c>
      <c r="D6" s="5" t="inlineStr"/>
      <c r="E6" t="inlineStr">
        <is>
          <t>http://ir.dermapharm.de/index.php</t>
        </is>
      </c>
      <c r="G6" t="inlineStr">
        <is>
          <t>19.05.2020</t>
        </is>
      </c>
      <c r="H6" t="inlineStr">
        <is>
          <t>Result Q1</t>
        </is>
      </c>
    </row>
    <row r="7">
      <c r="A7" s="5" t="inlineStr">
        <is>
          <t>Nominalwert / Nominal Value</t>
        </is>
      </c>
      <c r="B7" t="inlineStr">
        <is>
          <t>-</t>
        </is>
      </c>
      <c r="C7" s="5" t="inlineStr">
        <is>
          <t>Inv. Relations Telefon / Phone</t>
        </is>
      </c>
      <c r="D7" s="5" t="inlineStr"/>
      <c r="E7" t="inlineStr">
        <is>
          <t>+49-89-64186-233</t>
        </is>
      </c>
      <c r="G7" t="inlineStr">
        <is>
          <t>17.06.2020</t>
        </is>
      </c>
      <c r="H7" t="inlineStr">
        <is>
          <t>Annual General Meeting</t>
        </is>
      </c>
    </row>
    <row r="8">
      <c r="A8" s="5" t="inlineStr">
        <is>
          <t>Land / Country</t>
        </is>
      </c>
      <c r="B8" t="inlineStr">
        <is>
          <t>Deutschland</t>
        </is>
      </c>
      <c r="C8" s="5" t="inlineStr">
        <is>
          <t>Inv. Relations E-Mail</t>
        </is>
      </c>
      <c r="D8" s="5" t="inlineStr"/>
      <c r="E8" t="inlineStr">
        <is>
          <t>ir@dermapharm.com</t>
        </is>
      </c>
      <c r="G8" t="inlineStr">
        <is>
          <t>09.09.2020</t>
        </is>
      </c>
      <c r="H8" t="inlineStr">
        <is>
          <t>Score Half Year</t>
        </is>
      </c>
    </row>
    <row r="9">
      <c r="A9" s="5" t="inlineStr">
        <is>
          <t>Währung / Currency</t>
        </is>
      </c>
      <c r="B9" t="inlineStr">
        <is>
          <t>EUR</t>
        </is>
      </c>
      <c r="C9" s="5" t="inlineStr">
        <is>
          <t>Kontaktperson / Contact Person</t>
        </is>
      </c>
      <c r="D9" s="5" t="inlineStr"/>
      <c r="E9" t="inlineStr">
        <is>
          <t>Britta Hamberger</t>
        </is>
      </c>
      <c r="G9" t="inlineStr">
        <is>
          <t>16.11.2020</t>
        </is>
      </c>
      <c r="H9" t="inlineStr">
        <is>
          <t>Q3 Earnings</t>
        </is>
      </c>
    </row>
    <row r="10">
      <c r="A10" s="5" t="inlineStr">
        <is>
          <t>Branche / Industry</t>
        </is>
      </c>
      <c r="B10" t="inlineStr">
        <is>
          <t>Pharma</t>
        </is>
      </c>
      <c r="C10" s="5" t="inlineStr"/>
      <c r="D10" s="5" t="inlineStr"/>
    </row>
    <row r="11">
      <c r="A11" s="5" t="inlineStr">
        <is>
          <t>Sektor / Sector</t>
        </is>
      </c>
      <c r="B11" t="inlineStr">
        <is>
          <t>Chemicals / Pharmaceuticals</t>
        </is>
      </c>
    </row>
    <row r="12">
      <c r="A12" s="5" t="inlineStr">
        <is>
          <t>Typ / Genre</t>
        </is>
      </c>
      <c r="B12" t="inlineStr">
        <is>
          <t>Stammaktie</t>
        </is>
      </c>
    </row>
    <row r="13">
      <c r="A13" s="5" t="inlineStr">
        <is>
          <t>Adresse / Address</t>
        </is>
      </c>
      <c r="B13" t="inlineStr">
        <is>
          <t>Dermapharm Holding SELil-Dagover-Ring 7  D-82031 Grünwald</t>
        </is>
      </c>
    </row>
    <row r="14">
      <c r="A14" s="5" t="inlineStr">
        <is>
          <t>Management</t>
        </is>
      </c>
      <c r="B14" t="inlineStr">
        <is>
          <t>Dr. Hans-Georg Feldmeier, Karin Samusch, Dr. Jürgen Ott, Stefan Hümer (bis 31.07.2020), Hilde Neumeyer (ab 1.07.2020)</t>
        </is>
      </c>
    </row>
    <row r="15">
      <c r="A15" s="5" t="inlineStr">
        <is>
          <t>Aufsichtsrat / Board</t>
        </is>
      </c>
      <c r="B15" t="inlineStr">
        <is>
          <t>Wilhelm Beier, Dr. Erwin Kern, Lothar Lanz</t>
        </is>
      </c>
    </row>
    <row r="16">
      <c r="A16" s="5" t="inlineStr">
        <is>
          <t>Beschreibung</t>
        </is>
      </c>
      <c r="B16" t="inlineStr">
        <is>
          <t>Dermapharm ist ein Hersteller von patentfreien Markenarzneimitteln für ausgewählte Märkte in Deutschland. Die 1991 gegründete Gesellschaft hat ihren Sitz in Grünwald bei München und ihren Hauptproduktionsstandort in Brehna bei Leipzig. Das integrierte Geschäftsmodell der Gesellschaft umfasst die hausinterne Entwicklung, eigene Produktion sowie den Vertrieb von Arzneimitteln und anderen Gesundheitsprodukten für ausgewählte Märkte durch einen pharmazeutisch geschulten Außendienst. Dermapharm verfügt über rund 900 Arzneimittelzulassungen für mehr als 200 pharmazeutische Wirkstoffe, die sich in einem breiten Produktsortiment widerspiegeln. Zu den Kernmärkten der Gesellschaft gehören derzeit neben Deutschland auch Österreich und die Schweiz. Die Gesellschaft plant, ihre internationale Präsenz weiter auszubauen. Das Geschäftsmodell von Dermapharm umfasst überdies ein Parallelimportgeschäft, das unter der Marke 'axicorp' betrieben wird. Ausgehend vom Umsatz gehörte Dermapharm hier 2016 zu den vier umsatzstärksten Parallelimporteuren in Deutschland. Das Unternehmen setzt auf drei Wachstumstreiber: die hausinterne Entwicklung neuer Produkte, die Ausweitung der internationalen Präsenz sowie weitere Akquisitionen. Dazu zählt der Erwerb des Arzneimittelherstellers und -vermarkters Trommsdorff im Januar 2018, zu dessen Portfolio beispielsweise die bekannten Marken Keltican R forte und Tromcardin R complex gehören. Copyright 2014 FINANCE BASE AG</t>
        </is>
      </c>
    </row>
    <row r="17">
      <c r="A17" s="5" t="inlineStr">
        <is>
          <t>Profile</t>
        </is>
      </c>
      <c r="B17" t="inlineStr">
        <is>
          <t>Dermapharm is a manufacturer of off-patent branded medicines in selected markets in Germany. The company founded in 1991, is based in Grünwald near Munich and its main production site in Brehna near Leipzig. The integrated business model of the Company is the in-house development, production and distribution of drugs and other health products for selected markets through a pharmaceutically trained sales. Dermapharm has about 900 drug licenses for more than 200 pharmaceutical active ingredients, which are reflected in a wide range of products. The core markets of the company are currently in Germany but also Austria and Switzerland. The company plans to further expand its international presence. The business model of Dermapharm further comprises a parallel import business, which is operated under the brand 'AxiCorp'. Based on the revenue belonged Dermapharm here in 2016 to the four best-selling parallel importers in Germany. The company focuses on three growth drivers: the in-house development of new products, the expansion of international presence and further acquisitions. For this, the acquisition of the pharmaceutical manufacturer and marketing organization Trommsdorff counts in January 2018 to its portfolio such as the well-known brands Keltican R forte and Tromcardin R complex belong.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inlineStr"/>
      <c r="H19" s="5" t="inlineStr"/>
      <c r="I19" s="5" t="inlineStr"/>
      <c r="J19" s="5" t="inlineStr"/>
      <c r="K19" s="5" t="inlineStr"/>
      <c r="L19" s="5" t="inlineStr"/>
    </row>
    <row r="20">
      <c r="A20" s="5" t="inlineStr">
        <is>
          <t>Umsatz</t>
        </is>
      </c>
      <c r="B20" s="5" t="inlineStr">
        <is>
          <t>Revenue</t>
        </is>
      </c>
      <c r="C20" t="n">
        <v>701</v>
      </c>
      <c r="D20" t="n">
        <v>572.4</v>
      </c>
      <c r="E20" t="n">
        <v>467.1</v>
      </c>
      <c r="F20" t="n">
        <v>444.5</v>
      </c>
    </row>
    <row r="21">
      <c r="A21" s="5" t="inlineStr">
        <is>
          <t>Operatives Ergebnis (EBIT)</t>
        </is>
      </c>
      <c r="B21" s="5" t="inlineStr">
        <is>
          <t>EBIT Earning Before Interest &amp; Tax</t>
        </is>
      </c>
      <c r="C21" t="n">
        <v>119.5</v>
      </c>
      <c r="D21" t="n">
        <v>107.5</v>
      </c>
      <c r="E21" t="n">
        <v>92.09999999999999</v>
      </c>
      <c r="F21" t="n">
        <v>86.8</v>
      </c>
    </row>
    <row r="22">
      <c r="A22" s="5" t="inlineStr">
        <is>
          <t>Finanzergebnis</t>
        </is>
      </c>
      <c r="B22" s="5" t="inlineStr">
        <is>
          <t>Financial Result</t>
        </is>
      </c>
      <c r="C22" t="n">
        <v>-9.4</v>
      </c>
      <c r="D22" t="n">
        <v>-3.3</v>
      </c>
      <c r="E22" t="n">
        <v>-4.1</v>
      </c>
      <c r="F22" t="n">
        <v>-3.9</v>
      </c>
    </row>
    <row r="23">
      <c r="A23" s="5" t="inlineStr">
        <is>
          <t>Ergebnis vor Steuer (EBT)</t>
        </is>
      </c>
      <c r="B23" s="5" t="inlineStr">
        <is>
          <t>EBT Earning Before Tax</t>
        </is>
      </c>
      <c r="C23" t="n">
        <v>110.1</v>
      </c>
      <c r="D23" t="n">
        <v>104.2</v>
      </c>
      <c r="E23" t="n">
        <v>88</v>
      </c>
      <c r="F23" t="n">
        <v>82.90000000000001</v>
      </c>
    </row>
    <row r="24">
      <c r="A24" s="5" t="inlineStr">
        <is>
          <t>Steuern auf Einkommen und Ertrag</t>
        </is>
      </c>
      <c r="B24" s="5" t="inlineStr">
        <is>
          <t>Taxes on income and earnings</t>
        </is>
      </c>
      <c r="C24" t="n">
        <v>32.3</v>
      </c>
      <c r="D24" t="n">
        <v>29</v>
      </c>
      <c r="E24" t="n">
        <v>10.3</v>
      </c>
      <c r="F24" t="n">
        <v>5.9</v>
      </c>
    </row>
    <row r="25">
      <c r="A25" s="5" t="inlineStr">
        <is>
          <t>Ergebnis nach Steuer</t>
        </is>
      </c>
      <c r="B25" s="5" t="inlineStr">
        <is>
          <t>Earnings after tax</t>
        </is>
      </c>
      <c r="C25" t="n">
        <v>77.8</v>
      </c>
      <c r="D25" t="n">
        <v>75.2</v>
      </c>
      <c r="E25" t="n">
        <v>77.7</v>
      </c>
      <c r="F25" t="n">
        <v>77</v>
      </c>
    </row>
    <row r="26">
      <c r="A26" s="5" t="inlineStr">
        <is>
          <t>Minderheitenanteil</t>
        </is>
      </c>
      <c r="B26" s="5" t="inlineStr">
        <is>
          <t>Minority Share</t>
        </is>
      </c>
      <c r="C26" t="inlineStr">
        <is>
          <t>-</t>
        </is>
      </c>
      <c r="D26" t="inlineStr">
        <is>
          <t>-</t>
        </is>
      </c>
      <c r="E26" t="inlineStr">
        <is>
          <t>-</t>
        </is>
      </c>
      <c r="F26" t="n">
        <v>-0.2</v>
      </c>
    </row>
    <row r="27">
      <c r="A27" s="5" t="inlineStr">
        <is>
          <t>Jahresüberschuss/-fehlbetrag</t>
        </is>
      </c>
      <c r="B27" s="5" t="inlineStr">
        <is>
          <t>Net Profit</t>
        </is>
      </c>
      <c r="C27" t="n">
        <v>77.8</v>
      </c>
      <c r="D27" t="n">
        <v>75.2</v>
      </c>
      <c r="E27" t="n">
        <v>20.6</v>
      </c>
      <c r="F27" t="n">
        <v>16.8</v>
      </c>
    </row>
    <row r="28">
      <c r="A28" s="5" t="inlineStr">
        <is>
          <t>Summe Umlaufvermögen</t>
        </is>
      </c>
      <c r="B28" s="5" t="inlineStr">
        <is>
          <t>Current Assets</t>
        </is>
      </c>
      <c r="C28" t="n">
        <v>352.9</v>
      </c>
      <c r="D28" t="n">
        <v>371.2</v>
      </c>
      <c r="E28" t="n">
        <v>192.9</v>
      </c>
      <c r="F28" t="n">
        <v>157</v>
      </c>
    </row>
    <row r="29">
      <c r="A29" s="5" t="inlineStr">
        <is>
          <t>Summe Anlagevermögen</t>
        </is>
      </c>
      <c r="B29" s="5" t="inlineStr">
        <is>
          <t>Fixed Assets</t>
        </is>
      </c>
      <c r="C29" t="n">
        <v>692</v>
      </c>
      <c r="D29" t="n">
        <v>333.4</v>
      </c>
      <c r="E29" t="n">
        <v>222.4</v>
      </c>
      <c r="F29" t="n">
        <v>154.7</v>
      </c>
    </row>
    <row r="30">
      <c r="A30" s="5" t="inlineStr">
        <is>
          <t>Summe Aktiva</t>
        </is>
      </c>
      <c r="B30" s="5" t="inlineStr">
        <is>
          <t>Total Assets</t>
        </is>
      </c>
      <c r="C30" t="n">
        <v>1045</v>
      </c>
      <c r="D30" t="n">
        <v>704.6</v>
      </c>
      <c r="E30" t="n">
        <v>415.3</v>
      </c>
      <c r="F30" t="n">
        <v>311.7</v>
      </c>
    </row>
    <row r="31">
      <c r="A31" s="5" t="inlineStr">
        <is>
          <t>Summe kurzfristiges Fremdkapital</t>
        </is>
      </c>
      <c r="B31" s="5" t="inlineStr">
        <is>
          <t>Short-Term Debt</t>
        </is>
      </c>
      <c r="C31" t="n">
        <v>102.4</v>
      </c>
      <c r="D31" t="n">
        <v>146.4</v>
      </c>
      <c r="E31" t="n">
        <v>80.59999999999999</v>
      </c>
      <c r="F31" t="n">
        <v>115.4</v>
      </c>
    </row>
    <row r="32">
      <c r="A32" s="5" t="inlineStr">
        <is>
          <t>Summe langfristiges Fremdkapital</t>
        </is>
      </c>
      <c r="B32" s="5" t="inlineStr">
        <is>
          <t>Long-Term Debt</t>
        </is>
      </c>
      <c r="C32" t="n">
        <v>658</v>
      </c>
      <c r="D32" t="n">
        <v>302.1</v>
      </c>
      <c r="E32" t="n">
        <v>261</v>
      </c>
      <c r="F32" t="n">
        <v>135.5</v>
      </c>
    </row>
    <row r="33">
      <c r="A33" s="5" t="inlineStr">
        <is>
          <t>Summe Fremdkapital</t>
        </is>
      </c>
      <c r="B33" s="5" t="inlineStr">
        <is>
          <t>Total Liabilities</t>
        </is>
      </c>
      <c r="C33" t="n">
        <v>760.4</v>
      </c>
      <c r="D33" t="n">
        <v>448.5</v>
      </c>
      <c r="E33" t="n">
        <v>341.6</v>
      </c>
      <c r="F33" t="n">
        <v>250.9</v>
      </c>
    </row>
    <row r="34">
      <c r="A34" s="5" t="inlineStr">
        <is>
          <t>Minderheitenanteil</t>
        </is>
      </c>
      <c r="B34" s="5" t="inlineStr">
        <is>
          <t>Minority Share</t>
        </is>
      </c>
      <c r="C34" t="n">
        <v>5.8</v>
      </c>
      <c r="D34" t="n">
        <v>3.6</v>
      </c>
      <c r="E34" t="n">
        <v>49.9</v>
      </c>
      <c r="F34" t="n">
        <v>3.9</v>
      </c>
    </row>
    <row r="35">
      <c r="A35" s="5" t="inlineStr">
        <is>
          <t>Summe Eigenkapital</t>
        </is>
      </c>
      <c r="B35" s="5" t="inlineStr">
        <is>
          <t>Equity</t>
        </is>
      </c>
      <c r="C35" t="n">
        <v>278.7</v>
      </c>
      <c r="D35" t="n">
        <v>252.5</v>
      </c>
      <c r="E35" t="n">
        <v>23.8</v>
      </c>
      <c r="F35" t="n">
        <v>56.9</v>
      </c>
    </row>
    <row r="36">
      <c r="A36" s="5" t="inlineStr">
        <is>
          <t>Summe Passiva</t>
        </is>
      </c>
      <c r="B36" s="5" t="inlineStr">
        <is>
          <t>Liabilities &amp; Shareholder Equity</t>
        </is>
      </c>
      <c r="C36" t="n">
        <v>1045</v>
      </c>
      <c r="D36" t="n">
        <v>704.6</v>
      </c>
      <c r="E36" t="n">
        <v>415.3</v>
      </c>
      <c r="F36" t="n">
        <v>311.7</v>
      </c>
    </row>
    <row r="37">
      <c r="A37" s="5" t="inlineStr">
        <is>
          <t>Mio.Aktien im Umlauf</t>
        </is>
      </c>
      <c r="B37" s="5" t="inlineStr">
        <is>
          <t>Million shares outstanding</t>
        </is>
      </c>
      <c r="C37" t="n">
        <v>53.84</v>
      </c>
      <c r="D37" t="n">
        <v>53.84</v>
      </c>
      <c r="E37" t="inlineStr">
        <is>
          <t>-</t>
        </is>
      </c>
      <c r="F37" t="inlineStr">
        <is>
          <t>-</t>
        </is>
      </c>
    </row>
    <row r="38">
      <c r="A38" s="5" t="inlineStr">
        <is>
          <t>Gezeichnetes Kapital (in Mio.)</t>
        </is>
      </c>
      <c r="B38" s="5" t="inlineStr">
        <is>
          <t>Subscribed Capital in M</t>
        </is>
      </c>
      <c r="C38" t="n">
        <v>53.84</v>
      </c>
      <c r="D38" t="n">
        <v>53.84</v>
      </c>
      <c r="E38" t="inlineStr">
        <is>
          <t>-</t>
        </is>
      </c>
      <c r="F38" t="inlineStr">
        <is>
          <t>-</t>
        </is>
      </c>
    </row>
    <row r="39">
      <c r="A39" s="5" t="inlineStr">
        <is>
          <t>Ergebnis je Aktie (brutto)</t>
        </is>
      </c>
      <c r="B39" s="5" t="inlineStr">
        <is>
          <t>Earnings per share</t>
        </is>
      </c>
      <c r="C39" t="n">
        <v>2.04</v>
      </c>
      <c r="D39" t="n">
        <v>1.94</v>
      </c>
      <c r="E39" t="inlineStr">
        <is>
          <t>-</t>
        </is>
      </c>
      <c r="F39" t="inlineStr">
        <is>
          <t>-</t>
        </is>
      </c>
    </row>
    <row r="40">
      <c r="A40" s="5" t="inlineStr">
        <is>
          <t>Ergebnis je Aktie (unverwässert)</t>
        </is>
      </c>
      <c r="B40" s="5" t="inlineStr">
        <is>
          <t>Basic Earnings per share</t>
        </is>
      </c>
      <c r="C40" t="n">
        <v>1.43</v>
      </c>
      <c r="D40" t="n">
        <v>1.41</v>
      </c>
      <c r="E40" t="n">
        <v>1.56</v>
      </c>
      <c r="F40" t="inlineStr">
        <is>
          <t>-</t>
        </is>
      </c>
    </row>
    <row r="41">
      <c r="A41" s="5" t="inlineStr">
        <is>
          <t>Ergebnis je Aktie (verwässert)</t>
        </is>
      </c>
      <c r="B41" s="5" t="inlineStr">
        <is>
          <t>Diluted Earnings per share</t>
        </is>
      </c>
      <c r="C41" t="n">
        <v>1.43</v>
      </c>
      <c r="D41" t="n">
        <v>1.41</v>
      </c>
      <c r="E41" t="n">
        <v>1.56</v>
      </c>
      <c r="F41" t="inlineStr">
        <is>
          <t>-</t>
        </is>
      </c>
    </row>
    <row r="42">
      <c r="A42" s="5" t="inlineStr">
        <is>
          <t>Dividende je Aktie</t>
        </is>
      </c>
      <c r="B42" s="5" t="inlineStr">
        <is>
          <t>Dividend per share</t>
        </is>
      </c>
      <c r="C42" t="n">
        <v>0.8</v>
      </c>
      <c r="D42" t="n">
        <v>0.77</v>
      </c>
      <c r="E42" t="inlineStr">
        <is>
          <t>-</t>
        </is>
      </c>
      <c r="F42" t="inlineStr">
        <is>
          <t>-</t>
        </is>
      </c>
    </row>
    <row r="43">
      <c r="A43" s="5" t="inlineStr">
        <is>
          <t>Dividendenausschüttung in Mio</t>
        </is>
      </c>
      <c r="B43" s="5" t="inlineStr">
        <is>
          <t>Dividend Payment in M</t>
        </is>
      </c>
      <c r="C43" t="inlineStr">
        <is>
          <t>-</t>
        </is>
      </c>
      <c r="D43" t="n">
        <v>41.46</v>
      </c>
      <c r="E43" t="inlineStr">
        <is>
          <t>-</t>
        </is>
      </c>
      <c r="F43" t="inlineStr">
        <is>
          <t>-</t>
        </is>
      </c>
    </row>
    <row r="44">
      <c r="A44" s="5" t="inlineStr">
        <is>
          <t>Umsatz</t>
        </is>
      </c>
      <c r="B44" s="5" t="inlineStr">
        <is>
          <t>Revenue</t>
        </is>
      </c>
      <c r="C44" t="n">
        <v>13.02</v>
      </c>
      <c r="D44" t="n">
        <v>10.63</v>
      </c>
      <c r="E44" t="inlineStr">
        <is>
          <t>-</t>
        </is>
      </c>
      <c r="F44" t="inlineStr">
        <is>
          <t>-</t>
        </is>
      </c>
    </row>
    <row r="45">
      <c r="A45" s="5" t="inlineStr">
        <is>
          <t>Buchwert je Aktie</t>
        </is>
      </c>
      <c r="B45" s="5" t="inlineStr">
        <is>
          <t>Book value per share</t>
        </is>
      </c>
      <c r="C45" t="n">
        <v>5.28</v>
      </c>
      <c r="D45" t="n">
        <v>4.76</v>
      </c>
      <c r="E45" t="inlineStr">
        <is>
          <t>-</t>
        </is>
      </c>
      <c r="F45" t="inlineStr">
        <is>
          <t>-</t>
        </is>
      </c>
    </row>
    <row r="46">
      <c r="A46" s="5" t="inlineStr">
        <is>
          <t>Cashflow je Aktie</t>
        </is>
      </c>
      <c r="B46" s="5" t="inlineStr">
        <is>
          <t>Cashflow per share</t>
        </is>
      </c>
      <c r="C46" t="n">
        <v>1.87</v>
      </c>
      <c r="D46" t="n">
        <v>2.96</v>
      </c>
      <c r="E46" t="inlineStr">
        <is>
          <t>-</t>
        </is>
      </c>
      <c r="F46" t="inlineStr">
        <is>
          <t>-</t>
        </is>
      </c>
    </row>
    <row r="47">
      <c r="A47" s="5" t="inlineStr">
        <is>
          <t>Bilanzsumme je Aktie</t>
        </is>
      </c>
      <c r="B47" s="5" t="inlineStr">
        <is>
          <t>Total assets per share</t>
        </is>
      </c>
      <c r="C47" t="n">
        <v>19.41</v>
      </c>
      <c r="D47" t="n">
        <v>13.09</v>
      </c>
      <c r="E47" t="inlineStr">
        <is>
          <t>-</t>
        </is>
      </c>
      <c r="F47" t="inlineStr">
        <is>
          <t>-</t>
        </is>
      </c>
    </row>
    <row r="48">
      <c r="A48" s="5" t="inlineStr">
        <is>
          <t>Personal am Ende des Jahres</t>
        </is>
      </c>
      <c r="B48" s="5" t="inlineStr">
        <is>
          <t>Staff at the end of year</t>
        </is>
      </c>
      <c r="C48" t="n">
        <v>1853</v>
      </c>
      <c r="D48" t="n">
        <v>1619</v>
      </c>
      <c r="E48" t="n">
        <v>1240</v>
      </c>
      <c r="F48" t="inlineStr">
        <is>
          <t>-</t>
        </is>
      </c>
    </row>
    <row r="49">
      <c r="A49" s="5" t="inlineStr">
        <is>
          <t>Personalaufwand in Mio. EUR</t>
        </is>
      </c>
      <c r="B49" s="5" t="inlineStr">
        <is>
          <t>Personnel expenses in M</t>
        </is>
      </c>
      <c r="C49" t="n">
        <v>115.9</v>
      </c>
      <c r="D49" t="n">
        <v>92.3</v>
      </c>
      <c r="E49" t="n">
        <v>64.09999999999999</v>
      </c>
      <c r="F49" t="inlineStr">
        <is>
          <t>-</t>
        </is>
      </c>
    </row>
    <row r="50">
      <c r="A50" s="5" t="inlineStr">
        <is>
          <t>Aufwand je Mitarbeiter in EUR</t>
        </is>
      </c>
      <c r="B50" s="5" t="inlineStr">
        <is>
          <t>Effort per employee</t>
        </is>
      </c>
      <c r="C50" t="n">
        <v>62547</v>
      </c>
      <c r="D50" t="n">
        <v>57011</v>
      </c>
      <c r="E50" t="n">
        <v>51694</v>
      </c>
      <c r="F50" t="inlineStr">
        <is>
          <t>-</t>
        </is>
      </c>
    </row>
    <row r="51">
      <c r="A51" s="5" t="inlineStr">
        <is>
          <t>Umsatz je Aktie</t>
        </is>
      </c>
      <c r="B51" s="5" t="inlineStr">
        <is>
          <t>Revenue per share</t>
        </is>
      </c>
      <c r="C51" t="n">
        <v>378240</v>
      </c>
      <c r="D51" t="n">
        <v>353566</v>
      </c>
      <c r="E51" t="n">
        <v>376707</v>
      </c>
      <c r="F51" t="inlineStr">
        <is>
          <t>-</t>
        </is>
      </c>
    </row>
    <row r="52">
      <c r="A52" s="5" t="inlineStr">
        <is>
          <t>Bruttoergebnis je Mitarbeiter in EUR</t>
        </is>
      </c>
      <c r="B52" s="5" t="inlineStr">
        <is>
          <t>Gross Profit per employee</t>
        </is>
      </c>
      <c r="C52" t="inlineStr">
        <is>
          <t>-</t>
        </is>
      </c>
      <c r="D52" t="inlineStr">
        <is>
          <t>-</t>
        </is>
      </c>
      <c r="E52" t="inlineStr">
        <is>
          <t>-</t>
        </is>
      </c>
      <c r="F52" t="inlineStr">
        <is>
          <t>-</t>
        </is>
      </c>
    </row>
    <row r="53">
      <c r="A53" s="5" t="inlineStr">
        <is>
          <t>Gewinn je Mitarbeiter in EUR</t>
        </is>
      </c>
      <c r="B53" s="5" t="inlineStr">
        <is>
          <t>Earnings per employee</t>
        </is>
      </c>
      <c r="C53" t="n">
        <v>41986</v>
      </c>
      <c r="D53" t="n">
        <v>46448</v>
      </c>
      <c r="E53" t="n">
        <v>16613</v>
      </c>
      <c r="F53" t="inlineStr">
        <is>
          <t>-</t>
        </is>
      </c>
    </row>
    <row r="54">
      <c r="A54" s="5" t="inlineStr">
        <is>
          <t>KGV (Kurs/Gewinn)</t>
        </is>
      </c>
      <c r="B54" s="5" t="inlineStr">
        <is>
          <t>PE (price/earnings)</t>
        </is>
      </c>
      <c r="C54" t="n">
        <v>28.1</v>
      </c>
      <c r="D54" t="n">
        <v>15.9</v>
      </c>
      <c r="E54" t="inlineStr">
        <is>
          <t>-</t>
        </is>
      </c>
      <c r="F54" t="inlineStr">
        <is>
          <t>-</t>
        </is>
      </c>
    </row>
    <row r="55">
      <c r="A55" s="5" t="inlineStr">
        <is>
          <t>KUV (Kurs/Umsatz)</t>
        </is>
      </c>
      <c r="B55" s="5" t="inlineStr">
        <is>
          <t>PS (price/sales)</t>
        </is>
      </c>
      <c r="C55" t="n">
        <v>3.08</v>
      </c>
      <c r="D55" t="n">
        <v>2.11</v>
      </c>
      <c r="E55" t="inlineStr">
        <is>
          <t>-</t>
        </is>
      </c>
      <c r="F55" t="inlineStr">
        <is>
          <t>-</t>
        </is>
      </c>
    </row>
    <row r="56">
      <c r="A56" s="5" t="inlineStr">
        <is>
          <t>KBV (Kurs/Buchwert)</t>
        </is>
      </c>
      <c r="B56" s="5" t="inlineStr">
        <is>
          <t>PB (price/book value)</t>
        </is>
      </c>
      <c r="C56" t="n">
        <v>7.75</v>
      </c>
      <c r="D56" t="n">
        <v>4.78</v>
      </c>
      <c r="E56" t="inlineStr">
        <is>
          <t>-</t>
        </is>
      </c>
      <c r="F56" t="inlineStr">
        <is>
          <t>-</t>
        </is>
      </c>
    </row>
    <row r="57">
      <c r="A57" s="5" t="inlineStr">
        <is>
          <t>KCV (Kurs/Cashflow)</t>
        </is>
      </c>
      <c r="B57" s="5" t="inlineStr">
        <is>
          <t>PC (price/cashflow)</t>
        </is>
      </c>
      <c r="C57" t="n">
        <v>21.47</v>
      </c>
      <c r="D57" t="n">
        <v>7.59</v>
      </c>
      <c r="E57" t="inlineStr">
        <is>
          <t>-</t>
        </is>
      </c>
      <c r="F57" t="inlineStr">
        <is>
          <t>-</t>
        </is>
      </c>
    </row>
    <row r="58">
      <c r="A58" s="5" t="inlineStr">
        <is>
          <t>Dividendenrendite in %</t>
        </is>
      </c>
      <c r="B58" s="5" t="inlineStr">
        <is>
          <t>Dividend Yield in %</t>
        </is>
      </c>
      <c r="C58" t="n">
        <v>1.99</v>
      </c>
      <c r="D58" t="n">
        <v>3.43</v>
      </c>
      <c r="E58" t="inlineStr">
        <is>
          <t>-</t>
        </is>
      </c>
      <c r="F58" t="inlineStr">
        <is>
          <t>-</t>
        </is>
      </c>
    </row>
    <row r="59">
      <c r="A59" s="5" t="inlineStr">
        <is>
          <t>Gewinnrendite in %</t>
        </is>
      </c>
      <c r="B59" s="5" t="inlineStr">
        <is>
          <t>Return on profit in %</t>
        </is>
      </c>
      <c r="C59" t="n">
        <v>3.6</v>
      </c>
      <c r="D59" t="n">
        <v>6.3</v>
      </c>
      <c r="E59" t="inlineStr">
        <is>
          <t>-</t>
        </is>
      </c>
      <c r="F59" t="inlineStr">
        <is>
          <t>-</t>
        </is>
      </c>
    </row>
    <row r="60">
      <c r="A60" s="5" t="inlineStr">
        <is>
          <t>Eigenkapitalrendite in %</t>
        </is>
      </c>
      <c r="B60" s="5" t="inlineStr">
        <is>
          <t>Return on Equity in %</t>
        </is>
      </c>
      <c r="C60" t="n">
        <v>27.35</v>
      </c>
      <c r="D60" t="n">
        <v>29.36</v>
      </c>
      <c r="E60" t="n">
        <v>27.95</v>
      </c>
      <c r="F60" t="n">
        <v>27.63</v>
      </c>
    </row>
    <row r="61">
      <c r="A61" s="5" t="inlineStr">
        <is>
          <t>Umsatzrendite in %</t>
        </is>
      </c>
      <c r="B61" s="5" t="inlineStr">
        <is>
          <t>Return on sales in %</t>
        </is>
      </c>
      <c r="C61" t="n">
        <v>11.1</v>
      </c>
      <c r="D61" t="n">
        <v>13.14</v>
      </c>
      <c r="E61" t="n">
        <v>4.41</v>
      </c>
      <c r="F61" t="n">
        <v>3.78</v>
      </c>
    </row>
    <row r="62">
      <c r="A62" s="5" t="inlineStr">
        <is>
          <t>Gesamtkapitalrendite in %</t>
        </is>
      </c>
      <c r="B62" s="5" t="inlineStr">
        <is>
          <t>Total Return on Investment in %</t>
        </is>
      </c>
      <c r="C62" t="n">
        <v>8.51</v>
      </c>
      <c r="D62" t="n">
        <v>11.95</v>
      </c>
      <c r="E62" t="n">
        <v>8.359999999999999</v>
      </c>
      <c r="F62" t="n">
        <v>9.460000000000001</v>
      </c>
    </row>
    <row r="63">
      <c r="A63" s="5" t="inlineStr">
        <is>
          <t>Return on Investment in %</t>
        </is>
      </c>
      <c r="B63" s="5" t="inlineStr">
        <is>
          <t>Return on Investment in %</t>
        </is>
      </c>
      <c r="C63" t="n">
        <v>7.45</v>
      </c>
      <c r="D63" t="n">
        <v>10.67</v>
      </c>
      <c r="E63" t="n">
        <v>4.96</v>
      </c>
      <c r="F63" t="n">
        <v>5.39</v>
      </c>
    </row>
    <row r="64">
      <c r="A64" s="5" t="inlineStr">
        <is>
          <t>Arbeitsintensität in %</t>
        </is>
      </c>
      <c r="B64" s="5" t="inlineStr">
        <is>
          <t>Work Intensity in %</t>
        </is>
      </c>
      <c r="C64" t="n">
        <v>33.77</v>
      </c>
      <c r="D64" t="n">
        <v>52.68</v>
      </c>
      <c r="E64" t="n">
        <v>46.45</v>
      </c>
      <c r="F64" t="n">
        <v>50.37</v>
      </c>
    </row>
    <row r="65">
      <c r="A65" s="5" t="inlineStr">
        <is>
          <t>Eigenkapitalquote in %</t>
        </is>
      </c>
      <c r="B65" s="5" t="inlineStr">
        <is>
          <t>Equity Ratio in %</t>
        </is>
      </c>
      <c r="C65" t="n">
        <v>27.23</v>
      </c>
      <c r="D65" t="n">
        <v>36.35</v>
      </c>
      <c r="E65" t="n">
        <v>17.75</v>
      </c>
      <c r="F65" t="n">
        <v>19.51</v>
      </c>
    </row>
    <row r="66">
      <c r="A66" s="5" t="inlineStr">
        <is>
          <t>Fremdkapitalquote in %</t>
        </is>
      </c>
      <c r="B66" s="5" t="inlineStr">
        <is>
          <t>Debt Ratio in %</t>
        </is>
      </c>
      <c r="C66" t="n">
        <v>72.77</v>
      </c>
      <c r="D66" t="n">
        <v>63.65</v>
      </c>
      <c r="E66" t="n">
        <v>82.25</v>
      </c>
      <c r="F66" t="n">
        <v>80.48999999999999</v>
      </c>
    </row>
    <row r="67">
      <c r="A67" s="5" t="inlineStr">
        <is>
          <t>Verschuldungsgrad in %</t>
        </is>
      </c>
      <c r="B67" s="5" t="inlineStr">
        <is>
          <t>Finance Gearing in %</t>
        </is>
      </c>
      <c r="C67" t="n">
        <v>267.28</v>
      </c>
      <c r="D67" t="n">
        <v>175.13</v>
      </c>
      <c r="E67" t="n">
        <v>463.5</v>
      </c>
      <c r="F67" t="n">
        <v>412.66</v>
      </c>
    </row>
    <row r="68">
      <c r="A68" s="5" t="inlineStr"/>
      <c r="B68" s="5" t="inlineStr"/>
    </row>
    <row r="69">
      <c r="A69" s="5" t="inlineStr">
        <is>
          <t>Kurzfristige Vermögensquote in %</t>
        </is>
      </c>
      <c r="B69" s="5" t="inlineStr">
        <is>
          <t>Current Assets Ratio in %</t>
        </is>
      </c>
      <c r="C69" t="n">
        <v>33.77</v>
      </c>
      <c r="D69" t="n">
        <v>52.68</v>
      </c>
      <c r="E69" t="n">
        <v>46.45</v>
      </c>
    </row>
    <row r="70">
      <c r="A70" s="5" t="inlineStr">
        <is>
          <t>Nettogewinn Marge in %</t>
        </is>
      </c>
      <c r="B70" s="5" t="inlineStr">
        <is>
          <t>Net Profit Marge in %</t>
        </is>
      </c>
      <c r="C70" t="n">
        <v>597.54</v>
      </c>
      <c r="D70" t="n">
        <v>707.4299999999999</v>
      </c>
      <c r="E70" t="inlineStr">
        <is>
          <t>-</t>
        </is>
      </c>
    </row>
    <row r="71">
      <c r="A71" s="5" t="inlineStr">
        <is>
          <t>Operative Ergebnis Marge in %</t>
        </is>
      </c>
      <c r="B71" s="5" t="inlineStr">
        <is>
          <t>EBIT Marge in %</t>
        </is>
      </c>
      <c r="C71" t="n">
        <v>917.8200000000001</v>
      </c>
      <c r="D71" t="n">
        <v>1011.29</v>
      </c>
      <c r="E71" t="inlineStr">
        <is>
          <t>-</t>
        </is>
      </c>
    </row>
    <row r="72">
      <c r="A72" s="5" t="inlineStr">
        <is>
          <t>Vermögensumsschlag in %</t>
        </is>
      </c>
      <c r="B72" s="5" t="inlineStr">
        <is>
          <t>Asset Turnover in %</t>
        </is>
      </c>
      <c r="C72" t="n">
        <v>1.25</v>
      </c>
      <c r="D72" t="n">
        <v>1.51</v>
      </c>
      <c r="E72" t="inlineStr">
        <is>
          <t>-</t>
        </is>
      </c>
    </row>
    <row r="73">
      <c r="A73" s="5" t="inlineStr">
        <is>
          <t>Langfristige Vermögensquote in %</t>
        </is>
      </c>
      <c r="B73" s="5" t="inlineStr">
        <is>
          <t>Non-Current Assets Ratio in %</t>
        </is>
      </c>
      <c r="C73" t="n">
        <v>66.22</v>
      </c>
      <c r="D73" t="n">
        <v>47.32</v>
      </c>
      <c r="E73" t="n">
        <v>53.55</v>
      </c>
    </row>
    <row r="74">
      <c r="A74" s="5" t="inlineStr">
        <is>
          <t>Gesamtkapitalrentabilität</t>
        </is>
      </c>
      <c r="B74" s="5" t="inlineStr">
        <is>
          <t>ROA Return on Assets in %</t>
        </is>
      </c>
      <c r="C74" t="n">
        <v>7.44</v>
      </c>
      <c r="D74" t="n">
        <v>10.67</v>
      </c>
      <c r="E74" t="n">
        <v>4.96</v>
      </c>
    </row>
    <row r="75">
      <c r="A75" s="5" t="inlineStr">
        <is>
          <t>Ertrag des eingesetzten Kapitals</t>
        </is>
      </c>
      <c r="B75" s="5" t="inlineStr">
        <is>
          <t>ROCE Return on Cap. Empl. in %</t>
        </is>
      </c>
      <c r="C75" t="n">
        <v>12.68</v>
      </c>
      <c r="D75" t="n">
        <v>19.26</v>
      </c>
      <c r="E75" t="n">
        <v>27.52</v>
      </c>
    </row>
    <row r="76">
      <c r="A76" s="5" t="inlineStr">
        <is>
          <t>Eigenkapital zu Anlagevermögen</t>
        </is>
      </c>
      <c r="B76" s="5" t="inlineStr">
        <is>
          <t>Equity to Fixed Assets in %</t>
        </is>
      </c>
      <c r="C76" t="n">
        <v>40.27</v>
      </c>
      <c r="D76" t="n">
        <v>75.73</v>
      </c>
      <c r="E76" t="n">
        <v>10.7</v>
      </c>
    </row>
    <row r="77">
      <c r="A77" s="5" t="inlineStr">
        <is>
          <t>Liquidität Dritten Grades</t>
        </is>
      </c>
      <c r="B77" s="5" t="inlineStr">
        <is>
          <t>Current Ratio in %</t>
        </is>
      </c>
      <c r="C77" t="n">
        <v>344.63</v>
      </c>
      <c r="D77" t="n">
        <v>253.55</v>
      </c>
      <c r="E77" t="n">
        <v>239.33</v>
      </c>
    </row>
    <row r="78">
      <c r="A78" s="5" t="inlineStr">
        <is>
          <t>Operativer Cashflow</t>
        </is>
      </c>
      <c r="B78" s="5" t="inlineStr">
        <is>
          <t>Operating Cashflow in M</t>
        </is>
      </c>
      <c r="C78" t="n">
        <v>1155.9448</v>
      </c>
      <c r="D78" t="n">
        <v>408.6456</v>
      </c>
      <c r="E78" t="inlineStr">
        <is>
          <t>-</t>
        </is>
      </c>
    </row>
    <row r="79">
      <c r="A79" s="5" t="inlineStr">
        <is>
          <t>Aktienrückkauf</t>
        </is>
      </c>
      <c r="B79" s="5" t="inlineStr">
        <is>
          <t>Share Buyback in M</t>
        </is>
      </c>
      <c r="C79" t="n">
        <v>0</v>
      </c>
      <c r="D79" t="inlineStr">
        <is>
          <t>-</t>
        </is>
      </c>
      <c r="E79" t="inlineStr">
        <is>
          <t>-</t>
        </is>
      </c>
    </row>
    <row r="80">
      <c r="A80" s="5" t="inlineStr">
        <is>
          <t>Umsatzwachstum 1J in %</t>
        </is>
      </c>
      <c r="B80" s="5" t="inlineStr">
        <is>
          <t>Revenue Growth 1Y in %</t>
        </is>
      </c>
      <c r="C80" t="n">
        <v>22.48</v>
      </c>
      <c r="D80" t="inlineStr">
        <is>
          <t>-</t>
        </is>
      </c>
      <c r="E80" t="inlineStr">
        <is>
          <t>-</t>
        </is>
      </c>
    </row>
    <row r="81">
      <c r="A81" s="5" t="inlineStr">
        <is>
          <t>Umsatzwachstum 3J in %</t>
        </is>
      </c>
      <c r="B81" s="5" t="inlineStr">
        <is>
          <t>Revenue Growth 3Y in %</t>
        </is>
      </c>
      <c r="C81" t="inlineStr">
        <is>
          <t>-</t>
        </is>
      </c>
      <c r="D81" t="inlineStr">
        <is>
          <t>-</t>
        </is>
      </c>
      <c r="E81" t="inlineStr">
        <is>
          <t>-</t>
        </is>
      </c>
    </row>
    <row r="82">
      <c r="A82" s="5" t="inlineStr">
        <is>
          <t>Umsatzwachstum 5J in %</t>
        </is>
      </c>
      <c r="B82" s="5" t="inlineStr">
        <is>
          <t>Revenue Growth 5Y in %</t>
        </is>
      </c>
      <c r="C82" t="inlineStr">
        <is>
          <t>-</t>
        </is>
      </c>
      <c r="D82" t="inlineStr">
        <is>
          <t>-</t>
        </is>
      </c>
      <c r="E82" t="inlineStr">
        <is>
          <t>-</t>
        </is>
      </c>
    </row>
    <row r="83">
      <c r="A83" s="5" t="inlineStr">
        <is>
          <t>Umsatzwachstum 10J in %</t>
        </is>
      </c>
      <c r="B83" s="5" t="inlineStr">
        <is>
          <t>Revenue Growth 10Y in %</t>
        </is>
      </c>
      <c r="C83" t="inlineStr">
        <is>
          <t>-</t>
        </is>
      </c>
      <c r="D83" t="inlineStr">
        <is>
          <t>-</t>
        </is>
      </c>
      <c r="E83" t="inlineStr">
        <is>
          <t>-</t>
        </is>
      </c>
    </row>
    <row r="84">
      <c r="A84" s="5" t="inlineStr">
        <is>
          <t>Gewinnwachstum 1J in %</t>
        </is>
      </c>
      <c r="B84" s="5" t="inlineStr">
        <is>
          <t>Earnings Growth 1Y in %</t>
        </is>
      </c>
      <c r="C84" t="n">
        <v>3.46</v>
      </c>
      <c r="D84" t="n">
        <v>265.05</v>
      </c>
      <c r="E84" t="n">
        <v>22.62</v>
      </c>
    </row>
    <row r="85">
      <c r="A85" s="5" t="inlineStr">
        <is>
          <t>Gewinnwachstum 3J in %</t>
        </is>
      </c>
      <c r="B85" s="5" t="inlineStr">
        <is>
          <t>Earnings Growth 3Y in %</t>
        </is>
      </c>
      <c r="C85" t="n">
        <v>97.04000000000001</v>
      </c>
      <c r="D85" t="inlineStr">
        <is>
          <t>-</t>
        </is>
      </c>
      <c r="E85" t="inlineStr">
        <is>
          <t>-</t>
        </is>
      </c>
    </row>
    <row r="86">
      <c r="A86" s="5" t="inlineStr">
        <is>
          <t>Gewinnwachstum 5J in %</t>
        </is>
      </c>
      <c r="B86" s="5" t="inlineStr">
        <is>
          <t>Earnings Growth 5Y in %</t>
        </is>
      </c>
      <c r="C86" t="inlineStr">
        <is>
          <t>-</t>
        </is>
      </c>
      <c r="D86" t="inlineStr">
        <is>
          <t>-</t>
        </is>
      </c>
      <c r="E86" t="inlineStr">
        <is>
          <t>-</t>
        </is>
      </c>
    </row>
    <row r="87">
      <c r="A87" s="5" t="inlineStr">
        <is>
          <t>Gewinnwachstum 10J in %</t>
        </is>
      </c>
      <c r="B87" s="5" t="inlineStr">
        <is>
          <t>Earnings Growth 10Y in %</t>
        </is>
      </c>
      <c r="C87" t="inlineStr">
        <is>
          <t>-</t>
        </is>
      </c>
      <c r="D87" t="inlineStr">
        <is>
          <t>-</t>
        </is>
      </c>
      <c r="E87" t="inlineStr">
        <is>
          <t>-</t>
        </is>
      </c>
    </row>
    <row r="88">
      <c r="A88" s="5" t="inlineStr">
        <is>
          <t>PEG Ratio</t>
        </is>
      </c>
      <c r="B88" s="5" t="inlineStr">
        <is>
          <t>KGW Kurs/Gewinn/Wachstum</t>
        </is>
      </c>
      <c r="C88" t="inlineStr">
        <is>
          <t>-</t>
        </is>
      </c>
      <c r="D88" t="inlineStr">
        <is>
          <t>-</t>
        </is>
      </c>
      <c r="E88" t="inlineStr">
        <is>
          <t>-</t>
        </is>
      </c>
    </row>
    <row r="89">
      <c r="A89" s="5" t="inlineStr">
        <is>
          <t>EBIT-Wachstum 1J in %</t>
        </is>
      </c>
      <c r="B89" s="5" t="inlineStr">
        <is>
          <t>EBIT Growth 1Y in %</t>
        </is>
      </c>
      <c r="C89" t="n">
        <v>11.16</v>
      </c>
      <c r="D89" t="n">
        <v>16.72</v>
      </c>
      <c r="E89" t="n">
        <v>6.11</v>
      </c>
    </row>
    <row r="90">
      <c r="A90" s="5" t="inlineStr">
        <is>
          <t>EBIT-Wachstum 3J in %</t>
        </is>
      </c>
      <c r="B90" s="5" t="inlineStr">
        <is>
          <t>EBIT Growth 3Y in %</t>
        </is>
      </c>
      <c r="C90" t="n">
        <v>11.33</v>
      </c>
      <c r="D90" t="inlineStr">
        <is>
          <t>-</t>
        </is>
      </c>
      <c r="E90" t="inlineStr">
        <is>
          <t>-</t>
        </is>
      </c>
    </row>
    <row r="91">
      <c r="A91" s="5" t="inlineStr">
        <is>
          <t>EBIT-Wachstum 5J in %</t>
        </is>
      </c>
      <c r="B91" s="5" t="inlineStr">
        <is>
          <t>EBIT Growth 5Y in %</t>
        </is>
      </c>
      <c r="C91" t="inlineStr">
        <is>
          <t>-</t>
        </is>
      </c>
      <c r="D91" t="inlineStr">
        <is>
          <t>-</t>
        </is>
      </c>
      <c r="E91" t="inlineStr">
        <is>
          <t>-</t>
        </is>
      </c>
    </row>
    <row r="92">
      <c r="A92" s="5" t="inlineStr">
        <is>
          <t>EBIT-Wachstum 10J in %</t>
        </is>
      </c>
      <c r="B92" s="5" t="inlineStr">
        <is>
          <t>EBIT Growth 10Y in %</t>
        </is>
      </c>
      <c r="C92" t="inlineStr">
        <is>
          <t>-</t>
        </is>
      </c>
      <c r="D92" t="inlineStr">
        <is>
          <t>-</t>
        </is>
      </c>
      <c r="E92" t="inlineStr">
        <is>
          <t>-</t>
        </is>
      </c>
    </row>
    <row r="93">
      <c r="A93" s="5" t="inlineStr">
        <is>
          <t>Op.Cashflow Wachstum 1J in %</t>
        </is>
      </c>
      <c r="B93" s="5" t="inlineStr">
        <is>
          <t>Op.Cashflow Wachstum 1Y in %</t>
        </is>
      </c>
      <c r="C93" t="n">
        <v>182.87</v>
      </c>
      <c r="D93" t="inlineStr">
        <is>
          <t>-</t>
        </is>
      </c>
      <c r="E93" t="inlineStr">
        <is>
          <t>-</t>
        </is>
      </c>
    </row>
    <row r="94">
      <c r="A94" s="5" t="inlineStr">
        <is>
          <t>Op.Cashflow Wachstum 3J in %</t>
        </is>
      </c>
      <c r="B94" s="5" t="inlineStr">
        <is>
          <t>Op.Cashflow Wachstum 3Y in %</t>
        </is>
      </c>
      <c r="C94" t="inlineStr">
        <is>
          <t>-</t>
        </is>
      </c>
      <c r="D94" t="inlineStr">
        <is>
          <t>-</t>
        </is>
      </c>
      <c r="E94" t="inlineStr">
        <is>
          <t>-</t>
        </is>
      </c>
    </row>
    <row r="95">
      <c r="A95" s="5" t="inlineStr">
        <is>
          <t>Op.Cashflow Wachstum 5J in %</t>
        </is>
      </c>
      <c r="B95" s="5" t="inlineStr">
        <is>
          <t>Op.Cashflow Wachstum 5Y in %</t>
        </is>
      </c>
      <c r="C95" t="inlineStr">
        <is>
          <t>-</t>
        </is>
      </c>
      <c r="D95" t="inlineStr">
        <is>
          <t>-</t>
        </is>
      </c>
      <c r="E95" t="inlineStr">
        <is>
          <t>-</t>
        </is>
      </c>
    </row>
    <row r="96">
      <c r="A96" s="5" t="inlineStr">
        <is>
          <t>Op.Cashflow Wachstum 10J in %</t>
        </is>
      </c>
      <c r="B96" s="5" t="inlineStr">
        <is>
          <t>Op.Cashflow Wachstum 10Y in %</t>
        </is>
      </c>
      <c r="C96" t="inlineStr">
        <is>
          <t>-</t>
        </is>
      </c>
      <c r="D96" t="inlineStr">
        <is>
          <t>-</t>
        </is>
      </c>
      <c r="E96" t="inlineStr">
        <is>
          <t>-</t>
        </is>
      </c>
    </row>
    <row r="97">
      <c r="A97" s="5" t="inlineStr">
        <is>
          <t>Working Capital in Mio</t>
        </is>
      </c>
      <c r="B97" s="5" t="inlineStr">
        <is>
          <t>Working Capital in M</t>
        </is>
      </c>
      <c r="C97" t="n">
        <v>250.5</v>
      </c>
      <c r="D97" t="n">
        <v>224.8</v>
      </c>
      <c r="E97" t="n">
        <v>112.3</v>
      </c>
      <c r="F97" t="n">
        <v>41.6</v>
      </c>
    </row>
  </sheetData>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21"/>
    <col customWidth="1" max="15" min="15" width="20"/>
    <col customWidth="1" max="16" min="16" width="21"/>
    <col customWidth="1" max="17" min="17" width="20"/>
    <col customWidth="1" max="18" min="18" width="10"/>
    <col customWidth="1" max="19" min="19" width="21"/>
    <col customWidth="1" max="20" min="20" width="10"/>
    <col customWidth="1" max="21" min="21" width="10"/>
    <col customWidth="1" max="22" min="22" width="10"/>
    <col customWidth="1" max="23" min="23" width="8"/>
  </cols>
  <sheetData>
    <row r="1">
      <c r="A1" s="1" t="inlineStr">
        <is>
          <t xml:space="preserve">DEUTZ </t>
        </is>
      </c>
      <c r="B1" s="2" t="inlineStr">
        <is>
          <t>WKN: 630500  ISIN: DE0006305006  Symbol:DEZ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1872</t>
        </is>
      </c>
      <c r="C4" s="5" t="inlineStr">
        <is>
          <t>Telefon / Phone</t>
        </is>
      </c>
      <c r="D4" s="5" t="inlineStr"/>
      <c r="E4" t="inlineStr">
        <is>
          <t>+49-221-822-0</t>
        </is>
      </c>
      <c r="G4" t="inlineStr">
        <is>
          <t>02.03.2020</t>
        </is>
      </c>
      <c r="H4" t="inlineStr">
        <is>
          <t>Preliminary Results</t>
        </is>
      </c>
      <c r="J4" t="inlineStr">
        <is>
          <t>Norges Bank</t>
        </is>
      </c>
      <c r="L4" t="inlineStr">
        <is>
          <t>4,84%</t>
        </is>
      </c>
    </row>
    <row r="5">
      <c r="A5" s="5" t="inlineStr">
        <is>
          <t>Ticker</t>
        </is>
      </c>
      <c r="B5" t="inlineStr">
        <is>
          <t>DEZ</t>
        </is>
      </c>
      <c r="C5" s="5" t="inlineStr">
        <is>
          <t>Fax</t>
        </is>
      </c>
      <c r="D5" s="5" t="inlineStr"/>
      <c r="E5" t="inlineStr">
        <is>
          <t>+49-221-822-5850</t>
        </is>
      </c>
      <c r="G5" t="inlineStr">
        <is>
          <t>18.03.2020</t>
        </is>
      </c>
      <c r="H5" t="inlineStr">
        <is>
          <t>Annual Press Conference</t>
        </is>
      </c>
      <c r="J5" t="inlineStr">
        <is>
          <t>Old Mutual Plc</t>
        </is>
      </c>
      <c r="L5" t="inlineStr">
        <is>
          <t>2,85%</t>
        </is>
      </c>
    </row>
    <row r="6">
      <c r="A6" s="5" t="inlineStr">
        <is>
          <t>Gelistet Seit / Listed Since</t>
        </is>
      </c>
      <c r="B6" t="inlineStr">
        <is>
          <t>28.11.1997</t>
        </is>
      </c>
      <c r="C6" s="5" t="inlineStr">
        <is>
          <t>Internet</t>
        </is>
      </c>
      <c r="D6" s="5" t="inlineStr"/>
      <c r="E6" t="inlineStr">
        <is>
          <t>http://www.deutz.com/</t>
        </is>
      </c>
      <c r="G6" t="inlineStr">
        <is>
          <t>07.05.2020</t>
        </is>
      </c>
      <c r="H6" t="inlineStr">
        <is>
          <t>Result Q1</t>
        </is>
      </c>
      <c r="J6" t="inlineStr">
        <is>
          <t>Dimensional Holdings Inc.</t>
        </is>
      </c>
      <c r="L6" t="inlineStr">
        <is>
          <t>4,97%</t>
        </is>
      </c>
    </row>
    <row r="7">
      <c r="A7" s="5" t="inlineStr">
        <is>
          <t>Nominalwert / Nominal Value</t>
        </is>
      </c>
      <c r="B7" t="inlineStr">
        <is>
          <t>2,56</t>
        </is>
      </c>
      <c r="C7" s="5" t="inlineStr">
        <is>
          <t>E-Mail</t>
        </is>
      </c>
      <c r="D7" s="5" t="inlineStr"/>
      <c r="E7" t="inlineStr">
        <is>
          <t>info@deutz.de</t>
        </is>
      </c>
      <c r="G7" t="inlineStr">
        <is>
          <t>25.06.2020</t>
        </is>
      </c>
      <c r="H7" t="inlineStr">
        <is>
          <t>Annual General Meeting</t>
        </is>
      </c>
      <c r="J7" t="inlineStr">
        <is>
          <t>SKAGEN AS</t>
        </is>
      </c>
      <c r="L7" t="inlineStr">
        <is>
          <t>2,99%</t>
        </is>
      </c>
    </row>
    <row r="8">
      <c r="A8" s="5" t="inlineStr">
        <is>
          <t>Land / Country</t>
        </is>
      </c>
      <c r="B8" t="inlineStr">
        <is>
          <t>Deutschland</t>
        </is>
      </c>
      <c r="C8" s="5" t="inlineStr">
        <is>
          <t>Inv. Relations Telefon / Phone</t>
        </is>
      </c>
      <c r="D8" s="5" t="inlineStr"/>
      <c r="E8" t="inlineStr">
        <is>
          <t>+49-221-822-3600</t>
        </is>
      </c>
      <c r="G8" t="inlineStr">
        <is>
          <t>11.08.2020</t>
        </is>
      </c>
      <c r="H8" t="inlineStr">
        <is>
          <t>Score Half Year</t>
        </is>
      </c>
      <c r="J8" t="inlineStr">
        <is>
          <t>Fidelity Investments</t>
        </is>
      </c>
      <c r="L8" t="inlineStr">
        <is>
          <t>2,97%</t>
        </is>
      </c>
    </row>
    <row r="9">
      <c r="A9" s="5" t="inlineStr">
        <is>
          <t>Währung / Currency</t>
        </is>
      </c>
      <c r="B9" t="inlineStr">
        <is>
          <t>EUR</t>
        </is>
      </c>
      <c r="C9" s="5" t="inlineStr">
        <is>
          <t>Inv. Relations E-Mail</t>
        </is>
      </c>
      <c r="D9" s="5" t="inlineStr"/>
      <c r="E9" t="inlineStr">
        <is>
          <t>ir@deutz.com</t>
        </is>
      </c>
      <c r="G9" t="inlineStr">
        <is>
          <t>10.11.2020</t>
        </is>
      </c>
      <c r="H9" t="inlineStr">
        <is>
          <t>Q3 Earnings</t>
        </is>
      </c>
      <c r="J9" t="inlineStr">
        <is>
          <t>Artisan Partners Funds</t>
        </is>
      </c>
      <c r="L9" t="inlineStr">
        <is>
          <t>2,91%</t>
        </is>
      </c>
    </row>
    <row r="10">
      <c r="A10" s="5" t="inlineStr">
        <is>
          <t>Branche / Industry</t>
        </is>
      </c>
      <c r="B10" t="inlineStr">
        <is>
          <t>Mechanical Engineering</t>
        </is>
      </c>
      <c r="C10" s="5" t="inlineStr">
        <is>
          <t>Kontaktperson / Contact Person</t>
        </is>
      </c>
      <c r="D10" s="5" t="inlineStr"/>
      <c r="E10" t="inlineStr">
        <is>
          <t>Leslie Isabelle Iltgen</t>
        </is>
      </c>
      <c r="J10" t="inlineStr">
        <is>
          <t>Assenagon S.A.</t>
        </is>
      </c>
      <c r="L10" t="inlineStr">
        <is>
          <t>3,47%</t>
        </is>
      </c>
    </row>
    <row r="11">
      <c r="A11" s="5" t="inlineStr">
        <is>
          <t>Sektor / Sector</t>
        </is>
      </c>
      <c r="B11" t="inlineStr">
        <is>
          <t>Industry</t>
        </is>
      </c>
      <c r="J11" t="inlineStr">
        <is>
          <t>Union Investment Privatfonds GmbH</t>
        </is>
      </c>
      <c r="L11" t="inlineStr">
        <is>
          <t>5,09%</t>
        </is>
      </c>
    </row>
    <row r="12">
      <c r="A12" s="5" t="inlineStr">
        <is>
          <t>Typ / Genre</t>
        </is>
      </c>
      <c r="B12" t="inlineStr">
        <is>
          <t>Inhaber-Stammaktie</t>
        </is>
      </c>
      <c r="J12" t="inlineStr">
        <is>
          <t>Morgan Stanley</t>
        </is>
      </c>
      <c r="L12" t="inlineStr">
        <is>
          <t>2,97%</t>
        </is>
      </c>
    </row>
    <row r="13">
      <c r="A13" s="5" t="inlineStr">
        <is>
          <t>Adresse / Address</t>
        </is>
      </c>
      <c r="B13" t="inlineStr">
        <is>
          <t>Deutz AGOttostraße 1  D-51149 Köln-Porz</t>
        </is>
      </c>
    </row>
    <row r="14">
      <c r="A14" s="5" t="inlineStr">
        <is>
          <t>Management</t>
        </is>
      </c>
      <c r="B14" t="inlineStr">
        <is>
          <t>Dr. Frank Hiller, Dr. Andreas Strecker, Michael Wellenzohn</t>
        </is>
      </c>
    </row>
    <row r="15">
      <c r="A15" s="5" t="inlineStr">
        <is>
          <t>Aufsichtsrat / Board</t>
        </is>
      </c>
      <c r="B15" t="inlineStr">
        <is>
          <t>Dr. Bernd Bohr, Corinna Töpfer-Hartung, Sophie Albrecht, Sabine Beutert, Yavuz Büyükdag, Dr. Fabian Dietrich, Dr. Ulrich Dohle, Hans-Peter Finken, Patricia Geibel-Conrad, Alois Ludwig, Dr. Dietmar Voggenreiter, Ali Yener</t>
        </is>
      </c>
    </row>
    <row r="16">
      <c r="A16" s="5" t="inlineStr">
        <is>
          <t>Beschreibung</t>
        </is>
      </c>
      <c r="B16" t="inlineStr">
        <is>
          <t>Die Deutz AG ist einer der weltweit führenden unabhängigen Hersteller kompakter Dieselmotoren in der Leistungsklasse von 10 kW bis 500 kW für On- und Nonroad-Anwendungen. Dabei handelt es sich um motorbetriebene Nutzfahrzeuge mit Straßenzulassung und motorbetriebene Geräte ohne Straßenzulassung. Die Produkte des Unternehmens kommen in Baumaschinen, Kompressoren, Nutzfahrzeugen, Bussen, Landmaschinen, Flur- und Förderfahrzeugen sowie in Schiffen zum Einsatz. Die Produktpalette wird von umfassenden Serviceleistungen ergänzt. Das Servicegeschäft umfasst die Ersatzteilversorgung, die Unterstützung der Kunden bei Reparaturen sowie Wartung und Instandhaltung. Das weltweite Servicenetz besteht aus eigenen Tochtergesellschaften, Service-Centern und Vertragshändlern. Wichtiger Bestandteil des Servicegeschäfts ist zudem das Angebot von Austauschteilen und -motoren, das unter dem Namen »DEUTZ Xchange« zusammengefasst wird. Copyright 2014 FINANCE BASE AG</t>
        </is>
      </c>
    </row>
    <row r="17">
      <c r="A17" s="5" t="inlineStr">
        <is>
          <t>Profile</t>
        </is>
      </c>
      <c r="B17" t="inlineStr">
        <is>
          <t>DEUTZ AG is one of the world's leading independent manufacturer of compact diesel engines in the power range from 10 kW to 500 kW for on- and non-road applications. It is motorized commercial vehicle street legal and motorized equipment not street legal. The company's products are used in construction machinery, compressors, commercial vehicles, buses, agricultural machinery, materials handling vehicles, and in ships. The product range is complemented by comprehensive services. The service business comprises the provision of spare parts, support of customers for repairs and maintenance and servicing. The global service network consisting of its own subsidiaries, service centers and dealers. An important part of the service business is also the offer of exchange parts and engines, which is summarized under the name "DEUTZ Xchange".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1841</v>
      </c>
      <c r="D20" t="n">
        <v>1779</v>
      </c>
      <c r="E20" t="n">
        <v>1479</v>
      </c>
      <c r="F20" t="n">
        <v>1260</v>
      </c>
      <c r="G20" t="n">
        <v>1247</v>
      </c>
      <c r="H20" t="n">
        <v>1530</v>
      </c>
      <c r="I20" t="n">
        <v>1453</v>
      </c>
      <c r="J20" t="n">
        <v>1292</v>
      </c>
      <c r="K20" t="n">
        <v>1529</v>
      </c>
      <c r="L20" t="n">
        <v>1189</v>
      </c>
      <c r="M20" t="n">
        <v>863.4</v>
      </c>
      <c r="N20" t="n">
        <v>1495</v>
      </c>
      <c r="O20" t="n">
        <v>1524</v>
      </c>
      <c r="P20" t="n">
        <v>1490</v>
      </c>
      <c r="Q20" t="n">
        <v>987.9</v>
      </c>
      <c r="R20" t="n">
        <v>1242</v>
      </c>
      <c r="S20" t="n">
        <v>1173</v>
      </c>
      <c r="T20" t="n">
        <v>1161</v>
      </c>
      <c r="U20" t="n">
        <v>1185</v>
      </c>
      <c r="V20" t="n">
        <v>1285</v>
      </c>
      <c r="W20" t="inlineStr">
        <is>
          <t>-</t>
        </is>
      </c>
    </row>
    <row r="21">
      <c r="A21" s="5" t="inlineStr">
        <is>
          <t>Operatives Ergebnis (EBIT)</t>
        </is>
      </c>
      <c r="B21" s="5" t="inlineStr">
        <is>
          <t>EBIT Earning Before Interest &amp; Tax</t>
        </is>
      </c>
      <c r="C21" t="n">
        <v>88.09999999999999</v>
      </c>
      <c r="D21" t="n">
        <v>82</v>
      </c>
      <c r="E21" t="n">
        <v>146.5</v>
      </c>
      <c r="F21" t="n">
        <v>23.4</v>
      </c>
      <c r="G21" t="n">
        <v>4.9</v>
      </c>
      <c r="H21" t="n">
        <v>12.8</v>
      </c>
      <c r="I21" t="n">
        <v>47.5</v>
      </c>
      <c r="J21" t="n">
        <v>54.4</v>
      </c>
      <c r="K21" t="n">
        <v>91.40000000000001</v>
      </c>
      <c r="L21" t="n">
        <v>23.2</v>
      </c>
      <c r="M21" t="n">
        <v>-86.5</v>
      </c>
      <c r="N21" t="n">
        <v>22.2</v>
      </c>
      <c r="O21" t="n">
        <v>95.5</v>
      </c>
      <c r="P21" t="n">
        <v>93.5</v>
      </c>
      <c r="Q21" t="n">
        <v>27.5</v>
      </c>
      <c r="R21" t="n">
        <v>45.7</v>
      </c>
      <c r="S21" t="n">
        <v>44.8</v>
      </c>
      <c r="T21" t="n">
        <v>38.9</v>
      </c>
      <c r="U21" t="n">
        <v>34.1</v>
      </c>
      <c r="V21" t="n">
        <v>3.3</v>
      </c>
      <c r="W21" t="inlineStr">
        <is>
          <t>-</t>
        </is>
      </c>
    </row>
    <row r="22">
      <c r="A22" s="5" t="inlineStr">
        <is>
          <t>Finanzergebnis</t>
        </is>
      </c>
      <c r="B22" s="5" t="inlineStr">
        <is>
          <t>Financial Result</t>
        </is>
      </c>
      <c r="C22" t="n">
        <v>-13</v>
      </c>
      <c r="D22" t="n">
        <v>-1.9</v>
      </c>
      <c r="E22" t="n">
        <v>-2.4</v>
      </c>
      <c r="F22" t="n">
        <v>-3.5</v>
      </c>
      <c r="G22" t="n">
        <v>-4</v>
      </c>
      <c r="H22" t="n">
        <v>-6.1</v>
      </c>
      <c r="I22" t="n">
        <v>-6</v>
      </c>
      <c r="J22" t="n">
        <v>-26.5</v>
      </c>
      <c r="K22" t="n">
        <v>-13.6</v>
      </c>
      <c r="L22" t="n">
        <v>-27.1</v>
      </c>
      <c r="M22" t="n">
        <v>-12.7</v>
      </c>
      <c r="N22" t="n">
        <v>-18</v>
      </c>
      <c r="O22" t="n">
        <v>-18.1</v>
      </c>
      <c r="P22" t="n">
        <v>-22.1</v>
      </c>
      <c r="Q22" t="n">
        <v>-6.1</v>
      </c>
      <c r="R22" t="n">
        <v>-25</v>
      </c>
      <c r="S22" t="n">
        <v>-33.5</v>
      </c>
      <c r="T22" t="n">
        <v>-34.5</v>
      </c>
      <c r="U22" t="n">
        <v>-47.8</v>
      </c>
      <c r="V22" t="n">
        <v>-28.7</v>
      </c>
      <c r="W22" t="inlineStr">
        <is>
          <t>-</t>
        </is>
      </c>
    </row>
    <row r="23">
      <c r="A23" s="5" t="inlineStr">
        <is>
          <t>Ergebnis vor Steuer (EBT)</t>
        </is>
      </c>
      <c r="B23" s="5" t="inlineStr">
        <is>
          <t>EBT Earning Before Tax</t>
        </is>
      </c>
      <c r="C23" t="n">
        <v>75.09999999999999</v>
      </c>
      <c r="D23" t="n">
        <v>80.09999999999999</v>
      </c>
      <c r="E23" t="n">
        <v>144.1</v>
      </c>
      <c r="F23" t="n">
        <v>19.9</v>
      </c>
      <c r="G23" t="n">
        <v>0.9</v>
      </c>
      <c r="H23" t="n">
        <v>6.7</v>
      </c>
      <c r="I23" t="n">
        <v>41.5</v>
      </c>
      <c r="J23" t="n">
        <v>27.9</v>
      </c>
      <c r="K23" t="n">
        <v>77.8</v>
      </c>
      <c r="L23" t="n">
        <v>-3.9</v>
      </c>
      <c r="M23" t="n">
        <v>-99.2</v>
      </c>
      <c r="N23" t="n">
        <v>4.2</v>
      </c>
      <c r="O23" t="n">
        <v>77.40000000000001</v>
      </c>
      <c r="P23" t="n">
        <v>71.40000000000001</v>
      </c>
      <c r="Q23" t="n">
        <v>21.4</v>
      </c>
      <c r="R23" t="n">
        <v>20.7</v>
      </c>
      <c r="S23" t="n">
        <v>11.3</v>
      </c>
      <c r="T23" t="n">
        <v>4.4</v>
      </c>
      <c r="U23" t="n">
        <v>-13.7</v>
      </c>
      <c r="V23" t="n">
        <v>-25.4</v>
      </c>
      <c r="W23" t="inlineStr">
        <is>
          <t>-</t>
        </is>
      </c>
    </row>
    <row r="24">
      <c r="A24" s="5" t="inlineStr">
        <is>
          <t>Steuern auf Einkommen und Ertrag</t>
        </is>
      </c>
      <c r="B24" s="5" t="inlineStr">
        <is>
          <t>Taxes on income and earnings</t>
        </is>
      </c>
      <c r="C24" t="n">
        <v>22.8</v>
      </c>
      <c r="D24" t="n">
        <v>10.2</v>
      </c>
      <c r="E24" t="n">
        <v>22.9</v>
      </c>
      <c r="F24" t="n">
        <v>3.9</v>
      </c>
      <c r="G24" t="n">
        <v>-2.6</v>
      </c>
      <c r="H24" t="n">
        <v>-12.8</v>
      </c>
      <c r="I24" t="n">
        <v>5.5</v>
      </c>
      <c r="J24" t="n">
        <v>4.4</v>
      </c>
      <c r="K24" t="n">
        <v>7.8</v>
      </c>
      <c r="L24" t="n">
        <v>10.6</v>
      </c>
      <c r="M24" t="n">
        <v>18.7</v>
      </c>
      <c r="N24" t="n">
        <v>6.9</v>
      </c>
      <c r="O24" t="n">
        <v>16.7</v>
      </c>
      <c r="P24" t="n">
        <v>8.199999999999999</v>
      </c>
      <c r="Q24" t="n">
        <v>11.8</v>
      </c>
      <c r="R24" t="n">
        <v>2.7</v>
      </c>
      <c r="S24" t="n">
        <v>3.4</v>
      </c>
      <c r="T24" t="n">
        <v>0.8</v>
      </c>
      <c r="U24" t="inlineStr">
        <is>
          <t>-</t>
        </is>
      </c>
      <c r="V24" t="n">
        <v>0.6</v>
      </c>
      <c r="W24" t="inlineStr">
        <is>
          <t>-</t>
        </is>
      </c>
    </row>
    <row r="25">
      <c r="A25" s="5" t="inlineStr">
        <is>
          <t>Ergebnis nach Steuer</t>
        </is>
      </c>
      <c r="B25" s="5" t="inlineStr">
        <is>
          <t>Earnings after tax</t>
        </is>
      </c>
      <c r="C25" t="n">
        <v>52.3</v>
      </c>
      <c r="D25" t="n">
        <v>69.90000000000001</v>
      </c>
      <c r="E25" t="n">
        <v>121.2</v>
      </c>
      <c r="F25" t="n">
        <v>16</v>
      </c>
      <c r="G25" t="n">
        <v>3.5</v>
      </c>
      <c r="H25" t="n">
        <v>19.5</v>
      </c>
      <c r="I25" t="n">
        <v>36</v>
      </c>
      <c r="J25" t="n">
        <v>22.1</v>
      </c>
      <c r="K25" t="n">
        <v>68.7</v>
      </c>
      <c r="L25" t="n">
        <v>-15.9</v>
      </c>
      <c r="M25" t="n">
        <v>-119.8</v>
      </c>
      <c r="N25" t="n">
        <v>-4.2</v>
      </c>
      <c r="O25" t="n">
        <v>59.4</v>
      </c>
      <c r="P25" t="n">
        <v>61.5</v>
      </c>
      <c r="Q25" t="n">
        <v>9.199999999999999</v>
      </c>
      <c r="R25" t="n">
        <v>16.4</v>
      </c>
      <c r="S25" t="n">
        <v>6</v>
      </c>
      <c r="T25" t="n">
        <v>2</v>
      </c>
      <c r="U25" t="n">
        <v>-14.9</v>
      </c>
      <c r="V25" t="n">
        <v>-27.4</v>
      </c>
      <c r="W25" t="inlineStr">
        <is>
          <t>-</t>
        </is>
      </c>
    </row>
    <row r="26">
      <c r="A26" s="5" t="inlineStr">
        <is>
          <t>Minderheitenanteil</t>
        </is>
      </c>
      <c r="B26" s="5" t="inlineStr">
        <is>
          <t>Minority Share</t>
        </is>
      </c>
      <c r="C26" t="inlineStr">
        <is>
          <t>-</t>
        </is>
      </c>
      <c r="D26" t="inlineStr">
        <is>
          <t>-</t>
        </is>
      </c>
      <c r="E26" t="inlineStr">
        <is>
          <t>-</t>
        </is>
      </c>
      <c r="F26" t="n">
        <v>0.6</v>
      </c>
      <c r="G26" t="n">
        <v>1.9</v>
      </c>
      <c r="H26" t="n">
        <v>1.7</v>
      </c>
      <c r="I26" t="n">
        <v>0.4</v>
      </c>
      <c r="J26" t="inlineStr">
        <is>
          <t>-</t>
        </is>
      </c>
      <c r="K26" t="inlineStr">
        <is>
          <t>-</t>
        </is>
      </c>
      <c r="L26" t="inlineStr">
        <is>
          <t>-</t>
        </is>
      </c>
      <c r="M26" t="inlineStr">
        <is>
          <t>-</t>
        </is>
      </c>
      <c r="N26" t="inlineStr">
        <is>
          <t>-</t>
        </is>
      </c>
      <c r="O26" t="inlineStr">
        <is>
          <t>-</t>
        </is>
      </c>
      <c r="P26" t="n">
        <v>0.6</v>
      </c>
      <c r="Q26" t="inlineStr">
        <is>
          <t>-</t>
        </is>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52.3</v>
      </c>
      <c r="D27" t="n">
        <v>69.90000000000001</v>
      </c>
      <c r="E27" t="n">
        <v>121.2</v>
      </c>
      <c r="F27" t="n">
        <v>16.6</v>
      </c>
      <c r="G27" t="n">
        <v>5.4</v>
      </c>
      <c r="H27" t="n">
        <v>21.2</v>
      </c>
      <c r="I27" t="n">
        <v>36.4</v>
      </c>
      <c r="J27" t="n">
        <v>21</v>
      </c>
      <c r="K27" t="n">
        <v>75.5</v>
      </c>
      <c r="L27" t="n">
        <v>-15.9</v>
      </c>
      <c r="M27" t="n">
        <v>-124</v>
      </c>
      <c r="N27" t="n">
        <v>-8.300000000000001</v>
      </c>
      <c r="O27" t="n">
        <v>183.3</v>
      </c>
      <c r="P27" t="n">
        <v>62.1</v>
      </c>
      <c r="Q27" t="n">
        <v>55.3</v>
      </c>
      <c r="R27" t="n">
        <v>-18.6</v>
      </c>
      <c r="S27" t="n">
        <v>6</v>
      </c>
      <c r="T27" t="n">
        <v>2</v>
      </c>
      <c r="U27" t="n">
        <v>-31.8</v>
      </c>
      <c r="V27" t="n">
        <v>-8.9</v>
      </c>
      <c r="W27" t="inlineStr">
        <is>
          <t>-</t>
        </is>
      </c>
    </row>
    <row r="28">
      <c r="A28" s="5" t="inlineStr">
        <is>
          <t>Summe Umlaufvermögen</t>
        </is>
      </c>
      <c r="B28" s="5" t="inlineStr">
        <is>
          <t>Current Assets</t>
        </is>
      </c>
      <c r="C28" t="n">
        <v>613.1</v>
      </c>
      <c r="D28" t="n">
        <v>666.8</v>
      </c>
      <c r="E28" t="n">
        <v>609.3</v>
      </c>
      <c r="F28" t="n">
        <v>495.7</v>
      </c>
      <c r="G28" t="n">
        <v>498.1</v>
      </c>
      <c r="H28" t="n">
        <v>523</v>
      </c>
      <c r="I28" t="n">
        <v>493.2</v>
      </c>
      <c r="J28" t="n">
        <v>385.4</v>
      </c>
      <c r="K28" t="n">
        <v>458.3</v>
      </c>
      <c r="L28" t="n">
        <v>433.3</v>
      </c>
      <c r="M28" t="n">
        <v>508.8</v>
      </c>
      <c r="N28" t="n">
        <v>632.6</v>
      </c>
      <c r="O28" t="n">
        <v>817.9</v>
      </c>
      <c r="P28" t="n">
        <v>605.2</v>
      </c>
      <c r="Q28" t="n">
        <v>357.2</v>
      </c>
      <c r="R28" t="n">
        <v>472</v>
      </c>
      <c r="S28" t="n">
        <v>521.6</v>
      </c>
      <c r="T28" t="n">
        <v>526.7</v>
      </c>
      <c r="U28" t="n">
        <v>600.8</v>
      </c>
      <c r="V28" t="n">
        <v>637.1</v>
      </c>
      <c r="W28" t="inlineStr">
        <is>
          <t>-</t>
        </is>
      </c>
    </row>
    <row r="29">
      <c r="A29" s="5" t="inlineStr">
        <is>
          <t>Summe Anlagevermögen</t>
        </is>
      </c>
      <c r="B29" s="5" t="inlineStr">
        <is>
          <t>Fixed Assets</t>
        </is>
      </c>
      <c r="C29" t="n">
        <v>619.5</v>
      </c>
      <c r="D29" t="n">
        <v>506.6</v>
      </c>
      <c r="E29" t="n">
        <v>534.6</v>
      </c>
      <c r="F29" t="n">
        <v>484.1</v>
      </c>
      <c r="G29" t="n">
        <v>520.9</v>
      </c>
      <c r="H29" t="n">
        <v>564</v>
      </c>
      <c r="I29" t="n">
        <v>597</v>
      </c>
      <c r="J29" t="n">
        <v>623.1</v>
      </c>
      <c r="K29" t="n">
        <v>623.5</v>
      </c>
      <c r="L29" t="n">
        <v>592</v>
      </c>
      <c r="M29" t="n">
        <v>539.9</v>
      </c>
      <c r="N29" t="n">
        <v>540.6</v>
      </c>
      <c r="O29" t="n">
        <v>511.3</v>
      </c>
      <c r="P29" t="n">
        <v>501.5</v>
      </c>
      <c r="Q29" t="n">
        <v>526</v>
      </c>
      <c r="R29" t="n">
        <v>478.9</v>
      </c>
      <c r="S29" t="n">
        <v>493.1</v>
      </c>
      <c r="T29" t="n">
        <v>517.4</v>
      </c>
      <c r="U29" t="n">
        <v>535.9</v>
      </c>
      <c r="V29" t="n">
        <v>416.8</v>
      </c>
      <c r="W29" t="inlineStr">
        <is>
          <t>-</t>
        </is>
      </c>
    </row>
    <row r="30">
      <c r="A30" s="5" t="inlineStr">
        <is>
          <t>Summe Aktiva</t>
        </is>
      </c>
      <c r="B30" s="5" t="inlineStr">
        <is>
          <t>Total Assets</t>
        </is>
      </c>
      <c r="C30" t="n">
        <v>1301</v>
      </c>
      <c r="D30" t="n">
        <v>1249</v>
      </c>
      <c r="E30" t="n">
        <v>1213</v>
      </c>
      <c r="F30" t="n">
        <v>1060</v>
      </c>
      <c r="G30" t="n">
        <v>1088</v>
      </c>
      <c r="H30" t="n">
        <v>1149</v>
      </c>
      <c r="I30" t="n">
        <v>1121</v>
      </c>
      <c r="J30" t="n">
        <v>1026</v>
      </c>
      <c r="K30" t="n">
        <v>1099</v>
      </c>
      <c r="L30" t="n">
        <v>1042</v>
      </c>
      <c r="M30" t="n">
        <v>1071</v>
      </c>
      <c r="N30" t="n">
        <v>1206</v>
      </c>
      <c r="O30" t="n">
        <v>1379</v>
      </c>
      <c r="P30" t="n">
        <v>1163</v>
      </c>
      <c r="Q30" t="n">
        <v>888.4</v>
      </c>
      <c r="R30" t="n">
        <v>960.2</v>
      </c>
      <c r="S30" t="n">
        <v>1017</v>
      </c>
      <c r="T30" t="n">
        <v>1049</v>
      </c>
      <c r="U30" t="n">
        <v>1142</v>
      </c>
      <c r="V30" t="n">
        <v>1065</v>
      </c>
      <c r="W30" t="inlineStr">
        <is>
          <t>-</t>
        </is>
      </c>
    </row>
    <row r="31">
      <c r="A31" s="5" t="inlineStr">
        <is>
          <t>Summe kurzfristiges Fremdkapital</t>
        </is>
      </c>
      <c r="B31" s="5" t="inlineStr">
        <is>
          <t>Short-Term Debt</t>
        </is>
      </c>
      <c r="C31" t="n">
        <v>423.6</v>
      </c>
      <c r="D31" t="n">
        <v>417.9</v>
      </c>
      <c r="E31" t="n">
        <v>373.5</v>
      </c>
      <c r="F31" t="n">
        <v>303.6</v>
      </c>
      <c r="G31" t="n">
        <v>311.7</v>
      </c>
      <c r="H31" t="n">
        <v>315.5</v>
      </c>
      <c r="I31" t="n">
        <v>323.8</v>
      </c>
      <c r="J31" t="n">
        <v>271.5</v>
      </c>
      <c r="K31" t="n">
        <v>341.2</v>
      </c>
      <c r="L31" t="n">
        <v>337</v>
      </c>
      <c r="M31" t="n">
        <v>281.4</v>
      </c>
      <c r="N31" t="n">
        <v>264.1</v>
      </c>
      <c r="O31" t="n">
        <v>372.3</v>
      </c>
      <c r="P31" t="n">
        <v>408.4</v>
      </c>
      <c r="Q31" t="inlineStr">
        <is>
          <t>-</t>
        </is>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225.2</v>
      </c>
      <c r="D32" t="n">
        <v>212.3</v>
      </c>
      <c r="E32" t="n">
        <v>240.4</v>
      </c>
      <c r="F32" t="n">
        <v>265</v>
      </c>
      <c r="G32" t="n">
        <v>280.8</v>
      </c>
      <c r="H32" t="n">
        <v>322.7</v>
      </c>
      <c r="I32" t="n">
        <v>292.5</v>
      </c>
      <c r="J32" t="n">
        <v>274.8</v>
      </c>
      <c r="K32" t="n">
        <v>304.3</v>
      </c>
      <c r="L32" t="n">
        <v>330.4</v>
      </c>
      <c r="M32" t="n">
        <v>410.5</v>
      </c>
      <c r="N32" t="n">
        <v>430.9</v>
      </c>
      <c r="O32" t="n">
        <v>449.2</v>
      </c>
      <c r="P32" t="n">
        <v>396</v>
      </c>
      <c r="Q32" t="inlineStr">
        <is>
          <t>-</t>
        </is>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648.8</v>
      </c>
      <c r="D33" t="n">
        <v>630.2</v>
      </c>
      <c r="E33" t="n">
        <v>613.9</v>
      </c>
      <c r="F33" t="n">
        <v>568.6</v>
      </c>
      <c r="G33" t="n">
        <v>592.5</v>
      </c>
      <c r="H33" t="n">
        <v>638.2</v>
      </c>
      <c r="I33" t="n">
        <v>616.3</v>
      </c>
      <c r="J33" t="n">
        <v>546.3</v>
      </c>
      <c r="K33" t="n">
        <v>645.5</v>
      </c>
      <c r="L33" t="n">
        <v>667.4</v>
      </c>
      <c r="M33" t="n">
        <v>691.9</v>
      </c>
      <c r="N33" t="n">
        <v>695</v>
      </c>
      <c r="O33" t="n">
        <v>821.5</v>
      </c>
      <c r="P33" t="n">
        <v>804.4</v>
      </c>
      <c r="Q33" t="n">
        <v>651.8</v>
      </c>
      <c r="R33" t="n">
        <v>804.6</v>
      </c>
      <c r="S33" t="n">
        <v>847.3</v>
      </c>
      <c r="T33" t="n">
        <v>953.6</v>
      </c>
      <c r="U33" t="n">
        <v>1049</v>
      </c>
      <c r="V33" t="n">
        <v>940.1</v>
      </c>
      <c r="W33" t="inlineStr">
        <is>
          <t>-</t>
        </is>
      </c>
    </row>
    <row r="34">
      <c r="A34" s="5" t="inlineStr">
        <is>
          <t>Minderheitenanteil</t>
        </is>
      </c>
      <c r="B34" s="5" t="inlineStr">
        <is>
          <t>Minority Share</t>
        </is>
      </c>
      <c r="C34" t="n">
        <v>0.2</v>
      </c>
      <c r="D34" t="n">
        <v>0.2</v>
      </c>
      <c r="E34" t="n">
        <v>0.2</v>
      </c>
      <c r="F34" t="inlineStr">
        <is>
          <t>-</t>
        </is>
      </c>
      <c r="G34" t="n">
        <v>5.2</v>
      </c>
      <c r="H34" t="n">
        <v>25.2</v>
      </c>
      <c r="I34" t="n">
        <v>24.4</v>
      </c>
      <c r="J34" t="n">
        <v>6.5</v>
      </c>
      <c r="K34" t="inlineStr">
        <is>
          <t>-</t>
        </is>
      </c>
      <c r="L34" t="inlineStr">
        <is>
          <t>-</t>
        </is>
      </c>
      <c r="M34" t="inlineStr">
        <is>
          <t>-</t>
        </is>
      </c>
      <c r="N34" t="inlineStr">
        <is>
          <t>-</t>
        </is>
      </c>
      <c r="O34" t="inlineStr">
        <is>
          <t>-</t>
        </is>
      </c>
      <c r="P34" t="inlineStr">
        <is>
          <t>-</t>
        </is>
      </c>
      <c r="Q34" t="inlineStr">
        <is>
          <t>-</t>
        </is>
      </c>
      <c r="R34" t="n">
        <v>-1.2</v>
      </c>
      <c r="S34" t="n">
        <v>-1.1</v>
      </c>
      <c r="T34" t="n">
        <v>-1</v>
      </c>
      <c r="U34" t="n">
        <v>-1</v>
      </c>
      <c r="V34" t="n">
        <v>-0.8</v>
      </c>
      <c r="W34" t="inlineStr">
        <is>
          <t>-</t>
        </is>
      </c>
    </row>
    <row r="35">
      <c r="A35" s="5" t="inlineStr">
        <is>
          <t>Summe Eigenkapital</t>
        </is>
      </c>
      <c r="B35" s="5" t="inlineStr">
        <is>
          <t>Equity</t>
        </is>
      </c>
      <c r="C35" t="n">
        <v>652.2</v>
      </c>
      <c r="D35" t="n">
        <v>618.9</v>
      </c>
      <c r="E35" t="n">
        <v>599</v>
      </c>
      <c r="F35" t="n">
        <v>491.1</v>
      </c>
      <c r="G35" t="n">
        <v>490.4</v>
      </c>
      <c r="H35" t="n">
        <v>485.8</v>
      </c>
      <c r="I35" t="n">
        <v>480.3</v>
      </c>
      <c r="J35" t="n">
        <v>473.6</v>
      </c>
      <c r="K35" t="n">
        <v>453.5</v>
      </c>
      <c r="L35" t="n">
        <v>374.3</v>
      </c>
      <c r="M35" t="n">
        <v>379.2</v>
      </c>
      <c r="N35" t="n">
        <v>511.3</v>
      </c>
      <c r="O35" t="n">
        <v>557.1</v>
      </c>
      <c r="P35" t="n">
        <v>358.5</v>
      </c>
      <c r="Q35" t="n">
        <v>236.6</v>
      </c>
      <c r="R35" t="n">
        <v>156.8</v>
      </c>
      <c r="S35" t="n">
        <v>170.8</v>
      </c>
      <c r="T35" t="n">
        <v>96</v>
      </c>
      <c r="U35" t="n">
        <v>94</v>
      </c>
      <c r="V35" t="n">
        <v>125.8</v>
      </c>
      <c r="W35" t="inlineStr">
        <is>
          <t>-</t>
        </is>
      </c>
    </row>
    <row r="36">
      <c r="A36" s="5" t="inlineStr">
        <is>
          <t>Summe Passiva</t>
        </is>
      </c>
      <c r="B36" s="5" t="inlineStr">
        <is>
          <t>Liabilities &amp; Shareholder Equity</t>
        </is>
      </c>
      <c r="C36" t="n">
        <v>1301</v>
      </c>
      <c r="D36" t="n">
        <v>1249</v>
      </c>
      <c r="E36" t="n">
        <v>1213</v>
      </c>
      <c r="F36" t="n">
        <v>1060</v>
      </c>
      <c r="G36" t="n">
        <v>1088</v>
      </c>
      <c r="H36" t="n">
        <v>1149</v>
      </c>
      <c r="I36" t="n">
        <v>1121</v>
      </c>
      <c r="J36" t="n">
        <v>1026</v>
      </c>
      <c r="K36" t="n">
        <v>1099</v>
      </c>
      <c r="L36" t="n">
        <v>1042</v>
      </c>
      <c r="M36" t="n">
        <v>1071</v>
      </c>
      <c r="N36" t="n">
        <v>1206</v>
      </c>
      <c r="O36" t="n">
        <v>1379</v>
      </c>
      <c r="P36" t="n">
        <v>1163</v>
      </c>
      <c r="Q36" t="n">
        <v>888.4</v>
      </c>
      <c r="R36" t="n">
        <v>960.2</v>
      </c>
      <c r="S36" t="n">
        <v>1017</v>
      </c>
      <c r="T36" t="n">
        <v>1049</v>
      </c>
      <c r="U36" t="n">
        <v>1142</v>
      </c>
      <c r="V36" t="n">
        <v>1065</v>
      </c>
      <c r="W36" t="inlineStr">
        <is>
          <t>-</t>
        </is>
      </c>
    </row>
    <row r="37">
      <c r="A37" s="5" t="inlineStr">
        <is>
          <t>Mio.Aktien im Umlauf</t>
        </is>
      </c>
      <c r="B37" s="5" t="inlineStr">
        <is>
          <t>Million shares outstanding</t>
        </is>
      </c>
      <c r="C37" t="n">
        <v>120.86</v>
      </c>
      <c r="D37" t="n">
        <v>120.86</v>
      </c>
      <c r="E37" t="n">
        <v>120.86</v>
      </c>
      <c r="F37" t="n">
        <v>120.86</v>
      </c>
      <c r="G37" t="n">
        <v>120.86</v>
      </c>
      <c r="H37" t="n">
        <v>120.86</v>
      </c>
      <c r="I37" t="n">
        <v>120.86</v>
      </c>
      <c r="J37" t="n">
        <v>120.86</v>
      </c>
      <c r="K37" t="n">
        <v>120.86</v>
      </c>
      <c r="L37" t="n">
        <v>120.9</v>
      </c>
      <c r="M37" t="n">
        <v>120.9</v>
      </c>
      <c r="N37" t="n">
        <v>120.9</v>
      </c>
      <c r="O37" t="n">
        <v>120.1</v>
      </c>
      <c r="P37" t="n">
        <v>114.3</v>
      </c>
      <c r="Q37" t="n">
        <v>95</v>
      </c>
      <c r="R37" t="n">
        <v>91.2</v>
      </c>
      <c r="S37" t="n">
        <v>91.2</v>
      </c>
      <c r="T37" t="n">
        <v>64.3</v>
      </c>
      <c r="U37" t="n">
        <v>64.3</v>
      </c>
      <c r="V37" t="n">
        <v>64.3</v>
      </c>
      <c r="W37" t="inlineStr">
        <is>
          <t>-</t>
        </is>
      </c>
    </row>
    <row r="38">
      <c r="A38" s="5" t="inlineStr">
        <is>
          <t>Ergebnis je Aktie (brutto)</t>
        </is>
      </c>
      <c r="B38" s="5" t="inlineStr">
        <is>
          <t>Earnings per share</t>
        </is>
      </c>
      <c r="C38" t="n">
        <v>0.62</v>
      </c>
      <c r="D38" t="n">
        <v>0.66</v>
      </c>
      <c r="E38" t="n">
        <v>1.19</v>
      </c>
      <c r="F38" t="n">
        <v>0.16</v>
      </c>
      <c r="G38" t="n">
        <v>0.01</v>
      </c>
      <c r="H38" t="n">
        <v>0.06</v>
      </c>
      <c r="I38" t="n">
        <v>0.34</v>
      </c>
      <c r="J38" t="n">
        <v>0.23</v>
      </c>
      <c r="K38" t="n">
        <v>0.64</v>
      </c>
      <c r="L38" t="n">
        <v>-0.03</v>
      </c>
      <c r="M38" t="n">
        <v>-0.82</v>
      </c>
      <c r="N38" t="n">
        <v>0.03</v>
      </c>
      <c r="O38" t="n">
        <v>0.64</v>
      </c>
      <c r="P38" t="n">
        <v>0.62</v>
      </c>
      <c r="Q38" t="n">
        <v>0.23</v>
      </c>
      <c r="R38" t="n">
        <v>0.23</v>
      </c>
      <c r="S38" t="n">
        <v>0.12</v>
      </c>
      <c r="T38" t="n">
        <v>0.07000000000000001</v>
      </c>
      <c r="U38" t="n">
        <v>-0.21</v>
      </c>
      <c r="V38" t="n">
        <v>-0.4</v>
      </c>
      <c r="W38" t="inlineStr">
        <is>
          <t>-</t>
        </is>
      </c>
    </row>
    <row r="39">
      <c r="A39" s="5" t="inlineStr">
        <is>
          <t>Ergebnis je Aktie (unverwässert)</t>
        </is>
      </c>
      <c r="B39" s="5" t="inlineStr">
        <is>
          <t>Basic Earnings per share</t>
        </is>
      </c>
      <c r="C39" t="n">
        <v>0.43</v>
      </c>
      <c r="D39" t="n">
        <v>0.58</v>
      </c>
      <c r="E39" t="n">
        <v>1</v>
      </c>
      <c r="F39" t="n">
        <v>0.14</v>
      </c>
      <c r="G39" t="n">
        <v>0.04</v>
      </c>
      <c r="H39" t="n">
        <v>0.18</v>
      </c>
      <c r="I39" t="n">
        <v>0.3</v>
      </c>
      <c r="J39" t="n">
        <v>0.17</v>
      </c>
      <c r="K39" t="n">
        <v>0.62</v>
      </c>
      <c r="L39" t="n">
        <v>-0.13</v>
      </c>
      <c r="M39" t="n">
        <v>-0.99</v>
      </c>
      <c r="N39" t="n">
        <v>-0.07000000000000001</v>
      </c>
      <c r="O39" t="n">
        <v>1.56</v>
      </c>
      <c r="P39" t="n">
        <v>0.57</v>
      </c>
      <c r="Q39" t="n">
        <v>0.77</v>
      </c>
      <c r="R39" t="n">
        <v>-0.2</v>
      </c>
      <c r="S39" t="n">
        <v>0.09</v>
      </c>
      <c r="T39" t="n">
        <v>0.03</v>
      </c>
      <c r="U39" t="n">
        <v>-0.29</v>
      </c>
      <c r="V39" t="n">
        <v>-0.39</v>
      </c>
      <c r="W39" t="n">
        <v>0.1</v>
      </c>
    </row>
    <row r="40">
      <c r="A40" s="5" t="inlineStr">
        <is>
          <t>Ergebnis je Aktie (verwässert)</t>
        </is>
      </c>
      <c r="B40" s="5" t="inlineStr">
        <is>
          <t>Diluted Earnings per share</t>
        </is>
      </c>
      <c r="C40" t="n">
        <v>0.43</v>
      </c>
      <c r="D40" t="n">
        <v>0.58</v>
      </c>
      <c r="E40" t="n">
        <v>1</v>
      </c>
      <c r="F40" t="n">
        <v>0.14</v>
      </c>
      <c r="G40" t="n">
        <v>0.04</v>
      </c>
      <c r="H40" t="n">
        <v>0.18</v>
      </c>
      <c r="I40" t="n">
        <v>0.3</v>
      </c>
      <c r="J40" t="n">
        <v>0.17</v>
      </c>
      <c r="K40" t="n">
        <v>0.57</v>
      </c>
      <c r="L40" t="n">
        <v>-0.13</v>
      </c>
      <c r="M40" t="n">
        <v>-0.99</v>
      </c>
      <c r="N40" t="n">
        <v>-0.07000000000000001</v>
      </c>
      <c r="O40" t="n">
        <v>1.52</v>
      </c>
      <c r="P40" t="n">
        <v>0.52</v>
      </c>
      <c r="Q40" t="n">
        <v>0.62</v>
      </c>
      <c r="R40" t="n">
        <v>-0.14</v>
      </c>
      <c r="S40" t="n">
        <v>0.08</v>
      </c>
      <c r="T40" t="n">
        <v>0.03</v>
      </c>
      <c r="U40" t="n">
        <v>-0.29</v>
      </c>
      <c r="V40" t="n">
        <v>-0.39</v>
      </c>
      <c r="W40" t="n">
        <v>0.1</v>
      </c>
    </row>
    <row r="41">
      <c r="A41" s="5" t="inlineStr">
        <is>
          <t>Dividende je Aktie</t>
        </is>
      </c>
      <c r="B41" s="5" t="inlineStr">
        <is>
          <t>Dividend per share</t>
        </is>
      </c>
      <c r="C41" t="inlineStr">
        <is>
          <t>-</t>
        </is>
      </c>
      <c r="D41" t="n">
        <v>0.15</v>
      </c>
      <c r="E41" t="n">
        <v>0.15</v>
      </c>
      <c r="F41" t="n">
        <v>0.07000000000000001</v>
      </c>
      <c r="G41" t="n">
        <v>0.07000000000000001</v>
      </c>
      <c r="H41" t="n">
        <v>0.07000000000000001</v>
      </c>
      <c r="I41" t="n">
        <v>0.07000000000000001</v>
      </c>
      <c r="J41" t="inlineStr">
        <is>
          <t>-</t>
        </is>
      </c>
      <c r="K41" t="inlineStr">
        <is>
          <t>-</t>
        </is>
      </c>
      <c r="L41" t="inlineStr">
        <is>
          <t>-</t>
        </is>
      </c>
      <c r="M41" t="inlineStr">
        <is>
          <t>-</t>
        </is>
      </c>
      <c r="N41" t="inlineStr">
        <is>
          <t>-</t>
        </is>
      </c>
      <c r="O41" t="n">
        <v>0.4</v>
      </c>
      <c r="P41" t="inlineStr">
        <is>
          <t>-</t>
        </is>
      </c>
      <c r="Q41" t="inlineStr">
        <is>
          <t>-</t>
        </is>
      </c>
      <c r="R41" t="inlineStr">
        <is>
          <t>-</t>
        </is>
      </c>
      <c r="S41" t="inlineStr">
        <is>
          <t>-</t>
        </is>
      </c>
      <c r="T41" t="inlineStr">
        <is>
          <t>-</t>
        </is>
      </c>
      <c r="U41" t="inlineStr">
        <is>
          <t>-</t>
        </is>
      </c>
      <c r="V41" t="inlineStr">
        <is>
          <t>-</t>
        </is>
      </c>
      <c r="W41" t="inlineStr">
        <is>
          <t>-</t>
        </is>
      </c>
    </row>
    <row r="42">
      <c r="A42" s="5" t="inlineStr">
        <is>
          <t>Dividendenausschüttung in Mio</t>
        </is>
      </c>
      <c r="B42" s="5" t="inlineStr">
        <is>
          <t>Dividend Payment in M</t>
        </is>
      </c>
      <c r="C42" t="inlineStr">
        <is>
          <t>-</t>
        </is>
      </c>
      <c r="D42" t="n">
        <v>18.1</v>
      </c>
      <c r="E42" t="n">
        <v>18.1</v>
      </c>
      <c r="F42" t="n">
        <v>8.5</v>
      </c>
      <c r="G42" t="n">
        <v>8.5</v>
      </c>
      <c r="H42" t="n">
        <v>8.5</v>
      </c>
      <c r="I42" t="n">
        <v>8.5</v>
      </c>
      <c r="J42" t="inlineStr">
        <is>
          <t>-</t>
        </is>
      </c>
      <c r="K42" t="inlineStr">
        <is>
          <t>-</t>
        </is>
      </c>
      <c r="L42" t="inlineStr">
        <is>
          <t>-</t>
        </is>
      </c>
      <c r="M42" t="inlineStr">
        <is>
          <t>-</t>
        </is>
      </c>
      <c r="N42" t="inlineStr">
        <is>
          <t>-</t>
        </is>
      </c>
      <c r="O42" t="n">
        <v>48</v>
      </c>
      <c r="P42" t="inlineStr">
        <is>
          <t>-</t>
        </is>
      </c>
      <c r="Q42" t="inlineStr">
        <is>
          <t>-</t>
        </is>
      </c>
      <c r="R42" t="inlineStr">
        <is>
          <t>-</t>
        </is>
      </c>
      <c r="S42" t="inlineStr">
        <is>
          <t>-</t>
        </is>
      </c>
      <c r="T42" t="inlineStr">
        <is>
          <t>-</t>
        </is>
      </c>
      <c r="U42" t="inlineStr">
        <is>
          <t>-</t>
        </is>
      </c>
      <c r="V42" t="inlineStr">
        <is>
          <t>-</t>
        </is>
      </c>
      <c r="W42" t="inlineStr">
        <is>
          <t>-</t>
        </is>
      </c>
    </row>
    <row r="43">
      <c r="A43" s="5" t="inlineStr">
        <is>
          <t>Umsatz</t>
        </is>
      </c>
      <c r="B43" s="5" t="inlineStr">
        <is>
          <t>Revenue</t>
        </is>
      </c>
      <c r="C43" t="n">
        <v>15.23</v>
      </c>
      <c r="D43" t="n">
        <v>14.72</v>
      </c>
      <c r="E43" t="n">
        <v>12.24</v>
      </c>
      <c r="F43" t="n">
        <v>10.43</v>
      </c>
      <c r="G43" t="n">
        <v>10.32</v>
      </c>
      <c r="H43" t="n">
        <v>12.66</v>
      </c>
      <c r="I43" t="n">
        <v>12.02</v>
      </c>
      <c r="J43" t="n">
        <v>10.69</v>
      </c>
      <c r="K43" t="n">
        <v>12.65</v>
      </c>
      <c r="L43" t="n">
        <v>9.84</v>
      </c>
      <c r="M43" t="n">
        <v>7.14</v>
      </c>
      <c r="N43" t="n">
        <v>12.37</v>
      </c>
      <c r="O43" t="n">
        <v>12.69</v>
      </c>
      <c r="P43" t="n">
        <v>13.04</v>
      </c>
      <c r="Q43" t="n">
        <v>10.4</v>
      </c>
      <c r="R43" t="n">
        <v>13.62</v>
      </c>
      <c r="S43" t="n">
        <v>12.86</v>
      </c>
      <c r="T43" t="n">
        <v>18.05</v>
      </c>
      <c r="U43" t="n">
        <v>18.43</v>
      </c>
      <c r="V43" t="n">
        <v>19.99</v>
      </c>
      <c r="W43" t="inlineStr">
        <is>
          <t>-</t>
        </is>
      </c>
    </row>
    <row r="44">
      <c r="A44" s="5" t="inlineStr">
        <is>
          <t>Buchwert je Aktie</t>
        </is>
      </c>
      <c r="B44" s="5" t="inlineStr">
        <is>
          <t>Book value per share</t>
        </is>
      </c>
      <c r="C44" t="n">
        <v>5.4</v>
      </c>
      <c r="D44" t="n">
        <v>5.12</v>
      </c>
      <c r="E44" t="n">
        <v>4.96</v>
      </c>
      <c r="F44" t="n">
        <v>4.06</v>
      </c>
      <c r="G44" t="n">
        <v>4.1</v>
      </c>
      <c r="H44" t="n">
        <v>4.23</v>
      </c>
      <c r="I44" t="n">
        <v>4.18</v>
      </c>
      <c r="J44" t="n">
        <v>3.97</v>
      </c>
      <c r="K44" t="n">
        <v>3.75</v>
      </c>
      <c r="L44" t="n">
        <v>3.1</v>
      </c>
      <c r="M44" t="n">
        <v>3.14</v>
      </c>
      <c r="N44" t="n">
        <v>4.23</v>
      </c>
      <c r="O44" t="n">
        <v>4.64</v>
      </c>
      <c r="P44" t="n">
        <v>3.14</v>
      </c>
      <c r="Q44" t="n">
        <v>2.49</v>
      </c>
      <c r="R44" t="n">
        <v>1.71</v>
      </c>
      <c r="S44" t="n">
        <v>1.86</v>
      </c>
      <c r="T44" t="n">
        <v>1.48</v>
      </c>
      <c r="U44" t="n">
        <v>1.45</v>
      </c>
      <c r="V44" t="n">
        <v>1.94</v>
      </c>
      <c r="W44" t="inlineStr">
        <is>
          <t>-</t>
        </is>
      </c>
    </row>
    <row r="45">
      <c r="A45" s="5" t="inlineStr">
        <is>
          <t>Cashflow je Aktie</t>
        </is>
      </c>
      <c r="B45" s="5" t="inlineStr">
        <is>
          <t>Cashflow per share</t>
        </is>
      </c>
      <c r="C45" t="n">
        <v>0.96</v>
      </c>
      <c r="D45" t="n">
        <v>0.8100000000000001</v>
      </c>
      <c r="E45" t="n">
        <v>0.93</v>
      </c>
      <c r="F45" t="n">
        <v>0.53</v>
      </c>
      <c r="G45" t="n">
        <v>0.85</v>
      </c>
      <c r="H45" t="n">
        <v>0.9399999999999999</v>
      </c>
      <c r="I45" t="n">
        <v>0.87</v>
      </c>
      <c r="J45" t="n">
        <v>0.87</v>
      </c>
      <c r="K45" t="n">
        <v>1</v>
      </c>
      <c r="L45" t="n">
        <v>0.65</v>
      </c>
      <c r="M45" t="n">
        <v>0.97</v>
      </c>
      <c r="N45" t="n">
        <v>0.74</v>
      </c>
      <c r="O45" t="n">
        <v>-0.4</v>
      </c>
      <c r="P45" t="n">
        <v>0.96</v>
      </c>
      <c r="Q45" t="n">
        <v>1.05</v>
      </c>
      <c r="R45" t="n">
        <v>1.02</v>
      </c>
      <c r="S45" t="n">
        <v>0.38</v>
      </c>
      <c r="T45" t="n">
        <v>0.88</v>
      </c>
      <c r="U45" t="n">
        <v>0.71</v>
      </c>
      <c r="V45" t="n">
        <v>0.05</v>
      </c>
      <c r="W45" t="inlineStr">
        <is>
          <t>-</t>
        </is>
      </c>
    </row>
    <row r="46">
      <c r="A46" s="5" t="inlineStr">
        <is>
          <t>Bilanzsumme je Aktie</t>
        </is>
      </c>
      <c r="B46" s="5" t="inlineStr">
        <is>
          <t>Total assets per share</t>
        </is>
      </c>
      <c r="C46" t="n">
        <v>10.77</v>
      </c>
      <c r="D46" t="n">
        <v>10.34</v>
      </c>
      <c r="E46" t="n">
        <v>10.04</v>
      </c>
      <c r="F46" t="n">
        <v>8.77</v>
      </c>
      <c r="G46" t="n">
        <v>9</v>
      </c>
      <c r="H46" t="n">
        <v>9.51</v>
      </c>
      <c r="I46" t="n">
        <v>9.279999999999999</v>
      </c>
      <c r="J46" t="n">
        <v>8.49</v>
      </c>
      <c r="K46" t="n">
        <v>9.09</v>
      </c>
      <c r="L46" t="n">
        <v>8.619999999999999</v>
      </c>
      <c r="M46" t="n">
        <v>8.859999999999999</v>
      </c>
      <c r="N46" t="n">
        <v>9.98</v>
      </c>
      <c r="O46" t="n">
        <v>11.48</v>
      </c>
      <c r="P46" t="n">
        <v>10.17</v>
      </c>
      <c r="Q46" t="n">
        <v>9.35</v>
      </c>
      <c r="R46" t="n">
        <v>10.53</v>
      </c>
      <c r="S46" t="n">
        <v>11.15</v>
      </c>
      <c r="T46" t="n">
        <v>16.31</v>
      </c>
      <c r="U46" t="n">
        <v>17.76</v>
      </c>
      <c r="V46" t="n">
        <v>16.56</v>
      </c>
      <c r="W46" t="inlineStr">
        <is>
          <t>-</t>
        </is>
      </c>
    </row>
    <row r="47">
      <c r="A47" s="5" t="inlineStr">
        <is>
          <t>Personal am Ende des Jahres</t>
        </is>
      </c>
      <c r="B47" s="5" t="inlineStr">
        <is>
          <t>Staff at the end of year</t>
        </is>
      </c>
      <c r="C47" t="n">
        <v>4823</v>
      </c>
      <c r="D47" t="n">
        <v>4442</v>
      </c>
      <c r="E47" t="n">
        <v>4154</v>
      </c>
      <c r="F47" t="n">
        <v>3665</v>
      </c>
      <c r="G47" t="n">
        <v>3730</v>
      </c>
      <c r="H47" t="n">
        <v>3916</v>
      </c>
      <c r="I47" t="n">
        <v>3952</v>
      </c>
      <c r="J47" t="n">
        <v>3991</v>
      </c>
      <c r="K47" t="n">
        <v>4060</v>
      </c>
      <c r="L47" t="n">
        <v>3839</v>
      </c>
      <c r="M47" t="n">
        <v>4012</v>
      </c>
      <c r="N47" t="n">
        <v>4701</v>
      </c>
      <c r="O47" t="n">
        <v>4617</v>
      </c>
      <c r="P47" t="n">
        <v>5327</v>
      </c>
      <c r="Q47" t="n">
        <v>5058</v>
      </c>
      <c r="R47" t="n">
        <v>5472</v>
      </c>
      <c r="S47" t="n">
        <v>5454</v>
      </c>
      <c r="T47" t="n">
        <v>5470</v>
      </c>
      <c r="U47" t="n">
        <v>5979</v>
      </c>
      <c r="V47" t="n">
        <v>6614</v>
      </c>
      <c r="W47" t="inlineStr">
        <is>
          <t>-</t>
        </is>
      </c>
    </row>
    <row r="48">
      <c r="A48" s="5" t="inlineStr">
        <is>
          <t>Personalaufwand in Mio. EUR</t>
        </is>
      </c>
      <c r="B48" s="5" t="inlineStr">
        <is>
          <t>Personnel expenses in M</t>
        </is>
      </c>
      <c r="C48" t="n">
        <v>382.8</v>
      </c>
      <c r="D48" t="n">
        <v>354.6</v>
      </c>
      <c r="E48" t="n">
        <v>301.4</v>
      </c>
      <c r="F48" t="n">
        <v>278.4</v>
      </c>
      <c r="G48" t="n">
        <v>270.4</v>
      </c>
      <c r="H48" t="n">
        <v>284.6</v>
      </c>
      <c r="I48" t="n">
        <v>275.5</v>
      </c>
      <c r="J48" t="n">
        <v>268</v>
      </c>
      <c r="K48" t="n">
        <v>276.8</v>
      </c>
      <c r="L48" t="n">
        <v>253</v>
      </c>
      <c r="M48" t="n">
        <v>265.3</v>
      </c>
      <c r="N48" t="n">
        <v>290</v>
      </c>
      <c r="O48" t="n">
        <v>275</v>
      </c>
      <c r="P48" t="n">
        <v>318.1</v>
      </c>
      <c r="Q48" t="n">
        <v>201.9</v>
      </c>
      <c r="R48" t="n">
        <v>302.4</v>
      </c>
      <c r="S48" t="n">
        <v>296</v>
      </c>
      <c r="T48" t="n">
        <v>291.6</v>
      </c>
      <c r="U48" t="n">
        <v>306.1</v>
      </c>
      <c r="V48" t="n">
        <v>349.2</v>
      </c>
      <c r="W48" t="inlineStr">
        <is>
          <t>-</t>
        </is>
      </c>
    </row>
    <row r="49">
      <c r="A49" s="5" t="inlineStr">
        <is>
          <t>Aufwand je Mitarbeiter in EUR</t>
        </is>
      </c>
      <c r="B49" s="5" t="inlineStr">
        <is>
          <t>Effort per employee</t>
        </is>
      </c>
      <c r="C49" t="n">
        <v>79370</v>
      </c>
      <c r="D49" t="n">
        <v>79829</v>
      </c>
      <c r="E49" t="n">
        <v>72557</v>
      </c>
      <c r="F49" t="n">
        <v>75962</v>
      </c>
      <c r="G49" t="n">
        <v>72493</v>
      </c>
      <c r="H49" t="n">
        <v>72676</v>
      </c>
      <c r="I49" t="n">
        <v>69712</v>
      </c>
      <c r="J49" t="n">
        <v>67151</v>
      </c>
      <c r="K49" t="n">
        <v>68177</v>
      </c>
      <c r="L49" t="n">
        <v>65903</v>
      </c>
      <c r="M49" t="n">
        <v>66127</v>
      </c>
      <c r="N49" t="n">
        <v>61689</v>
      </c>
      <c r="O49" t="n">
        <v>59562</v>
      </c>
      <c r="P49" t="n">
        <v>59715</v>
      </c>
      <c r="Q49" t="n">
        <v>39917</v>
      </c>
      <c r="R49" t="n">
        <v>55263</v>
      </c>
      <c r="S49" t="n">
        <v>54272</v>
      </c>
      <c r="T49" t="n">
        <v>53309</v>
      </c>
      <c r="U49" t="n">
        <v>51196</v>
      </c>
      <c r="V49" t="n">
        <v>52797</v>
      </c>
      <c r="W49" t="inlineStr">
        <is>
          <t>-</t>
        </is>
      </c>
    </row>
    <row r="50">
      <c r="A50" s="5" t="inlineStr">
        <is>
          <t>Umsatz je Aktie</t>
        </is>
      </c>
      <c r="B50" s="5" t="inlineStr">
        <is>
          <t>Revenue per share</t>
        </is>
      </c>
      <c r="C50" t="n">
        <v>381671</v>
      </c>
      <c r="D50" t="n">
        <v>382949</v>
      </c>
      <c r="E50" t="n">
        <v>356066</v>
      </c>
      <c r="F50" t="n">
        <v>343847</v>
      </c>
      <c r="G50" t="n">
        <v>334424</v>
      </c>
      <c r="H50" t="n">
        <v>390756</v>
      </c>
      <c r="I50" t="n">
        <v>367713</v>
      </c>
      <c r="J50" t="n">
        <v>323703</v>
      </c>
      <c r="K50" t="n">
        <v>376600</v>
      </c>
      <c r="L50" t="n">
        <v>309742</v>
      </c>
      <c r="M50" t="n">
        <v>215204</v>
      </c>
      <c r="N50" t="n">
        <v>318017</v>
      </c>
      <c r="O50" t="n">
        <v>330127</v>
      </c>
      <c r="P50" t="n">
        <v>279707</v>
      </c>
      <c r="Q50" t="n">
        <v>195314</v>
      </c>
      <c r="R50" t="n">
        <v>228855</v>
      </c>
      <c r="S50" t="n">
        <v>214998</v>
      </c>
      <c r="T50" t="n">
        <v>212230</v>
      </c>
      <c r="U50" t="n">
        <v>198176</v>
      </c>
      <c r="V50" t="n">
        <v>194299</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10844</v>
      </c>
      <c r="D52" t="n">
        <v>15736</v>
      </c>
      <c r="E52" t="n">
        <v>29177</v>
      </c>
      <c r="F52" t="n">
        <v>4529</v>
      </c>
      <c r="G52" t="n">
        <v>1448</v>
      </c>
      <c r="H52" t="n">
        <v>5414</v>
      </c>
      <c r="I52" t="n">
        <v>9211</v>
      </c>
      <c r="J52" t="n">
        <v>5262</v>
      </c>
      <c r="K52" t="n">
        <v>18596</v>
      </c>
      <c r="L52" t="n">
        <v>-4142</v>
      </c>
      <c r="M52" t="n">
        <v>-30907</v>
      </c>
      <c r="N52" t="n">
        <v>-1766</v>
      </c>
      <c r="O52" t="n">
        <v>39701</v>
      </c>
      <c r="P52" t="n">
        <v>11658</v>
      </c>
      <c r="Q52" t="n">
        <v>10933</v>
      </c>
      <c r="R52" t="n">
        <v>-3399</v>
      </c>
      <c r="S52" t="n">
        <v>1100</v>
      </c>
      <c r="T52" t="n">
        <v>365.63</v>
      </c>
      <c r="U52" t="n">
        <v>-5319</v>
      </c>
      <c r="V52" t="n">
        <v>-1346</v>
      </c>
      <c r="W52" t="inlineStr">
        <is>
          <t>-</t>
        </is>
      </c>
    </row>
    <row r="53">
      <c r="A53" s="5" t="inlineStr">
        <is>
          <t>KGV (Kurs/Gewinn)</t>
        </is>
      </c>
      <c r="B53" s="5" t="inlineStr">
        <is>
          <t>PE (price/earnings)</t>
        </is>
      </c>
      <c r="C53" t="n">
        <v>13</v>
      </c>
      <c r="D53" t="n">
        <v>8.9</v>
      </c>
      <c r="E53" t="n">
        <v>7.6</v>
      </c>
      <c r="F53" t="n">
        <v>39.9</v>
      </c>
      <c r="G53" t="n">
        <v>92.3</v>
      </c>
      <c r="H53" t="n">
        <v>22.2</v>
      </c>
      <c r="I53" t="n">
        <v>21.6</v>
      </c>
      <c r="J53" t="n">
        <v>20.8</v>
      </c>
      <c r="K53" t="n">
        <v>6.6</v>
      </c>
      <c r="L53" t="inlineStr">
        <is>
          <t>-</t>
        </is>
      </c>
      <c r="M53" t="inlineStr">
        <is>
          <t>-</t>
        </is>
      </c>
      <c r="N53" t="inlineStr">
        <is>
          <t>-</t>
        </is>
      </c>
      <c r="O53" t="n">
        <v>4.5</v>
      </c>
      <c r="P53" t="n">
        <v>17.6</v>
      </c>
      <c r="Q53" t="n">
        <v>5.4</v>
      </c>
      <c r="R53" t="inlineStr">
        <is>
          <t>-</t>
        </is>
      </c>
      <c r="S53" t="n">
        <v>35.8</v>
      </c>
      <c r="T53" t="n">
        <v>58</v>
      </c>
      <c r="U53" t="inlineStr">
        <is>
          <t>-</t>
        </is>
      </c>
      <c r="V53" t="inlineStr">
        <is>
          <t>-</t>
        </is>
      </c>
      <c r="W53" t="n">
        <v>59.5</v>
      </c>
    </row>
    <row r="54">
      <c r="A54" s="5" t="inlineStr">
        <is>
          <t>KUV (Kurs/Umsatz)</t>
        </is>
      </c>
      <c r="B54" s="5" t="inlineStr">
        <is>
          <t>PS (price/sales)</t>
        </is>
      </c>
      <c r="C54" t="n">
        <v>0.37</v>
      </c>
      <c r="D54" t="n">
        <v>0.35</v>
      </c>
      <c r="E54" t="n">
        <v>0.62</v>
      </c>
      <c r="F54" t="n">
        <v>0.54</v>
      </c>
      <c r="G54" t="n">
        <v>0.36</v>
      </c>
      <c r="H54" t="n">
        <v>0.32</v>
      </c>
      <c r="I54" t="n">
        <v>0.54</v>
      </c>
      <c r="J54" t="n">
        <v>0.33</v>
      </c>
      <c r="K54" t="n">
        <v>0.32</v>
      </c>
      <c r="L54" t="n">
        <v>0.64</v>
      </c>
      <c r="M54" t="n">
        <v>0.47</v>
      </c>
      <c r="N54" t="n">
        <v>0.19</v>
      </c>
      <c r="O54" t="n">
        <v>0.55</v>
      </c>
      <c r="P54" t="n">
        <v>0.77</v>
      </c>
      <c r="Q54" t="n">
        <v>0.4</v>
      </c>
      <c r="R54" t="n">
        <v>0.22</v>
      </c>
      <c r="S54" t="n">
        <v>0.25</v>
      </c>
      <c r="T54" t="n">
        <v>0.1</v>
      </c>
      <c r="U54" t="n">
        <v>0.09</v>
      </c>
      <c r="V54" t="n">
        <v>0.15</v>
      </c>
      <c r="W54" t="inlineStr">
        <is>
          <t>-</t>
        </is>
      </c>
    </row>
    <row r="55">
      <c r="A55" s="5" t="inlineStr">
        <is>
          <t>KBV (Kurs/Buchwert)</t>
        </is>
      </c>
      <c r="B55" s="5" t="inlineStr">
        <is>
          <t>PB (price/book value)</t>
        </is>
      </c>
      <c r="C55" t="n">
        <v>1.03</v>
      </c>
      <c r="D55" t="n">
        <v>1</v>
      </c>
      <c r="E55" t="n">
        <v>1.53</v>
      </c>
      <c r="F55" t="n">
        <v>1.37</v>
      </c>
      <c r="G55" t="n">
        <v>0.91</v>
      </c>
      <c r="H55" t="n">
        <v>1</v>
      </c>
      <c r="I55" t="n">
        <v>1.63</v>
      </c>
      <c r="J55" t="n">
        <v>0.9</v>
      </c>
      <c r="K55" t="n">
        <v>1.1</v>
      </c>
      <c r="L55" t="n">
        <v>2.02</v>
      </c>
      <c r="M55" t="n">
        <v>1.08</v>
      </c>
      <c r="N55" t="n">
        <v>0.5600000000000001</v>
      </c>
      <c r="O55" t="n">
        <v>1.5</v>
      </c>
      <c r="P55" t="n">
        <v>3.2</v>
      </c>
      <c r="Q55" t="n">
        <v>1.66</v>
      </c>
      <c r="R55" t="n">
        <v>1.7</v>
      </c>
      <c r="S55" t="n">
        <v>1.72</v>
      </c>
      <c r="T55" t="n">
        <v>1.17</v>
      </c>
      <c r="U55" t="n">
        <v>1.14</v>
      </c>
      <c r="V55" t="n">
        <v>1.48</v>
      </c>
      <c r="W55" t="inlineStr">
        <is>
          <t>-</t>
        </is>
      </c>
    </row>
    <row r="56">
      <c r="A56" s="5" t="inlineStr">
        <is>
          <t>KCV (Kurs/Cashflow)</t>
        </is>
      </c>
      <c r="B56" s="5" t="inlineStr">
        <is>
          <t>PC (price/cashflow)</t>
        </is>
      </c>
      <c r="C56" t="n">
        <v>5.82</v>
      </c>
      <c r="D56" t="n">
        <v>6.37</v>
      </c>
      <c r="E56" t="n">
        <v>8.130000000000001</v>
      </c>
      <c r="F56" t="n">
        <v>10.57</v>
      </c>
      <c r="G56" t="n">
        <v>4.32</v>
      </c>
      <c r="H56" t="n">
        <v>4.24</v>
      </c>
      <c r="I56" t="n">
        <v>7.47</v>
      </c>
      <c r="J56" t="n">
        <v>4.08</v>
      </c>
      <c r="K56" t="n">
        <v>4.12</v>
      </c>
      <c r="L56" t="n">
        <v>9.66</v>
      </c>
      <c r="M56" t="n">
        <v>3.49</v>
      </c>
      <c r="N56" t="n">
        <v>3.21</v>
      </c>
      <c r="O56" t="n">
        <v>-17.46</v>
      </c>
      <c r="P56" t="n">
        <v>10.42</v>
      </c>
      <c r="Q56" t="n">
        <v>3.94</v>
      </c>
      <c r="R56" t="n">
        <v>2.88</v>
      </c>
      <c r="S56" t="n">
        <v>8.49</v>
      </c>
      <c r="T56" t="n">
        <v>1.98</v>
      </c>
      <c r="U56" t="n">
        <v>2.37</v>
      </c>
      <c r="V56" t="n">
        <v>53.28</v>
      </c>
      <c r="W56" t="inlineStr">
        <is>
          <t>-</t>
        </is>
      </c>
    </row>
    <row r="57">
      <c r="A57" s="5" t="inlineStr">
        <is>
          <t>Dividendenrendite in %</t>
        </is>
      </c>
      <c r="B57" s="5" t="inlineStr">
        <is>
          <t>Dividend Yield in %</t>
        </is>
      </c>
      <c r="C57" t="inlineStr">
        <is>
          <t>-</t>
        </is>
      </c>
      <c r="D57" t="n">
        <v>2.92</v>
      </c>
      <c r="E57" t="n">
        <v>1.98</v>
      </c>
      <c r="F57" t="n">
        <v>1.25</v>
      </c>
      <c r="G57" t="n">
        <v>1.9</v>
      </c>
      <c r="H57" t="n">
        <v>1.75</v>
      </c>
      <c r="I57" t="n">
        <v>1.08</v>
      </c>
      <c r="J57" t="inlineStr">
        <is>
          <t>-</t>
        </is>
      </c>
      <c r="K57" t="inlineStr">
        <is>
          <t>-</t>
        </is>
      </c>
      <c r="L57" t="inlineStr">
        <is>
          <t>-</t>
        </is>
      </c>
      <c r="M57" t="inlineStr">
        <is>
          <t>-</t>
        </is>
      </c>
      <c r="N57" t="inlineStr">
        <is>
          <t>-</t>
        </is>
      </c>
      <c r="O57" t="n">
        <v>5.76</v>
      </c>
      <c r="P57" t="inlineStr">
        <is>
          <t>-</t>
        </is>
      </c>
      <c r="Q57" t="inlineStr">
        <is>
          <t>-</t>
        </is>
      </c>
      <c r="R57" t="inlineStr">
        <is>
          <t>-</t>
        </is>
      </c>
      <c r="S57" t="inlineStr">
        <is>
          <t>-</t>
        </is>
      </c>
      <c r="T57" t="inlineStr">
        <is>
          <t>-</t>
        </is>
      </c>
      <c r="U57" t="inlineStr">
        <is>
          <t>-</t>
        </is>
      </c>
      <c r="V57" t="inlineStr">
        <is>
          <t>-</t>
        </is>
      </c>
      <c r="W57" t="inlineStr">
        <is>
          <t>-</t>
        </is>
      </c>
    </row>
    <row r="58">
      <c r="A58" s="5" t="inlineStr">
        <is>
          <t>Gewinnrendite in %</t>
        </is>
      </c>
      <c r="B58" s="5" t="inlineStr">
        <is>
          <t>Return on profit in %</t>
        </is>
      </c>
      <c r="C58" t="n">
        <v>7.7</v>
      </c>
      <c r="D58" t="n">
        <v>11.3</v>
      </c>
      <c r="E58" t="n">
        <v>13.2</v>
      </c>
      <c r="F58" t="n">
        <v>2.5</v>
      </c>
      <c r="G58" t="n">
        <v>1.1</v>
      </c>
      <c r="H58" t="n">
        <v>4.5</v>
      </c>
      <c r="I58" t="n">
        <v>4.6</v>
      </c>
      <c r="J58" t="n">
        <v>4.8</v>
      </c>
      <c r="K58" t="n">
        <v>15.1</v>
      </c>
      <c r="L58" t="n">
        <v>-2.1</v>
      </c>
      <c r="M58" t="n">
        <v>-29.2</v>
      </c>
      <c r="N58" t="n">
        <v>-2.9</v>
      </c>
      <c r="O58" t="n">
        <v>22.4</v>
      </c>
      <c r="P58" t="n">
        <v>5.7</v>
      </c>
      <c r="Q58" t="n">
        <v>18.6</v>
      </c>
      <c r="R58" t="n">
        <v>-6.8</v>
      </c>
      <c r="S58" t="n">
        <v>2.8</v>
      </c>
      <c r="T58" t="n">
        <v>1.7</v>
      </c>
      <c r="U58" t="n">
        <v>-17.4</v>
      </c>
      <c r="V58" t="n">
        <v>-13.4</v>
      </c>
      <c r="W58" t="n">
        <v>1.7</v>
      </c>
    </row>
    <row r="59">
      <c r="A59" s="5" t="inlineStr">
        <is>
          <t>Eigenkapitalrendite in %</t>
        </is>
      </c>
      <c r="B59" s="5" t="inlineStr">
        <is>
          <t>Return on Equity in %</t>
        </is>
      </c>
      <c r="C59" t="n">
        <v>8.02</v>
      </c>
      <c r="D59" t="n">
        <v>11.29</v>
      </c>
      <c r="E59" t="n">
        <v>20.23</v>
      </c>
      <c r="F59" t="n">
        <v>3.38</v>
      </c>
      <c r="G59" t="n">
        <v>1.09</v>
      </c>
      <c r="H59" t="n">
        <v>4.15</v>
      </c>
      <c r="I59" t="n">
        <v>7.21</v>
      </c>
      <c r="J59" t="n">
        <v>4.37</v>
      </c>
      <c r="K59" t="n">
        <v>16.65</v>
      </c>
      <c r="L59" t="n">
        <v>-4.25</v>
      </c>
      <c r="M59" t="n">
        <v>-32.7</v>
      </c>
      <c r="N59" t="n">
        <v>-1.62</v>
      </c>
      <c r="O59" t="n">
        <v>32.9</v>
      </c>
      <c r="P59" t="n">
        <v>17.32</v>
      </c>
      <c r="Q59" t="n">
        <v>23.37</v>
      </c>
      <c r="R59" t="n">
        <v>-11.95</v>
      </c>
      <c r="S59" t="n">
        <v>3.54</v>
      </c>
      <c r="T59" t="n">
        <v>2.11</v>
      </c>
      <c r="U59" t="n">
        <v>-34.19</v>
      </c>
      <c r="V59" t="n">
        <v>-7.12</v>
      </c>
      <c r="W59" t="inlineStr">
        <is>
          <t>-</t>
        </is>
      </c>
    </row>
    <row r="60">
      <c r="A60" s="5" t="inlineStr">
        <is>
          <t>Umsatzrendite in %</t>
        </is>
      </c>
      <c r="B60" s="5" t="inlineStr">
        <is>
          <t>Return on sales in %</t>
        </is>
      </c>
      <c r="C60" t="n">
        <v>2.84</v>
      </c>
      <c r="D60" t="n">
        <v>3.93</v>
      </c>
      <c r="E60" t="n">
        <v>8.19</v>
      </c>
      <c r="F60" t="n">
        <v>1.32</v>
      </c>
      <c r="G60" t="n">
        <v>0.43</v>
      </c>
      <c r="H60" t="n">
        <v>1.39</v>
      </c>
      <c r="I60" t="n">
        <v>2.5</v>
      </c>
      <c r="J60" t="n">
        <v>1.63</v>
      </c>
      <c r="K60" t="n">
        <v>4.94</v>
      </c>
      <c r="L60" t="n">
        <v>-1.34</v>
      </c>
      <c r="M60" t="n">
        <v>-14.36</v>
      </c>
      <c r="N60" t="n">
        <v>-0.5600000000000001</v>
      </c>
      <c r="O60" t="n">
        <v>12.03</v>
      </c>
      <c r="P60" t="n">
        <v>4.17</v>
      </c>
      <c r="Q60" t="n">
        <v>5.6</v>
      </c>
      <c r="R60" t="n">
        <v>-1.5</v>
      </c>
      <c r="S60" t="n">
        <v>0.51</v>
      </c>
      <c r="T60" t="n">
        <v>0.17</v>
      </c>
      <c r="U60" t="n">
        <v>-2.68</v>
      </c>
      <c r="V60" t="n">
        <v>-0.6899999999999999</v>
      </c>
      <c r="W60" t="inlineStr">
        <is>
          <t>-</t>
        </is>
      </c>
    </row>
    <row r="61">
      <c r="A61" s="5" t="inlineStr">
        <is>
          <t>Gesamtkapitalrendite in %</t>
        </is>
      </c>
      <c r="B61" s="5" t="inlineStr">
        <is>
          <t>Total Return on Investment in %</t>
        </is>
      </c>
      <c r="C61" t="n">
        <v>5.02</v>
      </c>
      <c r="D61" t="n">
        <v>5.75</v>
      </c>
      <c r="E61" t="n">
        <v>10.19</v>
      </c>
      <c r="F61" t="n">
        <v>1.9</v>
      </c>
      <c r="G61" t="n">
        <v>0.86</v>
      </c>
      <c r="H61" t="n">
        <v>2.38</v>
      </c>
      <c r="I61" t="n">
        <v>3.78</v>
      </c>
      <c r="J61" t="n">
        <v>3.08</v>
      </c>
      <c r="K61" t="n">
        <v>8.09</v>
      </c>
      <c r="L61" t="n">
        <v>0.99</v>
      </c>
      <c r="M61" t="n">
        <v>-10.64</v>
      </c>
      <c r="N61" t="n">
        <v>0.41</v>
      </c>
      <c r="O61" t="n">
        <v>14.61</v>
      </c>
      <c r="P61" t="n">
        <v>7.24</v>
      </c>
      <c r="Q61" t="n">
        <v>7.73</v>
      </c>
      <c r="R61" t="n">
        <v>1.12</v>
      </c>
      <c r="S61" t="n">
        <v>3.81</v>
      </c>
      <c r="T61" t="n">
        <v>3.68</v>
      </c>
      <c r="U61" t="n">
        <v>0.86</v>
      </c>
      <c r="V61" t="n">
        <v>1.98</v>
      </c>
      <c r="W61" t="inlineStr">
        <is>
          <t>-</t>
        </is>
      </c>
    </row>
    <row r="62">
      <c r="A62" s="5" t="inlineStr">
        <is>
          <t>Return on Investment in %</t>
        </is>
      </c>
      <c r="B62" s="5" t="inlineStr">
        <is>
          <t>Return on Investment in %</t>
        </is>
      </c>
      <c r="C62" t="n">
        <v>4.02</v>
      </c>
      <c r="D62" t="n">
        <v>5.6</v>
      </c>
      <c r="E62" t="n">
        <v>9.99</v>
      </c>
      <c r="F62" t="n">
        <v>1.57</v>
      </c>
      <c r="G62" t="n">
        <v>0.5</v>
      </c>
      <c r="H62" t="n">
        <v>1.84</v>
      </c>
      <c r="I62" t="n">
        <v>3.25</v>
      </c>
      <c r="J62" t="n">
        <v>2.05</v>
      </c>
      <c r="K62" t="n">
        <v>6.87</v>
      </c>
      <c r="L62" t="n">
        <v>-1.53</v>
      </c>
      <c r="M62" t="n">
        <v>-11.58</v>
      </c>
      <c r="N62" t="n">
        <v>-0.6899999999999999</v>
      </c>
      <c r="O62" t="n">
        <v>13.3</v>
      </c>
      <c r="P62" t="n">
        <v>5.34</v>
      </c>
      <c r="Q62" t="n">
        <v>6.22</v>
      </c>
      <c r="R62" t="n">
        <v>-1.94</v>
      </c>
      <c r="S62" t="n">
        <v>0.59</v>
      </c>
      <c r="T62" t="n">
        <v>0.19</v>
      </c>
      <c r="U62" t="n">
        <v>-2.78</v>
      </c>
      <c r="V62" t="n">
        <v>-0.84</v>
      </c>
      <c r="W62" t="inlineStr">
        <is>
          <t>-</t>
        </is>
      </c>
    </row>
    <row r="63">
      <c r="A63" s="5" t="inlineStr">
        <is>
          <t>Arbeitsintensität in %</t>
        </is>
      </c>
      <c r="B63" s="5" t="inlineStr">
        <is>
          <t>Work Intensity in %</t>
        </is>
      </c>
      <c r="C63" t="n">
        <v>47.12</v>
      </c>
      <c r="D63" t="n">
        <v>53.37</v>
      </c>
      <c r="E63" t="n">
        <v>50.23</v>
      </c>
      <c r="F63" t="n">
        <v>46.78</v>
      </c>
      <c r="G63" t="n">
        <v>45.78</v>
      </c>
      <c r="H63" t="n">
        <v>45.51</v>
      </c>
      <c r="I63" t="n">
        <v>44</v>
      </c>
      <c r="J63" t="n">
        <v>37.55</v>
      </c>
      <c r="K63" t="n">
        <v>41.7</v>
      </c>
      <c r="L63" t="n">
        <v>41.6</v>
      </c>
      <c r="M63" t="n">
        <v>47.5</v>
      </c>
      <c r="N63" t="n">
        <v>52.44</v>
      </c>
      <c r="O63" t="n">
        <v>59.33</v>
      </c>
      <c r="P63" t="n">
        <v>52.04</v>
      </c>
      <c r="Q63" t="n">
        <v>40.21</v>
      </c>
      <c r="R63" t="n">
        <v>49.16</v>
      </c>
      <c r="S63" t="n">
        <v>51.29</v>
      </c>
      <c r="T63" t="n">
        <v>50.23</v>
      </c>
      <c r="U63" t="n">
        <v>52.6</v>
      </c>
      <c r="V63" t="n">
        <v>59.82</v>
      </c>
      <c r="W63" t="inlineStr">
        <is>
          <t>-</t>
        </is>
      </c>
    </row>
    <row r="64">
      <c r="A64" s="5" t="inlineStr">
        <is>
          <t>Eigenkapitalquote in %</t>
        </is>
      </c>
      <c r="B64" s="5" t="inlineStr">
        <is>
          <t>Equity Ratio in %</t>
        </is>
      </c>
      <c r="C64" t="n">
        <v>50.14</v>
      </c>
      <c r="D64" t="n">
        <v>49.56</v>
      </c>
      <c r="E64" t="n">
        <v>49.39</v>
      </c>
      <c r="F64" t="n">
        <v>46.34</v>
      </c>
      <c r="G64" t="n">
        <v>45.55</v>
      </c>
      <c r="H64" t="n">
        <v>44.47</v>
      </c>
      <c r="I64" t="n">
        <v>45.02</v>
      </c>
      <c r="J64" t="n">
        <v>46.78</v>
      </c>
      <c r="K64" t="n">
        <v>41.26</v>
      </c>
      <c r="L64" t="n">
        <v>35.93</v>
      </c>
      <c r="M64" t="n">
        <v>35.4</v>
      </c>
      <c r="N64" t="n">
        <v>42.39</v>
      </c>
      <c r="O64" t="n">
        <v>40.41</v>
      </c>
      <c r="P64" t="n">
        <v>30.83</v>
      </c>
      <c r="Q64" t="n">
        <v>26.63</v>
      </c>
      <c r="R64" t="n">
        <v>16.2</v>
      </c>
      <c r="S64" t="n">
        <v>16.69</v>
      </c>
      <c r="T64" t="n">
        <v>9.06</v>
      </c>
      <c r="U64" t="n">
        <v>8.140000000000001</v>
      </c>
      <c r="V64" t="n">
        <v>11.74</v>
      </c>
      <c r="W64" t="inlineStr">
        <is>
          <t>-</t>
        </is>
      </c>
    </row>
    <row r="65">
      <c r="A65" s="5" t="inlineStr">
        <is>
          <t>Fremdkapitalquote in %</t>
        </is>
      </c>
      <c r="B65" s="5" t="inlineStr">
        <is>
          <t>Debt Ratio in %</t>
        </is>
      </c>
      <c r="C65" t="n">
        <v>49.86</v>
      </c>
      <c r="D65" t="n">
        <v>50.44</v>
      </c>
      <c r="E65" t="n">
        <v>50.61</v>
      </c>
      <c r="F65" t="n">
        <v>53.66</v>
      </c>
      <c r="G65" t="n">
        <v>54.45</v>
      </c>
      <c r="H65" t="n">
        <v>55.53</v>
      </c>
      <c r="I65" t="n">
        <v>54.98</v>
      </c>
      <c r="J65" t="n">
        <v>53.22</v>
      </c>
      <c r="K65" t="n">
        <v>58.74</v>
      </c>
      <c r="L65" t="n">
        <v>64.06999999999999</v>
      </c>
      <c r="M65" t="n">
        <v>64.59999999999999</v>
      </c>
      <c r="N65" t="n">
        <v>57.61</v>
      </c>
      <c r="O65" t="n">
        <v>59.59</v>
      </c>
      <c r="P65" t="n">
        <v>69.17</v>
      </c>
      <c r="Q65" t="n">
        <v>73.37</v>
      </c>
      <c r="R65" t="n">
        <v>83.8</v>
      </c>
      <c r="S65" t="n">
        <v>83.31</v>
      </c>
      <c r="T65" t="n">
        <v>90.94</v>
      </c>
      <c r="U65" t="n">
        <v>91.86</v>
      </c>
      <c r="V65" t="n">
        <v>88.26000000000001</v>
      </c>
      <c r="W65" t="inlineStr">
        <is>
          <t>-</t>
        </is>
      </c>
    </row>
    <row r="66">
      <c r="A66" s="5" t="inlineStr">
        <is>
          <t>Verschuldungsgrad in %</t>
        </is>
      </c>
      <c r="B66" s="5" t="inlineStr">
        <is>
          <t>Finance Gearing in %</t>
        </is>
      </c>
      <c r="C66" t="n">
        <v>99.45</v>
      </c>
      <c r="D66" t="n">
        <v>101.79</v>
      </c>
      <c r="E66" t="n">
        <v>102.45</v>
      </c>
      <c r="F66" t="n">
        <v>115.78</v>
      </c>
      <c r="G66" t="n">
        <v>119.55</v>
      </c>
      <c r="H66" t="n">
        <v>124.89</v>
      </c>
      <c r="I66" t="n">
        <v>122.11</v>
      </c>
      <c r="J66" t="n">
        <v>113.79</v>
      </c>
      <c r="K66" t="n">
        <v>142.34</v>
      </c>
      <c r="L66" t="n">
        <v>178.31</v>
      </c>
      <c r="M66" t="n">
        <v>182.46</v>
      </c>
      <c r="N66" t="n">
        <v>135.93</v>
      </c>
      <c r="O66" t="n">
        <v>147.46</v>
      </c>
      <c r="P66" t="n">
        <v>224.38</v>
      </c>
      <c r="Q66" t="n">
        <v>275.49</v>
      </c>
      <c r="R66" t="n">
        <v>517.1</v>
      </c>
      <c r="S66" t="n">
        <v>499.29</v>
      </c>
      <c r="T66" t="n">
        <v>1004</v>
      </c>
      <c r="U66" t="n">
        <v>1128</v>
      </c>
      <c r="V66" t="n">
        <v>752.08</v>
      </c>
      <c r="W66" t="inlineStr">
        <is>
          <t>-</t>
        </is>
      </c>
    </row>
    <row r="67">
      <c r="A67" s="5" t="inlineStr"/>
      <c r="B67" s="5" t="inlineStr"/>
    </row>
    <row r="68">
      <c r="A68" s="5" t="inlineStr">
        <is>
          <t>Kurzfristige Vermögensquote in %</t>
        </is>
      </c>
      <c r="B68" s="5" t="inlineStr">
        <is>
          <t>Current Assets Ratio in %</t>
        </is>
      </c>
      <c r="C68" t="n">
        <v>47.13</v>
      </c>
      <c r="D68" t="n">
        <v>53.39</v>
      </c>
      <c r="E68" t="n">
        <v>50.23</v>
      </c>
      <c r="F68" t="n">
        <v>46.76</v>
      </c>
      <c r="G68" t="n">
        <v>45.78</v>
      </c>
      <c r="H68" t="n">
        <v>45.52</v>
      </c>
      <c r="I68" t="n">
        <v>44</v>
      </c>
      <c r="J68" t="n">
        <v>37.56</v>
      </c>
      <c r="K68" t="n">
        <v>41.7</v>
      </c>
      <c r="L68" t="n">
        <v>41.58</v>
      </c>
      <c r="M68" t="n">
        <v>47.51</v>
      </c>
      <c r="N68" t="n">
        <v>52.45</v>
      </c>
      <c r="O68" t="n">
        <v>59.31</v>
      </c>
      <c r="P68" t="n">
        <v>52.04</v>
      </c>
      <c r="Q68" t="n">
        <v>40.21</v>
      </c>
      <c r="R68" t="n">
        <v>49.16</v>
      </c>
      <c r="S68" t="n">
        <v>51.29</v>
      </c>
      <c r="T68" t="n">
        <v>50.21</v>
      </c>
      <c r="U68" t="n">
        <v>52.61</v>
      </c>
      <c r="V68" t="n">
        <v>59.82</v>
      </c>
    </row>
    <row r="69">
      <c r="A69" s="5" t="inlineStr">
        <is>
          <t>Nettogewinn Marge in %</t>
        </is>
      </c>
      <c r="B69" s="5" t="inlineStr">
        <is>
          <t>Net Profit Marge in %</t>
        </is>
      </c>
      <c r="C69" t="n">
        <v>343.4</v>
      </c>
      <c r="D69" t="n">
        <v>474.86</v>
      </c>
      <c r="E69" t="n">
        <v>990.2</v>
      </c>
      <c r="F69" t="n">
        <v>159.16</v>
      </c>
      <c r="G69" t="n">
        <v>52.33</v>
      </c>
      <c r="H69" t="n">
        <v>167.46</v>
      </c>
      <c r="I69" t="n">
        <v>302.83</v>
      </c>
      <c r="J69" t="n">
        <v>196.45</v>
      </c>
      <c r="K69" t="n">
        <v>596.84</v>
      </c>
      <c r="L69" t="n">
        <v>-161.59</v>
      </c>
      <c r="M69" t="n">
        <v>-1736.69</v>
      </c>
      <c r="N69" t="n">
        <v>-67.09999999999999</v>
      </c>
      <c r="O69" t="n">
        <v>1444.44</v>
      </c>
      <c r="P69" t="n">
        <v>476.23</v>
      </c>
      <c r="Q69" t="n">
        <v>531.73</v>
      </c>
      <c r="R69" t="n">
        <v>-136.56</v>
      </c>
      <c r="S69" t="n">
        <v>46.66</v>
      </c>
      <c r="T69" t="n">
        <v>11.08</v>
      </c>
      <c r="U69" t="n">
        <v>-172.54</v>
      </c>
      <c r="V69" t="n">
        <v>-44.52</v>
      </c>
    </row>
    <row r="70">
      <c r="A70" s="5" t="inlineStr">
        <is>
          <t>Operative Ergebnis Marge in %</t>
        </is>
      </c>
      <c r="B70" s="5" t="inlineStr">
        <is>
          <t>EBIT Marge in %</t>
        </is>
      </c>
      <c r="C70" t="n">
        <v>578.46</v>
      </c>
      <c r="D70" t="n">
        <v>557.0700000000001</v>
      </c>
      <c r="E70" t="n">
        <v>1196.9</v>
      </c>
      <c r="F70" t="n">
        <v>224.35</v>
      </c>
      <c r="G70" t="n">
        <v>47.48</v>
      </c>
      <c r="H70" t="n">
        <v>101.11</v>
      </c>
      <c r="I70" t="n">
        <v>395.17</v>
      </c>
      <c r="J70" t="n">
        <v>508.89</v>
      </c>
      <c r="K70" t="n">
        <v>722.53</v>
      </c>
      <c r="L70" t="n">
        <v>235.77</v>
      </c>
      <c r="M70" t="n">
        <v>-1211.48</v>
      </c>
      <c r="N70" t="n">
        <v>179.47</v>
      </c>
      <c r="O70" t="n">
        <v>752.5599999999999</v>
      </c>
      <c r="P70" t="n">
        <v>717.02</v>
      </c>
      <c r="Q70" t="n">
        <v>264.42</v>
      </c>
      <c r="R70" t="n">
        <v>335.54</v>
      </c>
      <c r="S70" t="n">
        <v>348.37</v>
      </c>
      <c r="T70" t="n">
        <v>215.51</v>
      </c>
      <c r="U70" t="n">
        <v>185.02</v>
      </c>
      <c r="V70" t="n">
        <v>16.51</v>
      </c>
    </row>
    <row r="71">
      <c r="A71" s="5" t="inlineStr">
        <is>
          <t>Vermögensumsschlag in %</t>
        </is>
      </c>
      <c r="B71" s="5" t="inlineStr">
        <is>
          <t>Asset Turnover in %</t>
        </is>
      </c>
      <c r="C71" t="n">
        <v>1.17</v>
      </c>
      <c r="D71" t="n">
        <v>1.18</v>
      </c>
      <c r="E71" t="n">
        <v>1.01</v>
      </c>
      <c r="F71" t="n">
        <v>0.98</v>
      </c>
      <c r="G71" t="n">
        <v>0.95</v>
      </c>
      <c r="H71" t="n">
        <v>1.1</v>
      </c>
      <c r="I71" t="n">
        <v>1.07</v>
      </c>
      <c r="J71" t="n">
        <v>1.04</v>
      </c>
      <c r="K71" t="n">
        <v>1.15</v>
      </c>
      <c r="L71" t="n">
        <v>0.9399999999999999</v>
      </c>
      <c r="M71" t="n">
        <v>0.67</v>
      </c>
      <c r="N71" t="n">
        <v>1.03</v>
      </c>
      <c r="O71" t="n">
        <v>0.92</v>
      </c>
      <c r="P71" t="n">
        <v>1.12</v>
      </c>
      <c r="Q71" t="n">
        <v>1.17</v>
      </c>
      <c r="R71" t="n">
        <v>1.42</v>
      </c>
      <c r="S71" t="n">
        <v>1.26</v>
      </c>
      <c r="T71" t="n">
        <v>1.72</v>
      </c>
      <c r="U71" t="n">
        <v>1.61</v>
      </c>
      <c r="V71" t="n">
        <v>1.88</v>
      </c>
    </row>
    <row r="72">
      <c r="A72" s="5" t="inlineStr">
        <is>
          <t>Langfristige Vermögensquote in %</t>
        </is>
      </c>
      <c r="B72" s="5" t="inlineStr">
        <is>
          <t>Non-Current Assets Ratio in %</t>
        </is>
      </c>
      <c r="C72" t="n">
        <v>47.62</v>
      </c>
      <c r="D72" t="n">
        <v>40.56</v>
      </c>
      <c r="E72" t="n">
        <v>44.07</v>
      </c>
      <c r="F72" t="n">
        <v>45.67</v>
      </c>
      <c r="G72" t="n">
        <v>47.88</v>
      </c>
      <c r="H72" t="n">
        <v>49.09</v>
      </c>
      <c r="I72" t="n">
        <v>53.26</v>
      </c>
      <c r="J72" t="n">
        <v>60.73</v>
      </c>
      <c r="K72" t="n">
        <v>56.73</v>
      </c>
      <c r="L72" t="n">
        <v>56.81</v>
      </c>
      <c r="M72" t="n">
        <v>50.41</v>
      </c>
      <c r="N72" t="n">
        <v>44.83</v>
      </c>
      <c r="O72" t="n">
        <v>37.08</v>
      </c>
      <c r="P72" t="n">
        <v>43.12</v>
      </c>
      <c r="Q72" t="n">
        <v>59.21</v>
      </c>
      <c r="R72" t="n">
        <v>49.88</v>
      </c>
      <c r="S72" t="n">
        <v>48.49</v>
      </c>
      <c r="T72" t="n">
        <v>49.32</v>
      </c>
      <c r="U72" t="n">
        <v>46.93</v>
      </c>
      <c r="V72" t="n">
        <v>39.14</v>
      </c>
    </row>
    <row r="73">
      <c r="A73" s="5" t="inlineStr">
        <is>
          <t>Gesamtkapitalrentabilität</t>
        </is>
      </c>
      <c r="B73" s="5" t="inlineStr">
        <is>
          <t>ROA Return on Assets in %</t>
        </is>
      </c>
      <c r="C73" t="n">
        <v>4.02</v>
      </c>
      <c r="D73" t="n">
        <v>5.6</v>
      </c>
      <c r="E73" t="n">
        <v>9.99</v>
      </c>
      <c r="F73" t="n">
        <v>1.57</v>
      </c>
      <c r="G73" t="n">
        <v>0.5</v>
      </c>
      <c r="H73" t="n">
        <v>1.85</v>
      </c>
      <c r="I73" t="n">
        <v>3.25</v>
      </c>
      <c r="J73" t="n">
        <v>2.05</v>
      </c>
      <c r="K73" t="n">
        <v>6.87</v>
      </c>
      <c r="L73" t="n">
        <v>-1.53</v>
      </c>
      <c r="M73" t="n">
        <v>-11.58</v>
      </c>
      <c r="N73" t="n">
        <v>-0.6899999999999999</v>
      </c>
      <c r="O73" t="n">
        <v>13.29</v>
      </c>
      <c r="P73" t="n">
        <v>5.34</v>
      </c>
      <c r="Q73" t="n">
        <v>6.22</v>
      </c>
      <c r="R73" t="n">
        <v>-1.94</v>
      </c>
      <c r="S73" t="n">
        <v>0.59</v>
      </c>
      <c r="T73" t="n">
        <v>0.19</v>
      </c>
      <c r="U73" t="n">
        <v>-2.78</v>
      </c>
      <c r="V73" t="n">
        <v>-0.84</v>
      </c>
    </row>
    <row r="74">
      <c r="A74" s="5" t="inlineStr">
        <is>
          <t>Ertrag des eingesetzten Kapitals</t>
        </is>
      </c>
      <c r="B74" s="5" t="inlineStr">
        <is>
          <t>ROCE Return on Cap. Empl. in %</t>
        </is>
      </c>
      <c r="C74" t="n">
        <v>10.04</v>
      </c>
      <c r="D74" t="n">
        <v>9.869999999999999</v>
      </c>
      <c r="E74" t="n">
        <v>17.45</v>
      </c>
      <c r="F74" t="n">
        <v>3.09</v>
      </c>
      <c r="G74" t="n">
        <v>0.63</v>
      </c>
      <c r="H74" t="n">
        <v>1.54</v>
      </c>
      <c r="I74" t="n">
        <v>5.96</v>
      </c>
      <c r="J74" t="n">
        <v>7.21</v>
      </c>
      <c r="K74" t="n">
        <v>12.06</v>
      </c>
      <c r="L74" t="n">
        <v>3.29</v>
      </c>
      <c r="M74" t="n">
        <v>-10.95</v>
      </c>
      <c r="N74" t="n">
        <v>2.36</v>
      </c>
      <c r="O74" t="n">
        <v>9.49</v>
      </c>
      <c r="P74" t="n">
        <v>12.39</v>
      </c>
      <c r="Q74" t="inlineStr">
        <is>
          <t>-</t>
        </is>
      </c>
      <c r="R74" t="inlineStr">
        <is>
          <t>-</t>
        </is>
      </c>
      <c r="S74" t="inlineStr">
        <is>
          <t>-</t>
        </is>
      </c>
      <c r="T74" t="inlineStr">
        <is>
          <t>-</t>
        </is>
      </c>
      <c r="U74" t="inlineStr">
        <is>
          <t>-</t>
        </is>
      </c>
      <c r="V74" t="inlineStr">
        <is>
          <t>-</t>
        </is>
      </c>
    </row>
    <row r="75">
      <c r="A75" s="5" t="inlineStr">
        <is>
          <t>Eigenkapital zu Anlagevermögen</t>
        </is>
      </c>
      <c r="B75" s="5" t="inlineStr">
        <is>
          <t>Equity to Fixed Assets in %</t>
        </is>
      </c>
      <c r="C75" t="n">
        <v>105.28</v>
      </c>
      <c r="D75" t="n">
        <v>122.17</v>
      </c>
      <c r="E75" t="n">
        <v>112.05</v>
      </c>
      <c r="F75" t="n">
        <v>101.45</v>
      </c>
      <c r="G75" t="n">
        <v>94.14</v>
      </c>
      <c r="H75" t="n">
        <v>86.13</v>
      </c>
      <c r="I75" t="n">
        <v>80.45</v>
      </c>
      <c r="J75" t="n">
        <v>76.01000000000001</v>
      </c>
      <c r="K75" t="n">
        <v>72.73</v>
      </c>
      <c r="L75" t="n">
        <v>63.23</v>
      </c>
      <c r="M75" t="n">
        <v>70.23999999999999</v>
      </c>
      <c r="N75" t="n">
        <v>94.58</v>
      </c>
      <c r="O75" t="n">
        <v>108.96</v>
      </c>
      <c r="P75" t="n">
        <v>71.48999999999999</v>
      </c>
      <c r="Q75" t="n">
        <v>44.98</v>
      </c>
      <c r="R75" t="n">
        <v>32.74</v>
      </c>
      <c r="S75" t="n">
        <v>34.64</v>
      </c>
      <c r="T75" t="n">
        <v>18.55</v>
      </c>
      <c r="U75" t="n">
        <v>17.54</v>
      </c>
      <c r="V75" t="n">
        <v>30.18</v>
      </c>
    </row>
    <row r="76">
      <c r="A76" s="5" t="inlineStr">
        <is>
          <t>Liquidität Dritten Grades</t>
        </is>
      </c>
      <c r="B76" s="5" t="inlineStr">
        <is>
          <t>Current Ratio in %</t>
        </is>
      </c>
      <c r="C76" t="n">
        <v>144.74</v>
      </c>
      <c r="D76" t="n">
        <v>159.56</v>
      </c>
      <c r="E76" t="n">
        <v>163.13</v>
      </c>
      <c r="F76" t="n">
        <v>163.27</v>
      </c>
      <c r="G76" t="n">
        <v>159.8</v>
      </c>
      <c r="H76" t="n">
        <v>165.77</v>
      </c>
      <c r="I76" t="n">
        <v>152.32</v>
      </c>
      <c r="J76" t="n">
        <v>141.95</v>
      </c>
      <c r="K76" t="n">
        <v>134.32</v>
      </c>
      <c r="L76" t="n">
        <v>128.58</v>
      </c>
      <c r="M76" t="n">
        <v>180.81</v>
      </c>
      <c r="N76" t="n">
        <v>239.53</v>
      </c>
      <c r="O76" t="n">
        <v>219.69</v>
      </c>
      <c r="P76" t="n">
        <v>148.19</v>
      </c>
      <c r="Q76" t="inlineStr">
        <is>
          <t>-</t>
        </is>
      </c>
      <c r="R76" t="inlineStr">
        <is>
          <t>-</t>
        </is>
      </c>
      <c r="S76" t="inlineStr">
        <is>
          <t>-</t>
        </is>
      </c>
      <c r="T76" t="inlineStr">
        <is>
          <t>-</t>
        </is>
      </c>
      <c r="U76" t="inlineStr">
        <is>
          <t>-</t>
        </is>
      </c>
      <c r="V76" t="inlineStr">
        <is>
          <t>-</t>
        </is>
      </c>
    </row>
    <row r="77">
      <c r="A77" s="5" t="inlineStr">
        <is>
          <t>Operativer Cashflow</t>
        </is>
      </c>
      <c r="B77" s="5" t="inlineStr">
        <is>
          <t>Operating Cashflow in M</t>
        </is>
      </c>
      <c r="C77" t="n">
        <v>703.4052</v>
      </c>
      <c r="D77" t="n">
        <v>769.8782</v>
      </c>
      <c r="E77" t="n">
        <v>982.5918</v>
      </c>
      <c r="F77" t="n">
        <v>1277.4902</v>
      </c>
      <c r="G77" t="n">
        <v>522.1152000000001</v>
      </c>
      <c r="H77" t="n">
        <v>512.4464</v>
      </c>
      <c r="I77" t="n">
        <v>902.8242</v>
      </c>
      <c r="J77" t="n">
        <v>493.1088</v>
      </c>
      <c r="K77" t="n">
        <v>497.9432</v>
      </c>
      <c r="L77" t="n">
        <v>1167.894</v>
      </c>
      <c r="M77" t="n">
        <v>421.941</v>
      </c>
      <c r="N77" t="n">
        <v>388.089</v>
      </c>
      <c r="O77" t="n">
        <v>-2096.946</v>
      </c>
      <c r="P77" t="n">
        <v>1191.006</v>
      </c>
      <c r="Q77" t="n">
        <v>374.3</v>
      </c>
      <c r="R77" t="n">
        <v>262.656</v>
      </c>
      <c r="S77" t="n">
        <v>774.288</v>
      </c>
      <c r="T77" t="n">
        <v>127.314</v>
      </c>
      <c r="U77" t="n">
        <v>152.391</v>
      </c>
      <c r="V77" t="n">
        <v>3425.904</v>
      </c>
    </row>
    <row r="78">
      <c r="A78" s="5" t="inlineStr">
        <is>
          <t>Aktienrückkauf</t>
        </is>
      </c>
      <c r="B78" s="5" t="inlineStr">
        <is>
          <t>Share Buyback in M</t>
        </is>
      </c>
      <c r="C78" t="n">
        <v>0</v>
      </c>
      <c r="D78" t="n">
        <v>0</v>
      </c>
      <c r="E78" t="n">
        <v>0</v>
      </c>
      <c r="F78" t="n">
        <v>0</v>
      </c>
      <c r="G78" t="n">
        <v>0</v>
      </c>
      <c r="H78" t="n">
        <v>0</v>
      </c>
      <c r="I78" t="n">
        <v>0</v>
      </c>
      <c r="J78" t="n">
        <v>0</v>
      </c>
      <c r="K78" t="n">
        <v>0.04000000000000625</v>
      </c>
      <c r="L78" t="n">
        <v>0</v>
      </c>
      <c r="M78" t="n">
        <v>0</v>
      </c>
      <c r="N78" t="n">
        <v>-0.8000000000000114</v>
      </c>
      <c r="O78" t="n">
        <v>-5.799999999999997</v>
      </c>
      <c r="P78" t="n">
        <v>-19.3</v>
      </c>
      <c r="Q78" t="n">
        <v>-3.799999999999997</v>
      </c>
      <c r="R78" t="n">
        <v>0</v>
      </c>
      <c r="S78" t="n">
        <v>-26.90000000000001</v>
      </c>
      <c r="T78" t="n">
        <v>0</v>
      </c>
      <c r="U78" t="n">
        <v>0</v>
      </c>
      <c r="V78" t="inlineStr">
        <is>
          <t>-</t>
        </is>
      </c>
    </row>
    <row r="79">
      <c r="A79" s="5" t="inlineStr">
        <is>
          <t>Umsatzwachstum 1J in %</t>
        </is>
      </c>
      <c r="B79" s="5" t="inlineStr">
        <is>
          <t>Revenue Growth 1Y in %</t>
        </is>
      </c>
      <c r="C79" t="n">
        <v>3.46</v>
      </c>
      <c r="D79" t="n">
        <v>20.26</v>
      </c>
      <c r="E79" t="n">
        <v>17.35</v>
      </c>
      <c r="F79" t="n">
        <v>1.07</v>
      </c>
      <c r="G79" t="n">
        <v>-18.48</v>
      </c>
      <c r="H79" t="n">
        <v>5.32</v>
      </c>
      <c r="I79" t="n">
        <v>12.44</v>
      </c>
      <c r="J79" t="n">
        <v>-15.49</v>
      </c>
      <c r="K79" t="n">
        <v>28.56</v>
      </c>
      <c r="L79" t="n">
        <v>37.82</v>
      </c>
      <c r="M79" t="n">
        <v>-42.28</v>
      </c>
      <c r="N79" t="n">
        <v>-2.52</v>
      </c>
      <c r="O79" t="n">
        <v>-2.68</v>
      </c>
      <c r="P79" t="n">
        <v>25.38</v>
      </c>
      <c r="Q79" t="n">
        <v>-23.64</v>
      </c>
      <c r="R79" t="n">
        <v>5.91</v>
      </c>
      <c r="S79" t="n">
        <v>-28.75</v>
      </c>
      <c r="T79" t="n">
        <v>-2.06</v>
      </c>
      <c r="U79" t="n">
        <v>-7.8</v>
      </c>
      <c r="V79" t="inlineStr">
        <is>
          <t>-</t>
        </is>
      </c>
    </row>
    <row r="80">
      <c r="A80" s="5" t="inlineStr">
        <is>
          <t>Umsatzwachstum 3J in %</t>
        </is>
      </c>
      <c r="B80" s="5" t="inlineStr">
        <is>
          <t>Revenue Growth 3Y in %</t>
        </is>
      </c>
      <c r="C80" t="n">
        <v>13.69</v>
      </c>
      <c r="D80" t="n">
        <v>12.89</v>
      </c>
      <c r="E80" t="n">
        <v>-0.02</v>
      </c>
      <c r="F80" t="n">
        <v>-4.03</v>
      </c>
      <c r="G80" t="n">
        <v>-0.24</v>
      </c>
      <c r="H80" t="n">
        <v>0.76</v>
      </c>
      <c r="I80" t="n">
        <v>8.5</v>
      </c>
      <c r="J80" t="n">
        <v>16.96</v>
      </c>
      <c r="K80" t="n">
        <v>8.029999999999999</v>
      </c>
      <c r="L80" t="n">
        <v>-2.33</v>
      </c>
      <c r="M80" t="n">
        <v>-15.83</v>
      </c>
      <c r="N80" t="n">
        <v>6.73</v>
      </c>
      <c r="O80" t="n">
        <v>-0.31</v>
      </c>
      <c r="P80" t="n">
        <v>2.55</v>
      </c>
      <c r="Q80" t="n">
        <v>-15.49</v>
      </c>
      <c r="R80" t="n">
        <v>-8.300000000000001</v>
      </c>
      <c r="S80" t="n">
        <v>-12.87</v>
      </c>
      <c r="T80" t="inlineStr">
        <is>
          <t>-</t>
        </is>
      </c>
      <c r="U80" t="inlineStr">
        <is>
          <t>-</t>
        </is>
      </c>
      <c r="V80" t="inlineStr">
        <is>
          <t>-</t>
        </is>
      </c>
    </row>
    <row r="81">
      <c r="A81" s="5" t="inlineStr">
        <is>
          <t>Umsatzwachstum 5J in %</t>
        </is>
      </c>
      <c r="B81" s="5" t="inlineStr">
        <is>
          <t>Revenue Growth 5Y in %</t>
        </is>
      </c>
      <c r="C81" t="n">
        <v>4.73</v>
      </c>
      <c r="D81" t="n">
        <v>5.1</v>
      </c>
      <c r="E81" t="n">
        <v>3.54</v>
      </c>
      <c r="F81" t="n">
        <v>-3.03</v>
      </c>
      <c r="G81" t="n">
        <v>2.47</v>
      </c>
      <c r="H81" t="n">
        <v>13.73</v>
      </c>
      <c r="I81" t="n">
        <v>4.21</v>
      </c>
      <c r="J81" t="n">
        <v>1.22</v>
      </c>
      <c r="K81" t="n">
        <v>3.78</v>
      </c>
      <c r="L81" t="n">
        <v>3.14</v>
      </c>
      <c r="M81" t="n">
        <v>-9.15</v>
      </c>
      <c r="N81" t="n">
        <v>0.49</v>
      </c>
      <c r="O81" t="n">
        <v>-4.76</v>
      </c>
      <c r="P81" t="n">
        <v>-4.63</v>
      </c>
      <c r="Q81" t="n">
        <v>-11.27</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9.23</v>
      </c>
      <c r="D82" t="n">
        <v>4.66</v>
      </c>
      <c r="E82" t="n">
        <v>2.38</v>
      </c>
      <c r="F82" t="n">
        <v>0.38</v>
      </c>
      <c r="G82" t="n">
        <v>2.81</v>
      </c>
      <c r="H82" t="n">
        <v>2.29</v>
      </c>
      <c r="I82" t="n">
        <v>2.35</v>
      </c>
      <c r="J82" t="n">
        <v>-1.77</v>
      </c>
      <c r="K82" t="n">
        <v>-0.43</v>
      </c>
      <c r="L82" t="n">
        <v>-4.06</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-25.18</v>
      </c>
      <c r="D83" t="n">
        <v>-42.33</v>
      </c>
      <c r="E83" t="n">
        <v>630.12</v>
      </c>
      <c r="F83" t="n">
        <v>207.41</v>
      </c>
      <c r="G83" t="n">
        <v>-74.53</v>
      </c>
      <c r="H83" t="n">
        <v>-41.76</v>
      </c>
      <c r="I83" t="n">
        <v>73.33</v>
      </c>
      <c r="J83" t="n">
        <v>-72.19</v>
      </c>
      <c r="K83" t="n">
        <v>-574.84</v>
      </c>
      <c r="L83" t="n">
        <v>-87.18000000000001</v>
      </c>
      <c r="M83" t="n">
        <v>1393.98</v>
      </c>
      <c r="N83" t="n">
        <v>-104.53</v>
      </c>
      <c r="O83" t="n">
        <v>195.17</v>
      </c>
      <c r="P83" t="n">
        <v>12.3</v>
      </c>
      <c r="Q83" t="n">
        <v>-397.31</v>
      </c>
      <c r="R83" t="n">
        <v>-410</v>
      </c>
      <c r="S83" t="n">
        <v>200</v>
      </c>
      <c r="T83" t="n">
        <v>-106.29</v>
      </c>
      <c r="U83" t="n">
        <v>257.3</v>
      </c>
      <c r="V83" t="inlineStr">
        <is>
          <t>-</t>
        </is>
      </c>
    </row>
    <row r="84">
      <c r="A84" s="5" t="inlineStr">
        <is>
          <t>Gewinnwachstum 3J in %</t>
        </is>
      </c>
      <c r="B84" s="5" t="inlineStr">
        <is>
          <t>Earnings Growth 3Y in %</t>
        </is>
      </c>
      <c r="C84" t="n">
        <v>187.54</v>
      </c>
      <c r="D84" t="n">
        <v>265.07</v>
      </c>
      <c r="E84" t="n">
        <v>254.33</v>
      </c>
      <c r="F84" t="n">
        <v>30.37</v>
      </c>
      <c r="G84" t="n">
        <v>-14.32</v>
      </c>
      <c r="H84" t="n">
        <v>-13.54</v>
      </c>
      <c r="I84" t="n">
        <v>-191.23</v>
      </c>
      <c r="J84" t="n">
        <v>-244.74</v>
      </c>
      <c r="K84" t="n">
        <v>243.99</v>
      </c>
      <c r="L84" t="n">
        <v>400.76</v>
      </c>
      <c r="M84" t="n">
        <v>494.87</v>
      </c>
      <c r="N84" t="n">
        <v>34.31</v>
      </c>
      <c r="O84" t="n">
        <v>-63.28</v>
      </c>
      <c r="P84" t="n">
        <v>-265</v>
      </c>
      <c r="Q84" t="n">
        <v>-202.44</v>
      </c>
      <c r="R84" t="n">
        <v>-105.43</v>
      </c>
      <c r="S84" t="n">
        <v>117</v>
      </c>
      <c r="T84" t="inlineStr">
        <is>
          <t>-</t>
        </is>
      </c>
      <c r="U84" t="inlineStr">
        <is>
          <t>-</t>
        </is>
      </c>
      <c r="V84" t="inlineStr">
        <is>
          <t>-</t>
        </is>
      </c>
    </row>
    <row r="85">
      <c r="A85" s="5" t="inlineStr">
        <is>
          <t>Gewinnwachstum 5J in %</t>
        </is>
      </c>
      <c r="B85" s="5" t="inlineStr">
        <is>
          <t>Earnings Growth 5Y in %</t>
        </is>
      </c>
      <c r="C85" t="n">
        <v>139.1</v>
      </c>
      <c r="D85" t="n">
        <v>135.78</v>
      </c>
      <c r="E85" t="n">
        <v>158.91</v>
      </c>
      <c r="F85" t="n">
        <v>18.45</v>
      </c>
      <c r="G85" t="n">
        <v>-138</v>
      </c>
      <c r="H85" t="n">
        <v>-140.53</v>
      </c>
      <c r="I85" t="n">
        <v>146.62</v>
      </c>
      <c r="J85" t="n">
        <v>111.05</v>
      </c>
      <c r="K85" t="n">
        <v>164.52</v>
      </c>
      <c r="L85" t="n">
        <v>281.95</v>
      </c>
      <c r="M85" t="n">
        <v>219.92</v>
      </c>
      <c r="N85" t="n">
        <v>-140.87</v>
      </c>
      <c r="O85" t="n">
        <v>-79.97</v>
      </c>
      <c r="P85" t="n">
        <v>-140.26</v>
      </c>
      <c r="Q85" t="n">
        <v>-91.26000000000001</v>
      </c>
      <c r="R85" t="inlineStr">
        <is>
          <t>-</t>
        </is>
      </c>
      <c r="S85" t="inlineStr">
        <is>
          <t>-</t>
        </is>
      </c>
      <c r="T85" t="inlineStr">
        <is>
          <t>-</t>
        </is>
      </c>
      <c r="U85" t="inlineStr">
        <is>
          <t>-</t>
        </is>
      </c>
      <c r="V85" t="inlineStr">
        <is>
          <t>-</t>
        </is>
      </c>
    </row>
    <row r="86">
      <c r="A86" s="5" t="inlineStr">
        <is>
          <t>Gewinnwachstum 10J in %</t>
        </is>
      </c>
      <c r="B86" s="5" t="inlineStr">
        <is>
          <t>Earnings Growth 10Y in %</t>
        </is>
      </c>
      <c r="C86" t="n">
        <v>-0.71</v>
      </c>
      <c r="D86" t="n">
        <v>141.2</v>
      </c>
      <c r="E86" t="n">
        <v>134.98</v>
      </c>
      <c r="F86" t="n">
        <v>91.48999999999999</v>
      </c>
      <c r="G86" t="n">
        <v>71.97</v>
      </c>
      <c r="H86" t="n">
        <v>39.7</v>
      </c>
      <c r="I86" t="n">
        <v>2.87</v>
      </c>
      <c r="J86" t="n">
        <v>15.54</v>
      </c>
      <c r="K86" t="n">
        <v>12.13</v>
      </c>
      <c r="L86" t="n">
        <v>95.34</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0.09</v>
      </c>
      <c r="D87" t="n">
        <v>0.07000000000000001</v>
      </c>
      <c r="E87" t="n">
        <v>0.05</v>
      </c>
      <c r="F87" t="n">
        <v>2.16</v>
      </c>
      <c r="G87" t="n">
        <v>-0.67</v>
      </c>
      <c r="H87" t="n">
        <v>-0.16</v>
      </c>
      <c r="I87" t="n">
        <v>0.15</v>
      </c>
      <c r="J87" t="n">
        <v>0.19</v>
      </c>
      <c r="K87" t="n">
        <v>0.04</v>
      </c>
      <c r="L87" t="inlineStr">
        <is>
          <t>-</t>
        </is>
      </c>
      <c r="M87" t="inlineStr">
        <is>
          <t>-</t>
        </is>
      </c>
      <c r="N87" t="inlineStr">
        <is>
          <t>-</t>
        </is>
      </c>
      <c r="O87" t="n">
        <v>-0.06</v>
      </c>
      <c r="P87" t="n">
        <v>-0.13</v>
      </c>
      <c r="Q87" t="n">
        <v>-0.06</v>
      </c>
      <c r="R87" t="inlineStr">
        <is>
          <t>-</t>
        </is>
      </c>
      <c r="S87" t="inlineStr">
        <is>
          <t>-</t>
        </is>
      </c>
      <c r="T87" t="inlineStr">
        <is>
          <t>-</t>
        </is>
      </c>
      <c r="U87" t="inlineStr">
        <is>
          <t>-</t>
        </is>
      </c>
      <c r="V87" t="inlineStr">
        <is>
          <t>-</t>
        </is>
      </c>
    </row>
    <row r="88">
      <c r="A88" s="5" t="inlineStr">
        <is>
          <t>EBIT-Wachstum 1J in %</t>
        </is>
      </c>
      <c r="B88" s="5" t="inlineStr">
        <is>
          <t>EBIT Growth 1Y in %</t>
        </is>
      </c>
      <c r="C88" t="n">
        <v>7.44</v>
      </c>
      <c r="D88" t="n">
        <v>-44.03</v>
      </c>
      <c r="E88" t="n">
        <v>526.0700000000001</v>
      </c>
      <c r="F88" t="n">
        <v>377.55</v>
      </c>
      <c r="G88" t="n">
        <v>-61.72</v>
      </c>
      <c r="H88" t="n">
        <v>-73.05</v>
      </c>
      <c r="I88" t="n">
        <v>-12.68</v>
      </c>
      <c r="J88" t="n">
        <v>-40.48</v>
      </c>
      <c r="K88" t="n">
        <v>293.97</v>
      </c>
      <c r="L88" t="n">
        <v>-126.82</v>
      </c>
      <c r="M88" t="n">
        <v>-489.64</v>
      </c>
      <c r="N88" t="n">
        <v>-76.75</v>
      </c>
      <c r="O88" t="n">
        <v>2.14</v>
      </c>
      <c r="P88" t="n">
        <v>240</v>
      </c>
      <c r="Q88" t="n">
        <v>-39.82</v>
      </c>
      <c r="R88" t="n">
        <v>2.01</v>
      </c>
      <c r="S88" t="n">
        <v>15.17</v>
      </c>
      <c r="T88" t="n">
        <v>14.08</v>
      </c>
      <c r="U88" t="n">
        <v>933.33</v>
      </c>
      <c r="V88" t="inlineStr">
        <is>
          <t>-</t>
        </is>
      </c>
    </row>
    <row r="89">
      <c r="A89" s="5" t="inlineStr">
        <is>
          <t>EBIT-Wachstum 3J in %</t>
        </is>
      </c>
      <c r="B89" s="5" t="inlineStr">
        <is>
          <t>EBIT Growth 3Y in %</t>
        </is>
      </c>
      <c r="C89" t="n">
        <v>163.16</v>
      </c>
      <c r="D89" t="n">
        <v>286.53</v>
      </c>
      <c r="E89" t="n">
        <v>280.63</v>
      </c>
      <c r="F89" t="n">
        <v>80.93000000000001</v>
      </c>
      <c r="G89" t="n">
        <v>-49.15</v>
      </c>
      <c r="H89" t="n">
        <v>-42.07</v>
      </c>
      <c r="I89" t="n">
        <v>80.27</v>
      </c>
      <c r="J89" t="n">
        <v>42.22</v>
      </c>
      <c r="K89" t="n">
        <v>-107.5</v>
      </c>
      <c r="L89" t="n">
        <v>-231.07</v>
      </c>
      <c r="M89" t="n">
        <v>-188.08</v>
      </c>
      <c r="N89" t="n">
        <v>55.13</v>
      </c>
      <c r="O89" t="n">
        <v>67.44</v>
      </c>
      <c r="P89" t="n">
        <v>67.40000000000001</v>
      </c>
      <c r="Q89" t="n">
        <v>-7.55</v>
      </c>
      <c r="R89" t="n">
        <v>10.42</v>
      </c>
      <c r="S89" t="n">
        <v>320.86</v>
      </c>
      <c r="T89" t="inlineStr">
        <is>
          <t>-</t>
        </is>
      </c>
      <c r="U89" t="inlineStr">
        <is>
          <t>-</t>
        </is>
      </c>
      <c r="V89" t="inlineStr">
        <is>
          <t>-</t>
        </is>
      </c>
    </row>
    <row r="90">
      <c r="A90" s="5" t="inlineStr">
        <is>
          <t>EBIT-Wachstum 5J in %</t>
        </is>
      </c>
      <c r="B90" s="5" t="inlineStr">
        <is>
          <t>EBIT Growth 5Y in %</t>
        </is>
      </c>
      <c r="C90" t="n">
        <v>161.06</v>
      </c>
      <c r="D90" t="n">
        <v>144.96</v>
      </c>
      <c r="E90" t="n">
        <v>151.23</v>
      </c>
      <c r="F90" t="n">
        <v>37.92</v>
      </c>
      <c r="G90" t="n">
        <v>21.21</v>
      </c>
      <c r="H90" t="n">
        <v>8.19</v>
      </c>
      <c r="I90" t="n">
        <v>-75.13</v>
      </c>
      <c r="J90" t="n">
        <v>-87.94</v>
      </c>
      <c r="K90" t="n">
        <v>-79.42</v>
      </c>
      <c r="L90" t="n">
        <v>-90.20999999999999</v>
      </c>
      <c r="M90" t="n">
        <v>-72.81</v>
      </c>
      <c r="N90" t="n">
        <v>25.52</v>
      </c>
      <c r="O90" t="n">
        <v>43.9</v>
      </c>
      <c r="P90" t="n">
        <v>46.29</v>
      </c>
      <c r="Q90" t="n">
        <v>184.95</v>
      </c>
      <c r="R90" t="inlineStr">
        <is>
          <t>-</t>
        </is>
      </c>
      <c r="S90" t="inlineStr">
        <is>
          <t>-</t>
        </is>
      </c>
      <c r="T90" t="inlineStr">
        <is>
          <t>-</t>
        </is>
      </c>
      <c r="U90" t="inlineStr">
        <is>
          <t>-</t>
        </is>
      </c>
      <c r="V90" t="inlineStr">
        <is>
          <t>-</t>
        </is>
      </c>
    </row>
    <row r="91">
      <c r="A91" s="5" t="inlineStr">
        <is>
          <t>EBIT-Wachstum 10J in %</t>
        </is>
      </c>
      <c r="B91" s="5" t="inlineStr">
        <is>
          <t>EBIT Growth 10Y in %</t>
        </is>
      </c>
      <c r="C91" t="n">
        <v>84.62</v>
      </c>
      <c r="D91" t="n">
        <v>34.92</v>
      </c>
      <c r="E91" t="n">
        <v>31.65</v>
      </c>
      <c r="F91" t="n">
        <v>-20.75</v>
      </c>
      <c r="G91" t="n">
        <v>-34.5</v>
      </c>
      <c r="H91" t="n">
        <v>-32.31</v>
      </c>
      <c r="I91" t="n">
        <v>-24.81</v>
      </c>
      <c r="J91" t="n">
        <v>-22.02</v>
      </c>
      <c r="K91" t="n">
        <v>-16.57</v>
      </c>
      <c r="L91" t="n">
        <v>47.37</v>
      </c>
      <c r="M91" t="inlineStr">
        <is>
          <t>-</t>
        </is>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-8.630000000000001</v>
      </c>
      <c r="D92" t="n">
        <v>-21.65</v>
      </c>
      <c r="E92" t="n">
        <v>-23.08</v>
      </c>
      <c r="F92" t="n">
        <v>144.68</v>
      </c>
      <c r="G92" t="n">
        <v>1.89</v>
      </c>
      <c r="H92" t="n">
        <v>-43.24</v>
      </c>
      <c r="I92" t="n">
        <v>83.09</v>
      </c>
      <c r="J92" t="n">
        <v>-0.97</v>
      </c>
      <c r="K92" t="n">
        <v>-57.35</v>
      </c>
      <c r="L92" t="n">
        <v>176.79</v>
      </c>
      <c r="M92" t="n">
        <v>8.720000000000001</v>
      </c>
      <c r="N92" t="n">
        <v>-118.38</v>
      </c>
      <c r="O92" t="n">
        <v>-267.56</v>
      </c>
      <c r="P92" t="n">
        <v>164.47</v>
      </c>
      <c r="Q92" t="n">
        <v>36.81</v>
      </c>
      <c r="R92" t="n">
        <v>-66.08</v>
      </c>
      <c r="S92" t="n">
        <v>328.79</v>
      </c>
      <c r="T92" t="n">
        <v>-16.46</v>
      </c>
      <c r="U92" t="n">
        <v>-95.55</v>
      </c>
      <c r="V92" t="inlineStr">
        <is>
          <t>-</t>
        </is>
      </c>
    </row>
    <row r="93">
      <c r="A93" s="5" t="inlineStr">
        <is>
          <t>Op.Cashflow Wachstum 3J in %</t>
        </is>
      </c>
      <c r="B93" s="5" t="inlineStr">
        <is>
          <t>Op.Cashflow Wachstum 3Y in %</t>
        </is>
      </c>
      <c r="C93" t="n">
        <v>-17.79</v>
      </c>
      <c r="D93" t="n">
        <v>33.32</v>
      </c>
      <c r="E93" t="n">
        <v>41.16</v>
      </c>
      <c r="F93" t="n">
        <v>34.44</v>
      </c>
      <c r="G93" t="n">
        <v>13.91</v>
      </c>
      <c r="H93" t="n">
        <v>12.96</v>
      </c>
      <c r="I93" t="n">
        <v>8.26</v>
      </c>
      <c r="J93" t="n">
        <v>39.49</v>
      </c>
      <c r="K93" t="n">
        <v>42.72</v>
      </c>
      <c r="L93" t="n">
        <v>22.38</v>
      </c>
      <c r="M93" t="n">
        <v>-125.74</v>
      </c>
      <c r="N93" t="n">
        <v>-73.81999999999999</v>
      </c>
      <c r="O93" t="n">
        <v>-22.09</v>
      </c>
      <c r="P93" t="n">
        <v>45.07</v>
      </c>
      <c r="Q93" t="n">
        <v>99.84</v>
      </c>
      <c r="R93" t="n">
        <v>82.08</v>
      </c>
      <c r="S93" t="n">
        <v>72.26000000000001</v>
      </c>
      <c r="T93" t="inlineStr">
        <is>
          <t>-</t>
        </is>
      </c>
      <c r="U93" t="inlineStr">
        <is>
          <t>-</t>
        </is>
      </c>
      <c r="V93" t="inlineStr">
        <is>
          <t>-</t>
        </is>
      </c>
    </row>
    <row r="94">
      <c r="A94" s="5" t="inlineStr">
        <is>
          <t>Op.Cashflow Wachstum 5J in %</t>
        </is>
      </c>
      <c r="B94" s="5" t="inlineStr">
        <is>
          <t>Op.Cashflow Wachstum 5Y in %</t>
        </is>
      </c>
      <c r="C94" t="n">
        <v>18.64</v>
      </c>
      <c r="D94" t="n">
        <v>11.72</v>
      </c>
      <c r="E94" t="n">
        <v>32.67</v>
      </c>
      <c r="F94" t="n">
        <v>37.09</v>
      </c>
      <c r="G94" t="n">
        <v>-3.32</v>
      </c>
      <c r="H94" t="n">
        <v>31.66</v>
      </c>
      <c r="I94" t="n">
        <v>42.06</v>
      </c>
      <c r="J94" t="n">
        <v>1.76</v>
      </c>
      <c r="K94" t="n">
        <v>-51.56</v>
      </c>
      <c r="L94" t="n">
        <v>-7.19</v>
      </c>
      <c r="M94" t="n">
        <v>-35.19</v>
      </c>
      <c r="N94" t="n">
        <v>-50.15</v>
      </c>
      <c r="O94" t="n">
        <v>39.29</v>
      </c>
      <c r="P94" t="n">
        <v>89.51000000000001</v>
      </c>
      <c r="Q94" t="n">
        <v>37.5</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25.15</v>
      </c>
      <c r="D95" t="n">
        <v>26.89</v>
      </c>
      <c r="E95" t="n">
        <v>17.22</v>
      </c>
      <c r="F95" t="n">
        <v>-7.23</v>
      </c>
      <c r="G95" t="n">
        <v>-5.25</v>
      </c>
      <c r="H95" t="n">
        <v>-1.76</v>
      </c>
      <c r="I95" t="n">
        <v>-4.05</v>
      </c>
      <c r="J95" t="n">
        <v>20.52</v>
      </c>
      <c r="K95" t="n">
        <v>18.98</v>
      </c>
      <c r="L95" t="n">
        <v>15.16</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189.5</v>
      </c>
      <c r="D96" t="n">
        <v>248.9</v>
      </c>
      <c r="E96" t="n">
        <v>235.8</v>
      </c>
      <c r="F96" t="n">
        <v>192.1</v>
      </c>
      <c r="G96" t="n">
        <v>186.4</v>
      </c>
      <c r="H96" t="n">
        <v>207.5</v>
      </c>
      <c r="I96" t="n">
        <v>169.4</v>
      </c>
      <c r="J96" t="n">
        <v>113.9</v>
      </c>
      <c r="K96" t="n">
        <v>117.1</v>
      </c>
      <c r="L96" t="n">
        <v>96.3</v>
      </c>
      <c r="M96" t="n">
        <v>227.4</v>
      </c>
      <c r="N96" t="n">
        <v>368.5</v>
      </c>
      <c r="O96" t="n">
        <v>445.6</v>
      </c>
      <c r="P96" t="n">
        <v>196.8</v>
      </c>
      <c r="Q96" t="inlineStr">
        <is>
          <t>-</t>
        </is>
      </c>
      <c r="R96" t="inlineStr">
        <is>
          <t>-</t>
        </is>
      </c>
      <c r="S96" t="inlineStr">
        <is>
          <t>-</t>
        </is>
      </c>
      <c r="T96" t="inlineStr">
        <is>
          <t>-</t>
        </is>
      </c>
      <c r="U96" t="inlineStr">
        <is>
          <t>-</t>
        </is>
      </c>
      <c r="V96" t="inlineStr">
        <is>
          <t>-</t>
        </is>
      </c>
      <c r="W96" t="inlineStr">
        <is>
          <t>-</t>
        </is>
      </c>
    </row>
  </sheetData>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R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22"/>
    <col customWidth="1" max="15" min="15" width="11"/>
    <col customWidth="1" max="16" min="16" width="21"/>
    <col customWidth="1" max="17" min="17" width="20"/>
    <col customWidth="1" max="18" min="18" width="11"/>
  </cols>
  <sheetData>
    <row r="1">
      <c r="A1" s="1" t="inlineStr">
        <is>
          <t xml:space="preserve">DIC ASSET </t>
        </is>
      </c>
      <c r="B1" s="2" t="inlineStr">
        <is>
          <t>WKN: A1X3XX  ISIN: DE000A1X3XX4  Symbol:DIC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1998</t>
        </is>
      </c>
      <c r="C4" s="5" t="inlineStr">
        <is>
          <t>Telefon / Phone</t>
        </is>
      </c>
      <c r="D4" s="5" t="inlineStr"/>
      <c r="E4" t="inlineStr">
        <is>
          <t>+49-69-9454858-0</t>
        </is>
      </c>
      <c r="G4" t="inlineStr">
        <is>
          <t>05.02.2020</t>
        </is>
      </c>
      <c r="H4" t="inlineStr">
        <is>
          <t>Publication Of Annual Report</t>
        </is>
      </c>
      <c r="J4" t="inlineStr">
        <is>
          <t>Deutsche Immobilien Chancen-Gruppe</t>
        </is>
      </c>
      <c r="L4" t="inlineStr">
        <is>
          <t>34,07%</t>
        </is>
      </c>
    </row>
    <row r="5">
      <c r="A5" s="5" t="inlineStr">
        <is>
          <t>Ticker</t>
        </is>
      </c>
      <c r="B5" t="inlineStr">
        <is>
          <t>DIC</t>
        </is>
      </c>
      <c r="C5" s="5" t="inlineStr">
        <is>
          <t>Fax</t>
        </is>
      </c>
      <c r="D5" s="5" t="inlineStr"/>
      <c r="E5" t="inlineStr">
        <is>
          <t>+49-69-9454858-9399</t>
        </is>
      </c>
      <c r="G5" t="inlineStr">
        <is>
          <t>17.03.2020</t>
        </is>
      </c>
      <c r="H5" t="inlineStr">
        <is>
          <t>Annual General Meeting (Postponed)</t>
        </is>
      </c>
      <c r="J5" t="inlineStr">
        <is>
          <t>RAG-Stiftung</t>
        </is>
      </c>
      <c r="L5" t="inlineStr">
        <is>
          <t>10,00%</t>
        </is>
      </c>
    </row>
    <row r="6">
      <c r="A6" s="5" t="inlineStr">
        <is>
          <t>Gelistet Seit / Listed Since</t>
        </is>
      </c>
      <c r="B6" t="inlineStr">
        <is>
          <t>20.12.2003</t>
        </is>
      </c>
      <c r="C6" s="5" t="inlineStr">
        <is>
          <t>Internet</t>
        </is>
      </c>
      <c r="D6" s="5" t="inlineStr"/>
      <c r="E6" t="inlineStr">
        <is>
          <t>http://www.dic-asset.de</t>
        </is>
      </c>
      <c r="G6" t="inlineStr">
        <is>
          <t>23.04.2020</t>
        </is>
      </c>
      <c r="H6" t="inlineStr">
        <is>
          <t>Dividend Payout</t>
        </is>
      </c>
      <c r="J6" t="inlineStr">
        <is>
          <t>BlackRock, Inc.</t>
        </is>
      </c>
      <c r="L6" t="inlineStr">
        <is>
          <t>2,99%</t>
        </is>
      </c>
    </row>
    <row r="7">
      <c r="A7" s="5" t="inlineStr">
        <is>
          <t>Nominalwert / Nominal Value</t>
        </is>
      </c>
      <c r="B7" t="inlineStr">
        <is>
          <t>1,00</t>
        </is>
      </c>
      <c r="C7" s="5" t="inlineStr">
        <is>
          <t>E-Mail</t>
        </is>
      </c>
      <c r="D7" s="5" t="inlineStr"/>
      <c r="E7" t="inlineStr">
        <is>
          <t>info@dic-asset.de</t>
        </is>
      </c>
      <c r="G7" t="inlineStr">
        <is>
          <t>30.04.2020</t>
        </is>
      </c>
      <c r="H7" t="inlineStr">
        <is>
          <t>Result Q1</t>
        </is>
      </c>
      <c r="J7" t="inlineStr">
        <is>
          <t>Asset Value Investors Limited</t>
        </is>
      </c>
      <c r="L7" t="inlineStr">
        <is>
          <t>2,98%</t>
        </is>
      </c>
    </row>
    <row r="8">
      <c r="A8" s="5" t="inlineStr">
        <is>
          <t>Land / Country</t>
        </is>
      </c>
      <c r="B8" t="inlineStr">
        <is>
          <t>Deutschland</t>
        </is>
      </c>
      <c r="C8" s="5" t="inlineStr">
        <is>
          <t>Inv. Relations Telefon / Phone</t>
        </is>
      </c>
      <c r="D8" s="5" t="inlineStr"/>
      <c r="E8" t="inlineStr">
        <is>
          <t>+49-69-9454858-1462</t>
        </is>
      </c>
      <c r="G8" t="inlineStr">
        <is>
          <t>29.07.2020</t>
        </is>
      </c>
      <c r="H8" t="inlineStr">
        <is>
          <t>Score Half Year</t>
        </is>
      </c>
      <c r="J8" t="inlineStr">
        <is>
          <t>British Empire Trust p.l.c.</t>
        </is>
      </c>
      <c r="L8" t="inlineStr">
        <is>
          <t>2,98%</t>
        </is>
      </c>
    </row>
    <row r="9">
      <c r="A9" s="5" t="inlineStr">
        <is>
          <t>Währung / Currency</t>
        </is>
      </c>
      <c r="B9" t="inlineStr">
        <is>
          <t>EUR</t>
        </is>
      </c>
      <c r="C9" s="5" t="inlineStr">
        <is>
          <t>Inv. Relations E-Mail</t>
        </is>
      </c>
      <c r="D9" s="5" t="inlineStr"/>
      <c r="E9" t="inlineStr">
        <is>
          <t>ir@dic-asset.de</t>
        </is>
      </c>
      <c r="G9" t="inlineStr">
        <is>
          <t>28.10.2020</t>
        </is>
      </c>
      <c r="H9" t="inlineStr">
        <is>
          <t>Q3 Earnings</t>
        </is>
      </c>
      <c r="J9" t="inlineStr">
        <is>
          <t>GMO Credit Opportunities Fund, L.P.</t>
        </is>
      </c>
      <c r="L9" t="inlineStr">
        <is>
          <t>2,99%</t>
        </is>
      </c>
    </row>
    <row r="10">
      <c r="A10" s="5" t="inlineStr">
        <is>
          <t>Branche / Industry</t>
        </is>
      </c>
      <c r="B10" t="inlineStr">
        <is>
          <t>Real Estate</t>
        </is>
      </c>
      <c r="C10" s="5" t="inlineStr">
        <is>
          <t>Kontaktperson / Contact Person</t>
        </is>
      </c>
      <c r="D10" s="5" t="inlineStr"/>
      <c r="E10" t="inlineStr">
        <is>
          <t>Peer Schlinkmann</t>
        </is>
      </c>
      <c r="J10" t="inlineStr">
        <is>
          <t>Old Mutual Plc</t>
        </is>
      </c>
      <c r="L10" t="inlineStr">
        <is>
          <t>3,01%</t>
        </is>
      </c>
    </row>
    <row r="11">
      <c r="A11" s="5" t="inlineStr">
        <is>
          <t>Sektor / Sector</t>
        </is>
      </c>
      <c r="B11" t="inlineStr">
        <is>
          <t>Various</t>
        </is>
      </c>
      <c r="J11" t="inlineStr">
        <is>
          <t>Makuria Master Fund Ltd</t>
        </is>
      </c>
      <c r="L11" t="inlineStr">
        <is>
          <t>2,96%</t>
        </is>
      </c>
    </row>
    <row r="12">
      <c r="A12" s="5" t="inlineStr">
        <is>
          <t>Typ / Genre</t>
        </is>
      </c>
      <c r="B12" t="inlineStr">
        <is>
          <t>Namensaktie</t>
        </is>
      </c>
      <c r="J12" t="inlineStr">
        <is>
          <t>Fidelity Investment Trust</t>
        </is>
      </c>
      <c r="L12" t="inlineStr">
        <is>
          <t>2,87%</t>
        </is>
      </c>
    </row>
    <row r="13">
      <c r="A13" s="5" t="inlineStr">
        <is>
          <t>Adresse / Address</t>
        </is>
      </c>
      <c r="B13" t="inlineStr">
        <is>
          <t>DIC Asset AGNeue Mainzer Straße 20  D-60311 Frankfurt am Main</t>
        </is>
      </c>
    </row>
    <row r="14">
      <c r="A14" s="5" t="inlineStr">
        <is>
          <t>Management</t>
        </is>
      </c>
      <c r="B14" t="inlineStr">
        <is>
          <t>Sonja Wärntges, Johannes von Mutius, Patrick Weiden</t>
        </is>
      </c>
    </row>
    <row r="15">
      <c r="A15" s="5" t="inlineStr">
        <is>
          <t>Aufsichtsrat / Board</t>
        </is>
      </c>
      <c r="B15" t="inlineStr">
        <is>
          <t>Prof. Dr. Gerhard Schmidt, Klaus-Jürgen Sontowski, Prof. Dr. Ulrich Reuter, Eberhard Vetter, Dr. Anton Wiegers, René Zahnd</t>
        </is>
      </c>
    </row>
    <row r="16">
      <c r="A16" s="5" t="inlineStr">
        <is>
          <t>Beschreibung</t>
        </is>
      </c>
      <c r="B16" t="inlineStr">
        <is>
          <t>Die 2002 etablierte DIC Asset AG mit Sitz in Frankfurt am Main ist ein Immobilienunternehmen mit ausschließlichem Anlagefokus auf Gewerbeimmobilien in Deutschland und renditeorientierter Investitionspolitik. Eigene Immobilienmanagement-Teams in sechs Niederlassungen an regionalen Portfolio-Schwerpunkten betreuen die Mieter direkt. Die DIC Asset AG ist seit Juni 2006 im SDAX notiert und im internationalen EPRA-Index für die bedeutendsten Immobilienunternehmen in Europa vertreten. Copyright 2014 FINANCE BASE AG</t>
        </is>
      </c>
    </row>
    <row r="17">
      <c r="A17" s="5" t="inlineStr">
        <is>
          <t>Profile</t>
        </is>
      </c>
      <c r="B17" t="inlineStr">
        <is>
          <t>Established in 2002, DIC Asset AG, based in Frankfurt am Main, is a real estate company with a dedicated investment focus on commercial real estate in Germany, pursuing a return-oriented investment policy. Unique property management teams in six offices of regional portfolio focus on care of the tenants directly. DIC Asset AG has been listed since June 2006, on the SDAX and the international EPRA Index for the most important real estate companies in Europe.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row>
    <row r="20">
      <c r="A20" s="5" t="inlineStr">
        <is>
          <t>Umsatz</t>
        </is>
      </c>
      <c r="B20" s="5" t="inlineStr">
        <is>
          <t>Revenue</t>
        </is>
      </c>
      <c r="C20" t="inlineStr">
        <is>
          <t>-</t>
        </is>
      </c>
      <c r="D20" t="n">
        <v>87.90000000000001</v>
      </c>
      <c r="E20" t="n">
        <v>84.7</v>
      </c>
      <c r="F20" t="n">
        <v>93.09999999999999</v>
      </c>
      <c r="G20" t="n">
        <v>94.5</v>
      </c>
      <c r="H20" t="n">
        <v>120.5</v>
      </c>
      <c r="I20" t="n">
        <v>132.2</v>
      </c>
      <c r="J20" t="n">
        <v>112.3</v>
      </c>
      <c r="K20" t="n">
        <v>113.2</v>
      </c>
      <c r="L20" t="n">
        <v>106.8</v>
      </c>
      <c r="M20" t="n">
        <v>113.9</v>
      </c>
      <c r="N20" t="n">
        <v>123.8</v>
      </c>
      <c r="O20" t="n">
        <v>126.2</v>
      </c>
      <c r="P20" t="n">
        <v>88.40000000000001</v>
      </c>
      <c r="Q20" t="n">
        <v>36.6</v>
      </c>
      <c r="R20" t="n">
        <v>13.4</v>
      </c>
    </row>
    <row r="21">
      <c r="A21" s="5" t="inlineStr">
        <is>
          <t>Operatives Ergebnis (EBIT)</t>
        </is>
      </c>
      <c r="B21" s="5" t="inlineStr">
        <is>
          <t>EBIT Earning Before Interest &amp; Tax</t>
        </is>
      </c>
      <c r="C21" t="inlineStr">
        <is>
          <t>-</t>
        </is>
      </c>
      <c r="D21" t="n">
        <v>111.9</v>
      </c>
      <c r="E21" t="n">
        <v>76.90000000000001</v>
      </c>
      <c r="F21" t="n">
        <v>76.59999999999999</v>
      </c>
      <c r="G21" t="n">
        <v>77.3</v>
      </c>
      <c r="H21" t="n">
        <v>76.3</v>
      </c>
      <c r="I21" t="n">
        <v>78.59999999999999</v>
      </c>
      <c r="J21" t="n">
        <v>69.40000000000001</v>
      </c>
      <c r="K21" t="n">
        <v>68.5</v>
      </c>
      <c r="L21" t="n">
        <v>66.2</v>
      </c>
      <c r="M21" t="n">
        <v>74.59999999999999</v>
      </c>
      <c r="N21" t="n">
        <v>80.3</v>
      </c>
      <c r="O21" t="n">
        <v>96</v>
      </c>
      <c r="P21" t="n">
        <v>80</v>
      </c>
      <c r="Q21" t="n">
        <v>28.5</v>
      </c>
      <c r="R21" t="n">
        <v>14.7</v>
      </c>
    </row>
    <row r="22">
      <c r="A22" s="5" t="inlineStr">
        <is>
          <t>Finanzergebnis</t>
        </is>
      </c>
      <c r="B22" s="5" t="inlineStr">
        <is>
          <t>Financial Result</t>
        </is>
      </c>
      <c r="C22" t="inlineStr">
        <is>
          <t>-</t>
        </is>
      </c>
      <c r="D22" t="n">
        <v>-14</v>
      </c>
      <c r="E22" t="n">
        <v>-21</v>
      </c>
      <c r="F22" t="n">
        <v>-6.1</v>
      </c>
      <c r="G22" t="n">
        <v>-100.7</v>
      </c>
      <c r="H22" t="n">
        <v>-52.2</v>
      </c>
      <c r="I22" t="n">
        <v>-62.9</v>
      </c>
      <c r="J22" t="n">
        <v>-51.4</v>
      </c>
      <c r="K22" t="n">
        <v>-54.4</v>
      </c>
      <c r="L22" t="n">
        <v>-53.7</v>
      </c>
      <c r="M22" t="n">
        <v>-56.3</v>
      </c>
      <c r="N22" t="n">
        <v>-61.6</v>
      </c>
      <c r="O22" t="n">
        <v>-66.3</v>
      </c>
      <c r="P22" t="n">
        <v>-36.3</v>
      </c>
      <c r="Q22" t="n">
        <v>-8.6</v>
      </c>
      <c r="R22" t="n">
        <v>-6.6</v>
      </c>
    </row>
    <row r="23">
      <c r="A23" s="5" t="inlineStr">
        <is>
          <t>Ergebnis vor Steuer (EBT)</t>
        </is>
      </c>
      <c r="B23" s="5" t="inlineStr">
        <is>
          <t>EBT Earning Before Tax</t>
        </is>
      </c>
      <c r="C23" t="inlineStr">
        <is>
          <t>-</t>
        </is>
      </c>
      <c r="D23" t="n">
        <v>97.90000000000001</v>
      </c>
      <c r="E23" t="n">
        <v>55.9</v>
      </c>
      <c r="F23" t="n">
        <v>70.5</v>
      </c>
      <c r="G23" t="n">
        <v>-23.4</v>
      </c>
      <c r="H23" t="n">
        <v>24.1</v>
      </c>
      <c r="I23" t="n">
        <v>15.7</v>
      </c>
      <c r="J23" t="n">
        <v>18</v>
      </c>
      <c r="K23" t="n">
        <v>14.1</v>
      </c>
      <c r="L23" t="n">
        <v>12.5</v>
      </c>
      <c r="M23" t="n">
        <v>18.3</v>
      </c>
      <c r="N23" t="n">
        <v>18.7</v>
      </c>
      <c r="O23" t="n">
        <v>29.7</v>
      </c>
      <c r="P23" t="n">
        <v>43.7</v>
      </c>
      <c r="Q23" t="n">
        <v>19.9</v>
      </c>
      <c r="R23" t="n">
        <v>8.1</v>
      </c>
    </row>
    <row r="24">
      <c r="A24" s="5" t="inlineStr">
        <is>
          <t>Steuern auf Einkommen und Ertrag</t>
        </is>
      </c>
      <c r="B24" s="5" t="inlineStr">
        <is>
          <t>Taxes on income and earnings</t>
        </is>
      </c>
      <c r="C24" t="inlineStr">
        <is>
          <t>-</t>
        </is>
      </c>
      <c r="D24" t="n">
        <v>13.8</v>
      </c>
      <c r="E24" t="n">
        <v>6.2</v>
      </c>
      <c r="F24" t="n">
        <v>5.9</v>
      </c>
      <c r="G24" t="n">
        <v>2.3</v>
      </c>
      <c r="H24" t="n">
        <v>9.800000000000001</v>
      </c>
      <c r="I24" t="n">
        <v>3</v>
      </c>
      <c r="J24" t="n">
        <v>2.1</v>
      </c>
      <c r="K24" t="n">
        <v>1.9</v>
      </c>
      <c r="L24" t="n">
        <v>2.1</v>
      </c>
      <c r="M24" t="n">
        <v>2.5</v>
      </c>
      <c r="N24" t="n">
        <v>3.2</v>
      </c>
      <c r="O24" t="n">
        <v>5.2</v>
      </c>
      <c r="P24" t="n">
        <v>6.2</v>
      </c>
      <c r="Q24" t="n">
        <v>1</v>
      </c>
      <c r="R24" t="n">
        <v>1</v>
      </c>
    </row>
    <row r="25">
      <c r="A25" s="5" t="inlineStr">
        <is>
          <t>Ergebnis nach Steuer</t>
        </is>
      </c>
      <c r="B25" s="5" t="inlineStr">
        <is>
          <t>Earnings after tax</t>
        </is>
      </c>
      <c r="C25" t="inlineStr">
        <is>
          <t>-</t>
        </is>
      </c>
      <c r="D25" t="n">
        <v>80.7</v>
      </c>
      <c r="E25" t="n">
        <v>47.6</v>
      </c>
      <c r="F25" t="n">
        <v>64.40000000000001</v>
      </c>
      <c r="G25" t="n">
        <v>-29.4</v>
      </c>
      <c r="H25" t="n">
        <v>20.7</v>
      </c>
      <c r="I25" t="n">
        <v>14</v>
      </c>
      <c r="J25" t="n">
        <v>16</v>
      </c>
      <c r="K25" t="n">
        <v>11.8</v>
      </c>
      <c r="L25" t="n">
        <v>10.6</v>
      </c>
      <c r="M25" t="n">
        <v>16.5</v>
      </c>
      <c r="N25" t="n">
        <v>16.1</v>
      </c>
      <c r="O25" t="n">
        <v>25.2</v>
      </c>
      <c r="P25" t="n">
        <v>36.1</v>
      </c>
      <c r="Q25" t="n">
        <v>15</v>
      </c>
      <c r="R25" t="n">
        <v>6.4</v>
      </c>
    </row>
    <row r="26">
      <c r="A26" s="5" t="inlineStr">
        <is>
          <t>Minderheitenanteil</t>
        </is>
      </c>
      <c r="B26" s="5" t="inlineStr">
        <is>
          <t>Minority Share</t>
        </is>
      </c>
      <c r="C26" t="inlineStr">
        <is>
          <t>-</t>
        </is>
      </c>
      <c r="D26" t="n">
        <v>0.2</v>
      </c>
      <c r="E26" t="n">
        <v>0.08</v>
      </c>
      <c r="F26" t="n">
        <v>-0.8</v>
      </c>
      <c r="G26" t="n">
        <v>1.2</v>
      </c>
      <c r="H26" t="n">
        <v>-0.3</v>
      </c>
      <c r="I26" t="n">
        <v>0.8</v>
      </c>
      <c r="J26" t="n">
        <v>-0.1</v>
      </c>
      <c r="K26" t="n">
        <v>-0.1</v>
      </c>
      <c r="L26" t="n">
        <v>-0.1</v>
      </c>
      <c r="M26" t="n">
        <v>-0.1</v>
      </c>
      <c r="N26" t="n">
        <v>-0.1</v>
      </c>
      <c r="O26" t="n">
        <v>-0.1</v>
      </c>
      <c r="P26" t="inlineStr">
        <is>
          <t>-</t>
        </is>
      </c>
      <c r="Q26" t="n">
        <v>-0.1</v>
      </c>
      <c r="R26" t="inlineStr">
        <is>
          <t>-</t>
        </is>
      </c>
    </row>
    <row r="27">
      <c r="A27" s="5" t="inlineStr">
        <is>
          <t>Jahresüberschuss/-fehlbetrag</t>
        </is>
      </c>
      <c r="B27" s="5" t="inlineStr">
        <is>
          <t>Net Profit</t>
        </is>
      </c>
      <c r="C27" t="inlineStr">
        <is>
          <t>-</t>
        </is>
      </c>
      <c r="D27" t="n">
        <v>80.90000000000001</v>
      </c>
      <c r="E27" t="n">
        <v>47.7</v>
      </c>
      <c r="F27" t="n">
        <v>63.6</v>
      </c>
      <c r="G27" t="n">
        <v>-28.2</v>
      </c>
      <c r="H27" t="n">
        <v>20.4</v>
      </c>
      <c r="I27" t="n">
        <v>14.8</v>
      </c>
      <c r="J27" t="n">
        <v>15.9</v>
      </c>
      <c r="K27" t="n">
        <v>11.7</v>
      </c>
      <c r="L27" t="n">
        <v>10.5</v>
      </c>
      <c r="M27" t="n">
        <v>16.4</v>
      </c>
      <c r="N27" t="n">
        <v>16.1</v>
      </c>
      <c r="O27" t="n">
        <v>25.1</v>
      </c>
      <c r="P27" t="n">
        <v>36.1</v>
      </c>
      <c r="Q27" t="n">
        <v>15</v>
      </c>
      <c r="R27" t="n">
        <v>6.4</v>
      </c>
    </row>
    <row r="28">
      <c r="A28" s="5" t="inlineStr">
        <is>
          <t>Summe Umlaufvermögen</t>
        </is>
      </c>
      <c r="B28" s="5" t="inlineStr">
        <is>
          <t>Current Assets</t>
        </is>
      </c>
      <c r="C28" t="inlineStr">
        <is>
          <t>-</t>
        </is>
      </c>
      <c r="D28" t="n">
        <v>451.7</v>
      </c>
      <c r="E28" t="n">
        <v>340.3</v>
      </c>
      <c r="F28" t="n">
        <v>260.8</v>
      </c>
      <c r="G28" t="n">
        <v>194.4</v>
      </c>
      <c r="H28" t="n">
        <v>244.6</v>
      </c>
      <c r="I28" t="n">
        <v>150.9</v>
      </c>
      <c r="J28" t="n">
        <v>89.90000000000001</v>
      </c>
      <c r="K28" t="n">
        <v>215</v>
      </c>
      <c r="L28" t="n">
        <v>248.5</v>
      </c>
      <c r="M28" t="n">
        <v>246.8</v>
      </c>
      <c r="N28" t="n">
        <v>140.8</v>
      </c>
      <c r="O28" t="n">
        <v>158.9</v>
      </c>
      <c r="P28" t="n">
        <v>217.2</v>
      </c>
      <c r="Q28" t="n">
        <v>236.5</v>
      </c>
      <c r="R28" t="n">
        <v>80.59999999999999</v>
      </c>
    </row>
    <row r="29">
      <c r="A29" s="5" t="inlineStr">
        <is>
          <t>Summe Anlagevermögen</t>
        </is>
      </c>
      <c r="B29" s="5" t="inlineStr">
        <is>
          <t>Fixed Assets</t>
        </is>
      </c>
      <c r="C29" t="inlineStr">
        <is>
          <t>-</t>
        </is>
      </c>
      <c r="D29" t="n">
        <v>2206</v>
      </c>
      <c r="E29" t="n">
        <v>2150</v>
      </c>
      <c r="F29" t="n">
        <v>2081</v>
      </c>
      <c r="G29" t="n">
        <v>2201</v>
      </c>
      <c r="H29" t="n">
        <v>2212</v>
      </c>
      <c r="I29" t="n">
        <v>2386</v>
      </c>
      <c r="J29" t="n">
        <v>2506</v>
      </c>
      <c r="K29" t="n">
        <v>1995</v>
      </c>
      <c r="L29" t="n">
        <v>2000</v>
      </c>
      <c r="M29" t="n">
        <v>1803</v>
      </c>
      <c r="N29" t="n">
        <v>2073</v>
      </c>
      <c r="O29" t="n">
        <v>2056</v>
      </c>
      <c r="P29" t="n">
        <v>1904</v>
      </c>
      <c r="Q29" t="n">
        <v>1107</v>
      </c>
      <c r="R29" t="n">
        <v>289.2</v>
      </c>
    </row>
    <row r="30">
      <c r="A30" s="5" t="inlineStr">
        <is>
          <t>Summe Aktiva</t>
        </is>
      </c>
      <c r="B30" s="5" t="inlineStr">
        <is>
          <t>Total Assets</t>
        </is>
      </c>
      <c r="C30" t="inlineStr">
        <is>
          <t>-</t>
        </is>
      </c>
      <c r="D30" t="n">
        <v>2657</v>
      </c>
      <c r="E30" t="n">
        <v>2490</v>
      </c>
      <c r="F30" t="n">
        <v>2341</v>
      </c>
      <c r="G30" t="n">
        <v>2396</v>
      </c>
      <c r="H30" t="n">
        <v>2456</v>
      </c>
      <c r="I30" t="n">
        <v>2537</v>
      </c>
      <c r="J30" t="n">
        <v>2596</v>
      </c>
      <c r="K30" t="n">
        <v>2210</v>
      </c>
      <c r="L30" t="n">
        <v>2248</v>
      </c>
      <c r="M30" t="n">
        <v>2050</v>
      </c>
      <c r="N30" t="n">
        <v>2213</v>
      </c>
      <c r="O30" t="n">
        <v>2215</v>
      </c>
      <c r="P30" t="n">
        <v>2122</v>
      </c>
      <c r="Q30" t="n">
        <v>1344</v>
      </c>
      <c r="R30" t="n">
        <v>369.8</v>
      </c>
    </row>
    <row r="31">
      <c r="A31" s="5" t="inlineStr">
        <is>
          <t>Summe kurzfristiges Fremdkapital</t>
        </is>
      </c>
      <c r="B31" s="5" t="inlineStr">
        <is>
          <t>Short-Term Debt</t>
        </is>
      </c>
      <c r="C31" t="inlineStr">
        <is>
          <t>-</t>
        </is>
      </c>
      <c r="D31" t="n">
        <v>322.4</v>
      </c>
      <c r="E31" t="n">
        <v>396.5</v>
      </c>
      <c r="F31" t="n">
        <v>341.9</v>
      </c>
      <c r="G31" t="n">
        <v>324.9</v>
      </c>
      <c r="H31" t="n">
        <v>72.8</v>
      </c>
      <c r="I31" t="n">
        <v>436.4</v>
      </c>
      <c r="J31" t="n">
        <v>194.6</v>
      </c>
      <c r="K31" t="n">
        <v>166.5</v>
      </c>
      <c r="L31" t="n">
        <v>215.1</v>
      </c>
      <c r="M31" t="n">
        <v>155.5</v>
      </c>
      <c r="N31" t="n">
        <v>77.7</v>
      </c>
      <c r="O31" t="n">
        <v>77.3</v>
      </c>
      <c r="P31" t="n">
        <v>51.8</v>
      </c>
      <c r="Q31" t="n">
        <v>49.6</v>
      </c>
      <c r="R31" t="n">
        <v>77.09999999999999</v>
      </c>
    </row>
    <row r="32">
      <c r="A32" s="5" t="inlineStr">
        <is>
          <t>Summe langfristiges Fremdkapital</t>
        </is>
      </c>
      <c r="B32" s="5" t="inlineStr">
        <is>
          <t>Long-Term Debt</t>
        </is>
      </c>
      <c r="C32" t="inlineStr">
        <is>
          <t>-</t>
        </is>
      </c>
      <c r="D32" t="n">
        <v>1331</v>
      </c>
      <c r="E32" t="n">
        <v>1198</v>
      </c>
      <c r="F32" t="n">
        <v>1123</v>
      </c>
      <c r="G32" t="n">
        <v>1197</v>
      </c>
      <c r="H32" t="n">
        <v>1342</v>
      </c>
      <c r="I32" t="n">
        <v>1324</v>
      </c>
      <c r="J32" t="n">
        <v>1608</v>
      </c>
      <c r="K32" t="n">
        <v>1402</v>
      </c>
      <c r="L32" t="n">
        <v>1407</v>
      </c>
      <c r="M32" t="n">
        <v>1307</v>
      </c>
      <c r="N32" t="n">
        <v>1605</v>
      </c>
      <c r="O32" t="n">
        <v>1604</v>
      </c>
      <c r="P32" t="n">
        <v>1457</v>
      </c>
      <c r="Q32" t="n">
        <v>760.1</v>
      </c>
      <c r="R32" t="n">
        <v>177.3</v>
      </c>
    </row>
    <row r="33">
      <c r="A33" s="5" t="inlineStr">
        <is>
          <t>Summe Fremdkapital</t>
        </is>
      </c>
      <c r="B33" s="5" t="inlineStr">
        <is>
          <t>Total Liabilities</t>
        </is>
      </c>
      <c r="C33" t="inlineStr">
        <is>
          <t>-</t>
        </is>
      </c>
      <c r="D33" t="n">
        <v>1689</v>
      </c>
      <c r="E33" t="n">
        <v>1594</v>
      </c>
      <c r="F33" t="n">
        <v>1512</v>
      </c>
      <c r="G33" t="n">
        <v>1639</v>
      </c>
      <c r="H33" t="n">
        <v>1664</v>
      </c>
      <c r="I33" t="n">
        <v>1762</v>
      </c>
      <c r="J33" t="n">
        <v>1803</v>
      </c>
      <c r="K33" t="n">
        <v>1596</v>
      </c>
      <c r="L33" t="n">
        <v>1624</v>
      </c>
      <c r="M33" t="n">
        <v>1463</v>
      </c>
      <c r="N33" t="n">
        <v>1683</v>
      </c>
      <c r="O33" t="n">
        <v>1681</v>
      </c>
      <c r="P33" t="n">
        <v>1509</v>
      </c>
      <c r="Q33" t="n">
        <v>809.7</v>
      </c>
      <c r="R33" t="n">
        <v>254.4</v>
      </c>
    </row>
    <row r="34">
      <c r="A34" s="5" t="inlineStr">
        <is>
          <t>Minderheitenanteil</t>
        </is>
      </c>
      <c r="B34" s="5" t="inlineStr">
        <is>
          <t>Minority Share</t>
        </is>
      </c>
      <c r="C34" t="inlineStr">
        <is>
          <t>-</t>
        </is>
      </c>
      <c r="D34" t="n">
        <v>4.1</v>
      </c>
      <c r="E34" t="n">
        <v>3.5</v>
      </c>
      <c r="F34" t="n">
        <v>3.6</v>
      </c>
      <c r="G34" t="n">
        <v>3.5</v>
      </c>
      <c r="H34" t="n">
        <v>5</v>
      </c>
      <c r="I34" t="n">
        <v>4.7</v>
      </c>
      <c r="J34" t="n">
        <v>5.5</v>
      </c>
      <c r="K34" t="n">
        <v>1.6</v>
      </c>
      <c r="L34" t="n">
        <v>1.5</v>
      </c>
      <c r="M34" t="n">
        <v>1.5</v>
      </c>
      <c r="N34" t="n">
        <v>1.5</v>
      </c>
      <c r="O34" t="n">
        <v>1.5</v>
      </c>
      <c r="P34" t="n">
        <v>1.6</v>
      </c>
      <c r="Q34" t="n">
        <v>2.3</v>
      </c>
      <c r="R34" t="n">
        <v>2.2</v>
      </c>
    </row>
    <row r="35">
      <c r="A35" s="5" t="inlineStr">
        <is>
          <t>Summe Eigenkapital</t>
        </is>
      </c>
      <c r="B35" s="5" t="inlineStr">
        <is>
          <t>Equity</t>
        </is>
      </c>
      <c r="C35" t="inlineStr">
        <is>
          <t>-</t>
        </is>
      </c>
      <c r="D35" t="n">
        <v>964.7</v>
      </c>
      <c r="E35" t="n">
        <v>892.4</v>
      </c>
      <c r="F35" t="n">
        <v>825.3</v>
      </c>
      <c r="G35" t="n">
        <v>753.5</v>
      </c>
      <c r="H35" t="n">
        <v>787.1</v>
      </c>
      <c r="I35" t="n">
        <v>770.1</v>
      </c>
      <c r="J35" t="n">
        <v>787.6</v>
      </c>
      <c r="K35" t="n">
        <v>612.7</v>
      </c>
      <c r="L35" t="n">
        <v>622.7</v>
      </c>
      <c r="M35" t="n">
        <v>585.6</v>
      </c>
      <c r="N35" t="n">
        <v>529.2</v>
      </c>
      <c r="O35" t="n">
        <v>532.3</v>
      </c>
      <c r="P35" t="n">
        <v>611.1</v>
      </c>
      <c r="Q35" t="n">
        <v>531.7</v>
      </c>
      <c r="R35" t="n">
        <v>113.1</v>
      </c>
    </row>
    <row r="36">
      <c r="A36" s="5" t="inlineStr">
        <is>
          <t>Summe Passiva</t>
        </is>
      </c>
      <c r="B36" s="5" t="inlineStr">
        <is>
          <t>Liabilities &amp; Shareholder Equity</t>
        </is>
      </c>
      <c r="C36" t="inlineStr">
        <is>
          <t>-</t>
        </is>
      </c>
      <c r="D36" t="n">
        <v>2657</v>
      </c>
      <c r="E36" t="n">
        <v>2490</v>
      </c>
      <c r="F36" t="n">
        <v>2341</v>
      </c>
      <c r="G36" t="n">
        <v>2396</v>
      </c>
      <c r="H36" t="n">
        <v>2456</v>
      </c>
      <c r="I36" t="n">
        <v>2537</v>
      </c>
      <c r="J36" t="n">
        <v>2596</v>
      </c>
      <c r="K36" t="n">
        <v>2210</v>
      </c>
      <c r="L36" t="n">
        <v>2248</v>
      </c>
      <c r="M36" t="n">
        <v>2050</v>
      </c>
      <c r="N36" t="n">
        <v>2213</v>
      </c>
      <c r="O36" t="n">
        <v>2215</v>
      </c>
      <c r="P36" t="n">
        <v>2122</v>
      </c>
      <c r="Q36" t="n">
        <v>1344</v>
      </c>
      <c r="R36" t="n">
        <v>369.8</v>
      </c>
    </row>
    <row r="37">
      <c r="A37" s="5" t="inlineStr">
        <is>
          <t>Mio.Aktien im Umlauf</t>
        </is>
      </c>
      <c r="B37" s="5" t="inlineStr">
        <is>
          <t>Million shares outstanding</t>
        </is>
      </c>
      <c r="C37" t="n">
        <v>79.06999999999999</v>
      </c>
      <c r="D37" t="n">
        <v>79.06999999999999</v>
      </c>
      <c r="E37" t="n">
        <v>70.53</v>
      </c>
      <c r="F37" t="n">
        <v>68.58</v>
      </c>
      <c r="G37" t="n">
        <v>68.58</v>
      </c>
      <c r="H37" t="n">
        <v>68.58</v>
      </c>
      <c r="I37" t="n">
        <v>68.58</v>
      </c>
      <c r="J37" t="n">
        <v>68.58</v>
      </c>
      <c r="K37" t="n">
        <v>45.72</v>
      </c>
      <c r="L37" t="n">
        <v>45.7</v>
      </c>
      <c r="M37" t="n">
        <v>39.2</v>
      </c>
      <c r="N37" t="n">
        <v>31.4</v>
      </c>
      <c r="O37" t="n">
        <v>31.3</v>
      </c>
      <c r="P37" t="n">
        <v>31.3</v>
      </c>
      <c r="Q37" t="n">
        <v>28.5</v>
      </c>
      <c r="R37" t="n">
        <v>10.2</v>
      </c>
    </row>
    <row r="38">
      <c r="A38" s="5" t="inlineStr">
        <is>
          <t>Gezeichnetes Kapital (in Mio.)</t>
        </is>
      </c>
      <c r="B38" s="5" t="inlineStr">
        <is>
          <t>Subscribed Capital in M</t>
        </is>
      </c>
      <c r="C38" t="inlineStr">
        <is>
          <t>-</t>
        </is>
      </c>
      <c r="D38" t="n">
        <v>72.20999999999999</v>
      </c>
      <c r="E38" t="n">
        <v>70.53</v>
      </c>
      <c r="F38" t="n">
        <v>68.58</v>
      </c>
      <c r="G38" t="n">
        <v>68.58</v>
      </c>
      <c r="H38" t="n">
        <v>68.58</v>
      </c>
      <c r="I38" t="n">
        <v>68.58</v>
      </c>
      <c r="J38" t="n">
        <v>68.58</v>
      </c>
      <c r="K38" t="n">
        <v>45.72</v>
      </c>
      <c r="L38" t="n">
        <v>45.7</v>
      </c>
      <c r="M38" t="n">
        <v>39.2</v>
      </c>
      <c r="N38" t="n">
        <v>31.4</v>
      </c>
      <c r="O38" t="n">
        <v>31.3</v>
      </c>
      <c r="P38" t="n">
        <v>31.3</v>
      </c>
      <c r="Q38" t="n">
        <v>28.5</v>
      </c>
      <c r="R38" t="n">
        <v>10.2</v>
      </c>
    </row>
    <row r="39">
      <c r="A39" s="5" t="inlineStr">
        <is>
          <t>Ergebnis je Aktie (brutto)</t>
        </is>
      </c>
      <c r="B39" s="5" t="inlineStr">
        <is>
          <t>Earnings per share</t>
        </is>
      </c>
      <c r="C39" t="inlineStr">
        <is>
          <t>-</t>
        </is>
      </c>
      <c r="D39" t="n">
        <v>1.24</v>
      </c>
      <c r="E39" t="n">
        <v>0.79</v>
      </c>
      <c r="F39" t="n">
        <v>1.03</v>
      </c>
      <c r="G39" t="n">
        <v>-0.34</v>
      </c>
      <c r="H39" t="n">
        <v>0.35</v>
      </c>
      <c r="I39" t="n">
        <v>0.23</v>
      </c>
      <c r="J39" t="n">
        <v>0.26</v>
      </c>
      <c r="K39" t="n">
        <v>0.31</v>
      </c>
      <c r="L39" t="n">
        <v>0.27</v>
      </c>
      <c r="M39" t="n">
        <v>0.47</v>
      </c>
      <c r="N39" t="n">
        <v>0.6</v>
      </c>
      <c r="O39" t="n">
        <v>0.95</v>
      </c>
      <c r="P39" t="n">
        <v>1.4</v>
      </c>
      <c r="Q39" t="n">
        <v>0.7</v>
      </c>
      <c r="R39" t="n">
        <v>0.79</v>
      </c>
    </row>
    <row r="40">
      <c r="A40" s="5" t="inlineStr">
        <is>
          <t>Ergebnis je Aktie (unverwässert)</t>
        </is>
      </c>
      <c r="B40" s="5" t="inlineStr">
        <is>
          <t>Basic Earnings per share</t>
        </is>
      </c>
      <c r="C40" t="inlineStr">
        <is>
          <t>-</t>
        </is>
      </c>
      <c r="D40" t="n">
        <v>1.13</v>
      </c>
      <c r="E40" t="n">
        <v>0.68</v>
      </c>
      <c r="F40" t="n">
        <v>0.93</v>
      </c>
      <c r="G40" t="n">
        <v>-0.41</v>
      </c>
      <c r="H40" t="n">
        <v>0.3</v>
      </c>
      <c r="I40" t="n">
        <v>0.22</v>
      </c>
      <c r="J40" t="n">
        <v>0.33</v>
      </c>
      <c r="K40" t="n">
        <v>0.26</v>
      </c>
      <c r="L40" t="n">
        <v>0.24</v>
      </c>
      <c r="M40" t="n">
        <v>0.44</v>
      </c>
      <c r="N40" t="n">
        <v>0.49</v>
      </c>
      <c r="O40" t="n">
        <v>0.8</v>
      </c>
      <c r="P40" t="n">
        <v>1.25</v>
      </c>
      <c r="Q40" t="n">
        <v>0.85</v>
      </c>
      <c r="R40" t="n">
        <v>0.87</v>
      </c>
    </row>
    <row r="41">
      <c r="A41" s="5" t="inlineStr">
        <is>
          <t>Ergebnis je Aktie (verwässert)</t>
        </is>
      </c>
      <c r="B41" s="5" t="inlineStr">
        <is>
          <t>Diluted Earnings per share</t>
        </is>
      </c>
      <c r="C41" t="inlineStr">
        <is>
          <t>-</t>
        </is>
      </c>
      <c r="D41" t="n">
        <v>1.13</v>
      </c>
      <c r="E41" t="n">
        <v>0.68</v>
      </c>
      <c r="F41" t="n">
        <v>0.93</v>
      </c>
      <c r="G41" t="n">
        <v>-0.41</v>
      </c>
      <c r="H41" t="n">
        <v>0.3</v>
      </c>
      <c r="I41" t="n">
        <v>0.22</v>
      </c>
      <c r="J41" t="n">
        <v>0.33</v>
      </c>
      <c r="K41" t="n">
        <v>0.26</v>
      </c>
      <c r="L41" t="n">
        <v>0.24</v>
      </c>
      <c r="M41" t="n">
        <v>0.44</v>
      </c>
      <c r="N41" t="n">
        <v>0.49</v>
      </c>
      <c r="O41" t="n">
        <v>0.8</v>
      </c>
      <c r="P41" t="n">
        <v>1.25</v>
      </c>
      <c r="Q41" t="n">
        <v>0.85</v>
      </c>
      <c r="R41" t="n">
        <v>0.87</v>
      </c>
    </row>
    <row r="42">
      <c r="A42" s="5" t="inlineStr">
        <is>
          <t>Dividende je Aktie</t>
        </is>
      </c>
      <c r="B42" s="5" t="inlineStr">
        <is>
          <t>Dividend per share</t>
        </is>
      </c>
      <c r="C42" t="inlineStr">
        <is>
          <t>-</t>
        </is>
      </c>
      <c r="D42" t="n">
        <v>0.66</v>
      </c>
      <c r="E42" t="n">
        <v>0.48</v>
      </c>
      <c r="F42" t="n">
        <v>0.44</v>
      </c>
      <c r="G42" t="n">
        <v>0.4</v>
      </c>
      <c r="H42" t="n">
        <v>0.37</v>
      </c>
      <c r="I42" t="n">
        <v>0.35</v>
      </c>
      <c r="J42" t="n">
        <v>0.35</v>
      </c>
      <c r="K42" t="n">
        <v>0.35</v>
      </c>
      <c r="L42" t="n">
        <v>0.35</v>
      </c>
      <c r="M42" t="n">
        <v>0.35</v>
      </c>
      <c r="N42" t="n">
        <v>0.3</v>
      </c>
      <c r="O42" t="n">
        <v>0.3</v>
      </c>
      <c r="P42" t="n">
        <v>1.65</v>
      </c>
      <c r="Q42" t="n">
        <v>0.75</v>
      </c>
      <c r="R42" t="n">
        <v>0.5600000000000001</v>
      </c>
    </row>
    <row r="43">
      <c r="A43" s="5" t="inlineStr">
        <is>
          <t>Sonderdividende je Aktie</t>
        </is>
      </c>
      <c r="B43" s="5" t="inlineStr">
        <is>
          <t>Special Dividend per share</t>
        </is>
      </c>
      <c r="C43" t="inlineStr">
        <is>
          <t>-</t>
        </is>
      </c>
      <c r="D43" t="inlineStr">
        <is>
          <t>-</t>
        </is>
      </c>
      <c r="E43" t="inlineStr">
        <is>
          <t>-</t>
        </is>
      </c>
      <c r="F43" t="n">
        <v>0.2</v>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row>
    <row r="44">
      <c r="A44" s="5" t="inlineStr">
        <is>
          <t>Dividendenausschüttung in Mio</t>
        </is>
      </c>
      <c r="B44" s="5" t="inlineStr">
        <is>
          <t>Dividend Payment in M</t>
        </is>
      </c>
      <c r="C44" t="inlineStr">
        <is>
          <t>-</t>
        </is>
      </c>
      <c r="D44" t="n">
        <v>52.19</v>
      </c>
      <c r="E44" t="n">
        <v>33.85</v>
      </c>
      <c r="F44" t="n">
        <v>43.89</v>
      </c>
      <c r="G44" t="n">
        <v>27.43</v>
      </c>
      <c r="H44" t="n">
        <v>25.37</v>
      </c>
      <c r="I44" t="n">
        <v>24</v>
      </c>
      <c r="J44" t="n">
        <v>24</v>
      </c>
      <c r="K44" t="n">
        <v>16</v>
      </c>
      <c r="L44" t="n">
        <v>16</v>
      </c>
      <c r="M44" t="n">
        <v>13.7</v>
      </c>
      <c r="N44" t="n">
        <v>9.4</v>
      </c>
      <c r="O44" t="n">
        <v>9.4</v>
      </c>
      <c r="P44" t="n">
        <v>51.7</v>
      </c>
      <c r="Q44" t="n">
        <v>21.4</v>
      </c>
      <c r="R44" t="n">
        <v>5.7</v>
      </c>
    </row>
    <row r="45">
      <c r="A45" s="5" t="inlineStr">
        <is>
          <t>Umsatz</t>
        </is>
      </c>
      <c r="B45" s="5" t="inlineStr">
        <is>
          <t>Revenue</t>
        </is>
      </c>
      <c r="C45" t="inlineStr">
        <is>
          <t>-</t>
        </is>
      </c>
      <c r="D45" t="n">
        <v>1.11</v>
      </c>
      <c r="E45" t="n">
        <v>1.2</v>
      </c>
      <c r="F45" t="n">
        <v>1.36</v>
      </c>
      <c r="G45" t="n">
        <v>1.38</v>
      </c>
      <c r="H45" t="n">
        <v>1.76</v>
      </c>
      <c r="I45" t="n">
        <v>1.93</v>
      </c>
      <c r="J45" t="n">
        <v>1.64</v>
      </c>
      <c r="K45" t="n">
        <v>2.48</v>
      </c>
      <c r="L45" t="n">
        <v>2.34</v>
      </c>
      <c r="M45" t="n">
        <v>2.91</v>
      </c>
      <c r="N45" t="n">
        <v>3.94</v>
      </c>
      <c r="O45" t="n">
        <v>4.03</v>
      </c>
      <c r="P45" t="n">
        <v>2.82</v>
      </c>
      <c r="Q45" t="n">
        <v>1.28</v>
      </c>
      <c r="R45" t="n">
        <v>1.31</v>
      </c>
    </row>
    <row r="46">
      <c r="A46" s="5" t="inlineStr">
        <is>
          <t>Buchwert je Aktie</t>
        </is>
      </c>
      <c r="B46" s="5" t="inlineStr">
        <is>
          <t>Book value per share</t>
        </is>
      </c>
      <c r="C46" t="inlineStr">
        <is>
          <t>-</t>
        </is>
      </c>
      <c r="D46" t="n">
        <v>12.25</v>
      </c>
      <c r="E46" t="n">
        <v>12.7</v>
      </c>
      <c r="F46" t="n">
        <v>12.09</v>
      </c>
      <c r="G46" t="n">
        <v>11.04</v>
      </c>
      <c r="H46" t="n">
        <v>11.55</v>
      </c>
      <c r="I46" t="n">
        <v>11.3</v>
      </c>
      <c r="J46" t="n">
        <v>11.56</v>
      </c>
      <c r="K46" t="n">
        <v>13.44</v>
      </c>
      <c r="L46" t="n">
        <v>13.66</v>
      </c>
      <c r="M46" t="n">
        <v>14.98</v>
      </c>
      <c r="N46" t="n">
        <v>16.9</v>
      </c>
      <c r="O46" t="n">
        <v>17.05</v>
      </c>
      <c r="P46" t="n">
        <v>19.58</v>
      </c>
      <c r="Q46" t="n">
        <v>18.74</v>
      </c>
      <c r="R46" t="n">
        <v>11.3</v>
      </c>
    </row>
    <row r="47">
      <c r="A47" s="5" t="inlineStr">
        <is>
          <t>Cashflow je Aktie</t>
        </is>
      </c>
      <c r="B47" s="5" t="inlineStr">
        <is>
          <t>Cashflow per share</t>
        </is>
      </c>
      <c r="C47" t="inlineStr">
        <is>
          <t>-</t>
        </is>
      </c>
      <c r="D47" t="n">
        <v>0.82</v>
      </c>
      <c r="E47" t="n">
        <v>0.88</v>
      </c>
      <c r="F47" t="n">
        <v>0.82</v>
      </c>
      <c r="G47" t="n">
        <v>0.49</v>
      </c>
      <c r="H47" t="n">
        <v>0.77</v>
      </c>
      <c r="I47" t="n">
        <v>0.51</v>
      </c>
      <c r="J47" t="n">
        <v>0.61</v>
      </c>
      <c r="K47" t="n">
        <v>0.96</v>
      </c>
      <c r="L47" t="n">
        <v>0.84</v>
      </c>
      <c r="M47" t="n">
        <v>0.96</v>
      </c>
      <c r="N47" t="n">
        <v>1.23</v>
      </c>
      <c r="O47" t="n">
        <v>1.19</v>
      </c>
      <c r="P47" t="n">
        <v>0.92</v>
      </c>
      <c r="Q47" t="n">
        <v>0.84</v>
      </c>
      <c r="R47" t="n">
        <v>0.76</v>
      </c>
    </row>
    <row r="48">
      <c r="A48" s="5" t="inlineStr">
        <is>
          <t>Bilanzsumme je Aktie</t>
        </is>
      </c>
      <c r="B48" s="5" t="inlineStr">
        <is>
          <t>Total assets per share</t>
        </is>
      </c>
      <c r="C48" t="inlineStr">
        <is>
          <t>-</t>
        </is>
      </c>
      <c r="D48" t="n">
        <v>33.61</v>
      </c>
      <c r="E48" t="n">
        <v>35.31</v>
      </c>
      <c r="F48" t="n">
        <v>34.14</v>
      </c>
      <c r="G48" t="n">
        <v>34.93</v>
      </c>
      <c r="H48" t="n">
        <v>35.81</v>
      </c>
      <c r="I48" t="n">
        <v>36.99</v>
      </c>
      <c r="J48" t="n">
        <v>37.85</v>
      </c>
      <c r="K48" t="n">
        <v>48.34</v>
      </c>
      <c r="L48" t="n">
        <v>49.19</v>
      </c>
      <c r="M48" t="n">
        <v>52.3</v>
      </c>
      <c r="N48" t="n">
        <v>70.48999999999999</v>
      </c>
      <c r="O48" t="n">
        <v>70.76000000000001</v>
      </c>
      <c r="P48" t="n">
        <v>67.78</v>
      </c>
      <c r="Q48" t="n">
        <v>47.15</v>
      </c>
      <c r="R48" t="n">
        <v>36.25</v>
      </c>
    </row>
    <row r="49">
      <c r="A49" s="5" t="inlineStr">
        <is>
          <t>Personal am Ende des Jahres</t>
        </is>
      </c>
      <c r="B49" s="5" t="inlineStr">
        <is>
          <t>Staff at the end of year</t>
        </is>
      </c>
      <c r="C49" t="inlineStr">
        <is>
          <t>-</t>
        </is>
      </c>
      <c r="D49" t="n">
        <v>247</v>
      </c>
      <c r="E49" t="n">
        <v>186</v>
      </c>
      <c r="F49" t="n">
        <v>187</v>
      </c>
      <c r="G49" t="n">
        <v>184</v>
      </c>
      <c r="H49" t="n">
        <v>174</v>
      </c>
      <c r="I49" t="n">
        <v>132</v>
      </c>
      <c r="J49" t="n">
        <v>136</v>
      </c>
      <c r="K49" t="n">
        <v>140</v>
      </c>
      <c r="L49" t="n">
        <v>127</v>
      </c>
      <c r="M49" t="n">
        <v>110</v>
      </c>
      <c r="N49" t="n">
        <v>112</v>
      </c>
      <c r="O49" t="n">
        <v>99</v>
      </c>
      <c r="P49" t="n">
        <v>82</v>
      </c>
      <c r="Q49" t="n">
        <v>14</v>
      </c>
      <c r="R49" t="n">
        <v>10</v>
      </c>
    </row>
    <row r="50">
      <c r="A50" s="5" t="inlineStr">
        <is>
          <t>Personalaufwand in Mio. EUR</t>
        </is>
      </c>
      <c r="B50" s="5" t="inlineStr">
        <is>
          <t>Personnel expenses in M</t>
        </is>
      </c>
      <c r="C50" t="inlineStr">
        <is>
          <t>-</t>
        </is>
      </c>
      <c r="D50" t="n">
        <v>27.9</v>
      </c>
      <c r="E50" t="n">
        <v>18.2</v>
      </c>
      <c r="F50" t="n">
        <v>19</v>
      </c>
      <c r="G50" t="n">
        <v>16.1</v>
      </c>
      <c r="H50" t="n">
        <v>14.9</v>
      </c>
      <c r="I50" t="n">
        <v>12.3</v>
      </c>
      <c r="J50" t="n">
        <v>12.1</v>
      </c>
      <c r="K50" t="n">
        <v>12.1</v>
      </c>
      <c r="L50" t="n">
        <v>10.2</v>
      </c>
      <c r="M50" t="n">
        <v>9.4</v>
      </c>
      <c r="N50" t="n">
        <v>9.199999999999999</v>
      </c>
      <c r="O50" t="n">
        <v>6.8</v>
      </c>
      <c r="P50" t="n">
        <v>4.1</v>
      </c>
      <c r="Q50" t="n">
        <v>2.8</v>
      </c>
      <c r="R50" t="n">
        <v>1.1</v>
      </c>
    </row>
    <row r="51">
      <c r="A51" s="5" t="inlineStr">
        <is>
          <t>Aufwand je Mitarbeiter in EUR</t>
        </is>
      </c>
      <c r="B51" s="5" t="inlineStr">
        <is>
          <t>Effort per employee</t>
        </is>
      </c>
      <c r="C51" t="inlineStr">
        <is>
          <t>-</t>
        </is>
      </c>
      <c r="D51" t="n">
        <v>112955</v>
      </c>
      <c r="E51" t="n">
        <v>97849</v>
      </c>
      <c r="F51" t="n">
        <v>101604</v>
      </c>
      <c r="G51" t="n">
        <v>87500</v>
      </c>
      <c r="H51" t="n">
        <v>85632</v>
      </c>
      <c r="I51" t="n">
        <v>93182</v>
      </c>
      <c r="J51" t="n">
        <v>88971</v>
      </c>
      <c r="K51" t="n">
        <v>86429</v>
      </c>
      <c r="L51" t="n">
        <v>80315</v>
      </c>
      <c r="M51" t="n">
        <v>85455</v>
      </c>
      <c r="N51" t="n">
        <v>82143</v>
      </c>
      <c r="O51" t="n">
        <v>68687</v>
      </c>
      <c r="P51" t="n">
        <v>50000</v>
      </c>
      <c r="Q51" t="n">
        <v>200000</v>
      </c>
      <c r="R51" t="n">
        <v>110000</v>
      </c>
    </row>
    <row r="52">
      <c r="A52" s="5" t="inlineStr">
        <is>
          <t>Umsatz je Aktie</t>
        </is>
      </c>
      <c r="B52" s="5" t="inlineStr">
        <is>
          <t>Revenue per share</t>
        </is>
      </c>
      <c r="C52" t="inlineStr">
        <is>
          <t>-</t>
        </is>
      </c>
      <c r="D52" t="n">
        <v>1470000</v>
      </c>
      <c r="E52" t="n">
        <v>1300000</v>
      </c>
      <c r="F52" t="n">
        <v>497695</v>
      </c>
      <c r="G52" t="n">
        <v>2570000</v>
      </c>
      <c r="H52" t="n">
        <v>2140000</v>
      </c>
      <c r="I52" t="n">
        <v>2100000</v>
      </c>
      <c r="J52" t="n">
        <v>1750000</v>
      </c>
      <c r="K52" t="n">
        <v>1640000</v>
      </c>
      <c r="L52" t="n">
        <v>1240000</v>
      </c>
      <c r="M52" t="n">
        <v>2080000</v>
      </c>
      <c r="N52" t="n">
        <v>1530000</v>
      </c>
      <c r="O52" t="n">
        <v>1270000</v>
      </c>
      <c r="P52" t="n">
        <v>1080000</v>
      </c>
      <c r="Q52" t="n">
        <v>2610000</v>
      </c>
      <c r="R52" t="n">
        <v>1340000</v>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row>
    <row r="54">
      <c r="A54" s="5" t="inlineStr">
        <is>
          <t>Gewinn je Mitarbeiter in EUR</t>
        </is>
      </c>
      <c r="B54" s="5" t="inlineStr">
        <is>
          <t>Earnings per employee</t>
        </is>
      </c>
      <c r="C54" t="inlineStr">
        <is>
          <t>-</t>
        </is>
      </c>
      <c r="D54" t="n">
        <v>327530</v>
      </c>
      <c r="E54" t="n">
        <v>256452</v>
      </c>
      <c r="F54" t="n">
        <v>340107</v>
      </c>
      <c r="G54" t="n">
        <v>-153261</v>
      </c>
      <c r="H54" t="n">
        <v>117241</v>
      </c>
      <c r="I54" t="n">
        <v>112121</v>
      </c>
      <c r="J54" t="n">
        <v>116912</v>
      </c>
      <c r="K54" t="n">
        <v>83571</v>
      </c>
      <c r="L54" t="n">
        <v>82677</v>
      </c>
      <c r="M54" t="n">
        <v>149091</v>
      </c>
      <c r="N54" t="n">
        <v>143750</v>
      </c>
      <c r="O54" t="n">
        <v>253535</v>
      </c>
      <c r="P54" t="n">
        <v>440244</v>
      </c>
      <c r="Q54" t="n">
        <v>1070000</v>
      </c>
      <c r="R54" t="n">
        <v>640000</v>
      </c>
    </row>
    <row r="55">
      <c r="A55" s="5" t="inlineStr">
        <is>
          <t>KGV (Kurs/Gewinn)</t>
        </is>
      </c>
      <c r="B55" s="5" t="inlineStr">
        <is>
          <t>PE (price/earnings)</t>
        </is>
      </c>
      <c r="C55" t="inlineStr">
        <is>
          <t>-</t>
        </is>
      </c>
      <c r="D55" t="n">
        <v>14.1</v>
      </c>
      <c r="E55" t="n">
        <v>13.3</v>
      </c>
      <c r="F55" t="n">
        <v>11.3</v>
      </c>
      <c r="G55" t="inlineStr">
        <is>
          <t>-</t>
        </is>
      </c>
      <c r="H55" t="n">
        <v>31.1</v>
      </c>
      <c r="I55" t="n">
        <v>33.7</v>
      </c>
      <c r="J55" t="n">
        <v>20.3</v>
      </c>
      <c r="K55" t="n">
        <v>28.1</v>
      </c>
      <c r="L55" t="n">
        <v>22.3</v>
      </c>
      <c r="M55" t="n">
        <v>19</v>
      </c>
      <c r="N55" t="n">
        <v>16.5</v>
      </c>
      <c r="O55" t="n">
        <v>7.8</v>
      </c>
      <c r="P55" t="n">
        <v>17.4</v>
      </c>
      <c r="Q55" t="n">
        <v>36.4</v>
      </c>
      <c r="R55" t="n">
        <v>21.1</v>
      </c>
    </row>
    <row r="56">
      <c r="A56" s="5" t="inlineStr">
        <is>
          <t>KUV (Kurs/Umsatz)</t>
        </is>
      </c>
      <c r="B56" s="5" t="inlineStr">
        <is>
          <t>PS (price/sales)</t>
        </is>
      </c>
      <c r="C56" t="inlineStr">
        <is>
          <t>-</t>
        </is>
      </c>
      <c r="D56" t="n">
        <v>14.3</v>
      </c>
      <c r="E56" t="n">
        <v>7.55</v>
      </c>
      <c r="F56" t="n">
        <v>7.76</v>
      </c>
      <c r="G56" t="n">
        <v>6.6</v>
      </c>
      <c r="H56" t="n">
        <v>5.3</v>
      </c>
      <c r="I56" t="n">
        <v>3.84</v>
      </c>
      <c r="J56" t="n">
        <v>4.09</v>
      </c>
      <c r="K56" t="n">
        <v>2.95</v>
      </c>
      <c r="L56" t="n">
        <v>2.29</v>
      </c>
      <c r="M56" t="n">
        <v>2.87</v>
      </c>
      <c r="N56" t="n">
        <v>2.05</v>
      </c>
      <c r="O56" t="n">
        <v>1.54</v>
      </c>
      <c r="P56" t="n">
        <v>7.7</v>
      </c>
      <c r="Q56" t="n">
        <v>24.06</v>
      </c>
      <c r="R56" t="n">
        <v>14.01</v>
      </c>
    </row>
    <row r="57">
      <c r="A57" s="5" t="inlineStr">
        <is>
          <t>KBV (Kurs/Buchwert)</t>
        </is>
      </c>
      <c r="B57" s="5" t="inlineStr">
        <is>
          <t>PB (price/book value)</t>
        </is>
      </c>
      <c r="C57" t="inlineStr">
        <is>
          <t>-</t>
        </is>
      </c>
      <c r="D57" t="n">
        <v>1.3</v>
      </c>
      <c r="E57" t="n">
        <v>0.72</v>
      </c>
      <c r="F57" t="n">
        <v>0.87</v>
      </c>
      <c r="G57" t="n">
        <v>0.83</v>
      </c>
      <c r="H57" t="n">
        <v>0.8100000000000001</v>
      </c>
      <c r="I57" t="n">
        <v>0.66</v>
      </c>
      <c r="J57" t="n">
        <v>0.58</v>
      </c>
      <c r="K57" t="n">
        <v>0.55</v>
      </c>
      <c r="L57" t="n">
        <v>0.39</v>
      </c>
      <c r="M57" t="n">
        <v>0.5600000000000001</v>
      </c>
      <c r="N57" t="n">
        <v>0.48</v>
      </c>
      <c r="O57" t="n">
        <v>0.37</v>
      </c>
      <c r="P57" t="n">
        <v>1.11</v>
      </c>
      <c r="Q57" t="n">
        <v>1.66</v>
      </c>
      <c r="R57" t="n">
        <v>1.66</v>
      </c>
    </row>
    <row r="58">
      <c r="A58" s="5" t="inlineStr">
        <is>
          <t>KCV (Kurs/Cashflow)</t>
        </is>
      </c>
      <c r="B58" s="5" t="inlineStr">
        <is>
          <t>PC (price/cashflow)</t>
        </is>
      </c>
      <c r="C58" t="inlineStr">
        <is>
          <t>-</t>
        </is>
      </c>
      <c r="D58" t="n">
        <v>19.4</v>
      </c>
      <c r="E58" t="n">
        <v>10.33</v>
      </c>
      <c r="F58" t="n">
        <v>12.78</v>
      </c>
      <c r="G58" t="n">
        <v>18.41</v>
      </c>
      <c r="H58" t="n">
        <v>12.06</v>
      </c>
      <c r="I58" t="n">
        <v>14.56</v>
      </c>
      <c r="J58" t="n">
        <v>10.92</v>
      </c>
      <c r="K58" t="n">
        <v>7.61</v>
      </c>
      <c r="L58" t="n">
        <v>6.38</v>
      </c>
      <c r="M58" t="n">
        <v>8.67</v>
      </c>
      <c r="N58" t="n">
        <v>6.56</v>
      </c>
      <c r="O58" t="n">
        <v>5.23</v>
      </c>
      <c r="P58" t="n">
        <v>23.72</v>
      </c>
      <c r="Q58" t="n">
        <v>36.85</v>
      </c>
      <c r="R58" t="n">
        <v>24.06</v>
      </c>
    </row>
    <row r="59">
      <c r="A59" s="5" t="inlineStr">
        <is>
          <t>Dividendenrendite in %</t>
        </is>
      </c>
      <c r="B59" s="5" t="inlineStr">
        <is>
          <t>Dividend Yield in %</t>
        </is>
      </c>
      <c r="C59" t="inlineStr">
        <is>
          <t>-</t>
        </is>
      </c>
      <c r="D59" t="n">
        <v>4.15</v>
      </c>
      <c r="E59" t="n">
        <v>5.29</v>
      </c>
      <c r="F59" t="n">
        <v>4.18</v>
      </c>
      <c r="G59" t="n">
        <v>4.4</v>
      </c>
      <c r="H59" t="n">
        <v>3.97</v>
      </c>
      <c r="I59" t="n">
        <v>4.72</v>
      </c>
      <c r="J59" t="n">
        <v>5.23</v>
      </c>
      <c r="K59" t="n">
        <v>4.79</v>
      </c>
      <c r="L59" t="n">
        <v>6.53</v>
      </c>
      <c r="M59" t="n">
        <v>4.2</v>
      </c>
      <c r="N59" t="n">
        <v>3.71</v>
      </c>
      <c r="O59" t="n">
        <v>4.82</v>
      </c>
      <c r="P59" t="n">
        <v>7.59</v>
      </c>
      <c r="Q59" t="n">
        <v>2.43</v>
      </c>
      <c r="R59" t="n">
        <v>3.04</v>
      </c>
    </row>
    <row r="60">
      <c r="A60" s="5" t="inlineStr">
        <is>
          <t>Gewinnrendite in %</t>
        </is>
      </c>
      <c r="B60" s="5" t="inlineStr">
        <is>
          <t>Return on profit in %</t>
        </is>
      </c>
      <c r="C60" t="inlineStr">
        <is>
          <t>-</t>
        </is>
      </c>
      <c r="D60" t="n">
        <v>7.1</v>
      </c>
      <c r="E60" t="n">
        <v>7.5</v>
      </c>
      <c r="F60" t="n">
        <v>8.800000000000001</v>
      </c>
      <c r="G60" t="n">
        <v>-4.5</v>
      </c>
      <c r="H60" t="n">
        <v>3.2</v>
      </c>
      <c r="I60" t="n">
        <v>3</v>
      </c>
      <c r="J60" t="n">
        <v>4.9</v>
      </c>
      <c r="K60" t="n">
        <v>3.6</v>
      </c>
      <c r="L60" t="n">
        <v>4.5</v>
      </c>
      <c r="M60" t="n">
        <v>5.3</v>
      </c>
      <c r="N60" t="n">
        <v>6.1</v>
      </c>
      <c r="O60" t="n">
        <v>12.9</v>
      </c>
      <c r="P60" t="n">
        <v>5.7</v>
      </c>
      <c r="Q60" t="n">
        <v>2.8</v>
      </c>
      <c r="R60" t="n">
        <v>4.7</v>
      </c>
    </row>
    <row r="61">
      <c r="A61" s="5" t="inlineStr">
        <is>
          <t>Eigenkapitalrendite in %</t>
        </is>
      </c>
      <c r="B61" s="5" t="inlineStr">
        <is>
          <t>Return on Equity in %</t>
        </is>
      </c>
      <c r="C61" t="inlineStr">
        <is>
          <t>-</t>
        </is>
      </c>
      <c r="D61" t="n">
        <v>8.35</v>
      </c>
      <c r="E61" t="n">
        <v>5.32</v>
      </c>
      <c r="F61" t="n">
        <v>7.67</v>
      </c>
      <c r="G61" t="n">
        <v>-3.73</v>
      </c>
      <c r="H61" t="n">
        <v>2.58</v>
      </c>
      <c r="I61" t="n">
        <v>1.91</v>
      </c>
      <c r="J61" t="n">
        <v>2</v>
      </c>
      <c r="K61" t="n">
        <v>1.9</v>
      </c>
      <c r="L61" t="n">
        <v>1.68</v>
      </c>
      <c r="M61" t="n">
        <v>2.79</v>
      </c>
      <c r="N61" t="n">
        <v>3.03</v>
      </c>
      <c r="O61" t="n">
        <v>4.7</v>
      </c>
      <c r="P61" t="n">
        <v>5.89</v>
      </c>
      <c r="Q61" t="n">
        <v>2.81</v>
      </c>
      <c r="R61" t="n">
        <v>5.55</v>
      </c>
    </row>
    <row r="62">
      <c r="A62" s="5" t="inlineStr">
        <is>
          <t>Umsatzrendite in %</t>
        </is>
      </c>
      <c r="B62" s="5" t="inlineStr">
        <is>
          <t>Return on sales in %</t>
        </is>
      </c>
      <c r="C62" t="inlineStr">
        <is>
          <t>-</t>
        </is>
      </c>
      <c r="D62" t="n">
        <v>92.04000000000001</v>
      </c>
      <c r="E62" t="n">
        <v>56.32</v>
      </c>
      <c r="F62" t="n">
        <v>68.31</v>
      </c>
      <c r="G62" t="n">
        <v>-29.84</v>
      </c>
      <c r="H62" t="n">
        <v>16.93</v>
      </c>
      <c r="I62" t="n">
        <v>11.2</v>
      </c>
      <c r="J62" t="n">
        <v>14.16</v>
      </c>
      <c r="K62" t="n">
        <v>10.34</v>
      </c>
      <c r="L62" t="n">
        <v>9.83</v>
      </c>
      <c r="M62" t="n">
        <v>14.4</v>
      </c>
      <c r="N62" t="n">
        <v>13</v>
      </c>
      <c r="O62" t="n">
        <v>19.89</v>
      </c>
      <c r="P62" t="n">
        <v>40.84</v>
      </c>
      <c r="Q62" t="n">
        <v>40.98</v>
      </c>
      <c r="R62" t="n">
        <v>47.76</v>
      </c>
    </row>
    <row r="63">
      <c r="A63" s="5" t="inlineStr">
        <is>
          <t>Gesamtkapitalrendite in %</t>
        </is>
      </c>
      <c r="B63" s="5" t="inlineStr">
        <is>
          <t>Total Return on Investment in %</t>
        </is>
      </c>
      <c r="C63" t="inlineStr">
        <is>
          <t>-</t>
        </is>
      </c>
      <c r="D63" t="n">
        <v>4.65</v>
      </c>
      <c r="E63" t="n">
        <v>3.77</v>
      </c>
      <c r="F63" t="n">
        <v>4.59</v>
      </c>
      <c r="G63" t="n">
        <v>3.51</v>
      </c>
      <c r="H63" t="n">
        <v>3.69</v>
      </c>
      <c r="I63" t="n">
        <v>3.75</v>
      </c>
      <c r="J63" t="n">
        <v>3.03</v>
      </c>
      <c r="K63" t="n">
        <v>3.52</v>
      </c>
      <c r="L63" t="n">
        <v>3.31</v>
      </c>
      <c r="M63" t="n">
        <v>3.92</v>
      </c>
      <c r="N63" t="n">
        <v>3.85</v>
      </c>
      <c r="O63" t="n">
        <v>4.52</v>
      </c>
      <c r="P63" t="n">
        <v>3.81</v>
      </c>
      <c r="Q63" t="n">
        <v>1.96</v>
      </c>
      <c r="R63" t="n">
        <v>3.52</v>
      </c>
    </row>
    <row r="64">
      <c r="A64" s="5" t="inlineStr">
        <is>
          <t>Return on Investment in %</t>
        </is>
      </c>
      <c r="B64" s="5" t="inlineStr">
        <is>
          <t>Return on Investment in %</t>
        </is>
      </c>
      <c r="C64" t="inlineStr">
        <is>
          <t>-</t>
        </is>
      </c>
      <c r="D64" t="n">
        <v>3.04</v>
      </c>
      <c r="E64" t="n">
        <v>1.92</v>
      </c>
      <c r="F64" t="n">
        <v>2.72</v>
      </c>
      <c r="G64" t="n">
        <v>-1.18</v>
      </c>
      <c r="H64" t="n">
        <v>0.83</v>
      </c>
      <c r="I64" t="n">
        <v>0.58</v>
      </c>
      <c r="J64" t="n">
        <v>0.61</v>
      </c>
      <c r="K64" t="n">
        <v>0.53</v>
      </c>
      <c r="L64" t="n">
        <v>0.47</v>
      </c>
      <c r="M64" t="n">
        <v>0.8</v>
      </c>
      <c r="N64" t="n">
        <v>0.73</v>
      </c>
      <c r="O64" t="n">
        <v>1.13</v>
      </c>
      <c r="P64" t="n">
        <v>1.7</v>
      </c>
      <c r="Q64" t="n">
        <v>1.12</v>
      </c>
      <c r="R64" t="n">
        <v>1.73</v>
      </c>
    </row>
    <row r="65">
      <c r="A65" s="5" t="inlineStr">
        <is>
          <t>Arbeitsintensität in %</t>
        </is>
      </c>
      <c r="B65" s="5" t="inlineStr">
        <is>
          <t>Work Intensity in %</t>
        </is>
      </c>
      <c r="C65" t="inlineStr">
        <is>
          <t>-</t>
        </is>
      </c>
      <c r="D65" t="n">
        <v>17</v>
      </c>
      <c r="E65" t="n">
        <v>13.67</v>
      </c>
      <c r="F65" t="n">
        <v>11.14</v>
      </c>
      <c r="G65" t="n">
        <v>8.119999999999999</v>
      </c>
      <c r="H65" t="n">
        <v>9.960000000000001</v>
      </c>
      <c r="I65" t="n">
        <v>5.95</v>
      </c>
      <c r="J65" t="n">
        <v>3.46</v>
      </c>
      <c r="K65" t="n">
        <v>9.73</v>
      </c>
      <c r="L65" t="n">
        <v>11.05</v>
      </c>
      <c r="M65" t="n">
        <v>12.04</v>
      </c>
      <c r="N65" t="n">
        <v>6.36</v>
      </c>
      <c r="O65" t="n">
        <v>7.17</v>
      </c>
      <c r="P65" t="n">
        <v>10.24</v>
      </c>
      <c r="Q65" t="n">
        <v>17.6</v>
      </c>
      <c r="R65" t="n">
        <v>21.8</v>
      </c>
    </row>
    <row r="66">
      <c r="A66" s="5" t="inlineStr">
        <is>
          <t>Eigenkapitalquote in %</t>
        </is>
      </c>
      <c r="B66" s="5" t="inlineStr">
        <is>
          <t>Equity Ratio in %</t>
        </is>
      </c>
      <c r="C66" t="inlineStr">
        <is>
          <t>-</t>
        </is>
      </c>
      <c r="D66" t="n">
        <v>36.46</v>
      </c>
      <c r="E66" t="n">
        <v>35.98</v>
      </c>
      <c r="F66" t="n">
        <v>35.4</v>
      </c>
      <c r="G66" t="n">
        <v>31.6</v>
      </c>
      <c r="H66" t="n">
        <v>32.25</v>
      </c>
      <c r="I66" t="n">
        <v>30.54</v>
      </c>
      <c r="J66" t="n">
        <v>30.55</v>
      </c>
      <c r="K66" t="n">
        <v>27.79</v>
      </c>
      <c r="L66" t="n">
        <v>27.77</v>
      </c>
      <c r="M66" t="n">
        <v>28.64</v>
      </c>
      <c r="N66" t="n">
        <v>23.98</v>
      </c>
      <c r="O66" t="n">
        <v>24.1</v>
      </c>
      <c r="P66" t="n">
        <v>28.88</v>
      </c>
      <c r="Q66" t="n">
        <v>39.74</v>
      </c>
      <c r="R66" t="n">
        <v>31.18</v>
      </c>
    </row>
    <row r="67">
      <c r="A67" s="5" t="inlineStr">
        <is>
          <t>Fremdkapitalquote in %</t>
        </is>
      </c>
      <c r="B67" s="5" t="inlineStr">
        <is>
          <t>Debt Ratio in %</t>
        </is>
      </c>
      <c r="C67" t="inlineStr">
        <is>
          <t>-</t>
        </is>
      </c>
      <c r="D67" t="n">
        <v>63.54</v>
      </c>
      <c r="E67" t="n">
        <v>64.02</v>
      </c>
      <c r="F67" t="n">
        <v>64.59999999999999</v>
      </c>
      <c r="G67" t="n">
        <v>68.40000000000001</v>
      </c>
      <c r="H67" t="n">
        <v>67.75</v>
      </c>
      <c r="I67" t="n">
        <v>69.45999999999999</v>
      </c>
      <c r="J67" t="n">
        <v>69.45</v>
      </c>
      <c r="K67" t="n">
        <v>72.20999999999999</v>
      </c>
      <c r="L67" t="n">
        <v>72.23</v>
      </c>
      <c r="M67" t="n">
        <v>71.36</v>
      </c>
      <c r="N67" t="n">
        <v>76.02</v>
      </c>
      <c r="O67" t="n">
        <v>75.90000000000001</v>
      </c>
      <c r="P67" t="n">
        <v>71.12</v>
      </c>
      <c r="Q67" t="n">
        <v>60.26</v>
      </c>
      <c r="R67" t="n">
        <v>68.81999999999999</v>
      </c>
    </row>
    <row r="68">
      <c r="A68" s="5" t="inlineStr">
        <is>
          <t>Verschuldungsgrad in %</t>
        </is>
      </c>
      <c r="B68" s="5" t="inlineStr">
        <is>
          <t>Finance Gearing in %</t>
        </is>
      </c>
      <c r="C68" t="inlineStr">
        <is>
          <t>-</t>
        </is>
      </c>
      <c r="D68" t="n">
        <v>174.3</v>
      </c>
      <c r="E68" t="n">
        <v>177.94</v>
      </c>
      <c r="F68" t="n">
        <v>182.46</v>
      </c>
      <c r="G68" t="n">
        <v>216.45</v>
      </c>
      <c r="H68" t="n">
        <v>210.07</v>
      </c>
      <c r="I68" t="n">
        <v>227.44</v>
      </c>
      <c r="J68" t="n">
        <v>227.32</v>
      </c>
      <c r="K68" t="n">
        <v>259.79</v>
      </c>
      <c r="L68" t="n">
        <v>260.16</v>
      </c>
      <c r="M68" t="n">
        <v>249.17</v>
      </c>
      <c r="N68" t="n">
        <v>317.07</v>
      </c>
      <c r="O68" t="n">
        <v>314.91</v>
      </c>
      <c r="P68" t="n">
        <v>246.25</v>
      </c>
      <c r="Q68" t="n">
        <v>151.63</v>
      </c>
      <c r="R68" t="n">
        <v>220.73</v>
      </c>
    </row>
    <row r="69">
      <c r="A69" s="5" t="inlineStr"/>
      <c r="B69" s="5" t="inlineStr"/>
    </row>
    <row r="70">
      <c r="A70" s="5" t="inlineStr">
        <is>
          <t>Kurzfristige Vermögensquote in %</t>
        </is>
      </c>
      <c r="B70" s="5" t="inlineStr">
        <is>
          <t>Current Assets Ratio in %</t>
        </is>
      </c>
      <c r="C70" t="inlineStr">
        <is>
          <t>-</t>
        </is>
      </c>
      <c r="D70" t="n">
        <v>17</v>
      </c>
      <c r="E70" t="n">
        <v>13.67</v>
      </c>
      <c r="F70" t="n">
        <v>11.14</v>
      </c>
      <c r="G70" t="n">
        <v>8.109999999999999</v>
      </c>
      <c r="H70" t="n">
        <v>9.960000000000001</v>
      </c>
      <c r="I70" t="n">
        <v>5.95</v>
      </c>
      <c r="J70" t="n">
        <v>3.46</v>
      </c>
      <c r="K70" t="n">
        <v>9.73</v>
      </c>
      <c r="L70" t="n">
        <v>11.05</v>
      </c>
      <c r="M70" t="n">
        <v>12.04</v>
      </c>
      <c r="N70" t="n">
        <v>6.36</v>
      </c>
      <c r="O70" t="n">
        <v>7.17</v>
      </c>
      <c r="P70" t="n">
        <v>10.24</v>
      </c>
      <c r="Q70" t="n">
        <v>17.6</v>
      </c>
    </row>
    <row r="71">
      <c r="A71" s="5" t="inlineStr">
        <is>
          <t>Nettogewinn Marge in %</t>
        </is>
      </c>
      <c r="B71" s="5" t="inlineStr">
        <is>
          <t>Net Profit Marge in %</t>
        </is>
      </c>
      <c r="C71" t="inlineStr">
        <is>
          <t>-</t>
        </is>
      </c>
      <c r="D71" t="n">
        <v>7288.29</v>
      </c>
      <c r="E71" t="n">
        <v>3975</v>
      </c>
      <c r="F71" t="n">
        <v>4676.47</v>
      </c>
      <c r="G71" t="n">
        <v>-2043.48</v>
      </c>
      <c r="H71" t="n">
        <v>1159.09</v>
      </c>
      <c r="I71" t="n">
        <v>766.84</v>
      </c>
      <c r="J71" t="n">
        <v>969.51</v>
      </c>
      <c r="K71" t="n">
        <v>471.77</v>
      </c>
      <c r="L71" t="n">
        <v>448.72</v>
      </c>
      <c r="M71" t="n">
        <v>563.5700000000001</v>
      </c>
      <c r="N71" t="n">
        <v>408.63</v>
      </c>
      <c r="O71" t="n">
        <v>622.83</v>
      </c>
      <c r="P71" t="n">
        <v>1280.14</v>
      </c>
      <c r="Q71" t="n">
        <v>1171.88</v>
      </c>
    </row>
    <row r="72">
      <c r="A72" s="5" t="inlineStr">
        <is>
          <t>Operative Ergebnis Marge in %</t>
        </is>
      </c>
      <c r="B72" s="5" t="inlineStr">
        <is>
          <t>EBIT Marge in %</t>
        </is>
      </c>
      <c r="C72" t="inlineStr">
        <is>
          <t>-</t>
        </is>
      </c>
      <c r="D72" t="n">
        <v>10081.08</v>
      </c>
      <c r="E72" t="n">
        <v>6408.33</v>
      </c>
      <c r="F72" t="n">
        <v>5632.35</v>
      </c>
      <c r="G72" t="n">
        <v>5601.45</v>
      </c>
      <c r="H72" t="n">
        <v>4335.23</v>
      </c>
      <c r="I72" t="n">
        <v>4072.54</v>
      </c>
      <c r="J72" t="n">
        <v>4231.71</v>
      </c>
      <c r="K72" t="n">
        <v>2762.1</v>
      </c>
      <c r="L72" t="n">
        <v>2829.06</v>
      </c>
      <c r="M72" t="n">
        <v>2563.57</v>
      </c>
      <c r="N72" t="n">
        <v>2038.07</v>
      </c>
      <c r="O72" t="n">
        <v>2382.13</v>
      </c>
      <c r="P72" t="n">
        <v>2836.88</v>
      </c>
      <c r="Q72" t="n">
        <v>2226.56</v>
      </c>
    </row>
    <row r="73">
      <c r="A73" s="5" t="inlineStr">
        <is>
          <t>Vermögensumsschlag in %</t>
        </is>
      </c>
      <c r="B73" s="5" t="inlineStr">
        <is>
          <t>Asset Turnover in %</t>
        </is>
      </c>
      <c r="C73" t="inlineStr">
        <is>
          <t>-</t>
        </is>
      </c>
      <c r="D73" t="n">
        <v>0.04</v>
      </c>
      <c r="E73" t="n">
        <v>0.05</v>
      </c>
      <c r="F73" t="n">
        <v>0.06</v>
      </c>
      <c r="G73" t="n">
        <v>0.06</v>
      </c>
      <c r="H73" t="n">
        <v>0.07000000000000001</v>
      </c>
      <c r="I73" t="n">
        <v>0.08</v>
      </c>
      <c r="J73" t="n">
        <v>0.06</v>
      </c>
      <c r="K73" t="n">
        <v>0.11</v>
      </c>
      <c r="L73" t="n">
        <v>0.1</v>
      </c>
      <c r="M73" t="n">
        <v>0.14</v>
      </c>
      <c r="N73" t="n">
        <v>0.18</v>
      </c>
      <c r="O73" t="n">
        <v>0.18</v>
      </c>
      <c r="P73" t="n">
        <v>0.13</v>
      </c>
      <c r="Q73" t="n">
        <v>0.1</v>
      </c>
    </row>
    <row r="74">
      <c r="A74" s="5" t="inlineStr">
        <is>
          <t>Langfristige Vermögensquote in %</t>
        </is>
      </c>
      <c r="B74" s="5" t="inlineStr">
        <is>
          <t>Non-Current Assets Ratio in %</t>
        </is>
      </c>
      <c r="C74" t="inlineStr">
        <is>
          <t>-</t>
        </is>
      </c>
      <c r="D74" t="n">
        <v>83.03</v>
      </c>
      <c r="E74" t="n">
        <v>86.34999999999999</v>
      </c>
      <c r="F74" t="n">
        <v>88.89</v>
      </c>
      <c r="G74" t="n">
        <v>91.86</v>
      </c>
      <c r="H74" t="n">
        <v>90.06999999999999</v>
      </c>
      <c r="I74" t="n">
        <v>94.05</v>
      </c>
      <c r="J74" t="n">
        <v>96.53</v>
      </c>
      <c r="K74" t="n">
        <v>90.27</v>
      </c>
      <c r="L74" t="n">
        <v>88.97</v>
      </c>
      <c r="M74" t="n">
        <v>87.95</v>
      </c>
      <c r="N74" t="n">
        <v>93.67</v>
      </c>
      <c r="O74" t="n">
        <v>92.81999999999999</v>
      </c>
      <c r="P74" t="n">
        <v>89.73</v>
      </c>
      <c r="Q74" t="n">
        <v>82.37</v>
      </c>
    </row>
    <row r="75">
      <c r="A75" s="5" t="inlineStr">
        <is>
          <t>Gesamtkapitalrentabilität</t>
        </is>
      </c>
      <c r="B75" s="5" t="inlineStr">
        <is>
          <t>ROA Return on Assets in %</t>
        </is>
      </c>
      <c r="C75" t="inlineStr">
        <is>
          <t>-</t>
        </is>
      </c>
      <c r="D75" t="n">
        <v>3.04</v>
      </c>
      <c r="E75" t="n">
        <v>1.92</v>
      </c>
      <c r="F75" t="n">
        <v>2.72</v>
      </c>
      <c r="G75" t="n">
        <v>-1.18</v>
      </c>
      <c r="H75" t="n">
        <v>0.83</v>
      </c>
      <c r="I75" t="n">
        <v>0.58</v>
      </c>
      <c r="J75" t="n">
        <v>0.61</v>
      </c>
      <c r="K75" t="n">
        <v>0.53</v>
      </c>
      <c r="L75" t="n">
        <v>0.47</v>
      </c>
      <c r="M75" t="n">
        <v>0.8</v>
      </c>
      <c r="N75" t="n">
        <v>0.73</v>
      </c>
      <c r="O75" t="n">
        <v>1.13</v>
      </c>
      <c r="P75" t="n">
        <v>1.7</v>
      </c>
      <c r="Q75" t="n">
        <v>1.12</v>
      </c>
    </row>
    <row r="76">
      <c r="A76" s="5" t="inlineStr">
        <is>
          <t>Ertrag des eingesetzten Kapitals</t>
        </is>
      </c>
      <c r="B76" s="5" t="inlineStr">
        <is>
          <t>ROCE Return on Cap. Empl. in %</t>
        </is>
      </c>
      <c r="C76" t="inlineStr">
        <is>
          <t>-</t>
        </is>
      </c>
      <c r="D76" t="n">
        <v>4.79</v>
      </c>
      <c r="E76" t="n">
        <v>3.67</v>
      </c>
      <c r="F76" t="n">
        <v>3.83</v>
      </c>
      <c r="G76" t="n">
        <v>3.73</v>
      </c>
      <c r="H76" t="n">
        <v>3.2</v>
      </c>
      <c r="I76" t="n">
        <v>3.74</v>
      </c>
      <c r="J76" t="n">
        <v>2.89</v>
      </c>
      <c r="K76" t="n">
        <v>3.35</v>
      </c>
      <c r="L76" t="n">
        <v>3.26</v>
      </c>
      <c r="M76" t="n">
        <v>3.94</v>
      </c>
      <c r="N76" t="n">
        <v>3.76</v>
      </c>
      <c r="O76" t="n">
        <v>4.49</v>
      </c>
      <c r="P76" t="n">
        <v>3.86</v>
      </c>
      <c r="Q76" t="n">
        <v>2.2</v>
      </c>
    </row>
    <row r="77">
      <c r="A77" s="5" t="inlineStr">
        <is>
          <t>Eigenkapital zu Anlagevermögen</t>
        </is>
      </c>
      <c r="B77" s="5" t="inlineStr">
        <is>
          <t>Equity to Fixed Assets in %</t>
        </is>
      </c>
      <c r="C77" t="inlineStr">
        <is>
          <t>-</t>
        </is>
      </c>
      <c r="D77" t="n">
        <v>43.73</v>
      </c>
      <c r="E77" t="n">
        <v>41.51</v>
      </c>
      <c r="F77" t="n">
        <v>39.66</v>
      </c>
      <c r="G77" t="n">
        <v>34.23</v>
      </c>
      <c r="H77" t="n">
        <v>35.58</v>
      </c>
      <c r="I77" t="n">
        <v>32.28</v>
      </c>
      <c r="J77" t="n">
        <v>31.43</v>
      </c>
      <c r="K77" t="n">
        <v>30.71</v>
      </c>
      <c r="L77" t="n">
        <v>31.14</v>
      </c>
      <c r="M77" t="n">
        <v>32.48</v>
      </c>
      <c r="N77" t="n">
        <v>25.53</v>
      </c>
      <c r="O77" t="n">
        <v>25.89</v>
      </c>
      <c r="P77" t="n">
        <v>32.1</v>
      </c>
      <c r="Q77" t="n">
        <v>48.03</v>
      </c>
    </row>
    <row r="78">
      <c r="A78" s="5" t="inlineStr">
        <is>
          <t>Liquidität Dritten Grades</t>
        </is>
      </c>
      <c r="B78" s="5" t="inlineStr">
        <is>
          <t>Current Ratio in %</t>
        </is>
      </c>
      <c r="C78" t="inlineStr">
        <is>
          <t>-</t>
        </is>
      </c>
      <c r="D78" t="n">
        <v>140.11</v>
      </c>
      <c r="E78" t="n">
        <v>85.83</v>
      </c>
      <c r="F78" t="n">
        <v>76.28</v>
      </c>
      <c r="G78" t="n">
        <v>59.83</v>
      </c>
      <c r="H78" t="n">
        <v>335.99</v>
      </c>
      <c r="I78" t="n">
        <v>34.58</v>
      </c>
      <c r="J78" t="n">
        <v>46.2</v>
      </c>
      <c r="K78" t="n">
        <v>129.13</v>
      </c>
      <c r="L78" t="n">
        <v>115.53</v>
      </c>
      <c r="M78" t="n">
        <v>158.71</v>
      </c>
      <c r="N78" t="n">
        <v>181.21</v>
      </c>
      <c r="O78" t="n">
        <v>205.56</v>
      </c>
      <c r="P78" t="n">
        <v>419.31</v>
      </c>
      <c r="Q78" t="n">
        <v>476.81</v>
      </c>
    </row>
    <row r="79">
      <c r="A79" s="5" t="inlineStr">
        <is>
          <t>Operativer Cashflow</t>
        </is>
      </c>
      <c r="B79" s="5" t="inlineStr">
        <is>
          <t>Operating Cashflow in M</t>
        </is>
      </c>
      <c r="C79" t="inlineStr">
        <is>
          <t>-</t>
        </is>
      </c>
      <c r="D79" t="n">
        <v>1533.958</v>
      </c>
      <c r="E79" t="n">
        <v>728.5749000000001</v>
      </c>
      <c r="F79" t="n">
        <v>876.4523999999999</v>
      </c>
      <c r="G79" t="n">
        <v>1262.5578</v>
      </c>
      <c r="H79" t="n">
        <v>827.0748</v>
      </c>
      <c r="I79" t="n">
        <v>998.5248</v>
      </c>
      <c r="J79" t="n">
        <v>748.8936</v>
      </c>
      <c r="K79" t="n">
        <v>347.9292</v>
      </c>
      <c r="L79" t="n">
        <v>291.566</v>
      </c>
      <c r="M79" t="n">
        <v>339.864</v>
      </c>
      <c r="N79" t="n">
        <v>205.984</v>
      </c>
      <c r="O79" t="n">
        <v>163.699</v>
      </c>
      <c r="P79" t="n">
        <v>742.436</v>
      </c>
      <c r="Q79" t="n">
        <v>1050.225</v>
      </c>
    </row>
    <row r="80">
      <c r="A80" s="5" t="inlineStr">
        <is>
          <t>Aktienrückkauf</t>
        </is>
      </c>
      <c r="B80" s="5" t="inlineStr">
        <is>
          <t>Share Buyback in M</t>
        </is>
      </c>
      <c r="C80" t="n">
        <v>0</v>
      </c>
      <c r="D80" t="n">
        <v>-8.539999999999992</v>
      </c>
      <c r="E80" t="n">
        <v>-1.950000000000003</v>
      </c>
      <c r="F80" t="n">
        <v>0</v>
      </c>
      <c r="G80" t="n">
        <v>0</v>
      </c>
      <c r="H80" t="n">
        <v>0</v>
      </c>
      <c r="I80" t="n">
        <v>0</v>
      </c>
      <c r="J80" t="n">
        <v>-22.86</v>
      </c>
      <c r="K80" t="n">
        <v>-0.01999999999999602</v>
      </c>
      <c r="L80" t="n">
        <v>-6.5</v>
      </c>
      <c r="M80" t="n">
        <v>-7.800000000000004</v>
      </c>
      <c r="N80" t="n">
        <v>-0.09999999999999787</v>
      </c>
      <c r="O80" t="n">
        <v>0</v>
      </c>
      <c r="P80" t="n">
        <v>-2.800000000000001</v>
      </c>
      <c r="Q80" t="n">
        <v>-18.3</v>
      </c>
    </row>
    <row r="81">
      <c r="A81" s="5" t="inlineStr">
        <is>
          <t>Umsatzwachstum 1J in %</t>
        </is>
      </c>
      <c r="B81" s="5" t="inlineStr">
        <is>
          <t>Revenue Growth 1Y in %</t>
        </is>
      </c>
      <c r="C81" t="inlineStr">
        <is>
          <t>-</t>
        </is>
      </c>
      <c r="D81" t="n">
        <v>-7.5</v>
      </c>
      <c r="E81" t="n">
        <v>-11.76</v>
      </c>
      <c r="F81" t="n">
        <v>-1.45</v>
      </c>
      <c r="G81" t="n">
        <v>-21.59</v>
      </c>
      <c r="H81" t="n">
        <v>-8.81</v>
      </c>
      <c r="I81" t="n">
        <v>17.68</v>
      </c>
      <c r="J81" t="n">
        <v>-33.87</v>
      </c>
      <c r="K81" t="n">
        <v>5.98</v>
      </c>
      <c r="L81" t="n">
        <v>-19.59</v>
      </c>
      <c r="M81" t="n">
        <v>-26.14</v>
      </c>
      <c r="N81" t="n">
        <v>-2.23</v>
      </c>
      <c r="O81" t="n">
        <v>42.91</v>
      </c>
      <c r="P81" t="n">
        <v>120.31</v>
      </c>
      <c r="Q81" t="n">
        <v>-2.29</v>
      </c>
    </row>
    <row r="82">
      <c r="A82" s="5" t="inlineStr">
        <is>
          <t>Umsatzwachstum 3J in %</t>
        </is>
      </c>
      <c r="B82" s="5" t="inlineStr">
        <is>
          <t>Revenue Growth 3Y in %</t>
        </is>
      </c>
      <c r="C82" t="inlineStr">
        <is>
          <t>-</t>
        </is>
      </c>
      <c r="D82" t="n">
        <v>-6.9</v>
      </c>
      <c r="E82" t="n">
        <v>-11.6</v>
      </c>
      <c r="F82" t="n">
        <v>-10.62</v>
      </c>
      <c r="G82" t="n">
        <v>-4.24</v>
      </c>
      <c r="H82" t="n">
        <v>-8.33</v>
      </c>
      <c r="I82" t="n">
        <v>-3.4</v>
      </c>
      <c r="J82" t="n">
        <v>-15.83</v>
      </c>
      <c r="K82" t="n">
        <v>-13.25</v>
      </c>
      <c r="L82" t="n">
        <v>-15.99</v>
      </c>
      <c r="M82" t="n">
        <v>4.85</v>
      </c>
      <c r="N82" t="n">
        <v>53.66</v>
      </c>
      <c r="O82" t="n">
        <v>53.64</v>
      </c>
      <c r="P82" t="inlineStr">
        <is>
          <t>-</t>
        </is>
      </c>
      <c r="Q82" t="inlineStr">
        <is>
          <t>-</t>
        </is>
      </c>
    </row>
    <row r="83">
      <c r="A83" s="5" t="inlineStr">
        <is>
          <t>Umsatzwachstum 5J in %</t>
        </is>
      </c>
      <c r="B83" s="5" t="inlineStr">
        <is>
          <t>Revenue Growth 5Y in %</t>
        </is>
      </c>
      <c r="C83" t="inlineStr">
        <is>
          <t>-</t>
        </is>
      </c>
      <c r="D83" t="n">
        <v>-10.22</v>
      </c>
      <c r="E83" t="n">
        <v>-5.19</v>
      </c>
      <c r="F83" t="n">
        <v>-9.609999999999999</v>
      </c>
      <c r="G83" t="n">
        <v>-8.119999999999999</v>
      </c>
      <c r="H83" t="n">
        <v>-7.72</v>
      </c>
      <c r="I83" t="n">
        <v>-11.19</v>
      </c>
      <c r="J83" t="n">
        <v>-15.17</v>
      </c>
      <c r="K83" t="n">
        <v>0.19</v>
      </c>
      <c r="L83" t="n">
        <v>23.05</v>
      </c>
      <c r="M83" t="n">
        <v>26.51</v>
      </c>
      <c r="N83" t="inlineStr">
        <is>
          <t>-</t>
        </is>
      </c>
      <c r="O83" t="inlineStr">
        <is>
          <t>-</t>
        </is>
      </c>
      <c r="P83" t="inlineStr">
        <is>
          <t>-</t>
        </is>
      </c>
      <c r="Q83" t="inlineStr">
        <is>
          <t>-</t>
        </is>
      </c>
    </row>
    <row r="84">
      <c r="A84" s="5" t="inlineStr">
        <is>
          <t>Umsatzwachstum 10J in %</t>
        </is>
      </c>
      <c r="B84" s="5" t="inlineStr">
        <is>
          <t>Revenue Growth 10Y in %</t>
        </is>
      </c>
      <c r="C84" t="inlineStr">
        <is>
          <t>-</t>
        </is>
      </c>
      <c r="D84" t="n">
        <v>-10.71</v>
      </c>
      <c r="E84" t="n">
        <v>-10.18</v>
      </c>
      <c r="F84" t="n">
        <v>-4.71</v>
      </c>
      <c r="G84" t="n">
        <v>7.46</v>
      </c>
      <c r="H84" t="n">
        <v>9.390000000000001</v>
      </c>
      <c r="I84" t="inlineStr">
        <is>
          <t>-</t>
        </is>
      </c>
      <c r="J84" t="inlineStr">
        <is>
          <t>-</t>
        </is>
      </c>
      <c r="K84" t="inlineStr">
        <is>
          <t>-</t>
        </is>
      </c>
      <c r="L84" t="inlineStr">
        <is>
          <t>-</t>
        </is>
      </c>
      <c r="M84" t="inlineStr">
        <is>
          <t>-</t>
        </is>
      </c>
      <c r="N84" t="inlineStr">
        <is>
          <t>-</t>
        </is>
      </c>
      <c r="O84" t="inlineStr">
        <is>
          <t>-</t>
        </is>
      </c>
      <c r="P84" t="inlineStr">
        <is>
          <t>-</t>
        </is>
      </c>
      <c r="Q84" t="inlineStr">
        <is>
          <t>-</t>
        </is>
      </c>
    </row>
    <row r="85">
      <c r="A85" s="5" t="inlineStr">
        <is>
          <t>Gewinnwachstum 1J in %</t>
        </is>
      </c>
      <c r="B85" s="5" t="inlineStr">
        <is>
          <t>Earnings Growth 1Y in %</t>
        </is>
      </c>
      <c r="C85" t="inlineStr">
        <is>
          <t>-</t>
        </is>
      </c>
      <c r="D85" t="n">
        <v>69.59999999999999</v>
      </c>
      <c r="E85" t="n">
        <v>-25</v>
      </c>
      <c r="F85" t="n">
        <v>-325.53</v>
      </c>
      <c r="G85" t="n">
        <v>-238.24</v>
      </c>
      <c r="H85" t="n">
        <v>37.84</v>
      </c>
      <c r="I85" t="n">
        <v>-6.92</v>
      </c>
      <c r="J85" t="n">
        <v>35.9</v>
      </c>
      <c r="K85" t="n">
        <v>11.43</v>
      </c>
      <c r="L85" t="n">
        <v>-35.98</v>
      </c>
      <c r="M85" t="n">
        <v>1.86</v>
      </c>
      <c r="N85" t="n">
        <v>-35.86</v>
      </c>
      <c r="O85" t="n">
        <v>-30.47</v>
      </c>
      <c r="P85" t="n">
        <v>140.67</v>
      </c>
      <c r="Q85" t="n">
        <v>134.37</v>
      </c>
    </row>
    <row r="86">
      <c r="A86" s="5" t="inlineStr">
        <is>
          <t>Gewinnwachstum 3J in %</t>
        </is>
      </c>
      <c r="B86" s="5" t="inlineStr">
        <is>
          <t>Earnings Growth 3Y in %</t>
        </is>
      </c>
      <c r="C86" t="inlineStr">
        <is>
          <t>-</t>
        </is>
      </c>
      <c r="D86" t="n">
        <v>-93.64</v>
      </c>
      <c r="E86" t="n">
        <v>-196.26</v>
      </c>
      <c r="F86" t="n">
        <v>-175.31</v>
      </c>
      <c r="G86" t="n">
        <v>-69.11</v>
      </c>
      <c r="H86" t="n">
        <v>22.27</v>
      </c>
      <c r="I86" t="n">
        <v>13.47</v>
      </c>
      <c r="J86" t="n">
        <v>3.78</v>
      </c>
      <c r="K86" t="n">
        <v>-7.56</v>
      </c>
      <c r="L86" t="n">
        <v>-23.33</v>
      </c>
      <c r="M86" t="n">
        <v>-21.49</v>
      </c>
      <c r="N86" t="n">
        <v>24.78</v>
      </c>
      <c r="O86" t="n">
        <v>81.52</v>
      </c>
      <c r="P86" t="inlineStr">
        <is>
          <t>-</t>
        </is>
      </c>
      <c r="Q86" t="inlineStr">
        <is>
          <t>-</t>
        </is>
      </c>
    </row>
    <row r="87">
      <c r="A87" s="5" t="inlineStr">
        <is>
          <t>Gewinnwachstum 5J in %</t>
        </is>
      </c>
      <c r="B87" s="5" t="inlineStr">
        <is>
          <t>Earnings Growth 5Y in %</t>
        </is>
      </c>
      <c r="C87" t="inlineStr">
        <is>
          <t>-</t>
        </is>
      </c>
      <c r="D87" t="n">
        <v>-96.27</v>
      </c>
      <c r="E87" t="n">
        <v>-111.57</v>
      </c>
      <c r="F87" t="n">
        <v>-99.39</v>
      </c>
      <c r="G87" t="n">
        <v>-32</v>
      </c>
      <c r="H87" t="n">
        <v>8.449999999999999</v>
      </c>
      <c r="I87" t="n">
        <v>1.26</v>
      </c>
      <c r="J87" t="n">
        <v>-4.53</v>
      </c>
      <c r="K87" t="n">
        <v>-17.8</v>
      </c>
      <c r="L87" t="n">
        <v>8.039999999999999</v>
      </c>
      <c r="M87" t="n">
        <v>42.11</v>
      </c>
      <c r="N87" t="inlineStr">
        <is>
          <t>-</t>
        </is>
      </c>
      <c r="O87" t="inlineStr">
        <is>
          <t>-</t>
        </is>
      </c>
      <c r="P87" t="inlineStr">
        <is>
          <t>-</t>
        </is>
      </c>
      <c r="Q87" t="inlineStr">
        <is>
          <t>-</t>
        </is>
      </c>
    </row>
    <row r="88">
      <c r="A88" s="5" t="inlineStr">
        <is>
          <t>Gewinnwachstum 10J in %</t>
        </is>
      </c>
      <c r="B88" s="5" t="inlineStr">
        <is>
          <t>Earnings Growth 10Y in %</t>
        </is>
      </c>
      <c r="C88" t="inlineStr">
        <is>
          <t>-</t>
        </is>
      </c>
      <c r="D88" t="n">
        <v>-47.5</v>
      </c>
      <c r="E88" t="n">
        <v>-58.05</v>
      </c>
      <c r="F88" t="n">
        <v>-58.6</v>
      </c>
      <c r="G88" t="n">
        <v>-11.98</v>
      </c>
      <c r="H88" t="n">
        <v>25.28</v>
      </c>
      <c r="I88" t="inlineStr">
        <is>
          <t>-</t>
        </is>
      </c>
      <c r="J88" t="inlineStr">
        <is>
          <t>-</t>
        </is>
      </c>
      <c r="K88" t="inlineStr">
        <is>
          <t>-</t>
        </is>
      </c>
      <c r="L88" t="inlineStr">
        <is>
          <t>-</t>
        </is>
      </c>
      <c r="M88" t="inlineStr">
        <is>
          <t>-</t>
        </is>
      </c>
      <c r="N88" t="inlineStr">
        <is>
          <t>-</t>
        </is>
      </c>
      <c r="O88" t="inlineStr">
        <is>
          <t>-</t>
        </is>
      </c>
      <c r="P88" t="inlineStr">
        <is>
          <t>-</t>
        </is>
      </c>
      <c r="Q88" t="inlineStr">
        <is>
          <t>-</t>
        </is>
      </c>
    </row>
    <row r="89">
      <c r="A89" s="5" t="inlineStr">
        <is>
          <t>PEG Ratio</t>
        </is>
      </c>
      <c r="B89" s="5" t="inlineStr">
        <is>
          <t>KGW Kurs/Gewinn/Wachstum</t>
        </is>
      </c>
      <c r="C89" t="inlineStr">
        <is>
          <t>-</t>
        </is>
      </c>
      <c r="D89" t="n">
        <v>-0.15</v>
      </c>
      <c r="E89" t="n">
        <v>-0.12</v>
      </c>
      <c r="F89" t="n">
        <v>-0.11</v>
      </c>
      <c r="G89" t="inlineStr">
        <is>
          <t>-</t>
        </is>
      </c>
      <c r="H89" t="n">
        <v>3.68</v>
      </c>
      <c r="I89" t="n">
        <v>26.75</v>
      </c>
      <c r="J89" t="n">
        <v>-4.48</v>
      </c>
      <c r="K89" t="n">
        <v>-1.58</v>
      </c>
      <c r="L89" t="n">
        <v>2.77</v>
      </c>
      <c r="M89" t="n">
        <v>0.45</v>
      </c>
      <c r="N89" t="inlineStr">
        <is>
          <t>-</t>
        </is>
      </c>
      <c r="O89" t="inlineStr">
        <is>
          <t>-</t>
        </is>
      </c>
      <c r="P89" t="inlineStr">
        <is>
          <t>-</t>
        </is>
      </c>
      <c r="Q89" t="inlineStr">
        <is>
          <t>-</t>
        </is>
      </c>
    </row>
    <row r="90">
      <c r="A90" s="5" t="inlineStr">
        <is>
          <t>EBIT-Wachstum 1J in %</t>
        </is>
      </c>
      <c r="B90" s="5" t="inlineStr">
        <is>
          <t>EBIT Growth 1Y in %</t>
        </is>
      </c>
      <c r="C90" t="inlineStr">
        <is>
          <t>-</t>
        </is>
      </c>
      <c r="D90" t="n">
        <v>45.51</v>
      </c>
      <c r="E90" t="n">
        <v>0.39</v>
      </c>
      <c r="F90" t="n">
        <v>-0.91</v>
      </c>
      <c r="G90" t="n">
        <v>1.31</v>
      </c>
      <c r="H90" t="n">
        <v>-2.93</v>
      </c>
      <c r="I90" t="n">
        <v>13.26</v>
      </c>
      <c r="J90" t="n">
        <v>1.31</v>
      </c>
      <c r="K90" t="n">
        <v>3.47</v>
      </c>
      <c r="L90" t="n">
        <v>-11.26</v>
      </c>
      <c r="M90" t="n">
        <v>-7.1</v>
      </c>
      <c r="N90" t="n">
        <v>-16.35</v>
      </c>
      <c r="O90" t="n">
        <v>20</v>
      </c>
      <c r="P90" t="n">
        <v>180.7</v>
      </c>
      <c r="Q90" t="n">
        <v>93.88</v>
      </c>
    </row>
    <row r="91">
      <c r="A91" s="5" t="inlineStr">
        <is>
          <t>EBIT-Wachstum 3J in %</t>
        </is>
      </c>
      <c r="B91" s="5" t="inlineStr">
        <is>
          <t>EBIT Growth 3Y in %</t>
        </is>
      </c>
      <c r="C91" t="inlineStr">
        <is>
          <t>-</t>
        </is>
      </c>
      <c r="D91" t="n">
        <v>15</v>
      </c>
      <c r="E91" t="n">
        <v>0.26</v>
      </c>
      <c r="F91" t="n">
        <v>-0.84</v>
      </c>
      <c r="G91" t="n">
        <v>3.88</v>
      </c>
      <c r="H91" t="n">
        <v>3.88</v>
      </c>
      <c r="I91" t="n">
        <v>6.01</v>
      </c>
      <c r="J91" t="n">
        <v>-2.16</v>
      </c>
      <c r="K91" t="n">
        <v>-4.96</v>
      </c>
      <c r="L91" t="n">
        <v>-11.57</v>
      </c>
      <c r="M91" t="n">
        <v>-1.15</v>
      </c>
      <c r="N91" t="n">
        <v>61.45</v>
      </c>
      <c r="O91" t="n">
        <v>98.19</v>
      </c>
      <c r="P91" t="inlineStr">
        <is>
          <t>-</t>
        </is>
      </c>
      <c r="Q91" t="inlineStr">
        <is>
          <t>-</t>
        </is>
      </c>
    </row>
    <row r="92">
      <c r="A92" s="5" t="inlineStr">
        <is>
          <t>EBIT-Wachstum 5J in %</t>
        </is>
      </c>
      <c r="B92" s="5" t="inlineStr">
        <is>
          <t>EBIT Growth 5Y in %</t>
        </is>
      </c>
      <c r="C92" t="inlineStr">
        <is>
          <t>-</t>
        </is>
      </c>
      <c r="D92" t="n">
        <v>8.67</v>
      </c>
      <c r="E92" t="n">
        <v>2.22</v>
      </c>
      <c r="F92" t="n">
        <v>2.41</v>
      </c>
      <c r="G92" t="n">
        <v>3.28</v>
      </c>
      <c r="H92" t="n">
        <v>0.77</v>
      </c>
      <c r="I92" t="n">
        <v>-0.06</v>
      </c>
      <c r="J92" t="n">
        <v>-5.99</v>
      </c>
      <c r="K92" t="n">
        <v>-2.25</v>
      </c>
      <c r="L92" t="n">
        <v>33.2</v>
      </c>
      <c r="M92" t="n">
        <v>54.23</v>
      </c>
      <c r="N92" t="inlineStr">
        <is>
          <t>-</t>
        </is>
      </c>
      <c r="O92" t="inlineStr">
        <is>
          <t>-</t>
        </is>
      </c>
      <c r="P92" t="inlineStr">
        <is>
          <t>-</t>
        </is>
      </c>
      <c r="Q92" t="inlineStr">
        <is>
          <t>-</t>
        </is>
      </c>
    </row>
    <row r="93">
      <c r="A93" s="5" t="inlineStr">
        <is>
          <t>EBIT-Wachstum 10J in %</t>
        </is>
      </c>
      <c r="B93" s="5" t="inlineStr">
        <is>
          <t>EBIT Growth 10Y in %</t>
        </is>
      </c>
      <c r="C93" t="inlineStr">
        <is>
          <t>-</t>
        </is>
      </c>
      <c r="D93" t="n">
        <v>4.31</v>
      </c>
      <c r="E93" t="n">
        <v>-1.88</v>
      </c>
      <c r="F93" t="n">
        <v>0.08</v>
      </c>
      <c r="G93" t="n">
        <v>18.24</v>
      </c>
      <c r="H93" t="n">
        <v>27.5</v>
      </c>
      <c r="I93" t="inlineStr">
        <is>
          <t>-</t>
        </is>
      </c>
      <c r="J93" t="inlineStr">
        <is>
          <t>-</t>
        </is>
      </c>
      <c r="K93" t="inlineStr">
        <is>
          <t>-</t>
        </is>
      </c>
      <c r="L93" t="inlineStr">
        <is>
          <t>-</t>
        </is>
      </c>
      <c r="M93" t="inlineStr">
        <is>
          <t>-</t>
        </is>
      </c>
      <c r="N93" t="inlineStr">
        <is>
          <t>-</t>
        </is>
      </c>
      <c r="O93" t="inlineStr">
        <is>
          <t>-</t>
        </is>
      </c>
      <c r="P93" t="inlineStr">
        <is>
          <t>-</t>
        </is>
      </c>
      <c r="Q93" t="inlineStr">
        <is>
          <t>-</t>
        </is>
      </c>
    </row>
    <row r="94">
      <c r="A94" s="5" t="inlineStr">
        <is>
          <t>Op.Cashflow Wachstum 1J in %</t>
        </is>
      </c>
      <c r="B94" s="5" t="inlineStr">
        <is>
          <t>Op.Cashflow Wachstum 1Y in %</t>
        </is>
      </c>
      <c r="C94" t="inlineStr">
        <is>
          <t>-</t>
        </is>
      </c>
      <c r="D94" t="n">
        <v>87.8</v>
      </c>
      <c r="E94" t="n">
        <v>-19.17</v>
      </c>
      <c r="F94" t="n">
        <v>-30.58</v>
      </c>
      <c r="G94" t="n">
        <v>52.65</v>
      </c>
      <c r="H94" t="n">
        <v>-17.17</v>
      </c>
      <c r="I94" t="n">
        <v>33.33</v>
      </c>
      <c r="J94" t="n">
        <v>43.5</v>
      </c>
      <c r="K94" t="n">
        <v>19.28</v>
      </c>
      <c r="L94" t="n">
        <v>-26.41</v>
      </c>
      <c r="M94" t="n">
        <v>32.16</v>
      </c>
      <c r="N94" t="n">
        <v>25.43</v>
      </c>
      <c r="O94" t="n">
        <v>-77.95</v>
      </c>
      <c r="P94" t="n">
        <v>-35.63</v>
      </c>
      <c r="Q94" t="n">
        <v>53.16</v>
      </c>
    </row>
    <row r="95">
      <c r="A95" s="5" t="inlineStr">
        <is>
          <t>Op.Cashflow Wachstum 3J in %</t>
        </is>
      </c>
      <c r="B95" s="5" t="inlineStr">
        <is>
          <t>Op.Cashflow Wachstum 3Y in %</t>
        </is>
      </c>
      <c r="C95" t="inlineStr">
        <is>
          <t>-</t>
        </is>
      </c>
      <c r="D95" t="n">
        <v>12.68</v>
      </c>
      <c r="E95" t="n">
        <v>0.97</v>
      </c>
      <c r="F95" t="n">
        <v>1.63</v>
      </c>
      <c r="G95" t="n">
        <v>22.94</v>
      </c>
      <c r="H95" t="n">
        <v>19.89</v>
      </c>
      <c r="I95" t="n">
        <v>32.04</v>
      </c>
      <c r="J95" t="n">
        <v>12.12</v>
      </c>
      <c r="K95" t="n">
        <v>8.34</v>
      </c>
      <c r="L95" t="n">
        <v>10.39</v>
      </c>
      <c r="M95" t="n">
        <v>-6.79</v>
      </c>
      <c r="N95" t="n">
        <v>-29.38</v>
      </c>
      <c r="O95" t="n">
        <v>-20.14</v>
      </c>
      <c r="P95" t="inlineStr">
        <is>
          <t>-</t>
        </is>
      </c>
      <c r="Q95" t="inlineStr">
        <is>
          <t>-</t>
        </is>
      </c>
    </row>
    <row r="96">
      <c r="A96" s="5" t="inlineStr">
        <is>
          <t>Op.Cashflow Wachstum 5J in %</t>
        </is>
      </c>
      <c r="B96" s="5" t="inlineStr">
        <is>
          <t>Op.Cashflow Wachstum 5Y in %</t>
        </is>
      </c>
      <c r="C96" t="inlineStr">
        <is>
          <t>-</t>
        </is>
      </c>
      <c r="D96" t="n">
        <v>14.71</v>
      </c>
      <c r="E96" t="n">
        <v>3.81</v>
      </c>
      <c r="F96" t="n">
        <v>16.35</v>
      </c>
      <c r="G96" t="n">
        <v>26.32</v>
      </c>
      <c r="H96" t="n">
        <v>10.51</v>
      </c>
      <c r="I96" t="n">
        <v>20.37</v>
      </c>
      <c r="J96" t="n">
        <v>18.79</v>
      </c>
      <c r="K96" t="n">
        <v>-5.5</v>
      </c>
      <c r="L96" t="n">
        <v>-16.48</v>
      </c>
      <c r="M96" t="n">
        <v>-0.57</v>
      </c>
      <c r="N96" t="inlineStr">
        <is>
          <t>-</t>
        </is>
      </c>
      <c r="O96" t="inlineStr">
        <is>
          <t>-</t>
        </is>
      </c>
      <c r="P96" t="inlineStr">
        <is>
          <t>-</t>
        </is>
      </c>
      <c r="Q96" t="inlineStr">
        <is>
          <t>-</t>
        </is>
      </c>
    </row>
    <row r="97">
      <c r="A97" s="5" t="inlineStr">
        <is>
          <t>Op.Cashflow Wachstum 10J in %</t>
        </is>
      </c>
      <c r="B97" s="5" t="inlineStr">
        <is>
          <t>Op.Cashflow Wachstum 10Y in %</t>
        </is>
      </c>
      <c r="C97" t="inlineStr">
        <is>
          <t>-</t>
        </is>
      </c>
      <c r="D97" t="n">
        <v>17.54</v>
      </c>
      <c r="E97" t="n">
        <v>11.3</v>
      </c>
      <c r="F97" t="n">
        <v>5.42</v>
      </c>
      <c r="G97" t="n">
        <v>4.92</v>
      </c>
      <c r="H97" t="n">
        <v>4.97</v>
      </c>
      <c r="I97" t="inlineStr">
        <is>
          <t>-</t>
        </is>
      </c>
      <c r="J97" t="inlineStr">
        <is>
          <t>-</t>
        </is>
      </c>
      <c r="K97" t="inlineStr">
        <is>
          <t>-</t>
        </is>
      </c>
      <c r="L97" t="inlineStr">
        <is>
          <t>-</t>
        </is>
      </c>
      <c r="M97" t="inlineStr">
        <is>
          <t>-</t>
        </is>
      </c>
      <c r="N97" t="inlineStr">
        <is>
          <t>-</t>
        </is>
      </c>
      <c r="O97" t="inlineStr">
        <is>
          <t>-</t>
        </is>
      </c>
      <c r="P97" t="inlineStr">
        <is>
          <t>-</t>
        </is>
      </c>
      <c r="Q97" t="inlineStr">
        <is>
          <t>-</t>
        </is>
      </c>
    </row>
    <row r="98">
      <c r="A98" s="5" t="inlineStr">
        <is>
          <t>Working Capital in Mio</t>
        </is>
      </c>
      <c r="B98" s="5" t="inlineStr">
        <is>
          <t>Working Capital in M</t>
        </is>
      </c>
      <c r="C98" t="inlineStr">
        <is>
          <t>-</t>
        </is>
      </c>
      <c r="D98" t="n">
        <v>129.3</v>
      </c>
      <c r="E98" t="n">
        <v>-56.2</v>
      </c>
      <c r="F98" t="n">
        <v>-81.09999999999999</v>
      </c>
      <c r="G98" t="n">
        <v>-130.5</v>
      </c>
      <c r="H98" t="n">
        <v>171.8</v>
      </c>
      <c r="I98" t="n">
        <v>-285.5</v>
      </c>
      <c r="J98" t="n">
        <v>-104.7</v>
      </c>
      <c r="K98" t="n">
        <v>48.5</v>
      </c>
      <c r="L98" t="n">
        <v>33.4</v>
      </c>
      <c r="M98" t="n">
        <v>91.3</v>
      </c>
      <c r="N98" t="n">
        <v>63.1</v>
      </c>
      <c r="O98" t="n">
        <v>81.59999999999999</v>
      </c>
      <c r="P98" t="n">
        <v>165.4</v>
      </c>
      <c r="Q98" t="n">
        <v>186.9</v>
      </c>
      <c r="R98" t="n">
        <v>3.5</v>
      </c>
    </row>
  </sheetData>
  <pageMargins bottom="1" footer="0.5" header="0.5" left="0.75" right="0.75" top="1"/>
</worksheet>
</file>

<file path=xl/worksheets/sheet18.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21"/>
    <col customWidth="1" max="14" min="14" width="10"/>
    <col customWidth="1" max="15" min="15" width="10"/>
    <col customWidth="1" max="16" min="16" width="10"/>
    <col customWidth="1" max="17" min="17" width="10"/>
    <col customWidth="1" max="18" min="18" width="21"/>
    <col customWidth="1" max="19" min="19" width="20"/>
    <col customWidth="1" max="20" min="20" width="10"/>
    <col customWidth="1" max="21" min="21" width="21"/>
    <col customWidth="1" max="22" min="22" width="21"/>
    <col customWidth="1" max="23" min="23" width="10"/>
  </cols>
  <sheetData>
    <row r="1">
      <c r="A1" s="1" t="inlineStr">
        <is>
          <t xml:space="preserve">DMG MORI </t>
        </is>
      </c>
      <c r="B1" s="2" t="inlineStr">
        <is>
          <t>WKN: 587800  ISIN: DE0005878003  Symbol:GIL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1870</t>
        </is>
      </c>
      <c r="C4" s="5" t="inlineStr">
        <is>
          <t>Telefon / Phone</t>
        </is>
      </c>
      <c r="D4" s="5" t="inlineStr"/>
      <c r="E4" t="inlineStr">
        <is>
          <t>+49-5205-74-0</t>
        </is>
      </c>
      <c r="G4" t="inlineStr">
        <is>
          <t>11.02.2020</t>
        </is>
      </c>
      <c r="H4" t="inlineStr">
        <is>
          <t>Preliminary Results</t>
        </is>
      </c>
      <c r="J4" t="inlineStr">
        <is>
          <t>DMG MORI CO., LTD.</t>
        </is>
      </c>
      <c r="L4" t="inlineStr">
        <is>
          <t>76,03%</t>
        </is>
      </c>
    </row>
    <row r="5">
      <c r="A5" s="5" t="inlineStr">
        <is>
          <t>Ticker</t>
        </is>
      </c>
      <c r="B5" t="inlineStr">
        <is>
          <t>GIL</t>
        </is>
      </c>
      <c r="C5" s="5" t="inlineStr">
        <is>
          <t>Fax</t>
        </is>
      </c>
      <c r="D5" s="5" t="inlineStr"/>
      <c r="E5" t="inlineStr">
        <is>
          <t>+49-5205-74-3009</t>
        </is>
      </c>
      <c r="G5" t="inlineStr">
        <is>
          <t>10.03.2020</t>
        </is>
      </c>
      <c r="H5" t="inlineStr">
        <is>
          <t>Annual Press Conference</t>
        </is>
      </c>
      <c r="J5" t="inlineStr">
        <is>
          <t>Deutsche Asset &amp; Wealth Management Investment GmbH</t>
        </is>
      </c>
      <c r="L5" t="inlineStr">
        <is>
          <t>5,18%</t>
        </is>
      </c>
    </row>
    <row r="6">
      <c r="A6" s="5" t="inlineStr">
        <is>
          <t>Gelistet Seit / Listed Since</t>
        </is>
      </c>
      <c r="B6" t="inlineStr">
        <is>
          <t>01.01.1949</t>
        </is>
      </c>
      <c r="C6" s="5" t="inlineStr">
        <is>
          <t>Internet</t>
        </is>
      </c>
      <c r="D6" s="5" t="inlineStr"/>
      <c r="E6" t="inlineStr">
        <is>
          <t>http://www.dmgmori.com</t>
        </is>
      </c>
      <c r="G6" t="inlineStr">
        <is>
          <t>28.04.2020</t>
        </is>
      </c>
      <c r="H6" t="inlineStr">
        <is>
          <t>Result Q1</t>
        </is>
      </c>
      <c r="J6" t="inlineStr">
        <is>
          <t>Freefloat</t>
        </is>
      </c>
      <c r="L6" t="inlineStr">
        <is>
          <t>18,79%</t>
        </is>
      </c>
    </row>
    <row r="7">
      <c r="A7" s="5" t="inlineStr">
        <is>
          <t>Nominalwert / Nominal Value</t>
        </is>
      </c>
      <c r="B7" t="inlineStr">
        <is>
          <t>2,60</t>
        </is>
      </c>
      <c r="C7" s="5" t="inlineStr">
        <is>
          <t>E-Mail</t>
        </is>
      </c>
      <c r="D7" s="5" t="inlineStr"/>
      <c r="E7" t="inlineStr">
        <is>
          <t>info@dmgmori.com</t>
        </is>
      </c>
      <c r="G7" t="inlineStr">
        <is>
          <t>15.05.2020</t>
        </is>
      </c>
      <c r="H7" t="inlineStr">
        <is>
          <t>Annual General Meeting</t>
        </is>
      </c>
    </row>
    <row r="8">
      <c r="A8" s="5" t="inlineStr">
        <is>
          <t>Land / Country</t>
        </is>
      </c>
      <c r="B8" t="inlineStr">
        <is>
          <t>Deutschland</t>
        </is>
      </c>
      <c r="C8" s="5" t="inlineStr">
        <is>
          <t>Inv. Relations Telefon / Phone</t>
        </is>
      </c>
      <c r="D8" s="5" t="inlineStr"/>
      <c r="E8" t="inlineStr">
        <is>
          <t>+49-5205-74-3115</t>
        </is>
      </c>
      <c r="G8" t="inlineStr">
        <is>
          <t>04.08.2020</t>
        </is>
      </c>
      <c r="H8" t="inlineStr">
        <is>
          <t>Score Half Year</t>
        </is>
      </c>
    </row>
    <row r="9">
      <c r="A9" s="5" t="inlineStr">
        <is>
          <t>Währung / Currency</t>
        </is>
      </c>
      <c r="B9" t="inlineStr">
        <is>
          <t>EUR</t>
        </is>
      </c>
      <c r="C9" s="5" t="inlineStr">
        <is>
          <t>Inv. Relations E-Mail</t>
        </is>
      </c>
      <c r="D9" s="5" t="inlineStr"/>
      <c r="E9" t="inlineStr">
        <is>
          <t>ir@dmgmori.com</t>
        </is>
      </c>
      <c r="G9" t="inlineStr">
        <is>
          <t>29.10.2020</t>
        </is>
      </c>
      <c r="H9" t="inlineStr">
        <is>
          <t>Q3 Earnings</t>
        </is>
      </c>
    </row>
    <row r="10">
      <c r="A10" s="5" t="inlineStr">
        <is>
          <t>Branche / Industry</t>
        </is>
      </c>
      <c r="B10" t="inlineStr">
        <is>
          <t>Spezialmaschinenbau</t>
        </is>
      </c>
      <c r="C10" s="5" t="inlineStr">
        <is>
          <t>Kontaktperson / Contact Person</t>
        </is>
      </c>
      <c r="D10" s="5" t="inlineStr"/>
      <c r="E10" t="inlineStr">
        <is>
          <t>Tanja Figge</t>
        </is>
      </c>
    </row>
    <row r="11">
      <c r="A11" s="5" t="inlineStr">
        <is>
          <t>Sektor / Sector</t>
        </is>
      </c>
      <c r="B11" t="inlineStr">
        <is>
          <t>Industry</t>
        </is>
      </c>
    </row>
    <row r="12">
      <c r="A12" s="5" t="inlineStr">
        <is>
          <t>Typ / Genre</t>
        </is>
      </c>
      <c r="B12" t="inlineStr">
        <is>
          <t>Inhaberaktie</t>
        </is>
      </c>
    </row>
    <row r="13">
      <c r="A13" s="5" t="inlineStr">
        <is>
          <t>Adresse / Address</t>
        </is>
      </c>
      <c r="B13" t="inlineStr">
        <is>
          <t>DMG MORI AktiengesellschaftGildemeisterstraße 60  D-33689 Bielefeld</t>
        </is>
      </c>
    </row>
    <row r="14">
      <c r="A14" s="5" t="inlineStr">
        <is>
          <t>Management</t>
        </is>
      </c>
      <c r="B14" t="inlineStr">
        <is>
          <t>Christian Thönes, Björn Biermann, Michael Horn</t>
        </is>
      </c>
    </row>
    <row r="15">
      <c r="A15" s="5" t="inlineStr">
        <is>
          <t>Aufsichtsrat / Board</t>
        </is>
      </c>
      <c r="B15" t="inlineStr">
        <is>
          <t>Dr. Masahiko Mori, Mario Krainhöfner, Ulrich Hocker, Stefan Stetter, Irene Bader, Prof. Dr. Berend Denkena, Tanja Fondel, Dietmar Jansen, Prof. Dr. Annette G. Köhler, James Victor Nudo, Larissa Schikowski, Michaela Schroll</t>
        </is>
      </c>
    </row>
    <row r="16">
      <c r="A16" s="5" t="inlineStr">
        <is>
          <t>Beschreibung</t>
        </is>
      </c>
      <c r="B16" t="inlineStr">
        <is>
          <t>Die DMG MORI Aktiengesellschaft ist ein weltweit tätiger Hersteller von Hightech-Maschinen, Serviceleistungen sowie Software- und Energielösungen. Hervorgegangen ist das Unternehmen aus einem Zusammenschluss der Gildemeister AG und der DMG Mori Seiki. Die Kernkompetenzen liegen im Drehen, Fräsen, Ultrasonic und Lasern und werden ergänzt durch Automatisierungs- und Softwarelösungen für Werkzeugmaschinen sowie Solar-Tracker-Systeme. Das Lieferprogramm umfasst sowohl ECO-Maschinen für einen preiswerten Einstieg in den Bereich der Standardmaschinen als auch Hightech-Maschinen für hochkomplexe Fertigungsaufgaben. Die Drehmaschinen von Graziano und Famot, die Fräsmaschinen von Deckel Maho sowie die Ultraschall- und Lasermaschinen von Sauer erfüllen eine breite Anzahl an Bearbeitungsaufgaben: Sie fertigen Präzisionsteile für die Automobilindustrie und bearbeiten Handygehäuse in der Telekommunikationsbranche. Sie produzieren Formteile für Skibindungen, bearbeiten Triebwerksteile für die Aerospace-Industrie, fertigen künstliche Hüftgelenke für die Medizintechnik mit höchster Genauigkeit oder lasern Mikrokavitäten für die Elektronikindustrie. Copyright 2014 FINANCE BASE AG</t>
        </is>
      </c>
    </row>
    <row r="17">
      <c r="A17" s="5" t="inlineStr">
        <is>
          <t>Profile</t>
        </is>
      </c>
      <c r="B17" t="inlineStr">
        <is>
          <t>DMG MORI Aktiengesellschaft is a global manufacturer of high-tech equipment, services, software and energy solutions. Emerged the company from a merger of Gildemeister AG and DMG Mori Seiki. Core competencies are in the turning, milling, ultrasonic and laser and are complemented by automation and software solutions for machine tools and solar tracking systems. The product range includes both ECO machines for cost-effective entry into the field of standard machines and high-tech machines for highly complex production tasks. The lathes from Graziano and Famot, the milling machines from Deckel Maho and ultrasonic and laser machines from Sauer meet a wide number of processing tasks: They manufacture precision parts for the automotive industry and edit cell phone housing in the telecommunications industry. They produce molded parts for ski bindings, edit engine parts for the aerospace industry, manufacture artificial hip joints for medical technology with the highest accuracy or lasers microcavities for the electronics industry.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2702</v>
      </c>
      <c r="D20" t="n">
        <v>2655</v>
      </c>
      <c r="E20" t="n">
        <v>2349</v>
      </c>
      <c r="F20" t="n">
        <v>2266</v>
      </c>
      <c r="G20" t="n">
        <v>2305</v>
      </c>
      <c r="H20" t="n">
        <v>2229</v>
      </c>
      <c r="I20" t="n">
        <v>2054</v>
      </c>
      <c r="J20" t="n">
        <v>2037</v>
      </c>
      <c r="K20" t="n">
        <v>1688</v>
      </c>
      <c r="L20" t="n">
        <v>1377</v>
      </c>
      <c r="M20" t="n">
        <v>1181</v>
      </c>
      <c r="N20" t="n">
        <v>1904</v>
      </c>
      <c r="O20" t="n">
        <v>1562</v>
      </c>
      <c r="P20" t="n">
        <v>1329</v>
      </c>
      <c r="Q20" t="n">
        <v>1126</v>
      </c>
      <c r="R20" t="n">
        <v>1052</v>
      </c>
      <c r="S20" t="n">
        <v>977.8</v>
      </c>
      <c r="T20" t="n">
        <v>1033</v>
      </c>
      <c r="U20" t="n">
        <v>1144</v>
      </c>
      <c r="V20" t="n">
        <v>923.3</v>
      </c>
      <c r="W20" t="n">
        <v>690.4</v>
      </c>
    </row>
    <row r="21">
      <c r="A21" s="5" t="inlineStr">
        <is>
          <t>Operatives Ergebnis (EBIT)</t>
        </is>
      </c>
      <c r="B21" s="5" t="inlineStr">
        <is>
          <t>EBIT Earning Before Interest &amp; Tax</t>
        </is>
      </c>
      <c r="C21" t="n">
        <v>221.7</v>
      </c>
      <c r="D21" t="n">
        <v>217.1</v>
      </c>
      <c r="E21" t="n">
        <v>180.1</v>
      </c>
      <c r="F21" t="n">
        <v>103.9</v>
      </c>
      <c r="G21" t="n">
        <v>185.9</v>
      </c>
      <c r="H21" t="n">
        <v>182.6</v>
      </c>
      <c r="I21" t="n">
        <v>147.6</v>
      </c>
      <c r="J21" t="n">
        <v>132.9</v>
      </c>
      <c r="K21" t="n">
        <v>112.5</v>
      </c>
      <c r="L21" t="n">
        <v>45</v>
      </c>
      <c r="M21" t="n">
        <v>31.8</v>
      </c>
      <c r="N21" t="n">
        <v>158.2</v>
      </c>
      <c r="O21" t="n">
        <v>125.9</v>
      </c>
      <c r="P21" t="n">
        <v>82.5</v>
      </c>
      <c r="Q21" t="n">
        <v>56.4</v>
      </c>
      <c r="R21" t="n">
        <v>41.9</v>
      </c>
      <c r="S21" t="n">
        <v>34.7</v>
      </c>
      <c r="T21" t="n">
        <v>17.2</v>
      </c>
      <c r="U21" t="n">
        <v>70.09999999999999</v>
      </c>
      <c r="V21" t="n">
        <v>62.9</v>
      </c>
      <c r="W21" t="n">
        <v>46.4</v>
      </c>
    </row>
    <row r="22">
      <c r="A22" s="5" t="inlineStr">
        <is>
          <t>Finanzergebnis</t>
        </is>
      </c>
      <c r="B22" s="5" t="inlineStr">
        <is>
          <t>Financial Result</t>
        </is>
      </c>
      <c r="C22" t="n">
        <v>-2.5</v>
      </c>
      <c r="D22" t="n">
        <v>-2.3</v>
      </c>
      <c r="E22" t="n">
        <v>-3.7</v>
      </c>
      <c r="F22" t="n">
        <v>-9.800000000000001</v>
      </c>
      <c r="G22" t="n">
        <v>31.4</v>
      </c>
      <c r="H22" t="n">
        <v>-7.3</v>
      </c>
      <c r="I22" t="n">
        <v>-12.6</v>
      </c>
      <c r="J22" t="n">
        <v>-12.8</v>
      </c>
      <c r="K22" t="n">
        <v>-45.6</v>
      </c>
      <c r="L22" t="n">
        <v>-38.5</v>
      </c>
      <c r="M22" t="n">
        <v>-24.7</v>
      </c>
      <c r="N22" t="n">
        <v>-31.5</v>
      </c>
      <c r="O22" t="n">
        <v>-42.5</v>
      </c>
      <c r="P22" t="n">
        <v>-35.1</v>
      </c>
      <c r="Q22" t="n">
        <v>-31</v>
      </c>
      <c r="R22" t="n">
        <v>-29.9</v>
      </c>
      <c r="S22" t="n">
        <v>-24.4</v>
      </c>
      <c r="T22" t="n">
        <v>-24.7</v>
      </c>
      <c r="U22" t="n">
        <v>-20.9</v>
      </c>
      <c r="V22" t="n">
        <v>-18.7</v>
      </c>
      <c r="W22" t="n">
        <v>-11.9</v>
      </c>
    </row>
    <row r="23">
      <c r="A23" s="5" t="inlineStr">
        <is>
          <t>Ergebnis vor Steuer (EBT)</t>
        </is>
      </c>
      <c r="B23" s="5" t="inlineStr">
        <is>
          <t>EBT Earning Before Tax</t>
        </is>
      </c>
      <c r="C23" t="n">
        <v>219.2</v>
      </c>
      <c r="D23" t="n">
        <v>214.8</v>
      </c>
      <c r="E23" t="n">
        <v>176.4</v>
      </c>
      <c r="F23" t="n">
        <v>94.09999999999999</v>
      </c>
      <c r="G23" t="n">
        <v>217.3</v>
      </c>
      <c r="H23" t="n">
        <v>175.3</v>
      </c>
      <c r="I23" t="n">
        <v>135</v>
      </c>
      <c r="J23" t="n">
        <v>120.1</v>
      </c>
      <c r="K23" t="n">
        <v>66.90000000000001</v>
      </c>
      <c r="L23" t="n">
        <v>6.5</v>
      </c>
      <c r="M23" t="n">
        <v>7.1</v>
      </c>
      <c r="N23" t="n">
        <v>126.7</v>
      </c>
      <c r="O23" t="n">
        <v>83.40000000000001</v>
      </c>
      <c r="P23" t="n">
        <v>47.4</v>
      </c>
      <c r="Q23" t="n">
        <v>25.4</v>
      </c>
      <c r="R23" t="n">
        <v>12</v>
      </c>
      <c r="S23" t="n">
        <v>10.3</v>
      </c>
      <c r="T23" t="n">
        <v>-7.5</v>
      </c>
      <c r="U23" t="n">
        <v>49.2</v>
      </c>
      <c r="V23" t="n">
        <v>44.2</v>
      </c>
      <c r="W23" t="n">
        <v>34.5</v>
      </c>
    </row>
    <row r="24">
      <c r="A24" s="5" t="inlineStr">
        <is>
          <t>Steuern auf Einkommen und Ertrag</t>
        </is>
      </c>
      <c r="B24" s="5" t="inlineStr">
        <is>
          <t>Taxes on income and earnings</t>
        </is>
      </c>
      <c r="C24" t="n">
        <v>64.7</v>
      </c>
      <c r="D24" t="n">
        <v>65.3</v>
      </c>
      <c r="E24" t="n">
        <v>58</v>
      </c>
      <c r="F24" t="n">
        <v>46.6</v>
      </c>
      <c r="G24" t="n">
        <v>57.7</v>
      </c>
      <c r="H24" t="n">
        <v>54.2</v>
      </c>
      <c r="I24" t="n">
        <v>41.8</v>
      </c>
      <c r="J24" t="n">
        <v>37.7</v>
      </c>
      <c r="K24" t="n">
        <v>21.4</v>
      </c>
      <c r="L24" t="n">
        <v>2.2</v>
      </c>
      <c r="M24" t="n">
        <v>2.4</v>
      </c>
      <c r="N24" t="n">
        <v>45.6</v>
      </c>
      <c r="O24" t="n">
        <v>33.3</v>
      </c>
      <c r="P24" t="n">
        <v>20.3</v>
      </c>
      <c r="Q24" t="n">
        <v>11.8</v>
      </c>
      <c r="R24" t="n">
        <v>6.4</v>
      </c>
      <c r="S24" t="n">
        <v>13.8</v>
      </c>
      <c r="T24" t="n">
        <v>11.2</v>
      </c>
      <c r="U24" t="n">
        <v>8.1</v>
      </c>
      <c r="V24" t="n">
        <v>6.1</v>
      </c>
      <c r="W24" t="n">
        <v>1.8</v>
      </c>
    </row>
    <row r="25">
      <c r="A25" s="5" t="inlineStr">
        <is>
          <t>Ergebnis nach Steuer</t>
        </is>
      </c>
      <c r="B25" s="5" t="inlineStr">
        <is>
          <t>Earnings after tax</t>
        </is>
      </c>
      <c r="C25" t="n">
        <v>154.6</v>
      </c>
      <c r="D25" t="n">
        <v>149.5</v>
      </c>
      <c r="E25" t="n">
        <v>118.4</v>
      </c>
      <c r="F25" t="n">
        <v>47.5</v>
      </c>
      <c r="G25" t="n">
        <v>159.6</v>
      </c>
      <c r="H25" t="n">
        <v>121.1</v>
      </c>
      <c r="I25" t="n">
        <v>93.2</v>
      </c>
      <c r="J25" t="n">
        <v>82.40000000000001</v>
      </c>
      <c r="K25" t="n">
        <v>45.5</v>
      </c>
      <c r="L25" t="n">
        <v>4.3</v>
      </c>
      <c r="M25" t="n">
        <v>4.7</v>
      </c>
      <c r="N25" t="n">
        <v>81.09999999999999</v>
      </c>
      <c r="O25" t="n">
        <v>50.1</v>
      </c>
      <c r="P25" t="n">
        <v>27.1</v>
      </c>
      <c r="Q25" t="n">
        <v>13.5</v>
      </c>
      <c r="R25" t="n">
        <v>5.6</v>
      </c>
      <c r="S25" t="n">
        <v>-3.6</v>
      </c>
      <c r="T25" t="n">
        <v>-18.7</v>
      </c>
      <c r="U25" t="n">
        <v>41</v>
      </c>
      <c r="V25" t="n">
        <v>38.1</v>
      </c>
      <c r="W25" t="n">
        <v>32.7</v>
      </c>
    </row>
    <row r="26">
      <c r="A26" s="5" t="inlineStr">
        <is>
          <t>Minderheitenanteil</t>
        </is>
      </c>
      <c r="B26" s="5" t="inlineStr">
        <is>
          <t>Minority Share</t>
        </is>
      </c>
      <c r="C26" t="n">
        <v>-2.6</v>
      </c>
      <c r="D26" t="n">
        <v>-1.3</v>
      </c>
      <c r="E26" t="n">
        <v>-0.9</v>
      </c>
      <c r="F26" t="n">
        <v>-2.7</v>
      </c>
      <c r="G26" t="n">
        <v>-10.2</v>
      </c>
      <c r="H26" t="n">
        <v>-10.5</v>
      </c>
      <c r="I26" t="n">
        <v>-8.1</v>
      </c>
      <c r="J26" t="n">
        <v>-5.1</v>
      </c>
      <c r="K26" t="n">
        <v>1.3</v>
      </c>
      <c r="L26" t="n">
        <v>-0.1</v>
      </c>
      <c r="M26" t="inlineStr">
        <is>
          <t>-</t>
        </is>
      </c>
      <c r="N26" t="n">
        <v>-0.1</v>
      </c>
      <c r="O26" t="n">
        <v>-0.1</v>
      </c>
      <c r="P26" t="n">
        <v>0.1</v>
      </c>
      <c r="Q26" t="n">
        <v>0.2</v>
      </c>
      <c r="R26" t="inlineStr">
        <is>
          <t>-</t>
        </is>
      </c>
      <c r="S26" t="n">
        <v>-0.2</v>
      </c>
      <c r="T26" t="n">
        <v>-0.3</v>
      </c>
      <c r="U26" t="inlineStr">
        <is>
          <t>-</t>
        </is>
      </c>
      <c r="V26" t="inlineStr">
        <is>
          <t>-</t>
        </is>
      </c>
      <c r="W26" t="inlineStr">
        <is>
          <t>-</t>
        </is>
      </c>
    </row>
    <row r="27">
      <c r="A27" s="5" t="inlineStr">
        <is>
          <t>Jahresüberschuss/-fehlbetrag</t>
        </is>
      </c>
      <c r="B27" s="5" t="inlineStr">
        <is>
          <t>Net Profit</t>
        </is>
      </c>
      <c r="C27" t="n">
        <v>151.9</v>
      </c>
      <c r="D27" t="n">
        <v>148.3</v>
      </c>
      <c r="E27" t="n">
        <v>117.4</v>
      </c>
      <c r="F27" t="n">
        <v>44.8</v>
      </c>
      <c r="G27" t="n">
        <v>149.4</v>
      </c>
      <c r="H27" t="n">
        <v>110.6</v>
      </c>
      <c r="I27" t="n">
        <v>85.09999999999999</v>
      </c>
      <c r="J27" t="n">
        <v>77.3</v>
      </c>
      <c r="K27" t="n">
        <v>46.8</v>
      </c>
      <c r="L27" t="n">
        <v>4.2</v>
      </c>
      <c r="M27" t="n">
        <v>4.7</v>
      </c>
      <c r="N27" t="n">
        <v>81.09999999999999</v>
      </c>
      <c r="O27" t="n">
        <v>50.1</v>
      </c>
      <c r="P27" t="n">
        <v>27.2</v>
      </c>
      <c r="Q27" t="n">
        <v>13.7</v>
      </c>
      <c r="R27" t="n">
        <v>5.5</v>
      </c>
      <c r="S27" t="n">
        <v>-3.7</v>
      </c>
      <c r="T27" t="n">
        <v>-19.1</v>
      </c>
      <c r="U27" t="n">
        <v>41</v>
      </c>
      <c r="V27" t="n">
        <v>38.1</v>
      </c>
      <c r="W27" t="n">
        <v>32.7</v>
      </c>
    </row>
    <row r="28">
      <c r="A28" s="5" t="inlineStr">
        <is>
          <t>Summe Umlaufvermögen</t>
        </is>
      </c>
      <c r="B28" s="5" t="inlineStr">
        <is>
          <t>Current Assets</t>
        </is>
      </c>
      <c r="C28" t="n">
        <v>1578</v>
      </c>
      <c r="D28" t="n">
        <v>1682</v>
      </c>
      <c r="E28" t="n">
        <v>1504</v>
      </c>
      <c r="F28" t="n">
        <v>1506</v>
      </c>
      <c r="G28" t="n">
        <v>1437</v>
      </c>
      <c r="H28" t="n">
        <v>1350</v>
      </c>
      <c r="I28" t="n">
        <v>1224</v>
      </c>
      <c r="J28" t="n">
        <v>1056</v>
      </c>
      <c r="K28" t="n">
        <v>908.5</v>
      </c>
      <c r="L28" t="n">
        <v>939</v>
      </c>
      <c r="M28" t="n">
        <v>774.1</v>
      </c>
      <c r="N28" t="n">
        <v>1042</v>
      </c>
      <c r="O28" t="n">
        <v>821.7</v>
      </c>
      <c r="P28" t="n">
        <v>638.7</v>
      </c>
      <c r="Q28" t="n">
        <v>659.2</v>
      </c>
      <c r="R28" t="n">
        <v>648.1</v>
      </c>
      <c r="S28" t="n">
        <v>570.1</v>
      </c>
      <c r="T28" t="n">
        <v>585.3</v>
      </c>
      <c r="U28" t="n">
        <v>562.3</v>
      </c>
      <c r="V28" t="n">
        <v>485.5</v>
      </c>
      <c r="W28" t="n">
        <v>318.2</v>
      </c>
    </row>
    <row r="29">
      <c r="A29" s="5" t="inlineStr">
        <is>
          <t>Summe Anlagevermögen</t>
        </is>
      </c>
      <c r="B29" s="5" t="inlineStr">
        <is>
          <t>Fixed Assets</t>
        </is>
      </c>
      <c r="C29" t="n">
        <v>829.3</v>
      </c>
      <c r="D29" t="n">
        <v>702.5</v>
      </c>
      <c r="E29" t="n">
        <v>687.2</v>
      </c>
      <c r="F29" t="n">
        <v>775.2</v>
      </c>
      <c r="G29" t="n">
        <v>793.1</v>
      </c>
      <c r="H29" t="n">
        <v>826.2</v>
      </c>
      <c r="I29" t="n">
        <v>737.3</v>
      </c>
      <c r="J29" t="n">
        <v>515</v>
      </c>
      <c r="K29" t="n">
        <v>422</v>
      </c>
      <c r="L29" t="n">
        <v>377.2</v>
      </c>
      <c r="M29" t="n">
        <v>343.2</v>
      </c>
      <c r="N29" t="n">
        <v>320.1</v>
      </c>
      <c r="O29" t="n">
        <v>301</v>
      </c>
      <c r="P29" t="n">
        <v>284.8</v>
      </c>
      <c r="Q29" t="n">
        <v>274.5</v>
      </c>
      <c r="R29" t="n">
        <v>262.5</v>
      </c>
      <c r="S29" t="n">
        <v>270.6</v>
      </c>
      <c r="T29" t="n">
        <v>276.3</v>
      </c>
      <c r="U29" t="n">
        <v>233.8</v>
      </c>
      <c r="V29" t="n">
        <v>210.5</v>
      </c>
      <c r="W29" t="n">
        <v>98.2</v>
      </c>
    </row>
    <row r="30">
      <c r="A30" s="5" t="inlineStr">
        <is>
          <t>Summe Aktiva</t>
        </is>
      </c>
      <c r="B30" s="5" t="inlineStr">
        <is>
          <t>Total Assets</t>
        </is>
      </c>
      <c r="C30" t="n">
        <v>2470</v>
      </c>
      <c r="D30" t="n">
        <v>2441</v>
      </c>
      <c r="E30" t="n">
        <v>2241</v>
      </c>
      <c r="F30" t="n">
        <v>2339</v>
      </c>
      <c r="G30" t="n">
        <v>2284</v>
      </c>
      <c r="H30" t="n">
        <v>2230</v>
      </c>
      <c r="I30" t="n">
        <v>2010</v>
      </c>
      <c r="J30" t="n">
        <v>1615</v>
      </c>
      <c r="K30" t="n">
        <v>1372</v>
      </c>
      <c r="L30" t="n">
        <v>1358</v>
      </c>
      <c r="M30" t="n">
        <v>1153</v>
      </c>
      <c r="N30" t="n">
        <v>1390</v>
      </c>
      <c r="O30" t="n">
        <v>1150</v>
      </c>
      <c r="P30" t="n">
        <v>954.9</v>
      </c>
      <c r="Q30" t="n">
        <v>961.4</v>
      </c>
      <c r="R30" t="n">
        <v>940</v>
      </c>
      <c r="S30" t="n">
        <v>874.9</v>
      </c>
      <c r="T30" t="n">
        <v>898.4</v>
      </c>
      <c r="U30" t="n">
        <v>801.2</v>
      </c>
      <c r="V30" t="n">
        <v>700.5</v>
      </c>
      <c r="W30" t="n">
        <v>419.1</v>
      </c>
    </row>
    <row r="31">
      <c r="A31" s="5" t="inlineStr">
        <is>
          <t>Summe kurzfristiges Fremdkapital</t>
        </is>
      </c>
      <c r="B31" s="5" t="inlineStr">
        <is>
          <t>Short-Term Debt</t>
        </is>
      </c>
      <c r="C31" t="n">
        <v>1041</v>
      </c>
      <c r="D31" t="n">
        <v>1132</v>
      </c>
      <c r="E31" t="n">
        <v>938.7</v>
      </c>
      <c r="F31" t="n">
        <v>1022</v>
      </c>
      <c r="G31" t="n">
        <v>795.1</v>
      </c>
      <c r="H31" t="n">
        <v>831.3</v>
      </c>
      <c r="I31" t="n">
        <v>764.6</v>
      </c>
      <c r="J31" t="n">
        <v>763.6</v>
      </c>
      <c r="K31" t="n">
        <v>636.4</v>
      </c>
      <c r="L31" t="n">
        <v>647.9</v>
      </c>
      <c r="M31" t="n">
        <v>446.7</v>
      </c>
      <c r="N31" t="n">
        <v>668.5</v>
      </c>
      <c r="O31" t="n">
        <v>705.4</v>
      </c>
      <c r="P31" t="n">
        <v>368.9</v>
      </c>
      <c r="Q31" t="n">
        <v>361.4</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147.7</v>
      </c>
      <c r="D32" t="n">
        <v>111.3</v>
      </c>
      <c r="E32" t="n">
        <v>138</v>
      </c>
      <c r="F32" t="n">
        <v>129.2</v>
      </c>
      <c r="G32" t="n">
        <v>131.3</v>
      </c>
      <c r="H32" t="n">
        <v>132.4</v>
      </c>
      <c r="I32" t="n">
        <v>81</v>
      </c>
      <c r="J32" t="n">
        <v>63.8</v>
      </c>
      <c r="K32" t="n">
        <v>80.2</v>
      </c>
      <c r="L32" t="n">
        <v>296.7</v>
      </c>
      <c r="M32" t="n">
        <v>325.1</v>
      </c>
      <c r="N32" t="n">
        <v>342.2</v>
      </c>
      <c r="O32" t="n">
        <v>115.2</v>
      </c>
      <c r="P32" t="n">
        <v>297.4</v>
      </c>
      <c r="Q32" t="n">
        <v>334.2</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1188</v>
      </c>
      <c r="D33" t="n">
        <v>1243</v>
      </c>
      <c r="E33" t="n">
        <v>1077</v>
      </c>
      <c r="F33" t="n">
        <v>1152</v>
      </c>
      <c r="G33" t="n">
        <v>926.4</v>
      </c>
      <c r="H33" t="n">
        <v>963.7</v>
      </c>
      <c r="I33" t="n">
        <v>845.6</v>
      </c>
      <c r="J33" t="n">
        <v>827.4</v>
      </c>
      <c r="K33" t="n">
        <v>716.7</v>
      </c>
      <c r="L33" t="n">
        <v>944.6</v>
      </c>
      <c r="M33" t="n">
        <v>771.8</v>
      </c>
      <c r="N33" t="n">
        <v>1011</v>
      </c>
      <c r="O33" t="n">
        <v>820.6</v>
      </c>
      <c r="P33" t="n">
        <v>666.3</v>
      </c>
      <c r="Q33" t="n">
        <v>695.6</v>
      </c>
      <c r="R33" t="n">
        <v>689.5</v>
      </c>
      <c r="S33" t="n">
        <v>686.1</v>
      </c>
      <c r="T33" t="n">
        <v>703.4</v>
      </c>
      <c r="U33" t="n">
        <v>586.1</v>
      </c>
      <c r="V33" t="n">
        <v>504.8</v>
      </c>
      <c r="W33" t="n">
        <v>311.9</v>
      </c>
    </row>
    <row r="34">
      <c r="A34" s="5" t="inlineStr">
        <is>
          <t>Minderheitenanteil</t>
        </is>
      </c>
      <c r="B34" s="5" t="inlineStr">
        <is>
          <t>Minority Share</t>
        </is>
      </c>
      <c r="C34" t="n">
        <v>14.3</v>
      </c>
      <c r="D34" t="n">
        <v>4.5</v>
      </c>
      <c r="E34" t="n">
        <v>3.1</v>
      </c>
      <c r="F34" t="n">
        <v>39.9</v>
      </c>
      <c r="G34" t="n">
        <v>146.6</v>
      </c>
      <c r="H34" t="n">
        <v>134.8</v>
      </c>
      <c r="I34" t="n">
        <v>94.40000000000001</v>
      </c>
      <c r="J34" t="n">
        <v>84.59999999999999</v>
      </c>
      <c r="K34" t="n">
        <v>12.1</v>
      </c>
      <c r="L34" t="n">
        <v>6.6</v>
      </c>
      <c r="M34" t="n">
        <v>-0.2</v>
      </c>
      <c r="N34" t="n">
        <v>-0.3</v>
      </c>
      <c r="O34" t="n">
        <v>-0.4</v>
      </c>
      <c r="P34" t="n">
        <v>-0.4</v>
      </c>
      <c r="Q34" t="n">
        <v>-0.1</v>
      </c>
      <c r="R34" t="n">
        <v>1</v>
      </c>
      <c r="S34" t="n">
        <v>1.2</v>
      </c>
      <c r="T34" t="n">
        <v>1.2</v>
      </c>
      <c r="U34" t="n">
        <v>11</v>
      </c>
      <c r="V34" t="n">
        <v>14.3</v>
      </c>
      <c r="W34" t="n">
        <v>5.2</v>
      </c>
    </row>
    <row r="35">
      <c r="A35" s="5" t="inlineStr">
        <is>
          <t>Summe Eigenkapital</t>
        </is>
      </c>
      <c r="B35" s="5" t="inlineStr">
        <is>
          <t>Equity</t>
        </is>
      </c>
      <c r="C35" t="n">
        <v>1267</v>
      </c>
      <c r="D35" t="n">
        <v>1193</v>
      </c>
      <c r="E35" t="n">
        <v>1162</v>
      </c>
      <c r="F35" t="n">
        <v>1148</v>
      </c>
      <c r="G35" t="n">
        <v>1211</v>
      </c>
      <c r="H35" t="n">
        <v>1131</v>
      </c>
      <c r="I35" t="n">
        <v>1070</v>
      </c>
      <c r="J35" t="n">
        <v>703.3</v>
      </c>
      <c r="K35" t="n">
        <v>643.1</v>
      </c>
      <c r="L35" t="n">
        <v>406.3</v>
      </c>
      <c r="M35" t="n">
        <v>381</v>
      </c>
      <c r="N35" t="n">
        <v>380</v>
      </c>
      <c r="O35" t="n">
        <v>329.9</v>
      </c>
      <c r="P35" t="n">
        <v>289</v>
      </c>
      <c r="Q35" t="n">
        <v>265.9</v>
      </c>
      <c r="R35" t="n">
        <v>249.5</v>
      </c>
      <c r="S35" t="n">
        <v>187.6</v>
      </c>
      <c r="T35" t="n">
        <v>193.8</v>
      </c>
      <c r="U35" t="n">
        <v>204.1</v>
      </c>
      <c r="V35" t="n">
        <v>181.4</v>
      </c>
      <c r="W35" t="n">
        <v>102</v>
      </c>
    </row>
    <row r="36">
      <c r="A36" s="5" t="inlineStr">
        <is>
          <t>Summe Passiva</t>
        </is>
      </c>
      <c r="B36" s="5" t="inlineStr">
        <is>
          <t>Liabilities &amp; Shareholder Equity</t>
        </is>
      </c>
      <c r="C36" t="n">
        <v>2470</v>
      </c>
      <c r="D36" t="n">
        <v>2441</v>
      </c>
      <c r="E36" t="n">
        <v>2241</v>
      </c>
      <c r="F36" t="n">
        <v>2339</v>
      </c>
      <c r="G36" t="n">
        <v>2284</v>
      </c>
      <c r="H36" t="n">
        <v>2230</v>
      </c>
      <c r="I36" t="n">
        <v>2010</v>
      </c>
      <c r="J36" t="n">
        <v>1615</v>
      </c>
      <c r="K36" t="n">
        <v>1372</v>
      </c>
      <c r="L36" t="n">
        <v>1358</v>
      </c>
      <c r="M36" t="n">
        <v>1153</v>
      </c>
      <c r="N36" t="n">
        <v>1390</v>
      </c>
      <c r="O36" t="n">
        <v>1150</v>
      </c>
      <c r="P36" t="n">
        <v>954.9</v>
      </c>
      <c r="Q36" t="n">
        <v>961.4</v>
      </c>
      <c r="R36" t="n">
        <v>940</v>
      </c>
      <c r="S36" t="n">
        <v>874.9</v>
      </c>
      <c r="T36" t="n">
        <v>898.4</v>
      </c>
      <c r="U36" t="n">
        <v>801.2</v>
      </c>
      <c r="V36" t="n">
        <v>700.5</v>
      </c>
      <c r="W36" t="n">
        <v>419.1</v>
      </c>
    </row>
    <row r="37">
      <c r="A37" s="5" t="inlineStr">
        <is>
          <t>Mio.Aktien im Umlauf</t>
        </is>
      </c>
      <c r="B37" s="5" t="inlineStr">
        <is>
          <t>Million shares outstanding</t>
        </is>
      </c>
      <c r="C37" t="n">
        <v>78.81999999999999</v>
      </c>
      <c r="D37" t="n">
        <v>78.81999999999999</v>
      </c>
      <c r="E37" t="n">
        <v>78.81999999999999</v>
      </c>
      <c r="F37" t="n">
        <v>78.81999999999999</v>
      </c>
      <c r="G37" t="n">
        <v>78.81999999999999</v>
      </c>
      <c r="H37" t="n">
        <v>78.81999999999999</v>
      </c>
      <c r="I37" t="n">
        <v>78.81999999999999</v>
      </c>
      <c r="J37" t="n">
        <v>60.17</v>
      </c>
      <c r="K37" t="n">
        <v>60.2</v>
      </c>
      <c r="L37" t="n">
        <v>45.6</v>
      </c>
      <c r="M37" t="n">
        <v>45.6</v>
      </c>
      <c r="N37" t="n">
        <v>43.3</v>
      </c>
      <c r="O37" t="n">
        <v>43.3</v>
      </c>
      <c r="P37" t="n">
        <v>43.3</v>
      </c>
      <c r="Q37" t="n">
        <v>43.3</v>
      </c>
      <c r="R37" t="n">
        <v>43.3</v>
      </c>
      <c r="S37" t="n">
        <v>28.9</v>
      </c>
      <c r="T37" t="n">
        <v>28.9</v>
      </c>
      <c r="U37" t="n">
        <v>28.9</v>
      </c>
      <c r="V37" t="n">
        <v>28.7</v>
      </c>
      <c r="W37" t="n">
        <v>21.7</v>
      </c>
    </row>
    <row r="38">
      <c r="A38" s="5" t="inlineStr">
        <is>
          <t>Gezeichnetes Kapital (in Mio.)</t>
        </is>
      </c>
      <c r="B38" s="5" t="inlineStr">
        <is>
          <t>Subscribed Capital in M</t>
        </is>
      </c>
      <c r="C38" t="n">
        <v>204.93</v>
      </c>
      <c r="D38" t="n">
        <v>204.93</v>
      </c>
      <c r="E38" t="n">
        <v>204.93</v>
      </c>
      <c r="F38" t="n">
        <v>204.93</v>
      </c>
      <c r="G38" t="n">
        <v>204.93</v>
      </c>
      <c r="H38" t="n">
        <v>204.93</v>
      </c>
      <c r="I38" t="n">
        <v>204.93</v>
      </c>
      <c r="J38" t="n">
        <v>156.44</v>
      </c>
      <c r="K38" t="n">
        <v>156.5</v>
      </c>
      <c r="L38" t="n">
        <v>118.5</v>
      </c>
      <c r="M38" t="n">
        <v>118.5</v>
      </c>
      <c r="N38" t="n">
        <v>112.6</v>
      </c>
      <c r="O38" t="n">
        <v>112.6</v>
      </c>
      <c r="P38" t="n">
        <v>112.6</v>
      </c>
      <c r="Q38" t="n">
        <v>112.6</v>
      </c>
      <c r="R38" t="n">
        <v>112.6</v>
      </c>
      <c r="S38" t="n">
        <v>75.09999999999999</v>
      </c>
      <c r="T38" t="n">
        <v>75.09999999999999</v>
      </c>
      <c r="U38" t="n">
        <v>75.09999999999999</v>
      </c>
      <c r="V38" t="n">
        <v>75.09999999999999</v>
      </c>
      <c r="W38" t="n">
        <v>56.4</v>
      </c>
    </row>
    <row r="39">
      <c r="A39" s="5" t="inlineStr">
        <is>
          <t>Ergebnis je Aktie (brutto)</t>
        </is>
      </c>
      <c r="B39" s="5" t="inlineStr">
        <is>
          <t>Earnings per share</t>
        </is>
      </c>
      <c r="C39" t="n">
        <v>2.78</v>
      </c>
      <c r="D39" t="n">
        <v>2.73</v>
      </c>
      <c r="E39" t="n">
        <v>2.24</v>
      </c>
      <c r="F39" t="n">
        <v>1.19</v>
      </c>
      <c r="G39" t="n">
        <v>2.76</v>
      </c>
      <c r="H39" t="n">
        <v>2.22</v>
      </c>
      <c r="I39" t="n">
        <v>1.71</v>
      </c>
      <c r="J39" t="n">
        <v>2</v>
      </c>
      <c r="K39" t="n">
        <v>1.11</v>
      </c>
      <c r="L39" t="n">
        <v>0.14</v>
      </c>
      <c r="M39" t="n">
        <v>0.16</v>
      </c>
      <c r="N39" t="n">
        <v>2.93</v>
      </c>
      <c r="O39" t="n">
        <v>1.93</v>
      </c>
      <c r="P39" t="n">
        <v>1.09</v>
      </c>
      <c r="Q39" t="n">
        <v>0.59</v>
      </c>
      <c r="R39" t="n">
        <v>0.28</v>
      </c>
      <c r="S39" t="n">
        <v>0.36</v>
      </c>
      <c r="T39" t="n">
        <v>-0.26</v>
      </c>
      <c r="U39" t="n">
        <v>1.7</v>
      </c>
      <c r="V39" t="n">
        <v>1.54</v>
      </c>
      <c r="W39" t="n">
        <v>1.59</v>
      </c>
    </row>
    <row r="40">
      <c r="A40" s="5" t="inlineStr">
        <is>
          <t>Ergebnis je Aktie (unverwässert)</t>
        </is>
      </c>
      <c r="B40" s="5" t="inlineStr">
        <is>
          <t>Basic Earnings per share</t>
        </is>
      </c>
      <c r="C40" t="n">
        <v>1.93</v>
      </c>
      <c r="D40" t="n">
        <v>1.88</v>
      </c>
      <c r="E40" t="n">
        <v>1.49</v>
      </c>
      <c r="F40" t="n">
        <v>0.57</v>
      </c>
      <c r="G40" t="n">
        <v>1.9</v>
      </c>
      <c r="H40" t="n">
        <v>1.41</v>
      </c>
      <c r="I40" t="n">
        <v>1.33</v>
      </c>
      <c r="J40" t="n">
        <v>1.32</v>
      </c>
      <c r="K40" t="n">
        <v>0.85</v>
      </c>
      <c r="L40" t="n">
        <v>0.09</v>
      </c>
      <c r="M40" t="n">
        <v>0.1</v>
      </c>
      <c r="N40" t="n">
        <v>1.87</v>
      </c>
      <c r="O40" t="n">
        <v>1.16</v>
      </c>
      <c r="P40" t="n">
        <v>0.63</v>
      </c>
      <c r="Q40" t="n">
        <v>0.32</v>
      </c>
      <c r="R40" t="n">
        <v>0.15</v>
      </c>
      <c r="S40" t="n">
        <v>-0.13</v>
      </c>
      <c r="T40" t="n">
        <v>-0.66</v>
      </c>
      <c r="U40" t="n">
        <v>1.42</v>
      </c>
      <c r="V40" t="n">
        <v>1.33</v>
      </c>
      <c r="W40" t="n">
        <v>1.51</v>
      </c>
    </row>
    <row r="41">
      <c r="A41" s="5" t="inlineStr">
        <is>
          <t>Ergebnis je Aktie (verwässert)</t>
        </is>
      </c>
      <c r="B41" s="5" t="inlineStr">
        <is>
          <t>Diluted Earnings per share</t>
        </is>
      </c>
      <c r="C41" t="n">
        <v>1.93</v>
      </c>
      <c r="D41" t="n">
        <v>1.88</v>
      </c>
      <c r="E41" t="n">
        <v>1.49</v>
      </c>
      <c r="F41" t="n">
        <v>0.57</v>
      </c>
      <c r="G41" t="n">
        <v>1.9</v>
      </c>
      <c r="H41" t="n">
        <v>1.41</v>
      </c>
      <c r="I41" t="n">
        <v>1.31</v>
      </c>
      <c r="J41" t="n">
        <v>1.32</v>
      </c>
      <c r="K41" t="n">
        <v>0.84</v>
      </c>
      <c r="L41" t="n">
        <v>0.09</v>
      </c>
      <c r="M41" t="n">
        <v>0.1</v>
      </c>
      <c r="N41" t="n">
        <v>1.87</v>
      </c>
      <c r="O41" t="n">
        <v>1.16</v>
      </c>
      <c r="P41" t="n">
        <v>0.63</v>
      </c>
      <c r="Q41" t="n">
        <v>0.32</v>
      </c>
      <c r="R41" t="n">
        <v>0.15</v>
      </c>
      <c r="S41" t="n">
        <v>-0.13</v>
      </c>
      <c r="T41" t="n">
        <v>-0.66</v>
      </c>
      <c r="U41" t="n">
        <v>1.42</v>
      </c>
      <c r="V41" t="n">
        <v>1.33</v>
      </c>
      <c r="W41" t="n">
        <v>1.51</v>
      </c>
    </row>
    <row r="42">
      <c r="A42" s="5" t="inlineStr">
        <is>
          <t>Dividende je Aktie</t>
        </is>
      </c>
      <c r="B42" s="5" t="inlineStr">
        <is>
          <t>Dividend per share</t>
        </is>
      </c>
      <c r="C42" t="inlineStr">
        <is>
          <t>-</t>
        </is>
      </c>
      <c r="D42" t="inlineStr">
        <is>
          <t>-</t>
        </is>
      </c>
      <c r="E42" t="inlineStr">
        <is>
          <t>-</t>
        </is>
      </c>
      <c r="F42" t="inlineStr">
        <is>
          <t>-</t>
        </is>
      </c>
      <c r="G42" t="n">
        <v>0.6</v>
      </c>
      <c r="H42" t="n">
        <v>0.55</v>
      </c>
      <c r="I42" t="n">
        <v>0.5</v>
      </c>
      <c r="J42" t="n">
        <v>0.35</v>
      </c>
      <c r="K42" t="n">
        <v>0.25</v>
      </c>
      <c r="L42" t="inlineStr">
        <is>
          <t>-</t>
        </is>
      </c>
      <c r="M42" t="n">
        <v>0.1</v>
      </c>
      <c r="N42" t="n">
        <v>0.4</v>
      </c>
      <c r="O42" t="n">
        <v>0.35</v>
      </c>
      <c r="P42" t="n">
        <v>0.2</v>
      </c>
      <c r="Q42" t="n">
        <v>0.1</v>
      </c>
      <c r="R42" t="inlineStr">
        <is>
          <t>-</t>
        </is>
      </c>
      <c r="S42" t="inlineStr">
        <is>
          <t>-</t>
        </is>
      </c>
      <c r="T42" t="inlineStr">
        <is>
          <t>-</t>
        </is>
      </c>
      <c r="U42" t="n">
        <v>0.99</v>
      </c>
      <c r="V42" t="n">
        <v>0.6</v>
      </c>
      <c r="W42" t="n">
        <v>0.5</v>
      </c>
    </row>
    <row r="43">
      <c r="A43" s="5" t="inlineStr">
        <is>
          <t>Sonderdividende je Aktie</t>
        </is>
      </c>
      <c r="B43" s="5" t="inlineStr">
        <is>
          <t>Special Dividend per share</t>
        </is>
      </c>
      <c r="C43" t="n">
        <v>1.17</v>
      </c>
      <c r="D43" t="n">
        <v>1.17</v>
      </c>
      <c r="E43" t="n">
        <v>1.17</v>
      </c>
      <c r="F43" t="n">
        <v>1.17</v>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inlineStr">
        <is>
          <t>-</t>
        </is>
      </c>
      <c r="D44" t="inlineStr">
        <is>
          <t>-</t>
        </is>
      </c>
      <c r="E44" t="inlineStr">
        <is>
          <t>-</t>
        </is>
      </c>
      <c r="F44" t="inlineStr">
        <is>
          <t>-</t>
        </is>
      </c>
      <c r="G44" t="n">
        <v>47.3</v>
      </c>
      <c r="H44" t="n">
        <v>43.4</v>
      </c>
      <c r="I44" t="n">
        <v>39.4</v>
      </c>
      <c r="J44" t="n">
        <v>20.4</v>
      </c>
      <c r="K44" t="n">
        <v>14.6</v>
      </c>
      <c r="L44" t="inlineStr">
        <is>
          <t>-</t>
        </is>
      </c>
      <c r="M44" t="n">
        <v>4.6</v>
      </c>
      <c r="N44" t="n">
        <v>17.3</v>
      </c>
      <c r="O44" t="n">
        <v>15.2</v>
      </c>
      <c r="P44" t="n">
        <v>8.699999999999999</v>
      </c>
      <c r="Q44" t="n">
        <v>4.3</v>
      </c>
      <c r="R44" t="inlineStr">
        <is>
          <t>-</t>
        </is>
      </c>
      <c r="S44" t="inlineStr">
        <is>
          <t>-</t>
        </is>
      </c>
      <c r="T44" t="inlineStr">
        <is>
          <t>-</t>
        </is>
      </c>
      <c r="U44" t="n">
        <v>17.2</v>
      </c>
      <c r="V44" t="n">
        <v>17.3</v>
      </c>
      <c r="W44" t="n">
        <v>10.9</v>
      </c>
    </row>
    <row r="45">
      <c r="A45" s="5" t="inlineStr">
        <is>
          <t>Umsatz</t>
        </is>
      </c>
      <c r="B45" s="5" t="inlineStr">
        <is>
          <t>Revenue</t>
        </is>
      </c>
      <c r="C45" t="n">
        <v>34.28</v>
      </c>
      <c r="D45" t="n">
        <v>33.69</v>
      </c>
      <c r="E45" t="n">
        <v>29.8</v>
      </c>
      <c r="F45" t="n">
        <v>28.75</v>
      </c>
      <c r="G45" t="n">
        <v>29.24</v>
      </c>
      <c r="H45" t="n">
        <v>28.28</v>
      </c>
      <c r="I45" t="n">
        <v>26.06</v>
      </c>
      <c r="J45" t="n">
        <v>33.86</v>
      </c>
      <c r="K45" t="n">
        <v>28.03</v>
      </c>
      <c r="L45" t="n">
        <v>30.19</v>
      </c>
      <c r="M45" t="n">
        <v>25.9</v>
      </c>
      <c r="N45" t="n">
        <v>43.97</v>
      </c>
      <c r="O45" t="n">
        <v>36.07</v>
      </c>
      <c r="P45" t="n">
        <v>30.69</v>
      </c>
      <c r="Q45" t="n">
        <v>26</v>
      </c>
      <c r="R45" t="n">
        <v>24.28</v>
      </c>
      <c r="S45" t="n">
        <v>33.83</v>
      </c>
      <c r="T45" t="n">
        <v>35.74</v>
      </c>
      <c r="U45" t="n">
        <v>39.59</v>
      </c>
      <c r="V45" t="n">
        <v>32.17</v>
      </c>
      <c r="W45" t="n">
        <v>31.82</v>
      </c>
    </row>
    <row r="46">
      <c r="A46" s="5" t="inlineStr">
        <is>
          <t>Buchwert je Aktie</t>
        </is>
      </c>
      <c r="B46" s="5" t="inlineStr">
        <is>
          <t>Book value per share</t>
        </is>
      </c>
      <c r="C46" t="n">
        <v>16.26</v>
      </c>
      <c r="D46" t="n">
        <v>15.2</v>
      </c>
      <c r="E46" t="n">
        <v>14.78</v>
      </c>
      <c r="F46" t="n">
        <v>15.07</v>
      </c>
      <c r="G46" t="n">
        <v>17.22</v>
      </c>
      <c r="H46" t="n">
        <v>16.06</v>
      </c>
      <c r="I46" t="n">
        <v>14.77</v>
      </c>
      <c r="J46" t="n">
        <v>13.1</v>
      </c>
      <c r="K46" t="n">
        <v>10.88</v>
      </c>
      <c r="L46" t="n">
        <v>9.050000000000001</v>
      </c>
      <c r="M46" t="n">
        <v>8.35</v>
      </c>
      <c r="N46" t="n">
        <v>8.77</v>
      </c>
      <c r="O46" t="n">
        <v>7.61</v>
      </c>
      <c r="P46" t="n">
        <v>6.67</v>
      </c>
      <c r="Q46" t="n">
        <v>6.14</v>
      </c>
      <c r="R46" t="n">
        <v>5.79</v>
      </c>
      <c r="S46" t="n">
        <v>6.53</v>
      </c>
      <c r="T46" t="n">
        <v>6.75</v>
      </c>
      <c r="U46" t="n">
        <v>7.44</v>
      </c>
      <c r="V46" t="n">
        <v>6.82</v>
      </c>
      <c r="W46" t="n">
        <v>4.94</v>
      </c>
    </row>
    <row r="47">
      <c r="A47" s="5" t="inlineStr">
        <is>
          <t>Cashflow je Aktie</t>
        </is>
      </c>
      <c r="B47" s="5" t="inlineStr">
        <is>
          <t>Cashflow per share</t>
        </is>
      </c>
      <c r="C47" t="n">
        <v>2.97</v>
      </c>
      <c r="D47" t="n">
        <v>2.92</v>
      </c>
      <c r="E47" t="n">
        <v>2.18</v>
      </c>
      <c r="F47" t="n">
        <v>1.57</v>
      </c>
      <c r="G47" t="n">
        <v>1.81</v>
      </c>
      <c r="H47" t="n">
        <v>2.16</v>
      </c>
      <c r="I47" t="n">
        <v>2.17</v>
      </c>
      <c r="J47" t="n">
        <v>2.8</v>
      </c>
      <c r="K47" t="n">
        <v>2.67</v>
      </c>
      <c r="L47" t="n">
        <v>1.64</v>
      </c>
      <c r="M47" t="n">
        <v>-1.65</v>
      </c>
      <c r="N47" t="n">
        <v>2.51</v>
      </c>
      <c r="O47" t="n">
        <v>2.96</v>
      </c>
      <c r="P47" t="n">
        <v>2.5</v>
      </c>
      <c r="Q47" t="n">
        <v>0.63</v>
      </c>
      <c r="R47" t="n">
        <v>0.3</v>
      </c>
      <c r="S47" t="n">
        <v>0.99</v>
      </c>
      <c r="T47" t="n">
        <v>1.65</v>
      </c>
      <c r="U47" t="n">
        <v>0.7</v>
      </c>
      <c r="V47" t="n">
        <v>-0.17</v>
      </c>
      <c r="W47" t="n">
        <v>1.1</v>
      </c>
    </row>
    <row r="48">
      <c r="A48" s="5" t="inlineStr">
        <is>
          <t>Bilanzsumme je Aktie</t>
        </is>
      </c>
      <c r="B48" s="5" t="inlineStr">
        <is>
          <t>Total assets per share</t>
        </is>
      </c>
      <c r="C48" t="n">
        <v>31.33</v>
      </c>
      <c r="D48" t="n">
        <v>30.96</v>
      </c>
      <c r="E48" t="n">
        <v>28.44</v>
      </c>
      <c r="F48" t="n">
        <v>29.68</v>
      </c>
      <c r="G48" t="n">
        <v>28.98</v>
      </c>
      <c r="H48" t="n">
        <v>28.29</v>
      </c>
      <c r="I48" t="n">
        <v>25.5</v>
      </c>
      <c r="J48" t="n">
        <v>26.85</v>
      </c>
      <c r="K48" t="n">
        <v>22.79</v>
      </c>
      <c r="L48" t="n">
        <v>29.77</v>
      </c>
      <c r="M48" t="n">
        <v>25.28</v>
      </c>
      <c r="N48" t="n">
        <v>32.11</v>
      </c>
      <c r="O48" t="n">
        <v>26.56</v>
      </c>
      <c r="P48" t="n">
        <v>22.05</v>
      </c>
      <c r="Q48" t="n">
        <v>22.2</v>
      </c>
      <c r="R48" t="n">
        <v>21.71</v>
      </c>
      <c r="S48" t="n">
        <v>30.27</v>
      </c>
      <c r="T48" t="n">
        <v>31.09</v>
      </c>
      <c r="U48" t="n">
        <v>27.72</v>
      </c>
      <c r="V48" t="n">
        <v>24.41</v>
      </c>
      <c r="W48" t="inlineStr">
        <is>
          <t>-</t>
        </is>
      </c>
    </row>
    <row r="49">
      <c r="A49" s="5" t="inlineStr">
        <is>
          <t>Personal am Ende des Jahres</t>
        </is>
      </c>
      <c r="B49" s="5" t="inlineStr">
        <is>
          <t>Staff at the end of year</t>
        </is>
      </c>
      <c r="C49" t="n">
        <v>7245</v>
      </c>
      <c r="D49" t="n">
        <v>7503</v>
      </c>
      <c r="E49" t="n">
        <v>7101</v>
      </c>
      <c r="F49" t="n">
        <v>7282</v>
      </c>
      <c r="G49" t="n">
        <v>7462</v>
      </c>
      <c r="H49" t="n">
        <v>7166</v>
      </c>
      <c r="I49" t="n">
        <v>6722</v>
      </c>
      <c r="J49" t="n">
        <v>6496</v>
      </c>
      <c r="K49" t="n">
        <v>6032</v>
      </c>
      <c r="L49" t="n">
        <v>5445</v>
      </c>
      <c r="M49" t="n">
        <v>5450</v>
      </c>
      <c r="N49" t="n">
        <v>6451</v>
      </c>
      <c r="O49" t="n">
        <v>5998</v>
      </c>
      <c r="P49" t="n">
        <v>5558</v>
      </c>
      <c r="Q49" t="n">
        <v>5272</v>
      </c>
      <c r="R49" t="n">
        <v>5174</v>
      </c>
      <c r="S49" t="n">
        <v>5028</v>
      </c>
      <c r="T49" t="n">
        <v>5045</v>
      </c>
      <c r="U49" t="n">
        <v>5212</v>
      </c>
      <c r="V49" t="n">
        <v>4637</v>
      </c>
      <c r="W49" t="n">
        <v>3340</v>
      </c>
    </row>
    <row r="50">
      <c r="A50" s="5" t="inlineStr">
        <is>
          <t>Personalaufwand in Mio. EUR</t>
        </is>
      </c>
      <c r="B50" s="5" t="inlineStr">
        <is>
          <t>Personnel expenses in M</t>
        </is>
      </c>
      <c r="C50" t="n">
        <v>592.4</v>
      </c>
      <c r="D50" t="n">
        <v>595.9</v>
      </c>
      <c r="E50" t="n">
        <v>550.7</v>
      </c>
      <c r="F50" t="n">
        <v>572</v>
      </c>
      <c r="G50" t="n">
        <v>545.5</v>
      </c>
      <c r="H50" t="n">
        <v>506.1</v>
      </c>
      <c r="I50" t="n">
        <v>465.2</v>
      </c>
      <c r="J50" t="n">
        <v>440.4</v>
      </c>
      <c r="K50" t="n">
        <v>384.7</v>
      </c>
      <c r="L50" t="n">
        <v>333.2</v>
      </c>
      <c r="M50" t="n">
        <v>346</v>
      </c>
      <c r="N50" t="n">
        <v>405.5</v>
      </c>
      <c r="O50" t="n">
        <v>366.4</v>
      </c>
      <c r="P50" t="n">
        <v>320.2</v>
      </c>
      <c r="Q50" t="n">
        <v>295.9</v>
      </c>
      <c r="R50" t="n">
        <v>282.5</v>
      </c>
      <c r="S50" t="n">
        <v>270.6</v>
      </c>
      <c r="T50" t="n">
        <v>270.2</v>
      </c>
      <c r="U50" t="n">
        <v>270.6</v>
      </c>
      <c r="V50" t="n">
        <v>212.5</v>
      </c>
      <c r="W50" t="n">
        <v>171.4</v>
      </c>
    </row>
    <row r="51">
      <c r="A51" s="5" t="inlineStr">
        <is>
          <t>Aufwand je Mitarbeiter in EUR</t>
        </is>
      </c>
      <c r="B51" s="5" t="inlineStr">
        <is>
          <t>Effort per employee</t>
        </is>
      </c>
      <c r="C51" t="n">
        <v>81767</v>
      </c>
      <c r="D51" t="n">
        <v>79422</v>
      </c>
      <c r="E51" t="n">
        <v>77552</v>
      </c>
      <c r="F51" t="n">
        <v>78550</v>
      </c>
      <c r="G51" t="n">
        <v>73104</v>
      </c>
      <c r="H51" t="n">
        <v>70625</v>
      </c>
      <c r="I51" t="n">
        <v>69206</v>
      </c>
      <c r="J51" t="n">
        <v>67796</v>
      </c>
      <c r="K51" t="n">
        <v>63777</v>
      </c>
      <c r="L51" t="n">
        <v>61194</v>
      </c>
      <c r="M51" t="n">
        <v>63486</v>
      </c>
      <c r="N51" t="n">
        <v>62858</v>
      </c>
      <c r="O51" t="n">
        <v>61087</v>
      </c>
      <c r="P51" t="n">
        <v>57611</v>
      </c>
      <c r="Q51" t="n">
        <v>56127</v>
      </c>
      <c r="R51" t="n">
        <v>54600</v>
      </c>
      <c r="S51" t="n">
        <v>53819</v>
      </c>
      <c r="T51" t="n">
        <v>53558</v>
      </c>
      <c r="U51" t="n">
        <v>51919</v>
      </c>
      <c r="V51" t="n">
        <v>45827</v>
      </c>
      <c r="W51" t="inlineStr">
        <is>
          <t>-</t>
        </is>
      </c>
    </row>
    <row r="52">
      <c r="A52" s="5" t="inlineStr">
        <is>
          <t>Umsatz je Aktie</t>
        </is>
      </c>
      <c r="B52" s="5" t="inlineStr">
        <is>
          <t>Revenue per share</t>
        </is>
      </c>
      <c r="C52" t="n">
        <v>372876</v>
      </c>
      <c r="D52" t="n">
        <v>353876</v>
      </c>
      <c r="E52" t="n">
        <v>330721</v>
      </c>
      <c r="F52" t="n">
        <v>311138</v>
      </c>
      <c r="G52" t="n">
        <v>308861</v>
      </c>
      <c r="H52" t="n">
        <v>311054</v>
      </c>
      <c r="I52" t="n">
        <v>305596</v>
      </c>
      <c r="J52" t="n">
        <v>313633</v>
      </c>
      <c r="K52" t="n">
        <v>279784</v>
      </c>
      <c r="L52" t="n">
        <v>252257</v>
      </c>
      <c r="M52" t="n">
        <v>209843</v>
      </c>
      <c r="N52" t="n">
        <v>295148</v>
      </c>
      <c r="O52" t="n">
        <v>260420</v>
      </c>
      <c r="P52" t="n">
        <v>239114</v>
      </c>
      <c r="Q52" t="n">
        <v>223975</v>
      </c>
      <c r="R52" t="n">
        <v>203227</v>
      </c>
      <c r="S52" t="n">
        <v>194470</v>
      </c>
      <c r="T52" t="n">
        <v>210300</v>
      </c>
      <c r="U52" t="n">
        <v>224500</v>
      </c>
      <c r="V52" t="n">
        <v>234600</v>
      </c>
      <c r="W52" t="n">
        <v>210400</v>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c r="W53" t="inlineStr">
        <is>
          <t>-</t>
        </is>
      </c>
    </row>
    <row r="54">
      <c r="A54" s="5" t="inlineStr">
        <is>
          <t>Gewinn je Mitarbeiter in EUR</t>
        </is>
      </c>
      <c r="B54" s="5" t="inlineStr">
        <is>
          <t>Earnings per employee</t>
        </is>
      </c>
      <c r="C54" t="n">
        <v>20966</v>
      </c>
      <c r="D54" t="n">
        <v>19765</v>
      </c>
      <c r="E54" t="n">
        <v>16533</v>
      </c>
      <c r="F54" t="n">
        <v>6152</v>
      </c>
      <c r="G54" t="n">
        <v>20021</v>
      </c>
      <c r="H54" t="n">
        <v>15434</v>
      </c>
      <c r="I54" t="n">
        <v>12660</v>
      </c>
      <c r="J54" t="n">
        <v>11900</v>
      </c>
      <c r="K54" t="n">
        <v>7759</v>
      </c>
      <c r="L54" t="n">
        <v>771.35</v>
      </c>
      <c r="M54" t="n">
        <v>862.39</v>
      </c>
      <c r="N54" t="n">
        <v>12572</v>
      </c>
      <c r="O54" t="n">
        <v>8353</v>
      </c>
      <c r="P54" t="n">
        <v>4894</v>
      </c>
      <c r="Q54" t="n">
        <v>2599</v>
      </c>
      <c r="R54" t="n">
        <v>1063</v>
      </c>
      <c r="S54" t="n">
        <v>-735.88</v>
      </c>
      <c r="T54" t="n">
        <v>-3786</v>
      </c>
      <c r="U54" t="n">
        <v>7866</v>
      </c>
      <c r="V54" t="n">
        <v>8217</v>
      </c>
      <c r="W54" t="n">
        <v>9790</v>
      </c>
    </row>
    <row r="55">
      <c r="A55" s="5" t="inlineStr">
        <is>
          <t>KGV (Kurs/Gewinn)</t>
        </is>
      </c>
      <c r="B55" s="5" t="inlineStr">
        <is>
          <t>PE (price/earnings)</t>
        </is>
      </c>
      <c r="C55" t="n">
        <v>21.9</v>
      </c>
      <c r="D55" t="n">
        <v>22.9</v>
      </c>
      <c r="E55" t="n">
        <v>30.9</v>
      </c>
      <c r="F55" t="n">
        <v>74.59999999999999</v>
      </c>
      <c r="G55" t="n">
        <v>20</v>
      </c>
      <c r="H55" t="n">
        <v>16.7</v>
      </c>
      <c r="I55" t="n">
        <v>17.4</v>
      </c>
      <c r="J55" t="n">
        <v>11.6</v>
      </c>
      <c r="K55" t="n">
        <v>11.5</v>
      </c>
      <c r="L55" t="n">
        <v>185.6</v>
      </c>
      <c r="M55" t="n">
        <v>111.9</v>
      </c>
      <c r="N55" t="n">
        <v>4.2</v>
      </c>
      <c r="O55" t="n">
        <v>15.9</v>
      </c>
      <c r="P55" t="n">
        <v>15.2</v>
      </c>
      <c r="Q55" t="n">
        <v>18.3</v>
      </c>
      <c r="R55" t="n">
        <v>34.7</v>
      </c>
      <c r="S55" t="inlineStr">
        <is>
          <t>-</t>
        </is>
      </c>
      <c r="T55" t="inlineStr">
        <is>
          <t>-</t>
        </is>
      </c>
      <c r="U55" t="n">
        <v>6.6</v>
      </c>
      <c r="V55" t="n">
        <v>6.2</v>
      </c>
      <c r="W55" t="n">
        <v>4.5</v>
      </c>
    </row>
    <row r="56">
      <c r="A56" s="5" t="inlineStr">
        <is>
          <t>KUV (Kurs/Umsatz)</t>
        </is>
      </c>
      <c r="B56" s="5" t="inlineStr">
        <is>
          <t>PS (price/sales)</t>
        </is>
      </c>
      <c r="C56" t="n">
        <v>1.24</v>
      </c>
      <c r="D56" t="n">
        <v>1.28</v>
      </c>
      <c r="E56" t="n">
        <v>1.54</v>
      </c>
      <c r="F56" t="n">
        <v>1.48</v>
      </c>
      <c r="G56" t="n">
        <v>1.3</v>
      </c>
      <c r="H56" t="n">
        <v>0.83</v>
      </c>
      <c r="I56" t="n">
        <v>0.89</v>
      </c>
      <c r="J56" t="n">
        <v>0.45</v>
      </c>
      <c r="K56" t="n">
        <v>0.35</v>
      </c>
      <c r="L56" t="n">
        <v>0.55</v>
      </c>
      <c r="M56" t="n">
        <v>0.43</v>
      </c>
      <c r="N56" t="n">
        <v>0.18</v>
      </c>
      <c r="O56" t="n">
        <v>0.51</v>
      </c>
      <c r="P56" t="n">
        <v>0.31</v>
      </c>
      <c r="Q56" t="n">
        <v>0.23</v>
      </c>
      <c r="R56" t="n">
        <v>0.21</v>
      </c>
      <c r="S56" t="n">
        <v>0.24</v>
      </c>
      <c r="T56" t="n">
        <v>0.11</v>
      </c>
      <c r="U56" t="n">
        <v>0.24</v>
      </c>
      <c r="V56" t="n">
        <v>0.25</v>
      </c>
      <c r="W56" t="n">
        <v>0.22</v>
      </c>
    </row>
    <row r="57">
      <c r="A57" s="5" t="inlineStr">
        <is>
          <t>KBV (Kurs/Buchwert)</t>
        </is>
      </c>
      <c r="B57" s="5" t="inlineStr">
        <is>
          <t>PB (price/book value)</t>
        </is>
      </c>
      <c r="C57" t="n">
        <v>2.63</v>
      </c>
      <c r="D57" t="n">
        <v>2.85</v>
      </c>
      <c r="E57" t="n">
        <v>3.12</v>
      </c>
      <c r="F57" t="n">
        <v>2.92</v>
      </c>
      <c r="G57" t="n">
        <v>2.48</v>
      </c>
      <c r="H57" t="n">
        <v>1.64</v>
      </c>
      <c r="I57" t="n">
        <v>1.71</v>
      </c>
      <c r="J57" t="n">
        <v>1.3</v>
      </c>
      <c r="K57" t="n">
        <v>0.91</v>
      </c>
      <c r="L57" t="n">
        <v>1.87</v>
      </c>
      <c r="M57" t="n">
        <v>1.34</v>
      </c>
      <c r="N57" t="n">
        <v>0.89</v>
      </c>
      <c r="O57" t="n">
        <v>2.43</v>
      </c>
      <c r="P57" t="n">
        <v>1.43</v>
      </c>
      <c r="Q57" t="n">
        <v>0.95</v>
      </c>
      <c r="R57" t="n">
        <v>0.9</v>
      </c>
      <c r="S57" t="n">
        <v>1.27</v>
      </c>
      <c r="T57" t="n">
        <v>0.58</v>
      </c>
      <c r="U57" t="n">
        <v>1.32</v>
      </c>
      <c r="V57" t="n">
        <v>1.3</v>
      </c>
      <c r="W57" t="n">
        <v>1.46</v>
      </c>
    </row>
    <row r="58">
      <c r="A58" s="5" t="inlineStr">
        <is>
          <t>KCV (Kurs/Cashflow)</t>
        </is>
      </c>
      <c r="B58" s="5" t="inlineStr">
        <is>
          <t>PC (price/cashflow)</t>
        </is>
      </c>
      <c r="C58" t="n">
        <v>14.26</v>
      </c>
      <c r="D58" t="n">
        <v>14.74</v>
      </c>
      <c r="E58" t="n">
        <v>21.13</v>
      </c>
      <c r="F58" t="n">
        <v>27.04</v>
      </c>
      <c r="G58" t="n">
        <v>21.03</v>
      </c>
      <c r="H58" t="n">
        <v>10.86</v>
      </c>
      <c r="I58" t="n">
        <v>10.67</v>
      </c>
      <c r="J58" t="n">
        <v>5.44</v>
      </c>
      <c r="K58" t="n">
        <v>3.65</v>
      </c>
      <c r="L58" t="n">
        <v>10.21</v>
      </c>
      <c r="M58" t="n">
        <v>-6.79</v>
      </c>
      <c r="N58" t="n">
        <v>3.13</v>
      </c>
      <c r="O58" t="n">
        <v>6.25</v>
      </c>
      <c r="P58" t="n">
        <v>3.83</v>
      </c>
      <c r="Q58" t="n">
        <v>9.33</v>
      </c>
      <c r="R58" t="n">
        <v>17.59</v>
      </c>
      <c r="S58" t="n">
        <v>8.279999999999999</v>
      </c>
      <c r="T58" t="n">
        <v>2.36</v>
      </c>
      <c r="U58" t="n">
        <v>13.27</v>
      </c>
      <c r="V58" t="n">
        <v>-47.07</v>
      </c>
      <c r="W58" t="n">
        <v>6.22</v>
      </c>
    </row>
    <row r="59">
      <c r="A59" s="5" t="inlineStr">
        <is>
          <t>Dividendenrendite in %</t>
        </is>
      </c>
      <c r="B59" s="5" t="inlineStr">
        <is>
          <t>Dividend Yield in %</t>
        </is>
      </c>
      <c r="C59" t="inlineStr">
        <is>
          <t>-</t>
        </is>
      </c>
      <c r="D59" t="inlineStr">
        <is>
          <t>-</t>
        </is>
      </c>
      <c r="E59" t="inlineStr">
        <is>
          <t>-</t>
        </is>
      </c>
      <c r="F59" t="inlineStr">
        <is>
          <t>-</t>
        </is>
      </c>
      <c r="G59" t="n">
        <v>1.58</v>
      </c>
      <c r="H59" t="n">
        <v>2.34</v>
      </c>
      <c r="I59" t="n">
        <v>2.16</v>
      </c>
      <c r="J59" t="n">
        <v>2.3</v>
      </c>
      <c r="K59" t="n">
        <v>2.56</v>
      </c>
      <c r="L59" t="inlineStr">
        <is>
          <t>-</t>
        </is>
      </c>
      <c r="M59" t="n">
        <v>0.89</v>
      </c>
      <c r="N59" t="n">
        <v>5.1</v>
      </c>
      <c r="O59" t="n">
        <v>1.89</v>
      </c>
      <c r="P59" t="n">
        <v>2.09</v>
      </c>
      <c r="Q59" t="n">
        <v>1.71</v>
      </c>
      <c r="R59" t="inlineStr">
        <is>
          <t>-</t>
        </is>
      </c>
      <c r="S59" t="inlineStr">
        <is>
          <t>-</t>
        </is>
      </c>
      <c r="T59" t="inlineStr">
        <is>
          <t>-</t>
        </is>
      </c>
      <c r="U59" t="n">
        <v>10.62</v>
      </c>
      <c r="V59" t="n">
        <v>7.32</v>
      </c>
      <c r="W59" t="n">
        <v>7.3</v>
      </c>
    </row>
    <row r="60">
      <c r="A60" s="5" t="inlineStr">
        <is>
          <t>Gewinnrendite in %</t>
        </is>
      </c>
      <c r="B60" s="5" t="inlineStr">
        <is>
          <t>Return on profit in %</t>
        </is>
      </c>
      <c r="C60" t="n">
        <v>4.6</v>
      </c>
      <c r="D60" t="n">
        <v>4.4</v>
      </c>
      <c r="E60" t="n">
        <v>3.2</v>
      </c>
      <c r="F60" t="n">
        <v>1.3</v>
      </c>
      <c r="G60" t="n">
        <v>5</v>
      </c>
      <c r="H60" t="n">
        <v>6</v>
      </c>
      <c r="I60" t="n">
        <v>5.7</v>
      </c>
      <c r="J60" t="n">
        <v>8.699999999999999</v>
      </c>
      <c r="K60" t="n">
        <v>8.699999999999999</v>
      </c>
      <c r="L60" t="n">
        <v>0.5</v>
      </c>
      <c r="M60" t="n">
        <v>0.9</v>
      </c>
      <c r="N60" t="n">
        <v>23.8</v>
      </c>
      <c r="O60" t="n">
        <v>6.3</v>
      </c>
      <c r="P60" t="n">
        <v>6.6</v>
      </c>
      <c r="Q60" t="n">
        <v>5.5</v>
      </c>
      <c r="R60" t="n">
        <v>2.9</v>
      </c>
      <c r="S60" t="n">
        <v>-1.6</v>
      </c>
      <c r="T60" t="n">
        <v>-16.9</v>
      </c>
      <c r="U60" t="n">
        <v>15.2</v>
      </c>
      <c r="V60" t="n">
        <v>16.2</v>
      </c>
      <c r="W60" t="n">
        <v>22</v>
      </c>
    </row>
    <row r="61">
      <c r="A61" s="5" t="inlineStr">
        <is>
          <t>Eigenkapitalrendite in %</t>
        </is>
      </c>
      <c r="B61" s="5" t="inlineStr">
        <is>
          <t>Return on Equity in %</t>
        </is>
      </c>
      <c r="C61" t="n">
        <v>11.85</v>
      </c>
      <c r="D61" t="n">
        <v>12.38</v>
      </c>
      <c r="E61" t="n">
        <v>10.08</v>
      </c>
      <c r="F61" t="n">
        <v>3.77</v>
      </c>
      <c r="G61" t="n">
        <v>11.01</v>
      </c>
      <c r="H61" t="n">
        <v>8.73</v>
      </c>
      <c r="I61" t="n">
        <v>7.31</v>
      </c>
      <c r="J61" t="n">
        <v>9.81</v>
      </c>
      <c r="K61" t="n">
        <v>7.14</v>
      </c>
      <c r="L61" t="n">
        <v>1.02</v>
      </c>
      <c r="M61" t="n">
        <v>1.23</v>
      </c>
      <c r="N61" t="n">
        <v>21.36</v>
      </c>
      <c r="O61" t="n">
        <v>15.2</v>
      </c>
      <c r="P61" t="n">
        <v>9.42</v>
      </c>
      <c r="Q61" t="n">
        <v>5.15</v>
      </c>
      <c r="R61" t="n">
        <v>2.2</v>
      </c>
      <c r="S61" t="n">
        <v>-1.96</v>
      </c>
      <c r="T61" t="n">
        <v>-9.789999999999999</v>
      </c>
      <c r="U61" t="n">
        <v>19.06</v>
      </c>
      <c r="V61" t="n">
        <v>19.47</v>
      </c>
      <c r="W61" t="n">
        <v>30.5</v>
      </c>
    </row>
    <row r="62">
      <c r="A62" s="5" t="inlineStr">
        <is>
          <t>Umsatzrendite in %</t>
        </is>
      </c>
      <c r="B62" s="5" t="inlineStr">
        <is>
          <t>Return on sales in %</t>
        </is>
      </c>
      <c r="C62" t="n">
        <v>5.62</v>
      </c>
      <c r="D62" t="n">
        <v>5.59</v>
      </c>
      <c r="E62" t="n">
        <v>5</v>
      </c>
      <c r="F62" t="n">
        <v>1.98</v>
      </c>
      <c r="G62" t="n">
        <v>6.48</v>
      </c>
      <c r="H62" t="n">
        <v>4.96</v>
      </c>
      <c r="I62" t="n">
        <v>4.14</v>
      </c>
      <c r="J62" t="n">
        <v>3.79</v>
      </c>
      <c r="K62" t="n">
        <v>2.77</v>
      </c>
      <c r="L62" t="n">
        <v>0.31</v>
      </c>
      <c r="M62" t="n">
        <v>0.4</v>
      </c>
      <c r="N62" t="n">
        <v>4.26</v>
      </c>
      <c r="O62" t="n">
        <v>3.21</v>
      </c>
      <c r="P62" t="n">
        <v>2.05</v>
      </c>
      <c r="Q62" t="n">
        <v>1.22</v>
      </c>
      <c r="R62" t="n">
        <v>0.52</v>
      </c>
      <c r="S62" t="n">
        <v>-0.38</v>
      </c>
      <c r="T62" t="n">
        <v>-1.85</v>
      </c>
      <c r="U62" t="n">
        <v>3.58</v>
      </c>
      <c r="V62" t="n">
        <v>4.13</v>
      </c>
      <c r="W62" t="n">
        <v>4.74</v>
      </c>
    </row>
    <row r="63">
      <c r="A63" s="5" t="inlineStr">
        <is>
          <t>Gesamtkapitalrendite in %</t>
        </is>
      </c>
      <c r="B63" s="5" t="inlineStr">
        <is>
          <t>Total Return on Investment in %</t>
        </is>
      </c>
      <c r="C63" t="n">
        <v>6.59</v>
      </c>
      <c r="D63" t="n">
        <v>6.49</v>
      </c>
      <c r="E63" t="n">
        <v>5.64</v>
      </c>
      <c r="F63" t="n">
        <v>2.49</v>
      </c>
      <c r="G63" t="n">
        <v>7.01</v>
      </c>
      <c r="H63" t="n">
        <v>5.49</v>
      </c>
      <c r="I63" t="n">
        <v>5.03</v>
      </c>
      <c r="J63" t="n">
        <v>5.83</v>
      </c>
      <c r="K63" t="n">
        <v>6.77</v>
      </c>
      <c r="L63" t="n">
        <v>3.14</v>
      </c>
      <c r="M63" t="n">
        <v>2.55</v>
      </c>
      <c r="N63" t="n">
        <v>8.09</v>
      </c>
      <c r="O63" t="n">
        <v>8.050000000000001</v>
      </c>
      <c r="P63" t="n">
        <v>6.52</v>
      </c>
      <c r="Q63" t="n">
        <v>4.65</v>
      </c>
      <c r="R63" t="n">
        <v>3.76</v>
      </c>
      <c r="S63" t="n">
        <v>2.37</v>
      </c>
      <c r="T63" t="n">
        <v>0.62</v>
      </c>
      <c r="U63" t="n">
        <v>7.73</v>
      </c>
      <c r="V63" t="n">
        <v>8.109999999999999</v>
      </c>
      <c r="W63" t="n">
        <v>10.64</v>
      </c>
    </row>
    <row r="64">
      <c r="A64" s="5" t="inlineStr">
        <is>
          <t>Return on Investment in %</t>
        </is>
      </c>
      <c r="B64" s="5" t="inlineStr">
        <is>
          <t>Return on Investment in %</t>
        </is>
      </c>
      <c r="C64" t="n">
        <v>6.15</v>
      </c>
      <c r="D64" t="n">
        <v>6.08</v>
      </c>
      <c r="E64" t="n">
        <v>5.24</v>
      </c>
      <c r="F64" t="n">
        <v>1.92</v>
      </c>
      <c r="G64" t="n">
        <v>6.54</v>
      </c>
      <c r="H64" t="n">
        <v>4.96</v>
      </c>
      <c r="I64" t="n">
        <v>4.23</v>
      </c>
      <c r="J64" t="n">
        <v>4.79</v>
      </c>
      <c r="K64" t="n">
        <v>3.41</v>
      </c>
      <c r="L64" t="n">
        <v>0.31</v>
      </c>
      <c r="M64" t="n">
        <v>0.41</v>
      </c>
      <c r="N64" t="n">
        <v>5.83</v>
      </c>
      <c r="O64" t="n">
        <v>4.36</v>
      </c>
      <c r="P64" t="n">
        <v>2.85</v>
      </c>
      <c r="Q64" t="n">
        <v>1.43</v>
      </c>
      <c r="R64" t="n">
        <v>0.59</v>
      </c>
      <c r="S64" t="n">
        <v>-0.42</v>
      </c>
      <c r="T64" t="n">
        <v>-2.13</v>
      </c>
      <c r="U64" t="n">
        <v>5.12</v>
      </c>
      <c r="V64" t="n">
        <v>5.44</v>
      </c>
      <c r="W64" t="n">
        <v>7.8</v>
      </c>
    </row>
    <row r="65">
      <c r="A65" s="5" t="inlineStr">
        <is>
          <t>Arbeitsintensität in %</t>
        </is>
      </c>
      <c r="B65" s="5" t="inlineStr">
        <is>
          <t>Work Intensity in %</t>
        </is>
      </c>
      <c r="C65" t="n">
        <v>63.88</v>
      </c>
      <c r="D65" t="n">
        <v>68.94</v>
      </c>
      <c r="E65" t="n">
        <v>67.11</v>
      </c>
      <c r="F65" t="n">
        <v>64.37</v>
      </c>
      <c r="G65" t="n">
        <v>62.94</v>
      </c>
      <c r="H65" t="n">
        <v>60.53</v>
      </c>
      <c r="I65" t="n">
        <v>60.92</v>
      </c>
      <c r="J65" t="n">
        <v>65.38</v>
      </c>
      <c r="K65" t="n">
        <v>66.23</v>
      </c>
      <c r="L65" t="n">
        <v>69.17</v>
      </c>
      <c r="M65" t="n">
        <v>67.16</v>
      </c>
      <c r="N65" t="n">
        <v>74.97</v>
      </c>
      <c r="O65" t="n">
        <v>71.45</v>
      </c>
      <c r="P65" t="n">
        <v>66.89</v>
      </c>
      <c r="Q65" t="n">
        <v>68.56999999999999</v>
      </c>
      <c r="R65" t="n">
        <v>68.95</v>
      </c>
      <c r="S65" t="n">
        <v>65.16</v>
      </c>
      <c r="T65" t="n">
        <v>65.15000000000001</v>
      </c>
      <c r="U65" t="n">
        <v>70.18000000000001</v>
      </c>
      <c r="V65" t="n">
        <v>69.31</v>
      </c>
      <c r="W65" t="n">
        <v>75.92</v>
      </c>
    </row>
    <row r="66">
      <c r="A66" s="5" t="inlineStr">
        <is>
          <t>Eigenkapitalquote in %</t>
        </is>
      </c>
      <c r="B66" s="5" t="inlineStr">
        <is>
          <t>Equity Ratio in %</t>
        </is>
      </c>
      <c r="C66" t="n">
        <v>51.89</v>
      </c>
      <c r="D66" t="n">
        <v>49.08</v>
      </c>
      <c r="E66" t="n">
        <v>51.96</v>
      </c>
      <c r="F66" t="n">
        <v>50.77</v>
      </c>
      <c r="G66" t="n">
        <v>59.44</v>
      </c>
      <c r="H66" t="n">
        <v>56.79</v>
      </c>
      <c r="I66" t="n">
        <v>57.93</v>
      </c>
      <c r="J66" t="n">
        <v>48.78</v>
      </c>
      <c r="K66" t="n">
        <v>47.76</v>
      </c>
      <c r="L66" t="n">
        <v>30.42</v>
      </c>
      <c r="M66" t="n">
        <v>33.04</v>
      </c>
      <c r="N66" t="n">
        <v>27.31</v>
      </c>
      <c r="O66" t="n">
        <v>28.65</v>
      </c>
      <c r="P66" t="n">
        <v>30.22</v>
      </c>
      <c r="Q66" t="n">
        <v>27.65</v>
      </c>
      <c r="R66" t="n">
        <v>26.65</v>
      </c>
      <c r="S66" t="n">
        <v>21.58</v>
      </c>
      <c r="T66" t="n">
        <v>21.71</v>
      </c>
      <c r="U66" t="n">
        <v>26.85</v>
      </c>
      <c r="V66" t="n">
        <v>27.94</v>
      </c>
      <c r="W66" t="n">
        <v>25.58</v>
      </c>
    </row>
    <row r="67">
      <c r="A67" s="5" t="inlineStr">
        <is>
          <t>Fremdkapitalquote in %</t>
        </is>
      </c>
      <c r="B67" s="5" t="inlineStr">
        <is>
          <t>Debt Ratio in %</t>
        </is>
      </c>
      <c r="C67" t="n">
        <v>48.11</v>
      </c>
      <c r="D67" t="n">
        <v>50.92</v>
      </c>
      <c r="E67" t="n">
        <v>48.04</v>
      </c>
      <c r="F67" t="n">
        <v>49.23</v>
      </c>
      <c r="G67" t="n">
        <v>40.56</v>
      </c>
      <c r="H67" t="n">
        <v>43.21</v>
      </c>
      <c r="I67" t="n">
        <v>42.07</v>
      </c>
      <c r="J67" t="n">
        <v>51.22</v>
      </c>
      <c r="K67" t="n">
        <v>52.24</v>
      </c>
      <c r="L67" t="n">
        <v>69.58</v>
      </c>
      <c r="M67" t="n">
        <v>66.95999999999999</v>
      </c>
      <c r="N67" t="n">
        <v>72.69</v>
      </c>
      <c r="O67" t="n">
        <v>71.34999999999999</v>
      </c>
      <c r="P67" t="n">
        <v>69.78</v>
      </c>
      <c r="Q67" t="n">
        <v>72.34999999999999</v>
      </c>
      <c r="R67" t="n">
        <v>73.34999999999999</v>
      </c>
      <c r="S67" t="n">
        <v>78.42</v>
      </c>
      <c r="T67" t="n">
        <v>78.29000000000001</v>
      </c>
      <c r="U67" t="n">
        <v>73.15000000000001</v>
      </c>
      <c r="V67" t="n">
        <v>72.06</v>
      </c>
      <c r="W67" t="n">
        <v>74.42</v>
      </c>
    </row>
    <row r="68">
      <c r="A68" s="5" t="inlineStr">
        <is>
          <t>Verschuldungsgrad in %</t>
        </is>
      </c>
      <c r="B68" s="5" t="inlineStr">
        <is>
          <t>Finance Gearing in %</t>
        </is>
      </c>
      <c r="C68" t="n">
        <v>92.73</v>
      </c>
      <c r="D68" t="n">
        <v>103.77</v>
      </c>
      <c r="E68" t="n">
        <v>92.45</v>
      </c>
      <c r="F68" t="n">
        <v>96.95</v>
      </c>
      <c r="G68" t="n">
        <v>68.23999999999999</v>
      </c>
      <c r="H68" t="n">
        <v>76.09999999999999</v>
      </c>
      <c r="I68" t="n">
        <v>72.62</v>
      </c>
      <c r="J68" t="n">
        <v>105.01</v>
      </c>
      <c r="K68" t="n">
        <v>109.37</v>
      </c>
      <c r="L68" t="n">
        <v>228.77</v>
      </c>
      <c r="M68" t="n">
        <v>202.7</v>
      </c>
      <c r="N68" t="n">
        <v>266.18</v>
      </c>
      <c r="O68" t="n">
        <v>249.04</v>
      </c>
      <c r="P68" t="n">
        <v>230.87</v>
      </c>
      <c r="Q68" t="n">
        <v>261.7</v>
      </c>
      <c r="R68" t="n">
        <v>275.25</v>
      </c>
      <c r="S68" t="n">
        <v>363.4</v>
      </c>
      <c r="T68" t="n">
        <v>360.72</v>
      </c>
      <c r="U68" t="n">
        <v>272.48</v>
      </c>
      <c r="V68" t="n">
        <v>257.95</v>
      </c>
      <c r="W68" t="n">
        <v>290.95</v>
      </c>
    </row>
    <row r="69">
      <c r="A69" s="5" t="inlineStr"/>
      <c r="B69" s="5" t="inlineStr"/>
    </row>
    <row r="70">
      <c r="A70" s="5" t="inlineStr">
        <is>
          <t>Kurzfristige Vermögensquote in %</t>
        </is>
      </c>
      <c r="B70" s="5" t="inlineStr">
        <is>
          <t>Current Assets Ratio in %</t>
        </is>
      </c>
      <c r="C70" t="n">
        <v>63.89</v>
      </c>
      <c r="D70" t="n">
        <v>68.91</v>
      </c>
      <c r="E70" t="n">
        <v>67.11</v>
      </c>
      <c r="F70" t="n">
        <v>64.39</v>
      </c>
      <c r="G70" t="n">
        <v>62.92</v>
      </c>
      <c r="H70" t="n">
        <v>60.54</v>
      </c>
      <c r="I70" t="n">
        <v>60.9</v>
      </c>
      <c r="J70" t="n">
        <v>65.39</v>
      </c>
      <c r="K70" t="n">
        <v>66.22</v>
      </c>
      <c r="L70" t="n">
        <v>69.15000000000001</v>
      </c>
      <c r="M70" t="n">
        <v>67.14</v>
      </c>
      <c r="N70" t="n">
        <v>74.95999999999999</v>
      </c>
      <c r="O70" t="n">
        <v>71.45</v>
      </c>
      <c r="P70" t="n">
        <v>66.89</v>
      </c>
      <c r="Q70" t="n">
        <v>68.56999999999999</v>
      </c>
      <c r="R70" t="n">
        <v>68.95</v>
      </c>
      <c r="S70" t="n">
        <v>65.16</v>
      </c>
      <c r="T70" t="n">
        <v>65.15000000000001</v>
      </c>
      <c r="U70" t="n">
        <v>70.18000000000001</v>
      </c>
      <c r="V70" t="n">
        <v>69.31</v>
      </c>
    </row>
    <row r="71">
      <c r="A71" s="5" t="inlineStr">
        <is>
          <t>Nettogewinn Marge in %</t>
        </is>
      </c>
      <c r="B71" s="5" t="inlineStr">
        <is>
          <t>Net Profit Marge in %</t>
        </is>
      </c>
      <c r="C71" t="n">
        <v>443.12</v>
      </c>
      <c r="D71" t="n">
        <v>440.19</v>
      </c>
      <c r="E71" t="n">
        <v>393.96</v>
      </c>
      <c r="F71" t="n">
        <v>155.83</v>
      </c>
      <c r="G71" t="n">
        <v>510.94</v>
      </c>
      <c r="H71" t="n">
        <v>391.09</v>
      </c>
      <c r="I71" t="n">
        <v>326.55</v>
      </c>
      <c r="J71" t="n">
        <v>228.29</v>
      </c>
      <c r="K71" t="n">
        <v>166.96</v>
      </c>
      <c r="L71" t="n">
        <v>13.91</v>
      </c>
      <c r="M71" t="n">
        <v>18.15</v>
      </c>
      <c r="N71" t="n">
        <v>184.44</v>
      </c>
      <c r="O71" t="n">
        <v>138.9</v>
      </c>
      <c r="P71" t="n">
        <v>88.63</v>
      </c>
      <c r="Q71" t="n">
        <v>52.69</v>
      </c>
      <c r="R71" t="n">
        <v>22.65</v>
      </c>
      <c r="S71" t="n">
        <v>-10.94</v>
      </c>
      <c r="T71" t="n">
        <v>-53.44</v>
      </c>
      <c r="U71" t="n">
        <v>103.56</v>
      </c>
      <c r="V71" t="n">
        <v>118.43</v>
      </c>
    </row>
    <row r="72">
      <c r="A72" s="5" t="inlineStr">
        <is>
          <t>Operative Ergebnis Marge in %</t>
        </is>
      </c>
      <c r="B72" s="5" t="inlineStr">
        <is>
          <t>EBIT Marge in %</t>
        </is>
      </c>
      <c r="C72" t="n">
        <v>646.73</v>
      </c>
      <c r="D72" t="n">
        <v>644.4</v>
      </c>
      <c r="E72" t="n">
        <v>604.36</v>
      </c>
      <c r="F72" t="n">
        <v>361.39</v>
      </c>
      <c r="G72" t="n">
        <v>635.77</v>
      </c>
      <c r="H72" t="n">
        <v>645.6900000000001</v>
      </c>
      <c r="I72" t="n">
        <v>566.39</v>
      </c>
      <c r="J72" t="n">
        <v>392.5</v>
      </c>
      <c r="K72" t="n">
        <v>401.36</v>
      </c>
      <c r="L72" t="n">
        <v>149.06</v>
      </c>
      <c r="M72" t="n">
        <v>122.78</v>
      </c>
      <c r="N72" t="n">
        <v>359.79</v>
      </c>
      <c r="O72" t="n">
        <v>349.04</v>
      </c>
      <c r="P72" t="n">
        <v>268.82</v>
      </c>
      <c r="Q72" t="n">
        <v>216.92</v>
      </c>
      <c r="R72" t="n">
        <v>172.57</v>
      </c>
      <c r="S72" t="n">
        <v>102.57</v>
      </c>
      <c r="T72" t="n">
        <v>48.13</v>
      </c>
      <c r="U72" t="n">
        <v>177.06</v>
      </c>
      <c r="V72" t="n">
        <v>195.52</v>
      </c>
    </row>
    <row r="73">
      <c r="A73" s="5" t="inlineStr">
        <is>
          <t>Vermögensumsschlag in %</t>
        </is>
      </c>
      <c r="B73" s="5" t="inlineStr">
        <is>
          <t>Asset Turnover in %</t>
        </is>
      </c>
      <c r="C73" t="n">
        <v>1.39</v>
      </c>
      <c r="D73" t="n">
        <v>1.38</v>
      </c>
      <c r="E73" t="n">
        <v>1.33</v>
      </c>
      <c r="F73" t="n">
        <v>1.23</v>
      </c>
      <c r="G73" t="n">
        <v>1.28</v>
      </c>
      <c r="H73" t="n">
        <v>1.27</v>
      </c>
      <c r="I73" t="n">
        <v>1.3</v>
      </c>
      <c r="J73" t="n">
        <v>2.1</v>
      </c>
      <c r="K73" t="n">
        <v>2.04</v>
      </c>
      <c r="L73" t="n">
        <v>2.22</v>
      </c>
      <c r="M73" t="n">
        <v>2.25</v>
      </c>
      <c r="N73" t="n">
        <v>3.16</v>
      </c>
      <c r="O73" t="n">
        <v>3.14</v>
      </c>
      <c r="P73" t="n">
        <v>3.21</v>
      </c>
      <c r="Q73" t="n">
        <v>2.7</v>
      </c>
      <c r="R73" t="n">
        <v>2.58</v>
      </c>
      <c r="S73" t="n">
        <v>3.87</v>
      </c>
      <c r="T73" t="n">
        <v>3.98</v>
      </c>
      <c r="U73" t="n">
        <v>4.94</v>
      </c>
      <c r="V73" t="n">
        <v>4.59</v>
      </c>
    </row>
    <row r="74">
      <c r="A74" s="5" t="inlineStr">
        <is>
          <t>Langfristige Vermögensquote in %</t>
        </is>
      </c>
      <c r="B74" s="5" t="inlineStr">
        <is>
          <t>Non-Current Assets Ratio in %</t>
        </is>
      </c>
      <c r="C74" t="n">
        <v>33.57</v>
      </c>
      <c r="D74" t="n">
        <v>28.78</v>
      </c>
      <c r="E74" t="n">
        <v>30.66</v>
      </c>
      <c r="F74" t="n">
        <v>33.14</v>
      </c>
      <c r="G74" t="n">
        <v>34.72</v>
      </c>
      <c r="H74" t="n">
        <v>37.05</v>
      </c>
      <c r="I74" t="n">
        <v>36.68</v>
      </c>
      <c r="J74" t="n">
        <v>31.89</v>
      </c>
      <c r="K74" t="n">
        <v>30.76</v>
      </c>
      <c r="L74" t="n">
        <v>27.78</v>
      </c>
      <c r="M74" t="n">
        <v>29.77</v>
      </c>
      <c r="N74" t="n">
        <v>23.03</v>
      </c>
      <c r="O74" t="n">
        <v>26.17</v>
      </c>
      <c r="P74" t="n">
        <v>29.83</v>
      </c>
      <c r="Q74" t="n">
        <v>28.55</v>
      </c>
      <c r="R74" t="n">
        <v>27.93</v>
      </c>
      <c r="S74" t="n">
        <v>30.93</v>
      </c>
      <c r="T74" t="n">
        <v>30.75</v>
      </c>
      <c r="U74" t="n">
        <v>29.18</v>
      </c>
      <c r="V74" t="n">
        <v>30.05</v>
      </c>
    </row>
    <row r="75">
      <c r="A75" s="5" t="inlineStr">
        <is>
          <t>Gesamtkapitalrentabilität</t>
        </is>
      </c>
      <c r="B75" s="5" t="inlineStr">
        <is>
          <t>ROA Return on Assets in %</t>
        </is>
      </c>
      <c r="C75" t="n">
        <v>6.15</v>
      </c>
      <c r="D75" t="n">
        <v>6.08</v>
      </c>
      <c r="E75" t="n">
        <v>5.24</v>
      </c>
      <c r="F75" t="n">
        <v>1.92</v>
      </c>
      <c r="G75" t="n">
        <v>6.54</v>
      </c>
      <c r="H75" t="n">
        <v>4.96</v>
      </c>
      <c r="I75" t="n">
        <v>4.23</v>
      </c>
      <c r="J75" t="n">
        <v>4.79</v>
      </c>
      <c r="K75" t="n">
        <v>3.41</v>
      </c>
      <c r="L75" t="n">
        <v>0.31</v>
      </c>
      <c r="M75" t="n">
        <v>0.41</v>
      </c>
      <c r="N75" t="n">
        <v>5.83</v>
      </c>
      <c r="O75" t="n">
        <v>4.36</v>
      </c>
      <c r="P75" t="n">
        <v>2.85</v>
      </c>
      <c r="Q75" t="n">
        <v>1.43</v>
      </c>
      <c r="R75" t="n">
        <v>0.59</v>
      </c>
      <c r="S75" t="n">
        <v>-0.42</v>
      </c>
      <c r="T75" t="n">
        <v>-2.13</v>
      </c>
      <c r="U75" t="n">
        <v>5.12</v>
      </c>
      <c r="V75" t="n">
        <v>5.44</v>
      </c>
    </row>
    <row r="76">
      <c r="A76" s="5" t="inlineStr">
        <is>
          <t>Ertrag des eingesetzten Kapitals</t>
        </is>
      </c>
      <c r="B76" s="5" t="inlineStr">
        <is>
          <t>ROCE Return on Cap. Empl. in %</t>
        </is>
      </c>
      <c r="C76" t="n">
        <v>15.51</v>
      </c>
      <c r="D76" t="n">
        <v>16.59</v>
      </c>
      <c r="E76" t="n">
        <v>13.83</v>
      </c>
      <c r="F76" t="n">
        <v>7.89</v>
      </c>
      <c r="G76" t="n">
        <v>12.49</v>
      </c>
      <c r="H76" t="n">
        <v>13.05</v>
      </c>
      <c r="I76" t="n">
        <v>11.85</v>
      </c>
      <c r="J76" t="n">
        <v>15.61</v>
      </c>
      <c r="K76" t="n">
        <v>15.29</v>
      </c>
      <c r="L76" t="n">
        <v>6.34</v>
      </c>
      <c r="M76" t="n">
        <v>4.5</v>
      </c>
      <c r="N76" t="n">
        <v>21.93</v>
      </c>
      <c r="O76" t="n">
        <v>28.32</v>
      </c>
      <c r="P76" t="n">
        <v>14.08</v>
      </c>
      <c r="Q76" t="n">
        <v>9.4</v>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152.78</v>
      </c>
      <c r="D77" t="n">
        <v>169.82</v>
      </c>
      <c r="E77" t="n">
        <v>169.09</v>
      </c>
      <c r="F77" t="n">
        <v>148.09</v>
      </c>
      <c r="G77" t="n">
        <v>152.69</v>
      </c>
      <c r="H77" t="n">
        <v>136.89</v>
      </c>
      <c r="I77" t="n">
        <v>145.12</v>
      </c>
      <c r="J77" t="n">
        <v>136.56</v>
      </c>
      <c r="K77" t="n">
        <v>152.39</v>
      </c>
      <c r="L77" t="n">
        <v>107.71</v>
      </c>
      <c r="M77" t="n">
        <v>111.01</v>
      </c>
      <c r="N77" t="n">
        <v>118.71</v>
      </c>
      <c r="O77" t="n">
        <v>109.6</v>
      </c>
      <c r="P77" t="n">
        <v>101.47</v>
      </c>
      <c r="Q77" t="n">
        <v>96.87</v>
      </c>
      <c r="R77" t="n">
        <v>95.05</v>
      </c>
      <c r="S77" t="n">
        <v>69.33</v>
      </c>
      <c r="T77" t="n">
        <v>70.14</v>
      </c>
      <c r="U77" t="n">
        <v>87.3</v>
      </c>
      <c r="V77" t="n">
        <v>86.18000000000001</v>
      </c>
    </row>
    <row r="78">
      <c r="A78" s="5" t="inlineStr">
        <is>
          <t>Liquidität Dritten Grades</t>
        </is>
      </c>
      <c r="B78" s="5" t="inlineStr">
        <is>
          <t>Current Ratio in %</t>
        </is>
      </c>
      <c r="C78" t="n">
        <v>151.59</v>
      </c>
      <c r="D78" t="n">
        <v>148.59</v>
      </c>
      <c r="E78" t="n">
        <v>160.22</v>
      </c>
      <c r="F78" t="n">
        <v>147.36</v>
      </c>
      <c r="G78" t="n">
        <v>180.73</v>
      </c>
      <c r="H78" t="n">
        <v>162.4</v>
      </c>
      <c r="I78" t="n">
        <v>160.08</v>
      </c>
      <c r="J78" t="n">
        <v>138.29</v>
      </c>
      <c r="K78" t="n">
        <v>142.76</v>
      </c>
      <c r="L78" t="n">
        <v>144.93</v>
      </c>
      <c r="M78" t="n">
        <v>173.29</v>
      </c>
      <c r="N78" t="n">
        <v>155.87</v>
      </c>
      <c r="O78" t="n">
        <v>116.49</v>
      </c>
      <c r="P78" t="n">
        <v>173.14</v>
      </c>
      <c r="Q78" t="n">
        <v>182.4</v>
      </c>
      <c r="R78" t="inlineStr">
        <is>
          <t>-</t>
        </is>
      </c>
      <c r="S78" t="inlineStr">
        <is>
          <t>-</t>
        </is>
      </c>
      <c r="T78" t="inlineStr">
        <is>
          <t>-</t>
        </is>
      </c>
      <c r="U78" t="inlineStr">
        <is>
          <t>-</t>
        </is>
      </c>
      <c r="V78" t="inlineStr">
        <is>
          <t>-</t>
        </is>
      </c>
    </row>
    <row r="79">
      <c r="A79" s="5" t="inlineStr">
        <is>
          <t>Operativer Cashflow</t>
        </is>
      </c>
      <c r="B79" s="5" t="inlineStr">
        <is>
          <t>Operating Cashflow in M</t>
        </is>
      </c>
      <c r="C79" t="n">
        <v>1123.9732</v>
      </c>
      <c r="D79" t="n">
        <v>1161.8068</v>
      </c>
      <c r="E79" t="n">
        <v>1665.4666</v>
      </c>
      <c r="F79" t="n">
        <v>2131.2928</v>
      </c>
      <c r="G79" t="n">
        <v>1657.5846</v>
      </c>
      <c r="H79" t="n">
        <v>855.9851999999998</v>
      </c>
      <c r="I79" t="n">
        <v>841.0093999999999</v>
      </c>
      <c r="J79" t="n">
        <v>327.3248</v>
      </c>
      <c r="K79" t="n">
        <v>219.73</v>
      </c>
      <c r="L79" t="n">
        <v>465.5760000000001</v>
      </c>
      <c r="M79" t="n">
        <v>-309.624</v>
      </c>
      <c r="N79" t="n">
        <v>135.529</v>
      </c>
      <c r="O79" t="n">
        <v>270.625</v>
      </c>
      <c r="P79" t="n">
        <v>165.839</v>
      </c>
      <c r="Q79" t="n">
        <v>403.989</v>
      </c>
      <c r="R79" t="n">
        <v>761.6469999999999</v>
      </c>
      <c r="S79" t="n">
        <v>239.292</v>
      </c>
      <c r="T79" t="n">
        <v>68.20399999999999</v>
      </c>
      <c r="U79" t="n">
        <v>383.503</v>
      </c>
      <c r="V79" t="n">
        <v>-1350.909</v>
      </c>
    </row>
    <row r="80">
      <c r="A80" s="5" t="inlineStr">
        <is>
          <t>Aktienrückkauf</t>
        </is>
      </c>
      <c r="B80" s="5" t="inlineStr">
        <is>
          <t>Share Buyback in M</t>
        </is>
      </c>
      <c r="C80" t="n">
        <v>0</v>
      </c>
      <c r="D80" t="n">
        <v>0</v>
      </c>
      <c r="E80" t="n">
        <v>0</v>
      </c>
      <c r="F80" t="n">
        <v>0</v>
      </c>
      <c r="G80" t="n">
        <v>0</v>
      </c>
      <c r="H80" t="n">
        <v>0</v>
      </c>
      <c r="I80" t="n">
        <v>-18.64999999999999</v>
      </c>
      <c r="J80" t="n">
        <v>0.03000000000000114</v>
      </c>
      <c r="K80" t="n">
        <v>-14.6</v>
      </c>
      <c r="L80" t="n">
        <v>0</v>
      </c>
      <c r="M80" t="n">
        <v>-2.300000000000004</v>
      </c>
      <c r="N80" t="n">
        <v>0</v>
      </c>
      <c r="O80" t="n">
        <v>0</v>
      </c>
      <c r="P80" t="n">
        <v>0</v>
      </c>
      <c r="Q80" t="n">
        <v>0</v>
      </c>
      <c r="R80" t="n">
        <v>-14.4</v>
      </c>
      <c r="S80" t="n">
        <v>0</v>
      </c>
      <c r="T80" t="n">
        <v>0</v>
      </c>
      <c r="U80" t="n">
        <v>-0.1999999999999993</v>
      </c>
      <c r="V80" t="n">
        <v>-7</v>
      </c>
    </row>
    <row r="81">
      <c r="A81" s="5" t="inlineStr">
        <is>
          <t>Umsatzwachstum 1J in %</t>
        </is>
      </c>
      <c r="B81" s="5" t="inlineStr">
        <is>
          <t>Revenue Growth 1Y in %</t>
        </is>
      </c>
      <c r="C81" t="n">
        <v>1.75</v>
      </c>
      <c r="D81" t="n">
        <v>13.05</v>
      </c>
      <c r="E81" t="n">
        <v>3.65</v>
      </c>
      <c r="F81" t="n">
        <v>-1.68</v>
      </c>
      <c r="G81" t="n">
        <v>3.39</v>
      </c>
      <c r="H81" t="n">
        <v>8.52</v>
      </c>
      <c r="I81" t="n">
        <v>-23.04</v>
      </c>
      <c r="J81" t="n">
        <v>20.8</v>
      </c>
      <c r="K81" t="n">
        <v>-7.15</v>
      </c>
      <c r="L81" t="n">
        <v>16.56</v>
      </c>
      <c r="M81" t="n">
        <v>-41.1</v>
      </c>
      <c r="N81" t="n">
        <v>21.9</v>
      </c>
      <c r="O81" t="n">
        <v>17.53</v>
      </c>
      <c r="P81" t="n">
        <v>18.04</v>
      </c>
      <c r="Q81" t="n">
        <v>7.08</v>
      </c>
      <c r="R81" t="n">
        <v>-28.23</v>
      </c>
      <c r="S81" t="n">
        <v>-5.34</v>
      </c>
      <c r="T81" t="n">
        <v>-9.720000000000001</v>
      </c>
      <c r="U81" t="n">
        <v>23.06</v>
      </c>
      <c r="V81" t="n">
        <v>1.1</v>
      </c>
    </row>
    <row r="82">
      <c r="A82" s="5" t="inlineStr">
        <is>
          <t>Umsatzwachstum 3J in %</t>
        </is>
      </c>
      <c r="B82" s="5" t="inlineStr">
        <is>
          <t>Revenue Growth 3Y in %</t>
        </is>
      </c>
      <c r="C82" t="n">
        <v>6.15</v>
      </c>
      <c r="D82" t="n">
        <v>5.01</v>
      </c>
      <c r="E82" t="n">
        <v>1.79</v>
      </c>
      <c r="F82" t="n">
        <v>3.41</v>
      </c>
      <c r="G82" t="n">
        <v>-3.71</v>
      </c>
      <c r="H82" t="n">
        <v>2.09</v>
      </c>
      <c r="I82" t="n">
        <v>-3.13</v>
      </c>
      <c r="J82" t="n">
        <v>10.07</v>
      </c>
      <c r="K82" t="n">
        <v>-10.56</v>
      </c>
      <c r="L82" t="n">
        <v>-0.88</v>
      </c>
      <c r="M82" t="n">
        <v>-0.5600000000000001</v>
      </c>
      <c r="N82" t="n">
        <v>19.16</v>
      </c>
      <c r="O82" t="n">
        <v>14.22</v>
      </c>
      <c r="P82" t="n">
        <v>-1.04</v>
      </c>
      <c r="Q82" t="n">
        <v>-8.83</v>
      </c>
      <c r="R82" t="n">
        <v>-14.43</v>
      </c>
      <c r="S82" t="n">
        <v>2.67</v>
      </c>
      <c r="T82" t="n">
        <v>4.81</v>
      </c>
      <c r="U82" t="inlineStr">
        <is>
          <t>-</t>
        </is>
      </c>
      <c r="V82" t="inlineStr">
        <is>
          <t>-</t>
        </is>
      </c>
    </row>
    <row r="83">
      <c r="A83" s="5" t="inlineStr">
        <is>
          <t>Umsatzwachstum 5J in %</t>
        </is>
      </c>
      <c r="B83" s="5" t="inlineStr">
        <is>
          <t>Revenue Growth 5Y in %</t>
        </is>
      </c>
      <c r="C83" t="n">
        <v>4.03</v>
      </c>
      <c r="D83" t="n">
        <v>5.39</v>
      </c>
      <c r="E83" t="n">
        <v>-1.83</v>
      </c>
      <c r="F83" t="n">
        <v>1.6</v>
      </c>
      <c r="G83" t="n">
        <v>0.5</v>
      </c>
      <c r="H83" t="n">
        <v>3.14</v>
      </c>
      <c r="I83" t="n">
        <v>-6.79</v>
      </c>
      <c r="J83" t="n">
        <v>2.2</v>
      </c>
      <c r="K83" t="n">
        <v>1.55</v>
      </c>
      <c r="L83" t="n">
        <v>6.59</v>
      </c>
      <c r="M83" t="n">
        <v>4.69</v>
      </c>
      <c r="N83" t="n">
        <v>7.26</v>
      </c>
      <c r="O83" t="n">
        <v>1.82</v>
      </c>
      <c r="P83" t="n">
        <v>-3.63</v>
      </c>
      <c r="Q83" t="n">
        <v>-2.63</v>
      </c>
      <c r="R83" t="n">
        <v>-3.83</v>
      </c>
      <c r="S83" t="inlineStr">
        <is>
          <t>-</t>
        </is>
      </c>
      <c r="T83" t="inlineStr">
        <is>
          <t>-</t>
        </is>
      </c>
      <c r="U83" t="inlineStr">
        <is>
          <t>-</t>
        </is>
      </c>
      <c r="V83" t="inlineStr">
        <is>
          <t>-</t>
        </is>
      </c>
    </row>
    <row r="84">
      <c r="A84" s="5" t="inlineStr">
        <is>
          <t>Umsatzwachstum 10J in %</t>
        </is>
      </c>
      <c r="B84" s="5" t="inlineStr">
        <is>
          <t>Revenue Growth 10Y in %</t>
        </is>
      </c>
      <c r="C84" t="n">
        <v>3.58</v>
      </c>
      <c r="D84" t="n">
        <v>-0.7</v>
      </c>
      <c r="E84" t="n">
        <v>0.18</v>
      </c>
      <c r="F84" t="n">
        <v>1.57</v>
      </c>
      <c r="G84" t="n">
        <v>3.54</v>
      </c>
      <c r="H84" t="n">
        <v>3.91</v>
      </c>
      <c r="I84" t="n">
        <v>0.24</v>
      </c>
      <c r="J84" t="n">
        <v>2.01</v>
      </c>
      <c r="K84" t="n">
        <v>-1.04</v>
      </c>
      <c r="L84" t="n">
        <v>1.98</v>
      </c>
      <c r="M84" t="n">
        <v>0.43</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2.43</v>
      </c>
      <c r="D85" t="n">
        <v>26.32</v>
      </c>
      <c r="E85" t="n">
        <v>162.05</v>
      </c>
      <c r="F85" t="n">
        <v>-70.01000000000001</v>
      </c>
      <c r="G85" t="n">
        <v>35.08</v>
      </c>
      <c r="H85" t="n">
        <v>29.96</v>
      </c>
      <c r="I85" t="n">
        <v>10.09</v>
      </c>
      <c r="J85" t="n">
        <v>65.17</v>
      </c>
      <c r="K85" t="n">
        <v>1014.29</v>
      </c>
      <c r="L85" t="n">
        <v>-10.64</v>
      </c>
      <c r="M85" t="n">
        <v>-94.2</v>
      </c>
      <c r="N85" t="n">
        <v>61.88</v>
      </c>
      <c r="O85" t="n">
        <v>84.19</v>
      </c>
      <c r="P85" t="n">
        <v>98.54000000000001</v>
      </c>
      <c r="Q85" t="n">
        <v>149.09</v>
      </c>
      <c r="R85" t="n">
        <v>-248.65</v>
      </c>
      <c r="S85" t="n">
        <v>-80.63</v>
      </c>
      <c r="T85" t="n">
        <v>-146.59</v>
      </c>
      <c r="U85" t="n">
        <v>7.61</v>
      </c>
      <c r="V85" t="n">
        <v>16.51</v>
      </c>
    </row>
    <row r="86">
      <c r="A86" s="5" t="inlineStr">
        <is>
          <t>Gewinnwachstum 3J in %</t>
        </is>
      </c>
      <c r="B86" s="5" t="inlineStr">
        <is>
          <t>Earnings Growth 3Y in %</t>
        </is>
      </c>
      <c r="C86" t="n">
        <v>63.6</v>
      </c>
      <c r="D86" t="n">
        <v>39.45</v>
      </c>
      <c r="E86" t="n">
        <v>42.37</v>
      </c>
      <c r="F86" t="n">
        <v>-1.66</v>
      </c>
      <c r="G86" t="n">
        <v>25.04</v>
      </c>
      <c r="H86" t="n">
        <v>35.07</v>
      </c>
      <c r="I86" t="n">
        <v>363.18</v>
      </c>
      <c r="J86" t="n">
        <v>356.27</v>
      </c>
      <c r="K86" t="n">
        <v>303.15</v>
      </c>
      <c r="L86" t="n">
        <v>-14.32</v>
      </c>
      <c r="M86" t="n">
        <v>17.29</v>
      </c>
      <c r="N86" t="n">
        <v>81.54000000000001</v>
      </c>
      <c r="O86" t="n">
        <v>110.61</v>
      </c>
      <c r="P86" t="n">
        <v>-0.34</v>
      </c>
      <c r="Q86" t="n">
        <v>-60.06</v>
      </c>
      <c r="R86" t="n">
        <v>-158.62</v>
      </c>
      <c r="S86" t="n">
        <v>-73.2</v>
      </c>
      <c r="T86" t="n">
        <v>-40.82</v>
      </c>
      <c r="U86" t="inlineStr">
        <is>
          <t>-</t>
        </is>
      </c>
      <c r="V86" t="inlineStr">
        <is>
          <t>-</t>
        </is>
      </c>
    </row>
    <row r="87">
      <c r="A87" s="5" t="inlineStr">
        <is>
          <t>Gewinnwachstum 5J in %</t>
        </is>
      </c>
      <c r="B87" s="5" t="inlineStr">
        <is>
          <t>Earnings Growth 5Y in %</t>
        </is>
      </c>
      <c r="C87" t="n">
        <v>31.17</v>
      </c>
      <c r="D87" t="n">
        <v>36.68</v>
      </c>
      <c r="E87" t="n">
        <v>33.43</v>
      </c>
      <c r="F87" t="n">
        <v>14.06</v>
      </c>
      <c r="G87" t="n">
        <v>230.92</v>
      </c>
      <c r="H87" t="n">
        <v>221.77</v>
      </c>
      <c r="I87" t="n">
        <v>196.94</v>
      </c>
      <c r="J87" t="n">
        <v>207.3</v>
      </c>
      <c r="K87" t="n">
        <v>211.1</v>
      </c>
      <c r="L87" t="n">
        <v>27.95</v>
      </c>
      <c r="M87" t="n">
        <v>59.9</v>
      </c>
      <c r="N87" t="n">
        <v>29.01</v>
      </c>
      <c r="O87" t="n">
        <v>0.51</v>
      </c>
      <c r="P87" t="n">
        <v>-45.65</v>
      </c>
      <c r="Q87" t="n">
        <v>-63.83</v>
      </c>
      <c r="R87" t="n">
        <v>-90.34999999999999</v>
      </c>
      <c r="S87" t="inlineStr">
        <is>
          <t>-</t>
        </is>
      </c>
      <c r="T87" t="inlineStr">
        <is>
          <t>-</t>
        </is>
      </c>
      <c r="U87" t="inlineStr">
        <is>
          <t>-</t>
        </is>
      </c>
      <c r="V87" t="inlineStr">
        <is>
          <t>-</t>
        </is>
      </c>
    </row>
    <row r="88">
      <c r="A88" s="5" t="inlineStr">
        <is>
          <t>Gewinnwachstum 10J in %</t>
        </is>
      </c>
      <c r="B88" s="5" t="inlineStr">
        <is>
          <t>Earnings Growth 10Y in %</t>
        </is>
      </c>
      <c r="C88" t="n">
        <v>126.47</v>
      </c>
      <c r="D88" t="n">
        <v>116.81</v>
      </c>
      <c r="E88" t="n">
        <v>120.37</v>
      </c>
      <c r="F88" t="n">
        <v>112.58</v>
      </c>
      <c r="G88" t="n">
        <v>129.44</v>
      </c>
      <c r="H88" t="n">
        <v>140.84</v>
      </c>
      <c r="I88" t="n">
        <v>112.98</v>
      </c>
      <c r="J88" t="n">
        <v>103.9</v>
      </c>
      <c r="K88" t="n">
        <v>82.73</v>
      </c>
      <c r="L88" t="n">
        <v>-17.94</v>
      </c>
      <c r="M88" t="n">
        <v>-15.22</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0.7</v>
      </c>
      <c r="D89" t="n">
        <v>0.62</v>
      </c>
      <c r="E89" t="n">
        <v>0.92</v>
      </c>
      <c r="F89" t="n">
        <v>5.31</v>
      </c>
      <c r="G89" t="n">
        <v>0.09</v>
      </c>
      <c r="H89" t="n">
        <v>0.08</v>
      </c>
      <c r="I89" t="n">
        <v>0.09</v>
      </c>
      <c r="J89" t="n">
        <v>0.06</v>
      </c>
      <c r="K89" t="n">
        <v>0.05</v>
      </c>
      <c r="L89" t="n">
        <v>6.64</v>
      </c>
      <c r="M89" t="n">
        <v>1.87</v>
      </c>
      <c r="N89" t="n">
        <v>0.14</v>
      </c>
      <c r="O89" t="n">
        <v>31.18</v>
      </c>
      <c r="P89" t="n">
        <v>-0.33</v>
      </c>
      <c r="Q89" t="n">
        <v>-0.29</v>
      </c>
      <c r="R89" t="n">
        <v>-0.38</v>
      </c>
      <c r="S89" t="inlineStr">
        <is>
          <t>-</t>
        </is>
      </c>
      <c r="T89" t="inlineStr">
        <is>
          <t>-</t>
        </is>
      </c>
      <c r="U89" t="inlineStr">
        <is>
          <t>-</t>
        </is>
      </c>
      <c r="V89" t="inlineStr">
        <is>
          <t>-</t>
        </is>
      </c>
    </row>
    <row r="90">
      <c r="A90" s="5" t="inlineStr">
        <is>
          <t>EBIT-Wachstum 1J in %</t>
        </is>
      </c>
      <c r="B90" s="5" t="inlineStr">
        <is>
          <t>EBIT Growth 1Y in %</t>
        </is>
      </c>
      <c r="C90" t="n">
        <v>2.12</v>
      </c>
      <c r="D90" t="n">
        <v>20.54</v>
      </c>
      <c r="E90" t="n">
        <v>73.34</v>
      </c>
      <c r="F90" t="n">
        <v>-44.11</v>
      </c>
      <c r="G90" t="n">
        <v>1.81</v>
      </c>
      <c r="H90" t="n">
        <v>23.71</v>
      </c>
      <c r="I90" t="n">
        <v>11.06</v>
      </c>
      <c r="J90" t="n">
        <v>18.13</v>
      </c>
      <c r="K90" t="n">
        <v>150</v>
      </c>
      <c r="L90" t="n">
        <v>41.51</v>
      </c>
      <c r="M90" t="n">
        <v>-79.90000000000001</v>
      </c>
      <c r="N90" t="n">
        <v>25.66</v>
      </c>
      <c r="O90" t="n">
        <v>52.61</v>
      </c>
      <c r="P90" t="n">
        <v>46.28</v>
      </c>
      <c r="Q90" t="n">
        <v>34.61</v>
      </c>
      <c r="R90" t="n">
        <v>20.75</v>
      </c>
      <c r="S90" t="n">
        <v>101.74</v>
      </c>
      <c r="T90" t="n">
        <v>-75.45999999999999</v>
      </c>
      <c r="U90" t="n">
        <v>11.45</v>
      </c>
      <c r="V90" t="n">
        <v>35.56</v>
      </c>
    </row>
    <row r="91">
      <c r="A91" s="5" t="inlineStr">
        <is>
          <t>EBIT-Wachstum 3J in %</t>
        </is>
      </c>
      <c r="B91" s="5" t="inlineStr">
        <is>
          <t>EBIT Growth 3Y in %</t>
        </is>
      </c>
      <c r="C91" t="n">
        <v>32</v>
      </c>
      <c r="D91" t="n">
        <v>16.59</v>
      </c>
      <c r="E91" t="n">
        <v>10.35</v>
      </c>
      <c r="F91" t="n">
        <v>-6.2</v>
      </c>
      <c r="G91" t="n">
        <v>12.19</v>
      </c>
      <c r="H91" t="n">
        <v>17.63</v>
      </c>
      <c r="I91" t="n">
        <v>59.73</v>
      </c>
      <c r="J91" t="n">
        <v>69.88</v>
      </c>
      <c r="K91" t="n">
        <v>37.2</v>
      </c>
      <c r="L91" t="n">
        <v>-4.24</v>
      </c>
      <c r="M91" t="n">
        <v>-0.54</v>
      </c>
      <c r="N91" t="n">
        <v>41.52</v>
      </c>
      <c r="O91" t="n">
        <v>44.5</v>
      </c>
      <c r="P91" t="n">
        <v>33.88</v>
      </c>
      <c r="Q91" t="n">
        <v>52.37</v>
      </c>
      <c r="R91" t="n">
        <v>15.68</v>
      </c>
      <c r="S91" t="n">
        <v>12.58</v>
      </c>
      <c r="T91" t="n">
        <v>-9.48</v>
      </c>
      <c r="U91" t="inlineStr">
        <is>
          <t>-</t>
        </is>
      </c>
      <c r="V91" t="inlineStr">
        <is>
          <t>-</t>
        </is>
      </c>
    </row>
    <row r="92">
      <c r="A92" s="5" t="inlineStr">
        <is>
          <t>EBIT-Wachstum 5J in %</t>
        </is>
      </c>
      <c r="B92" s="5" t="inlineStr">
        <is>
          <t>EBIT Growth 5Y in %</t>
        </is>
      </c>
      <c r="C92" t="n">
        <v>10.74</v>
      </c>
      <c r="D92" t="n">
        <v>15.06</v>
      </c>
      <c r="E92" t="n">
        <v>13.16</v>
      </c>
      <c r="F92" t="n">
        <v>2.12</v>
      </c>
      <c r="G92" t="n">
        <v>40.94</v>
      </c>
      <c r="H92" t="n">
        <v>48.88</v>
      </c>
      <c r="I92" t="n">
        <v>28.16</v>
      </c>
      <c r="J92" t="n">
        <v>31.08</v>
      </c>
      <c r="K92" t="n">
        <v>37.98</v>
      </c>
      <c r="L92" t="n">
        <v>17.23</v>
      </c>
      <c r="M92" t="n">
        <v>15.85</v>
      </c>
      <c r="N92" t="n">
        <v>35.98</v>
      </c>
      <c r="O92" t="n">
        <v>51.2</v>
      </c>
      <c r="P92" t="n">
        <v>25.58</v>
      </c>
      <c r="Q92" t="n">
        <v>18.62</v>
      </c>
      <c r="R92" t="n">
        <v>18.81</v>
      </c>
      <c r="S92" t="inlineStr">
        <is>
          <t>-</t>
        </is>
      </c>
      <c r="T92" t="inlineStr">
        <is>
          <t>-</t>
        </is>
      </c>
      <c r="U92" t="inlineStr">
        <is>
          <t>-</t>
        </is>
      </c>
      <c r="V92" t="inlineStr">
        <is>
          <t>-</t>
        </is>
      </c>
    </row>
    <row r="93">
      <c r="A93" s="5" t="inlineStr">
        <is>
          <t>EBIT-Wachstum 10J in %</t>
        </is>
      </c>
      <c r="B93" s="5" t="inlineStr">
        <is>
          <t>EBIT Growth 10Y in %</t>
        </is>
      </c>
      <c r="C93" t="n">
        <v>29.81</v>
      </c>
      <c r="D93" t="n">
        <v>21.61</v>
      </c>
      <c r="E93" t="n">
        <v>22.12</v>
      </c>
      <c r="F93" t="n">
        <v>20.05</v>
      </c>
      <c r="G93" t="n">
        <v>29.09</v>
      </c>
      <c r="H93" t="n">
        <v>32.37</v>
      </c>
      <c r="I93" t="n">
        <v>32.07</v>
      </c>
      <c r="J93" t="n">
        <v>41.14</v>
      </c>
      <c r="K93" t="n">
        <v>31.78</v>
      </c>
      <c r="L93" t="n">
        <v>17.93</v>
      </c>
      <c r="M93" t="n">
        <v>17.33</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-3.26</v>
      </c>
      <c r="D94" t="n">
        <v>-30.24</v>
      </c>
      <c r="E94" t="n">
        <v>-21.86</v>
      </c>
      <c r="F94" t="n">
        <v>28.58</v>
      </c>
      <c r="G94" t="n">
        <v>93.65000000000001</v>
      </c>
      <c r="H94" t="n">
        <v>1.78</v>
      </c>
      <c r="I94" t="n">
        <v>96.14</v>
      </c>
      <c r="J94" t="n">
        <v>49.04</v>
      </c>
      <c r="K94" t="n">
        <v>-64.25</v>
      </c>
      <c r="L94" t="n">
        <v>-250.37</v>
      </c>
      <c r="M94" t="n">
        <v>-316.93</v>
      </c>
      <c r="N94" t="n">
        <v>-49.92</v>
      </c>
      <c r="O94" t="n">
        <v>63.19</v>
      </c>
      <c r="P94" t="n">
        <v>-58.95</v>
      </c>
      <c r="Q94" t="n">
        <v>-46.96</v>
      </c>
      <c r="R94" t="n">
        <v>112.44</v>
      </c>
      <c r="S94" t="n">
        <v>250.85</v>
      </c>
      <c r="T94" t="n">
        <v>-82.22</v>
      </c>
      <c r="U94" t="n">
        <v>-128.19</v>
      </c>
      <c r="V94" t="n">
        <v>-856.75</v>
      </c>
    </row>
    <row r="95">
      <c r="A95" s="5" t="inlineStr">
        <is>
          <t>Op.Cashflow Wachstum 3J in %</t>
        </is>
      </c>
      <c r="B95" s="5" t="inlineStr">
        <is>
          <t>Op.Cashflow Wachstum 3Y in %</t>
        </is>
      </c>
      <c r="C95" t="n">
        <v>-18.45</v>
      </c>
      <c r="D95" t="n">
        <v>-7.84</v>
      </c>
      <c r="E95" t="n">
        <v>33.46</v>
      </c>
      <c r="F95" t="n">
        <v>41.34</v>
      </c>
      <c r="G95" t="n">
        <v>63.86</v>
      </c>
      <c r="H95" t="n">
        <v>48.99</v>
      </c>
      <c r="I95" t="n">
        <v>26.98</v>
      </c>
      <c r="J95" t="n">
        <v>-88.53</v>
      </c>
      <c r="K95" t="n">
        <v>-210.52</v>
      </c>
      <c r="L95" t="n">
        <v>-205.74</v>
      </c>
      <c r="M95" t="n">
        <v>-101.22</v>
      </c>
      <c r="N95" t="n">
        <v>-15.23</v>
      </c>
      <c r="O95" t="n">
        <v>-14.24</v>
      </c>
      <c r="P95" t="n">
        <v>2.18</v>
      </c>
      <c r="Q95" t="n">
        <v>105.44</v>
      </c>
      <c r="R95" t="n">
        <v>93.69</v>
      </c>
      <c r="S95" t="n">
        <v>13.48</v>
      </c>
      <c r="T95" t="n">
        <v>-355.72</v>
      </c>
      <c r="U95" t="inlineStr">
        <is>
          <t>-</t>
        </is>
      </c>
      <c r="V95" t="inlineStr">
        <is>
          <t>-</t>
        </is>
      </c>
    </row>
    <row r="96">
      <c r="A96" s="5" t="inlineStr">
        <is>
          <t>Op.Cashflow Wachstum 5J in %</t>
        </is>
      </c>
      <c r="B96" s="5" t="inlineStr">
        <is>
          <t>Op.Cashflow Wachstum 5Y in %</t>
        </is>
      </c>
      <c r="C96" t="n">
        <v>13.37</v>
      </c>
      <c r="D96" t="n">
        <v>14.38</v>
      </c>
      <c r="E96" t="n">
        <v>39.66</v>
      </c>
      <c r="F96" t="n">
        <v>53.84</v>
      </c>
      <c r="G96" t="n">
        <v>35.27</v>
      </c>
      <c r="H96" t="n">
        <v>-33.53</v>
      </c>
      <c r="I96" t="n">
        <v>-97.27</v>
      </c>
      <c r="J96" t="n">
        <v>-126.49</v>
      </c>
      <c r="K96" t="n">
        <v>-123.66</v>
      </c>
      <c r="L96" t="n">
        <v>-122.6</v>
      </c>
      <c r="M96" t="n">
        <v>-81.91</v>
      </c>
      <c r="N96" t="n">
        <v>3.96</v>
      </c>
      <c r="O96" t="n">
        <v>64.11</v>
      </c>
      <c r="P96" t="n">
        <v>35.03</v>
      </c>
      <c r="Q96" t="n">
        <v>21.18</v>
      </c>
      <c r="R96" t="n">
        <v>-140.77</v>
      </c>
      <c r="S96" t="inlineStr">
        <is>
          <t>-</t>
        </is>
      </c>
      <c r="T96" t="inlineStr">
        <is>
          <t>-</t>
        </is>
      </c>
      <c r="U96" t="inlineStr">
        <is>
          <t>-</t>
        </is>
      </c>
      <c r="V96" t="inlineStr">
        <is>
          <t>-</t>
        </is>
      </c>
    </row>
    <row r="97">
      <c r="A97" s="5" t="inlineStr">
        <is>
          <t>Op.Cashflow Wachstum 10J in %</t>
        </is>
      </c>
      <c r="B97" s="5" t="inlineStr">
        <is>
          <t>Op.Cashflow Wachstum 10Y in %</t>
        </is>
      </c>
      <c r="C97" t="n">
        <v>-10.08</v>
      </c>
      <c r="D97" t="n">
        <v>-41.45</v>
      </c>
      <c r="E97" t="n">
        <v>-43.41</v>
      </c>
      <c r="F97" t="n">
        <v>-34.91</v>
      </c>
      <c r="G97" t="n">
        <v>-43.66</v>
      </c>
      <c r="H97" t="n">
        <v>-57.72</v>
      </c>
      <c r="I97" t="n">
        <v>-46.66</v>
      </c>
      <c r="J97" t="n">
        <v>-31.19</v>
      </c>
      <c r="K97" t="n">
        <v>-44.31</v>
      </c>
      <c r="L97" t="n">
        <v>-50.71</v>
      </c>
      <c r="M97" t="n">
        <v>-111.34</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537.2</v>
      </c>
      <c r="D98" t="n">
        <v>550.8</v>
      </c>
      <c r="E98" t="n">
        <v>565.5</v>
      </c>
      <c r="F98" t="n">
        <v>483.4</v>
      </c>
      <c r="G98" t="n">
        <v>642.3</v>
      </c>
      <c r="H98" t="n">
        <v>518.5</v>
      </c>
      <c r="I98" t="n">
        <v>459.8</v>
      </c>
      <c r="J98" t="n">
        <v>292.5</v>
      </c>
      <c r="K98" t="n">
        <v>272.1</v>
      </c>
      <c r="L98" t="n">
        <v>291.1</v>
      </c>
      <c r="M98" t="n">
        <v>327.4</v>
      </c>
      <c r="N98" t="n">
        <v>373.9</v>
      </c>
      <c r="O98" t="n">
        <v>116.3</v>
      </c>
      <c r="P98" t="n">
        <v>269.8</v>
      </c>
      <c r="Q98" t="n">
        <v>297.8</v>
      </c>
      <c r="R98" t="n">
        <v>648.1</v>
      </c>
      <c r="S98" t="n">
        <v>570.1</v>
      </c>
      <c r="T98" t="n">
        <v>585.3</v>
      </c>
      <c r="U98" t="n">
        <v>562.3</v>
      </c>
      <c r="V98" t="n">
        <v>485.5</v>
      </c>
      <c r="W98" t="n">
        <v>318.2</v>
      </c>
    </row>
  </sheetData>
  <pageMargins bottom="1" footer="0.5" header="0.5" left="0.75" right="0.75" top="1"/>
</worksheet>
</file>

<file path=xl/worksheets/sheet19.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20"/>
    <col customWidth="1" max="17" min="17" width="10"/>
    <col customWidth="1" max="18" min="18" width="10"/>
    <col customWidth="1" max="19" min="19" width="10"/>
    <col customWidth="1" max="20" min="20" width="10"/>
    <col customWidth="1" max="21" min="21" width="20"/>
    <col customWidth="1" max="22" min="22" width="20"/>
    <col customWidth="1" max="23" min="23" width="8"/>
  </cols>
  <sheetData>
    <row r="1">
      <c r="A1" s="1" t="inlineStr">
        <is>
          <t xml:space="preserve">DR%C3%A4GERWERK VZ </t>
        </is>
      </c>
      <c r="B1" s="2" t="inlineStr">
        <is>
          <t>WKN: 555063  ISIN: DE0005550636  Symbol:DRW3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1889</t>
        </is>
      </c>
      <c r="C4" s="5" t="inlineStr">
        <is>
          <t>Telefon / Phone</t>
        </is>
      </c>
      <c r="D4" s="5" t="inlineStr"/>
      <c r="E4" t="inlineStr">
        <is>
          <t>+49-451-882-0</t>
        </is>
      </c>
      <c r="G4" t="inlineStr">
        <is>
          <t>17.01.2020</t>
        </is>
      </c>
      <c r="H4" t="inlineStr">
        <is>
          <t>Preliminary Results</t>
        </is>
      </c>
      <c r="J4" t="inlineStr">
        <is>
          <t>Freefloat</t>
        </is>
      </c>
      <c r="L4" t="inlineStr">
        <is>
          <t>100,00%</t>
        </is>
      </c>
    </row>
    <row r="5">
      <c r="A5" s="5" t="inlineStr">
        <is>
          <t>Ticker</t>
        </is>
      </c>
      <c r="B5" t="inlineStr">
        <is>
          <t>DRW3</t>
        </is>
      </c>
      <c r="C5" s="5" t="inlineStr">
        <is>
          <t>Fax</t>
        </is>
      </c>
      <c r="D5" s="5" t="inlineStr"/>
      <c r="E5" t="inlineStr">
        <is>
          <t>+49-451-882-2080</t>
        </is>
      </c>
      <c r="G5" t="inlineStr">
        <is>
          <t>05.03.2020</t>
        </is>
      </c>
      <c r="H5" t="inlineStr">
        <is>
          <t>Annual Press Conference</t>
        </is>
      </c>
    </row>
    <row r="6">
      <c r="A6" s="5" t="inlineStr">
        <is>
          <t>Gelistet Seit / Listed Since</t>
        </is>
      </c>
      <c r="B6" t="inlineStr">
        <is>
          <t>01.01.1979</t>
        </is>
      </c>
      <c r="C6" s="5" t="inlineStr">
        <is>
          <t>Internet</t>
        </is>
      </c>
      <c r="D6" s="5" t="inlineStr"/>
      <c r="E6" t="inlineStr">
        <is>
          <t>http://www.draeger.com</t>
        </is>
      </c>
      <c r="G6" t="inlineStr">
        <is>
          <t>30.04.2020</t>
        </is>
      </c>
      <c r="H6" t="inlineStr">
        <is>
          <t>Result Q1</t>
        </is>
      </c>
    </row>
    <row r="7">
      <c r="A7" s="5" t="inlineStr">
        <is>
          <t>Nominalwert / Nominal Value</t>
        </is>
      </c>
      <c r="B7" t="inlineStr">
        <is>
          <t>2,56</t>
        </is>
      </c>
      <c r="C7" s="5" t="inlineStr">
        <is>
          <t>E-Mail</t>
        </is>
      </c>
      <c r="D7" s="5" t="inlineStr"/>
      <c r="E7" t="inlineStr">
        <is>
          <t>info@draeger.com</t>
        </is>
      </c>
      <c r="G7" t="inlineStr">
        <is>
          <t>08.05.2020</t>
        </is>
      </c>
      <c r="H7" t="inlineStr">
        <is>
          <t>Annual General Meeting (Postponed)</t>
        </is>
      </c>
    </row>
    <row r="8">
      <c r="A8" s="5" t="inlineStr">
        <is>
          <t>Land / Country</t>
        </is>
      </c>
      <c r="B8" t="inlineStr">
        <is>
          <t>Deutschland</t>
        </is>
      </c>
      <c r="C8" s="5" t="inlineStr">
        <is>
          <t>Inv. Relations Telefon / Phone</t>
        </is>
      </c>
      <c r="D8" s="5" t="inlineStr"/>
      <c r="E8" t="inlineStr">
        <is>
          <t>+49-451-882-2685</t>
        </is>
      </c>
      <c r="G8" t="inlineStr">
        <is>
          <t>13.08.2020</t>
        </is>
      </c>
      <c r="H8" t="inlineStr">
        <is>
          <t>Score Half Year</t>
        </is>
      </c>
    </row>
    <row r="9">
      <c r="A9" s="5" t="inlineStr">
        <is>
          <t>Währung / Currency</t>
        </is>
      </c>
      <c r="B9" t="inlineStr">
        <is>
          <t>EUR</t>
        </is>
      </c>
      <c r="C9" s="5" t="inlineStr">
        <is>
          <t>Inv. Relations E-Mail</t>
        </is>
      </c>
      <c r="D9" s="5" t="inlineStr"/>
      <c r="E9" t="inlineStr">
        <is>
          <t>thomas.fischler@draeger.com</t>
        </is>
      </c>
      <c r="G9" t="inlineStr">
        <is>
          <t>29.10.2020</t>
        </is>
      </c>
      <c r="H9" t="inlineStr">
        <is>
          <t>Q3 Earnings</t>
        </is>
      </c>
    </row>
    <row r="10">
      <c r="A10" s="5" t="inlineStr">
        <is>
          <t>Branche / Industry</t>
        </is>
      </c>
      <c r="B10" t="inlineStr">
        <is>
          <t>Medical Equipment</t>
        </is>
      </c>
      <c r="C10" s="5" t="inlineStr">
        <is>
          <t>Kontaktperson / Contact Person</t>
        </is>
      </c>
      <c r="D10" s="5" t="inlineStr"/>
      <c r="E10" t="inlineStr">
        <is>
          <t>Thomas Fischler</t>
        </is>
      </c>
    </row>
    <row r="11">
      <c r="A11" s="5" t="inlineStr">
        <is>
          <t>Sektor / Sector</t>
        </is>
      </c>
      <c r="B11" t="inlineStr">
        <is>
          <t>Health Service</t>
        </is>
      </c>
    </row>
    <row r="12">
      <c r="A12" s="5" t="inlineStr">
        <is>
          <t>Typ / Genre</t>
        </is>
      </c>
      <c r="B12" t="inlineStr">
        <is>
          <t>Inhaber-Vorzugsaktie</t>
        </is>
      </c>
    </row>
    <row r="13">
      <c r="A13" s="5" t="inlineStr">
        <is>
          <t>Adresse / Address</t>
        </is>
      </c>
      <c r="B13" t="inlineStr">
        <is>
          <t>Drägerwerk AG &amp; Co. KGaAMoislinger Allee 53-55  D-23558 Lübeck</t>
        </is>
      </c>
    </row>
    <row r="14">
      <c r="A14" s="5" t="inlineStr">
        <is>
          <t>Management</t>
        </is>
      </c>
      <c r="B14" t="inlineStr">
        <is>
          <t>Stefan Dräger, Gert-Hartwig Lescow, Rainer Klug, Dr. Reiner Piske, Anton Schrofner</t>
        </is>
      </c>
    </row>
    <row r="15">
      <c r="A15" s="5" t="inlineStr">
        <is>
          <t>Aufsichtsrat / Board</t>
        </is>
      </c>
      <c r="B15" t="inlineStr">
        <is>
          <t>Stefan Lauer, Siegfrid Kasang, Bettina van Almsick, Nike Benten, Daniel Friedrich, Prof. Dr. Thorsten Grenz, Uwe Lüders, Thomas Rickers, Dr. Reinhard Zinkann, Astrid Hamker, Stephan Kruse, Maria Dietz</t>
        </is>
      </c>
    </row>
    <row r="16">
      <c r="A16" s="5" t="inlineStr">
        <is>
          <t>Beschreibung</t>
        </is>
      </c>
      <c r="B16" t="inlineStr">
        <is>
          <t>Die Drägerwerk AG &amp; Co. KGaA entwickelt, produziert und vertreibt seit 1889 Geräte und Systeme in den Bereichen Medizin- und Sicherheitstechnik. Zu den Kunden zählen Unternehmen und Institutionen aus der Notfall- und Akutmedizin, dem Personenschutz wie auch aus den Einsatzbereichen stationäre und mobile Gasmesstechnik oder Gefahrenmanagement. Zu den Produkten gehören Anästhesiearbeitsplätze, Beatmungsgeräte, Patientenmonitoring, und Geräte für die Versorgung von Neugeborenen und speziell auch Frühchen. Darüber hinaus bietet das Unternehmen auch IT-Lösungen für den OP und Gasmanagementsysteme und bietet so eine umfassende Ausrüstung für Krankenhäuser. Im Bereich Sicherheit bedient Dräger Feuerwehr, Rettungsdienste, Behörden und die Industrie mit ganzheitlichen Gefahrenmanagementsystemen, wozu Atemschutzausrüstung, Gasmesssysteme, Tauchtechnik oder Alkohol- und Drogenmessgeräte gehören. Zudem werden für Kunden spezielle Lösungen entwickelt wie Brandübungsanlagen, Trainingskonzepte und Schulungen. Copyright 2014 FINANCE BASE AG</t>
        </is>
      </c>
    </row>
    <row r="17">
      <c r="A17" s="5" t="inlineStr">
        <is>
          <t>Profile</t>
        </is>
      </c>
      <c r="B17" t="inlineStr">
        <is>
          <t>Drägerwerk AG &amp; Co. KGaA develops, manufactures and markets in the fields of medical and safety technology since 1889 devices and systems. Its customers include companies and institutions from emergency and acute care, personal security as well as stationary from the areas of application and mobile gas detection technology or risk management. Its products include anesthesia workstations, ventilation equipment, patient monitoring systems, and equipment for the care of newborns, especially premature babies also. In addition, the company also provides IT solutions for the operating room and gas management systems, providing a comprehensive equipment for hospitals. In the security operate Dräger fire, ambulance, authorities and industry with holistic risk management systems, in respiratory protection, gas detection systems, immersion technique or alcohol and drug detection devices include. In addition, special solutions are developed for clients such as fire training systems, training concepts and training.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2781</v>
      </c>
      <c r="D20" t="n">
        <v>2595</v>
      </c>
      <c r="E20" t="n">
        <v>2572</v>
      </c>
      <c r="F20" t="n">
        <v>2524</v>
      </c>
      <c r="G20" t="n">
        <v>2609</v>
      </c>
      <c r="H20" t="n">
        <v>2435</v>
      </c>
      <c r="I20" t="n">
        <v>2374</v>
      </c>
      <c r="J20" t="n">
        <v>2374</v>
      </c>
      <c r="K20" t="n">
        <v>2256</v>
      </c>
      <c r="L20" t="n">
        <v>2177</v>
      </c>
      <c r="M20" t="n">
        <v>1911</v>
      </c>
      <c r="N20" t="n">
        <v>1925</v>
      </c>
      <c r="O20" t="n">
        <v>1820</v>
      </c>
      <c r="P20" t="n">
        <v>1801</v>
      </c>
      <c r="Q20" t="n">
        <v>1631</v>
      </c>
      <c r="R20" t="n">
        <v>1521</v>
      </c>
      <c r="S20" t="n">
        <v>1414</v>
      </c>
      <c r="T20" t="n">
        <v>1333</v>
      </c>
      <c r="U20" t="n">
        <v>1257</v>
      </c>
      <c r="V20" t="n">
        <v>1137</v>
      </c>
      <c r="W20" t="inlineStr">
        <is>
          <t>-</t>
        </is>
      </c>
    </row>
    <row r="21">
      <c r="A21" s="5" t="inlineStr">
        <is>
          <t>Operatives Ergebnis (EBIT)</t>
        </is>
      </c>
      <c r="B21" s="5" t="inlineStr">
        <is>
          <t>EBIT Earning Before Interest &amp; Tax</t>
        </is>
      </c>
      <c r="C21" t="n">
        <v>66.59999999999999</v>
      </c>
      <c r="D21" t="n">
        <v>62.6</v>
      </c>
      <c r="E21" t="n">
        <v>155.7</v>
      </c>
      <c r="F21" t="n">
        <v>136.9</v>
      </c>
      <c r="G21" t="n">
        <v>66.7</v>
      </c>
      <c r="H21" t="n">
        <v>178.6</v>
      </c>
      <c r="I21" t="n">
        <v>200.8</v>
      </c>
      <c r="J21" t="n">
        <v>229.6</v>
      </c>
      <c r="K21" t="n">
        <v>213.6</v>
      </c>
      <c r="L21" t="n">
        <v>206</v>
      </c>
      <c r="M21" t="n">
        <v>80.09999999999999</v>
      </c>
      <c r="N21" t="n">
        <v>105.8</v>
      </c>
      <c r="O21" t="n">
        <v>124.3</v>
      </c>
      <c r="P21" t="n">
        <v>148.2</v>
      </c>
      <c r="Q21" t="n">
        <v>124.8</v>
      </c>
      <c r="R21" t="n">
        <v>96.8</v>
      </c>
      <c r="S21" t="n">
        <v>61.6</v>
      </c>
      <c r="T21" t="n">
        <v>65</v>
      </c>
      <c r="U21" t="n">
        <v>50.7</v>
      </c>
      <c r="V21" t="n">
        <v>-16.7</v>
      </c>
      <c r="W21" t="inlineStr">
        <is>
          <t>-</t>
        </is>
      </c>
    </row>
    <row r="22">
      <c r="A22" s="5" t="inlineStr">
        <is>
          <t>Finanzergebnis</t>
        </is>
      </c>
      <c r="B22" s="5" t="inlineStr">
        <is>
          <t>Financial Result</t>
        </is>
      </c>
      <c r="C22" t="n">
        <v>-17.1</v>
      </c>
      <c r="D22" t="n">
        <v>-10.9</v>
      </c>
      <c r="E22" t="n">
        <v>-12.8</v>
      </c>
      <c r="F22" t="n">
        <v>-15.5</v>
      </c>
      <c r="G22" t="n">
        <v>-17.2</v>
      </c>
      <c r="H22" t="n">
        <v>-25</v>
      </c>
      <c r="I22" t="n">
        <v>-23.4</v>
      </c>
      <c r="J22" t="n">
        <v>-33.2</v>
      </c>
      <c r="K22" t="n">
        <v>-32.9</v>
      </c>
      <c r="L22" t="n">
        <v>-52.3</v>
      </c>
      <c r="M22" t="n">
        <v>-30.8</v>
      </c>
      <c r="N22" t="n">
        <v>-31.1</v>
      </c>
      <c r="O22" t="n">
        <v>-32.9</v>
      </c>
      <c r="P22" t="n">
        <v>-34.6</v>
      </c>
      <c r="Q22" t="n">
        <v>-27.8</v>
      </c>
      <c r="R22" t="n">
        <v>-25.6</v>
      </c>
      <c r="S22" t="n">
        <v>-11.2</v>
      </c>
      <c r="T22" t="n">
        <v>-13.8</v>
      </c>
      <c r="U22" t="n">
        <v>-16.9</v>
      </c>
      <c r="V22" t="n">
        <v>-16.8</v>
      </c>
      <c r="W22" t="inlineStr">
        <is>
          <t>-</t>
        </is>
      </c>
    </row>
    <row r="23">
      <c r="A23" s="5" t="inlineStr">
        <is>
          <t>Ergebnis vor Steuer (EBT)</t>
        </is>
      </c>
      <c r="B23" s="5" t="inlineStr">
        <is>
          <t>EBT Earning Before Tax</t>
        </is>
      </c>
      <c r="C23" t="n">
        <v>49.5</v>
      </c>
      <c r="D23" t="n">
        <v>51.7</v>
      </c>
      <c r="E23" t="n">
        <v>142.9</v>
      </c>
      <c r="F23" t="n">
        <v>121.4</v>
      </c>
      <c r="G23" t="n">
        <v>49.5</v>
      </c>
      <c r="H23" t="n">
        <v>153.6</v>
      </c>
      <c r="I23" t="n">
        <v>177.4</v>
      </c>
      <c r="J23" t="n">
        <v>196.4</v>
      </c>
      <c r="K23" t="n">
        <v>180.7</v>
      </c>
      <c r="L23" t="n">
        <v>153.7</v>
      </c>
      <c r="M23" t="n">
        <v>49.3</v>
      </c>
      <c r="N23" t="n">
        <v>74.7</v>
      </c>
      <c r="O23" t="n">
        <v>91.40000000000001</v>
      </c>
      <c r="P23" t="n">
        <v>113.6</v>
      </c>
      <c r="Q23" t="n">
        <v>97</v>
      </c>
      <c r="R23" t="n">
        <v>71.2</v>
      </c>
      <c r="S23" t="n">
        <v>50.4</v>
      </c>
      <c r="T23" t="n">
        <v>51.2</v>
      </c>
      <c r="U23" t="n">
        <v>33.8</v>
      </c>
      <c r="V23" t="n">
        <v>-33.5</v>
      </c>
      <c r="W23" t="inlineStr">
        <is>
          <t>-</t>
        </is>
      </c>
    </row>
    <row r="24">
      <c r="A24" s="5" t="inlineStr">
        <is>
          <t>Steuern auf Einkommen und Ertrag</t>
        </is>
      </c>
      <c r="B24" s="5" t="inlineStr">
        <is>
          <t>Taxes on income and earnings</t>
        </is>
      </c>
      <c r="C24" t="n">
        <v>15.7</v>
      </c>
      <c r="D24" t="n">
        <v>16.8</v>
      </c>
      <c r="E24" t="n">
        <v>44.4</v>
      </c>
      <c r="F24" t="n">
        <v>39.6</v>
      </c>
      <c r="G24" t="n">
        <v>16.2</v>
      </c>
      <c r="H24" t="n">
        <v>48.9</v>
      </c>
      <c r="I24" t="n">
        <v>57.5</v>
      </c>
      <c r="J24" t="n">
        <v>61.4</v>
      </c>
      <c r="K24" t="n">
        <v>55.7</v>
      </c>
      <c r="L24" t="n">
        <v>48.9</v>
      </c>
      <c r="M24" t="n">
        <v>16.8</v>
      </c>
      <c r="N24" t="n">
        <v>28.1</v>
      </c>
      <c r="O24" t="n">
        <v>30.6</v>
      </c>
      <c r="P24" t="n">
        <v>39.7</v>
      </c>
      <c r="Q24" t="n">
        <v>37.4</v>
      </c>
      <c r="R24" t="n">
        <v>33.3</v>
      </c>
      <c r="S24" t="n">
        <v>25.1</v>
      </c>
      <c r="T24" t="n">
        <v>23.7</v>
      </c>
      <c r="U24" t="n">
        <v>18.6</v>
      </c>
      <c r="V24" t="n">
        <v>22.1</v>
      </c>
      <c r="W24" t="inlineStr">
        <is>
          <t>-</t>
        </is>
      </c>
    </row>
    <row r="25">
      <c r="A25" s="5" t="inlineStr">
        <is>
          <t>Ergebnis nach Steuer</t>
        </is>
      </c>
      <c r="B25" s="5" t="inlineStr">
        <is>
          <t>Earnings after tax</t>
        </is>
      </c>
      <c r="C25" t="n">
        <v>33.8</v>
      </c>
      <c r="D25" t="n">
        <v>34.9</v>
      </c>
      <c r="E25" t="n">
        <v>98.5</v>
      </c>
      <c r="F25" t="n">
        <v>81.7</v>
      </c>
      <c r="G25" t="n">
        <v>33.3</v>
      </c>
      <c r="H25" t="n">
        <v>104.7</v>
      </c>
      <c r="I25" t="n">
        <v>119.9</v>
      </c>
      <c r="J25" t="n">
        <v>135</v>
      </c>
      <c r="K25" t="n">
        <v>125.1</v>
      </c>
      <c r="L25" t="n">
        <v>104.8</v>
      </c>
      <c r="M25" t="n">
        <v>32.5</v>
      </c>
      <c r="N25" t="n">
        <v>46.6</v>
      </c>
      <c r="O25" t="n">
        <v>60.8</v>
      </c>
      <c r="P25" t="n">
        <v>73.90000000000001</v>
      </c>
      <c r="Q25" t="n">
        <v>59.6</v>
      </c>
      <c r="R25" t="n">
        <v>37.9</v>
      </c>
      <c r="S25" t="n">
        <v>23.3</v>
      </c>
      <c r="T25" t="n">
        <v>24.8</v>
      </c>
      <c r="U25" t="n">
        <v>13.4</v>
      </c>
      <c r="V25" t="n">
        <v>-58</v>
      </c>
      <c r="W25" t="inlineStr">
        <is>
          <t>-</t>
        </is>
      </c>
    </row>
    <row r="26">
      <c r="A26" s="5" t="inlineStr">
        <is>
          <t>Minderheitenanteil</t>
        </is>
      </c>
      <c r="B26" s="5" t="inlineStr">
        <is>
          <t>Minority Share</t>
        </is>
      </c>
      <c r="C26" t="n">
        <v>-0.4</v>
      </c>
      <c r="D26" t="n">
        <v>-0.5</v>
      </c>
      <c r="E26" t="n">
        <v>0.03</v>
      </c>
      <c r="F26" t="n">
        <v>-0.3</v>
      </c>
      <c r="G26" t="n">
        <v>0.3</v>
      </c>
      <c r="H26" t="n">
        <v>0.1</v>
      </c>
      <c r="I26" t="n">
        <v>-0.6</v>
      </c>
      <c r="J26" t="n">
        <v>-3.3</v>
      </c>
      <c r="K26" t="n">
        <v>-2.8</v>
      </c>
      <c r="L26" t="n">
        <v>-2.2</v>
      </c>
      <c r="M26" t="n">
        <v>-13.5</v>
      </c>
      <c r="N26" t="n">
        <v>-14.1</v>
      </c>
      <c r="O26" t="n">
        <v>-14.6</v>
      </c>
      <c r="P26" t="n">
        <v>-30.3</v>
      </c>
      <c r="Q26" t="n">
        <v>-22.7</v>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33.8</v>
      </c>
      <c r="D27" t="n">
        <v>34.4</v>
      </c>
      <c r="E27" t="n">
        <v>98.5</v>
      </c>
      <c r="F27" t="n">
        <v>60.9</v>
      </c>
      <c r="G27" t="n">
        <v>32.7</v>
      </c>
      <c r="H27" t="n">
        <v>96.59999999999999</v>
      </c>
      <c r="I27" t="n">
        <v>114.6</v>
      </c>
      <c r="J27" t="n">
        <v>126.4</v>
      </c>
      <c r="K27" t="n">
        <v>120.7</v>
      </c>
      <c r="L27" t="n">
        <v>102.6</v>
      </c>
      <c r="M27" t="n">
        <v>19</v>
      </c>
      <c r="N27" t="n">
        <v>32.5</v>
      </c>
      <c r="O27" t="n">
        <v>46.1</v>
      </c>
      <c r="P27" t="n">
        <v>43.7</v>
      </c>
      <c r="Q27" t="n">
        <v>36.9</v>
      </c>
      <c r="R27" t="n">
        <v>47.3</v>
      </c>
      <c r="S27" t="n">
        <v>37.8</v>
      </c>
      <c r="T27" t="n">
        <v>19.8</v>
      </c>
      <c r="U27" t="n">
        <v>10.2</v>
      </c>
      <c r="V27" t="n">
        <v>-58.6</v>
      </c>
      <c r="W27" t="inlineStr">
        <is>
          <t>-</t>
        </is>
      </c>
    </row>
    <row r="28">
      <c r="A28" s="5" t="inlineStr">
        <is>
          <t>Summe Umlaufvermögen</t>
        </is>
      </c>
      <c r="B28" s="5" t="inlineStr">
        <is>
          <t>Current Assets</t>
        </is>
      </c>
      <c r="C28" t="n">
        <v>1510</v>
      </c>
      <c r="D28" t="n">
        <v>1477</v>
      </c>
      <c r="E28" t="n">
        <v>1426</v>
      </c>
      <c r="F28" t="n">
        <v>1394</v>
      </c>
      <c r="G28" t="n">
        <v>1404</v>
      </c>
      <c r="H28" t="n">
        <v>1453</v>
      </c>
      <c r="I28" t="n">
        <v>1348</v>
      </c>
      <c r="J28" t="n">
        <v>1390</v>
      </c>
      <c r="K28" t="n">
        <v>1425</v>
      </c>
      <c r="L28" t="n">
        <v>1296</v>
      </c>
      <c r="M28" t="n">
        <v>1228</v>
      </c>
      <c r="N28" t="n">
        <v>1077</v>
      </c>
      <c r="O28" t="n">
        <v>1071</v>
      </c>
      <c r="P28" t="n">
        <v>1139</v>
      </c>
      <c r="Q28" t="n">
        <v>1058</v>
      </c>
      <c r="R28" t="n">
        <v>950.1</v>
      </c>
      <c r="S28" t="n">
        <v>840.4</v>
      </c>
      <c r="T28" t="n">
        <v>626.4</v>
      </c>
      <c r="U28" t="n">
        <v>630.3</v>
      </c>
      <c r="V28" t="n">
        <v>616.9</v>
      </c>
      <c r="W28" t="inlineStr">
        <is>
          <t>-</t>
        </is>
      </c>
    </row>
    <row r="29">
      <c r="A29" s="5" t="inlineStr">
        <is>
          <t>Summe Anlagevermögen</t>
        </is>
      </c>
      <c r="B29" s="5" t="inlineStr">
        <is>
          <t>Fixed Assets</t>
        </is>
      </c>
      <c r="C29" t="n">
        <v>883.6</v>
      </c>
      <c r="D29" t="n">
        <v>789</v>
      </c>
      <c r="E29" t="n">
        <v>795.3</v>
      </c>
      <c r="F29" t="n">
        <v>784.8</v>
      </c>
      <c r="G29" t="n">
        <v>771.9</v>
      </c>
      <c r="H29" t="n">
        <v>662</v>
      </c>
      <c r="I29" t="n">
        <v>605.3</v>
      </c>
      <c r="J29" t="n">
        <v>574.7</v>
      </c>
      <c r="K29" t="n">
        <v>585.7</v>
      </c>
      <c r="L29" t="n">
        <v>571.5</v>
      </c>
      <c r="M29" t="n">
        <v>562.8</v>
      </c>
      <c r="N29" t="n">
        <v>506.8</v>
      </c>
      <c r="O29" t="n">
        <v>495.8</v>
      </c>
      <c r="P29" t="n">
        <v>421.1</v>
      </c>
      <c r="Q29" t="n">
        <v>400.1</v>
      </c>
      <c r="R29" t="n">
        <v>396</v>
      </c>
      <c r="S29" t="n">
        <v>336.9</v>
      </c>
      <c r="T29" t="n">
        <v>201</v>
      </c>
      <c r="U29" t="n">
        <v>214.7</v>
      </c>
      <c r="V29" t="n">
        <v>217.2</v>
      </c>
      <c r="W29" t="inlineStr">
        <is>
          <t>-</t>
        </is>
      </c>
    </row>
    <row r="30">
      <c r="A30" s="5" t="inlineStr">
        <is>
          <t>Summe Aktiva</t>
        </is>
      </c>
      <c r="B30" s="5" t="inlineStr">
        <is>
          <t>Total Assets</t>
        </is>
      </c>
      <c r="C30" t="n">
        <v>2571</v>
      </c>
      <c r="D30" t="n">
        <v>2410</v>
      </c>
      <c r="E30" t="n">
        <v>2354</v>
      </c>
      <c r="F30" t="n">
        <v>2312</v>
      </c>
      <c r="G30" t="n">
        <v>2311</v>
      </c>
      <c r="H30" t="n">
        <v>2234</v>
      </c>
      <c r="I30" t="n">
        <v>2065</v>
      </c>
      <c r="J30" t="n">
        <v>2101</v>
      </c>
      <c r="K30" t="n">
        <v>2115</v>
      </c>
      <c r="L30" t="n">
        <v>1977</v>
      </c>
      <c r="M30" t="n">
        <v>1886</v>
      </c>
      <c r="N30" t="n">
        <v>1655</v>
      </c>
      <c r="O30" t="n">
        <v>1638</v>
      </c>
      <c r="P30" t="n">
        <v>1636</v>
      </c>
      <c r="Q30" t="n">
        <v>1536</v>
      </c>
      <c r="R30" t="n">
        <v>1423</v>
      </c>
      <c r="S30" t="n">
        <v>1197</v>
      </c>
      <c r="T30" t="n">
        <v>845.5</v>
      </c>
      <c r="U30" t="n">
        <v>867.3</v>
      </c>
      <c r="V30" t="n">
        <v>854.1</v>
      </c>
      <c r="W30" t="inlineStr">
        <is>
          <t>-</t>
        </is>
      </c>
    </row>
    <row r="31">
      <c r="A31" s="5" t="inlineStr">
        <is>
          <t>Summe kurzfristiges Fremdkapital</t>
        </is>
      </c>
      <c r="B31" s="5" t="inlineStr">
        <is>
          <t>Short-Term Debt</t>
        </is>
      </c>
      <c r="C31" t="n">
        <v>746.6</v>
      </c>
      <c r="D31" t="n">
        <v>723.3</v>
      </c>
      <c r="E31" t="n">
        <v>697.4</v>
      </c>
      <c r="F31" t="n">
        <v>670.6</v>
      </c>
      <c r="G31" t="n">
        <v>819.6</v>
      </c>
      <c r="H31" t="n">
        <v>750.1</v>
      </c>
      <c r="I31" t="n">
        <v>677.4</v>
      </c>
      <c r="J31" t="n">
        <v>758.3</v>
      </c>
      <c r="K31" t="n">
        <v>735.2</v>
      </c>
      <c r="L31" t="n">
        <v>753.8</v>
      </c>
      <c r="M31" t="n">
        <v>777.1</v>
      </c>
      <c r="N31" t="n">
        <v>557.9</v>
      </c>
      <c r="O31" t="n">
        <v>547.3</v>
      </c>
      <c r="P31" t="n">
        <v>578</v>
      </c>
      <c r="Q31" t="n">
        <v>498.8</v>
      </c>
      <c r="R31" t="n">
        <v>566.9</v>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748</v>
      </c>
      <c r="D32" t="n">
        <v>606.2</v>
      </c>
      <c r="E32" t="n">
        <v>588.6</v>
      </c>
      <c r="F32" t="n">
        <v>638.2</v>
      </c>
      <c r="G32" t="n">
        <v>545.9</v>
      </c>
      <c r="H32" t="n">
        <v>587.4</v>
      </c>
      <c r="I32" t="n">
        <v>571.6</v>
      </c>
      <c r="J32" t="n">
        <v>615.7</v>
      </c>
      <c r="K32" t="n">
        <v>650.4</v>
      </c>
      <c r="L32" t="n">
        <v>586.6</v>
      </c>
      <c r="M32" t="n">
        <v>714.9</v>
      </c>
      <c r="N32" t="n">
        <v>579.2</v>
      </c>
      <c r="O32" t="n">
        <v>584.7</v>
      </c>
      <c r="P32" t="n">
        <v>518.3</v>
      </c>
      <c r="Q32" t="n">
        <v>534.7</v>
      </c>
      <c r="R32" t="n">
        <v>378.9</v>
      </c>
      <c r="S32" t="inlineStr">
        <is>
          <t>-</t>
        </is>
      </c>
      <c r="T32" t="inlineStr">
        <is>
          <t>-</t>
        </is>
      </c>
      <c r="U32" t="inlineStr">
        <is>
          <t>-</t>
        </is>
      </c>
      <c r="V32" t="inlineStr">
        <is>
          <t>-</t>
        </is>
      </c>
      <c r="W32" t="inlineStr">
        <is>
          <t>-</t>
        </is>
      </c>
    </row>
    <row r="33">
      <c r="A33" s="5" t="inlineStr">
        <is>
          <t>Summe Fremdkapital</t>
        </is>
      </c>
      <c r="B33" s="5" t="inlineStr">
        <is>
          <t>Total Liabilities</t>
        </is>
      </c>
      <c r="C33" t="n">
        <v>1495</v>
      </c>
      <c r="D33" t="n">
        <v>1330</v>
      </c>
      <c r="E33" t="n">
        <v>1286</v>
      </c>
      <c r="F33" t="n">
        <v>1309</v>
      </c>
      <c r="G33" t="n">
        <v>1366</v>
      </c>
      <c r="H33" t="n">
        <v>1338</v>
      </c>
      <c r="I33" t="n">
        <v>1249</v>
      </c>
      <c r="J33" t="n">
        <v>1374</v>
      </c>
      <c r="K33" t="n">
        <v>1386</v>
      </c>
      <c r="L33" t="n">
        <v>1340</v>
      </c>
      <c r="M33" t="n">
        <v>1492</v>
      </c>
      <c r="N33" t="n">
        <v>1137</v>
      </c>
      <c r="O33" t="n">
        <v>1132</v>
      </c>
      <c r="P33" t="n">
        <v>1096</v>
      </c>
      <c r="Q33" t="n">
        <v>1033</v>
      </c>
      <c r="R33" t="n">
        <v>945.8</v>
      </c>
      <c r="S33" t="n">
        <v>697.3</v>
      </c>
      <c r="T33" t="n">
        <v>675.4</v>
      </c>
      <c r="U33" t="n">
        <v>695.3</v>
      </c>
      <c r="V33" t="n">
        <v>692.5</v>
      </c>
      <c r="W33" t="inlineStr">
        <is>
          <t>-</t>
        </is>
      </c>
    </row>
    <row r="34">
      <c r="A34" s="5" t="inlineStr">
        <is>
          <t>Minderheitenanteil</t>
        </is>
      </c>
      <c r="B34" s="5" t="inlineStr">
        <is>
          <t>Minority Share</t>
        </is>
      </c>
      <c r="C34" t="n">
        <v>1.6</v>
      </c>
      <c r="D34" t="n">
        <v>1.4</v>
      </c>
      <c r="E34" t="n">
        <v>1.3</v>
      </c>
      <c r="F34" t="n">
        <v>2</v>
      </c>
      <c r="G34" t="n">
        <v>1.6</v>
      </c>
      <c r="H34" t="n">
        <v>2.1</v>
      </c>
      <c r="I34" t="n">
        <v>4</v>
      </c>
      <c r="J34" t="n">
        <v>6.7</v>
      </c>
      <c r="K34" t="n">
        <v>6.5</v>
      </c>
      <c r="L34" t="n">
        <v>5.4</v>
      </c>
      <c r="M34" t="n">
        <v>4.5</v>
      </c>
      <c r="N34" t="n">
        <v>179.1</v>
      </c>
      <c r="O34" t="n">
        <v>179.1</v>
      </c>
      <c r="P34" t="n">
        <v>251.5</v>
      </c>
      <c r="Q34" t="n">
        <v>245.1</v>
      </c>
      <c r="R34" t="n">
        <v>243.6</v>
      </c>
      <c r="S34" t="n">
        <v>222</v>
      </c>
      <c r="T34" t="inlineStr">
        <is>
          <t>-</t>
        </is>
      </c>
      <c r="U34" t="inlineStr">
        <is>
          <t>-</t>
        </is>
      </c>
      <c r="V34" t="inlineStr">
        <is>
          <t>-</t>
        </is>
      </c>
      <c r="W34" t="inlineStr">
        <is>
          <t>-</t>
        </is>
      </c>
    </row>
    <row r="35">
      <c r="A35" s="5" t="inlineStr">
        <is>
          <t>Summe Eigenkapital</t>
        </is>
      </c>
      <c r="B35" s="5" t="inlineStr">
        <is>
          <t>Equity</t>
        </is>
      </c>
      <c r="C35" t="n">
        <v>1075</v>
      </c>
      <c r="D35" t="n">
        <v>1079</v>
      </c>
      <c r="E35" t="n">
        <v>1067</v>
      </c>
      <c r="F35" t="n">
        <v>1002</v>
      </c>
      <c r="G35" t="n">
        <v>944.3</v>
      </c>
      <c r="H35" t="n">
        <v>894.5</v>
      </c>
      <c r="I35" t="n">
        <v>812</v>
      </c>
      <c r="J35" t="n">
        <v>720.5</v>
      </c>
      <c r="K35" t="n">
        <v>723.1</v>
      </c>
      <c r="L35" t="n">
        <v>631.2</v>
      </c>
      <c r="M35" t="n">
        <v>389.3</v>
      </c>
      <c r="N35" t="n">
        <v>338.5</v>
      </c>
      <c r="O35" t="n">
        <v>326.4</v>
      </c>
      <c r="P35" t="n">
        <v>288.5</v>
      </c>
      <c r="Q35" t="n">
        <v>257.7</v>
      </c>
      <c r="R35" t="n">
        <v>233.7</v>
      </c>
      <c r="S35" t="n">
        <v>277.2</v>
      </c>
      <c r="T35" t="n">
        <v>170.1</v>
      </c>
      <c r="U35" t="n">
        <v>172</v>
      </c>
      <c r="V35" t="n">
        <v>161.6</v>
      </c>
      <c r="W35" t="inlineStr">
        <is>
          <t>-</t>
        </is>
      </c>
    </row>
    <row r="36">
      <c r="A36" s="5" t="inlineStr">
        <is>
          <t>Summe Passiva</t>
        </is>
      </c>
      <c r="B36" s="5" t="inlineStr">
        <is>
          <t>Liabilities &amp; Shareholder Equity</t>
        </is>
      </c>
      <c r="C36" t="n">
        <v>2571</v>
      </c>
      <c r="D36" t="n">
        <v>2410</v>
      </c>
      <c r="E36" t="n">
        <v>2354</v>
      </c>
      <c r="F36" t="n">
        <v>2312</v>
      </c>
      <c r="G36" t="n">
        <v>2311</v>
      </c>
      <c r="H36" t="n">
        <v>2234</v>
      </c>
      <c r="I36" t="n">
        <v>2065</v>
      </c>
      <c r="J36" t="n">
        <v>2101</v>
      </c>
      <c r="K36" t="n">
        <v>2115</v>
      </c>
      <c r="L36" t="n">
        <v>1977</v>
      </c>
      <c r="M36" t="n">
        <v>1886</v>
      </c>
      <c r="N36" t="n">
        <v>1655</v>
      </c>
      <c r="O36" t="n">
        <v>1638</v>
      </c>
      <c r="P36" t="n">
        <v>1636</v>
      </c>
      <c r="Q36" t="n">
        <v>1536</v>
      </c>
      <c r="R36" t="n">
        <v>1423</v>
      </c>
      <c r="S36" t="n">
        <v>1197</v>
      </c>
      <c r="T36" t="n">
        <v>845.5</v>
      </c>
      <c r="U36" t="n">
        <v>867.3</v>
      </c>
      <c r="V36" t="n">
        <v>854.1</v>
      </c>
      <c r="W36" t="inlineStr">
        <is>
          <t>-</t>
        </is>
      </c>
    </row>
    <row r="37">
      <c r="A37" s="5" t="inlineStr">
        <is>
          <t>Mio.Aktien im Umlauf</t>
        </is>
      </c>
      <c r="B37" s="5" t="inlineStr">
        <is>
          <t>Million shares outstanding</t>
        </is>
      </c>
      <c r="C37" t="n">
        <v>17.76</v>
      </c>
      <c r="D37" t="n">
        <v>17.76</v>
      </c>
      <c r="E37" t="n">
        <v>17.76</v>
      </c>
      <c r="F37" t="n">
        <v>17.76</v>
      </c>
      <c r="G37" t="n">
        <v>17.76</v>
      </c>
      <c r="H37" t="n">
        <v>17.26</v>
      </c>
      <c r="I37" t="n">
        <v>16.51</v>
      </c>
      <c r="J37" t="n">
        <v>16.51</v>
      </c>
      <c r="K37" t="n">
        <v>16.6</v>
      </c>
      <c r="L37" t="n">
        <v>16.5</v>
      </c>
      <c r="M37" t="n">
        <v>12.7</v>
      </c>
      <c r="N37" t="n">
        <v>12.7</v>
      </c>
      <c r="O37" t="n">
        <v>12.7</v>
      </c>
      <c r="P37" t="n">
        <v>12.7</v>
      </c>
      <c r="Q37" t="n">
        <v>12.7</v>
      </c>
      <c r="R37" t="n">
        <v>12.7</v>
      </c>
      <c r="S37" t="n">
        <v>12.7</v>
      </c>
      <c r="T37" t="n">
        <v>12.7</v>
      </c>
      <c r="U37" t="n">
        <v>12.7</v>
      </c>
      <c r="V37" t="n">
        <v>12.7</v>
      </c>
      <c r="W37" t="inlineStr">
        <is>
          <t>-</t>
        </is>
      </c>
    </row>
    <row r="38">
      <c r="A38" s="5" t="inlineStr">
        <is>
          <t>Mio.Aktien im Umlauf</t>
        </is>
      </c>
      <c r="B38" s="5" t="inlineStr">
        <is>
          <t>Million shares outstanding</t>
        </is>
      </c>
      <c r="C38" t="n">
        <v>7.6</v>
      </c>
      <c r="D38" t="n">
        <v>7.6</v>
      </c>
      <c r="E38" t="n">
        <v>7.6</v>
      </c>
      <c r="F38" t="n">
        <v>7.6</v>
      </c>
      <c r="G38" t="n">
        <v>7.6</v>
      </c>
      <c r="H38" t="n">
        <v>7.1</v>
      </c>
      <c r="I38" t="n">
        <v>6.35</v>
      </c>
      <c r="J38" t="n">
        <v>6.35</v>
      </c>
      <c r="K38" t="n">
        <v>6.35</v>
      </c>
      <c r="L38" t="n">
        <v>6.4</v>
      </c>
      <c r="M38" t="n">
        <v>6.4</v>
      </c>
      <c r="N38" t="n">
        <v>6.4</v>
      </c>
      <c r="O38" t="n">
        <v>6.4</v>
      </c>
      <c r="P38" t="n">
        <v>6.4</v>
      </c>
      <c r="Q38" t="n">
        <v>6.4</v>
      </c>
      <c r="R38" t="n">
        <v>6.4</v>
      </c>
      <c r="S38" t="n">
        <v>6.4</v>
      </c>
      <c r="T38" t="n">
        <v>6.4</v>
      </c>
      <c r="U38" t="n">
        <v>6.4</v>
      </c>
      <c r="V38" t="n">
        <v>6.4</v>
      </c>
      <c r="W38" t="inlineStr">
        <is>
          <t>-</t>
        </is>
      </c>
    </row>
    <row r="39">
      <c r="A39" s="5" t="inlineStr">
        <is>
          <t>Ergebnis je Aktie (brutto)</t>
        </is>
      </c>
      <c r="B39" s="5" t="inlineStr">
        <is>
          <t>Earnings per share</t>
        </is>
      </c>
      <c r="C39" t="n">
        <v>2.79</v>
      </c>
      <c r="D39" t="n">
        <v>2.91</v>
      </c>
      <c r="E39" t="n">
        <v>8.050000000000001</v>
      </c>
      <c r="F39" t="n">
        <v>6.84</v>
      </c>
      <c r="G39" t="n">
        <v>2.79</v>
      </c>
      <c r="H39" t="n">
        <v>8.9</v>
      </c>
      <c r="I39" t="n">
        <v>10.75</v>
      </c>
      <c r="J39" t="n">
        <v>11.9</v>
      </c>
      <c r="K39" t="n">
        <v>10.89</v>
      </c>
      <c r="L39" t="n">
        <v>9.32</v>
      </c>
      <c r="M39" t="n">
        <v>3.88</v>
      </c>
      <c r="N39" t="n">
        <v>5.88</v>
      </c>
      <c r="O39" t="n">
        <v>7.2</v>
      </c>
      <c r="P39" t="n">
        <v>8.94</v>
      </c>
      <c r="Q39" t="n">
        <v>7.64</v>
      </c>
      <c r="R39" t="n">
        <v>5.61</v>
      </c>
      <c r="S39" t="n">
        <v>3.97</v>
      </c>
      <c r="T39" t="n">
        <v>4.03</v>
      </c>
      <c r="U39" t="n">
        <v>2.66</v>
      </c>
      <c r="V39" t="n">
        <v>-2.64</v>
      </c>
      <c r="W39" t="inlineStr">
        <is>
          <t>-</t>
        </is>
      </c>
    </row>
    <row r="40">
      <c r="A40" s="5" t="inlineStr">
        <is>
          <t>Ergebnis je Aktie (unverwässert)</t>
        </is>
      </c>
      <c r="B40" s="5" t="inlineStr">
        <is>
          <t>Basic Earnings per share</t>
        </is>
      </c>
      <c r="C40" t="n">
        <v>1.44</v>
      </c>
      <c r="D40" t="n">
        <v>1.48</v>
      </c>
      <c r="E40" t="n">
        <v>4.18</v>
      </c>
      <c r="F40" t="n">
        <v>3.46</v>
      </c>
      <c r="G40" t="n">
        <v>1.46</v>
      </c>
      <c r="H40" t="n">
        <v>4.58</v>
      </c>
      <c r="I40" t="n">
        <v>5.3</v>
      </c>
      <c r="J40" t="n">
        <v>7.69</v>
      </c>
      <c r="K40" t="n">
        <v>7.35</v>
      </c>
      <c r="L40" t="n">
        <v>6.25</v>
      </c>
      <c r="M40" t="n">
        <v>1.2</v>
      </c>
      <c r="N40" t="n">
        <v>2.59</v>
      </c>
      <c r="O40" t="n">
        <v>3.66</v>
      </c>
      <c r="P40" t="n">
        <v>3.47</v>
      </c>
      <c r="Q40" t="n">
        <v>2.93</v>
      </c>
      <c r="R40" t="n">
        <v>2.02</v>
      </c>
      <c r="S40" t="n">
        <v>2.98</v>
      </c>
      <c r="T40" t="n">
        <v>1.56</v>
      </c>
      <c r="U40" t="n">
        <v>0.8</v>
      </c>
      <c r="V40" t="n">
        <v>-4.61</v>
      </c>
      <c r="W40" t="inlineStr">
        <is>
          <t>-</t>
        </is>
      </c>
    </row>
    <row r="41">
      <c r="A41" s="5" t="inlineStr">
        <is>
          <t>Ergebnis je Aktie (verwässert)</t>
        </is>
      </c>
      <c r="B41" s="5" t="inlineStr">
        <is>
          <t>Diluted Earnings per share</t>
        </is>
      </c>
      <c r="C41" t="n">
        <v>1.44</v>
      </c>
      <c r="D41" t="n">
        <v>1.48</v>
      </c>
      <c r="E41" t="n">
        <v>4.18</v>
      </c>
      <c r="F41" t="n">
        <v>3.46</v>
      </c>
      <c r="G41" t="n">
        <v>1.46</v>
      </c>
      <c r="H41" t="n">
        <v>4.59</v>
      </c>
      <c r="I41" t="n">
        <v>5.23</v>
      </c>
      <c r="J41" t="n">
        <v>7.57</v>
      </c>
      <c r="K41" t="n">
        <v>7.29</v>
      </c>
      <c r="L41" t="n">
        <v>6.25</v>
      </c>
      <c r="M41" t="n">
        <v>1.2</v>
      </c>
      <c r="N41" t="n">
        <v>2.59</v>
      </c>
      <c r="O41" t="n">
        <v>3.66</v>
      </c>
      <c r="P41" t="n">
        <v>3.47</v>
      </c>
      <c r="Q41" t="n">
        <v>2.93</v>
      </c>
      <c r="R41" t="n">
        <v>2.02</v>
      </c>
      <c r="S41" t="n">
        <v>2.98</v>
      </c>
      <c r="T41" t="n">
        <v>1.56</v>
      </c>
      <c r="U41" t="n">
        <v>0.8</v>
      </c>
      <c r="V41" t="inlineStr">
        <is>
          <t>-</t>
        </is>
      </c>
      <c r="W41" t="inlineStr">
        <is>
          <t>-</t>
        </is>
      </c>
    </row>
    <row r="42">
      <c r="A42" s="5" t="inlineStr">
        <is>
          <t>Dividende je Aktie</t>
        </is>
      </c>
      <c r="B42" s="5" t="inlineStr">
        <is>
          <t>Dividend per share</t>
        </is>
      </c>
      <c r="C42" t="n">
        <v>0.19</v>
      </c>
      <c r="D42" t="n">
        <v>0.19</v>
      </c>
      <c r="E42" t="n">
        <v>0.46</v>
      </c>
      <c r="F42" t="n">
        <v>0.19</v>
      </c>
      <c r="G42" t="n">
        <v>0.19</v>
      </c>
      <c r="H42" t="n">
        <v>1.39</v>
      </c>
      <c r="I42" t="n">
        <v>0.83</v>
      </c>
      <c r="J42" t="n">
        <v>0.92</v>
      </c>
      <c r="K42" t="n">
        <v>0.19</v>
      </c>
      <c r="L42" t="n">
        <v>1.19</v>
      </c>
      <c r="M42" t="n">
        <v>0.4</v>
      </c>
      <c r="N42" t="n">
        <v>0.35</v>
      </c>
      <c r="O42" t="n">
        <v>0.55</v>
      </c>
      <c r="P42" t="n">
        <v>0.55</v>
      </c>
      <c r="Q42" t="n">
        <v>0.5</v>
      </c>
      <c r="R42" t="n">
        <v>0.45</v>
      </c>
      <c r="S42" t="n">
        <v>0.4</v>
      </c>
      <c r="T42" t="n">
        <v>0.35</v>
      </c>
      <c r="U42" t="n">
        <v>0.26</v>
      </c>
      <c r="V42" t="inlineStr">
        <is>
          <t>-</t>
        </is>
      </c>
      <c r="W42" t="inlineStr">
        <is>
          <t>-</t>
        </is>
      </c>
    </row>
    <row r="43">
      <c r="A43" s="5" t="inlineStr">
        <is>
          <t>Dividendenausschüttung in Mio</t>
        </is>
      </c>
      <c r="B43" s="5" t="inlineStr">
        <is>
          <t>Dividend Payment in M</t>
        </is>
      </c>
      <c r="C43" t="n">
        <v>1.44</v>
      </c>
      <c r="D43" t="n">
        <v>1.44</v>
      </c>
      <c r="E43" t="n">
        <v>3.5</v>
      </c>
      <c r="F43" t="n">
        <v>2.77</v>
      </c>
      <c r="G43" t="n">
        <v>2.77</v>
      </c>
      <c r="H43" t="n">
        <v>34.6</v>
      </c>
      <c r="I43" t="n">
        <v>19.8</v>
      </c>
      <c r="J43" t="n">
        <v>21.9</v>
      </c>
      <c r="K43" t="n">
        <v>3.8</v>
      </c>
      <c r="L43" t="n">
        <v>35.3</v>
      </c>
      <c r="M43" t="n">
        <v>9.800000000000001</v>
      </c>
      <c r="N43" t="n">
        <v>8.5</v>
      </c>
      <c r="O43" t="n">
        <v>13.8</v>
      </c>
      <c r="P43" t="n">
        <v>6.6</v>
      </c>
      <c r="Q43" t="n">
        <v>6</v>
      </c>
      <c r="R43" t="n">
        <v>5.3</v>
      </c>
      <c r="S43" t="n">
        <v>4.7</v>
      </c>
      <c r="T43" t="n">
        <v>4.1</v>
      </c>
      <c r="U43" t="n">
        <v>2.5</v>
      </c>
      <c r="V43" t="inlineStr">
        <is>
          <t>-</t>
        </is>
      </c>
      <c r="W43" t="inlineStr">
        <is>
          <t>-</t>
        </is>
      </c>
    </row>
    <row r="44">
      <c r="A44" s="5" t="inlineStr">
        <is>
          <t>Umsatz</t>
        </is>
      </c>
      <c r="B44" s="5" t="inlineStr">
        <is>
          <t>Revenue</t>
        </is>
      </c>
      <c r="C44" t="n">
        <v>156.58</v>
      </c>
      <c r="D44" t="n">
        <v>146.11</v>
      </c>
      <c r="E44" t="n">
        <v>144.84</v>
      </c>
      <c r="F44" t="n">
        <v>142.11</v>
      </c>
      <c r="G44" t="n">
        <v>146.9</v>
      </c>
      <c r="H44" t="n">
        <v>141.06</v>
      </c>
      <c r="I44" t="n">
        <v>143.8</v>
      </c>
      <c r="J44" t="n">
        <v>143.76</v>
      </c>
      <c r="K44" t="n">
        <v>135.89</v>
      </c>
      <c r="L44" t="n">
        <v>131.96</v>
      </c>
      <c r="M44" t="n">
        <v>150.48</v>
      </c>
      <c r="N44" t="n">
        <v>151.54</v>
      </c>
      <c r="O44" t="n">
        <v>143.27</v>
      </c>
      <c r="P44" t="n">
        <v>141.83</v>
      </c>
      <c r="Q44" t="n">
        <v>128.41</v>
      </c>
      <c r="R44" t="n">
        <v>119.72</v>
      </c>
      <c r="S44" t="n">
        <v>111.3</v>
      </c>
      <c r="T44" t="n">
        <v>104.96</v>
      </c>
      <c r="U44" t="n">
        <v>98.98999999999999</v>
      </c>
      <c r="V44" t="n">
        <v>89.5</v>
      </c>
      <c r="W44" t="inlineStr">
        <is>
          <t>-</t>
        </is>
      </c>
    </row>
    <row r="45">
      <c r="A45" s="5" t="inlineStr">
        <is>
          <t>Buchwert je Aktie</t>
        </is>
      </c>
      <c r="B45" s="5" t="inlineStr">
        <is>
          <t>Book value per share</t>
        </is>
      </c>
      <c r="C45" t="n">
        <v>60.61</v>
      </c>
      <c r="D45" t="n">
        <v>60.85</v>
      </c>
      <c r="E45" t="n">
        <v>60.15</v>
      </c>
      <c r="F45" t="n">
        <v>56.5</v>
      </c>
      <c r="G45" t="n">
        <v>53.26</v>
      </c>
      <c r="H45" t="n">
        <v>51.95</v>
      </c>
      <c r="I45" t="n">
        <v>49.42</v>
      </c>
      <c r="J45" t="n">
        <v>44.05</v>
      </c>
      <c r="K45" t="n">
        <v>43.95</v>
      </c>
      <c r="L45" t="n">
        <v>38.58</v>
      </c>
      <c r="M45" t="n">
        <v>31.01</v>
      </c>
      <c r="N45" t="n">
        <v>40.76</v>
      </c>
      <c r="O45" t="n">
        <v>39.8</v>
      </c>
      <c r="P45" t="n">
        <v>42.52</v>
      </c>
      <c r="Q45" t="n">
        <v>39.59</v>
      </c>
      <c r="R45" t="n">
        <v>37.58</v>
      </c>
      <c r="S45" t="n">
        <v>39.31</v>
      </c>
      <c r="T45" t="n">
        <v>13.39</v>
      </c>
      <c r="U45" t="n">
        <v>13.54</v>
      </c>
      <c r="V45" t="n">
        <v>12.72</v>
      </c>
      <c r="W45" t="inlineStr">
        <is>
          <t>-</t>
        </is>
      </c>
    </row>
    <row r="46">
      <c r="A46" s="5" t="inlineStr">
        <is>
          <t>Cashflow je Aktie</t>
        </is>
      </c>
      <c r="B46" s="5" t="inlineStr">
        <is>
          <t>Cashflow per share</t>
        </is>
      </c>
      <c r="C46" t="n">
        <v>9.26</v>
      </c>
      <c r="D46" t="n">
        <v>0.23</v>
      </c>
      <c r="E46" t="n">
        <v>8.07</v>
      </c>
      <c r="F46" t="n">
        <v>11</v>
      </c>
      <c r="G46" t="n">
        <v>2.25</v>
      </c>
      <c r="H46" t="n">
        <v>10.89</v>
      </c>
      <c r="I46" t="n">
        <v>4.14</v>
      </c>
      <c r="J46" t="n">
        <v>10.71</v>
      </c>
      <c r="K46" t="n">
        <v>9.630000000000001</v>
      </c>
      <c r="L46" t="n">
        <v>13.28</v>
      </c>
      <c r="M46" t="n">
        <v>15.24</v>
      </c>
      <c r="N46" t="n">
        <v>7.68</v>
      </c>
      <c r="O46" t="n">
        <v>12.42</v>
      </c>
      <c r="P46" t="n">
        <v>7.02</v>
      </c>
      <c r="Q46" t="n">
        <v>2.38</v>
      </c>
      <c r="R46" t="n">
        <v>0.85</v>
      </c>
      <c r="S46" t="n">
        <v>2.97</v>
      </c>
      <c r="T46" t="n">
        <v>8.300000000000001</v>
      </c>
      <c r="U46" t="n">
        <v>6.02</v>
      </c>
      <c r="V46" t="n">
        <v>2.45</v>
      </c>
      <c r="W46" t="inlineStr">
        <is>
          <t>-</t>
        </is>
      </c>
    </row>
    <row r="47">
      <c r="A47" s="5" t="inlineStr">
        <is>
          <t>Bilanzsumme je Aktie</t>
        </is>
      </c>
      <c r="B47" s="5" t="inlineStr">
        <is>
          <t>Total assets per share</t>
        </is>
      </c>
      <c r="C47" t="n">
        <v>144.76</v>
      </c>
      <c r="D47" t="n">
        <v>135.71</v>
      </c>
      <c r="E47" t="n">
        <v>132.57</v>
      </c>
      <c r="F47" t="n">
        <v>130.2</v>
      </c>
      <c r="G47" t="n">
        <v>130.15</v>
      </c>
      <c r="H47" t="n">
        <v>129.44</v>
      </c>
      <c r="I47" t="n">
        <v>125.08</v>
      </c>
      <c r="J47" t="n">
        <v>127.27</v>
      </c>
      <c r="K47" t="n">
        <v>127.42</v>
      </c>
      <c r="L47" t="n">
        <v>119.81</v>
      </c>
      <c r="M47" t="n">
        <v>148.49</v>
      </c>
      <c r="N47" t="n">
        <v>130.3</v>
      </c>
      <c r="O47" t="n">
        <v>128.94</v>
      </c>
      <c r="P47" t="n">
        <v>128.84</v>
      </c>
      <c r="Q47" t="n">
        <v>120.96</v>
      </c>
      <c r="R47" t="n">
        <v>112.06</v>
      </c>
      <c r="S47" t="n">
        <v>94.20999999999999</v>
      </c>
      <c r="T47" t="n">
        <v>66.56999999999999</v>
      </c>
      <c r="U47" t="n">
        <v>68.29000000000001</v>
      </c>
      <c r="V47" t="n">
        <v>67.25</v>
      </c>
      <c r="W47" t="inlineStr">
        <is>
          <t>-</t>
        </is>
      </c>
    </row>
    <row r="48">
      <c r="A48" s="5" t="inlineStr">
        <is>
          <t>Personal am Ende des Jahres</t>
        </is>
      </c>
      <c r="B48" s="5" t="inlineStr">
        <is>
          <t>Staff at the end of year</t>
        </is>
      </c>
      <c r="C48" t="n">
        <v>14845</v>
      </c>
      <c r="D48" t="n">
        <v>14399</v>
      </c>
      <c r="E48" t="n">
        <v>13739</v>
      </c>
      <c r="F48" t="n">
        <v>13263</v>
      </c>
      <c r="G48" t="n">
        <v>13936</v>
      </c>
      <c r="H48" t="n">
        <v>13737</v>
      </c>
      <c r="I48" t="n">
        <v>13334</v>
      </c>
      <c r="J48" t="n">
        <v>12516</v>
      </c>
      <c r="K48" t="n">
        <v>11924</v>
      </c>
      <c r="L48" t="n">
        <v>11291</v>
      </c>
      <c r="M48" t="n">
        <v>11071</v>
      </c>
      <c r="N48" t="n">
        <v>10909</v>
      </c>
      <c r="O48" t="n">
        <v>10345</v>
      </c>
      <c r="P48" t="n">
        <v>9949</v>
      </c>
      <c r="Q48" t="n">
        <v>9687</v>
      </c>
      <c r="R48" t="n">
        <v>9706</v>
      </c>
      <c r="S48" t="n">
        <v>10334</v>
      </c>
      <c r="T48" t="n">
        <v>9865</v>
      </c>
      <c r="U48" t="n">
        <v>9535</v>
      </c>
      <c r="V48" t="n">
        <v>9376</v>
      </c>
      <c r="W48" t="n">
        <v>9275</v>
      </c>
    </row>
    <row r="49">
      <c r="A49" s="5" t="inlineStr">
        <is>
          <t>Personalaufwand in Mio. EUR</t>
        </is>
      </c>
      <c r="B49" s="5" t="inlineStr">
        <is>
          <t>Personnel expenses in M</t>
        </is>
      </c>
      <c r="C49" t="n">
        <v>1126</v>
      </c>
      <c r="D49" t="n">
        <v>1046</v>
      </c>
      <c r="E49" t="n">
        <v>1007</v>
      </c>
      <c r="F49" t="n">
        <v>999.2</v>
      </c>
      <c r="G49" t="n">
        <v>1041</v>
      </c>
      <c r="H49" t="n">
        <v>922.5</v>
      </c>
      <c r="I49" t="n">
        <v>869.4</v>
      </c>
      <c r="J49" t="n">
        <v>840.5</v>
      </c>
      <c r="K49" t="n">
        <v>793.4</v>
      </c>
      <c r="L49" t="n">
        <v>728.9</v>
      </c>
      <c r="M49" t="n">
        <v>663.8</v>
      </c>
      <c r="N49" t="n">
        <v>637.7</v>
      </c>
      <c r="O49" t="n">
        <v>622.5</v>
      </c>
      <c r="P49" t="n">
        <v>594.7</v>
      </c>
      <c r="Q49" t="n">
        <v>570.1</v>
      </c>
      <c r="R49" t="n">
        <v>565.9</v>
      </c>
      <c r="S49" t="n">
        <v>566.5</v>
      </c>
      <c r="T49" t="n">
        <v>528.7</v>
      </c>
      <c r="U49" t="n">
        <v>504</v>
      </c>
      <c r="V49" t="n">
        <v>502.2</v>
      </c>
      <c r="W49" t="inlineStr">
        <is>
          <t>-</t>
        </is>
      </c>
    </row>
    <row r="50">
      <c r="A50" s="5" t="inlineStr">
        <is>
          <t>Aufwand je Mitarbeiter in EUR</t>
        </is>
      </c>
      <c r="B50" s="5" t="inlineStr">
        <is>
          <t>Effort per employee</t>
        </is>
      </c>
      <c r="C50" t="n">
        <v>75877</v>
      </c>
      <c r="D50" t="n">
        <v>72637</v>
      </c>
      <c r="E50" t="n">
        <v>73302</v>
      </c>
      <c r="F50" t="n">
        <v>75337</v>
      </c>
      <c r="G50" t="n">
        <v>74684</v>
      </c>
      <c r="H50" t="n">
        <v>67154</v>
      </c>
      <c r="I50" t="n">
        <v>65202</v>
      </c>
      <c r="J50" t="n">
        <v>67154</v>
      </c>
      <c r="K50" t="n">
        <v>66538</v>
      </c>
      <c r="L50" t="n">
        <v>64556</v>
      </c>
      <c r="M50" t="n">
        <v>59958</v>
      </c>
      <c r="N50" t="n">
        <v>58456</v>
      </c>
      <c r="O50" t="n">
        <v>60174</v>
      </c>
      <c r="P50" t="n">
        <v>59775</v>
      </c>
      <c r="Q50" t="n">
        <v>58852</v>
      </c>
      <c r="R50" t="n">
        <v>58304</v>
      </c>
      <c r="S50" t="n">
        <v>54819</v>
      </c>
      <c r="T50" t="n">
        <v>53594</v>
      </c>
      <c r="U50" t="n">
        <v>52858</v>
      </c>
      <c r="V50" t="n">
        <v>53562</v>
      </c>
      <c r="W50" t="inlineStr">
        <is>
          <t>-</t>
        </is>
      </c>
    </row>
    <row r="51">
      <c r="A51" s="5" t="inlineStr">
        <is>
          <t>Umsatz je Aktie</t>
        </is>
      </c>
      <c r="B51" s="5" t="inlineStr">
        <is>
          <t>Revenue per share</t>
        </is>
      </c>
      <c r="C51" t="n">
        <v>187324</v>
      </c>
      <c r="D51" t="n">
        <v>180222</v>
      </c>
      <c r="E51" t="n">
        <v>187223</v>
      </c>
      <c r="F51" t="n">
        <v>190292</v>
      </c>
      <c r="G51" t="n">
        <v>187207</v>
      </c>
      <c r="H51" t="n">
        <v>177233</v>
      </c>
      <c r="I51" t="n">
        <v>178053</v>
      </c>
      <c r="J51" t="n">
        <v>189637</v>
      </c>
      <c r="K51" t="n">
        <v>189185</v>
      </c>
      <c r="L51" t="n">
        <v>192833</v>
      </c>
      <c r="M51" t="n">
        <v>172620</v>
      </c>
      <c r="N51" t="n">
        <v>176413</v>
      </c>
      <c r="O51" t="n">
        <v>175882</v>
      </c>
      <c r="P51" t="n">
        <v>181053</v>
      </c>
      <c r="Q51" t="n">
        <v>168349</v>
      </c>
      <c r="R51" t="n">
        <v>156655</v>
      </c>
      <c r="S51" t="n">
        <v>136781</v>
      </c>
      <c r="T51" t="n">
        <v>135124</v>
      </c>
      <c r="U51" t="n">
        <v>131851</v>
      </c>
      <c r="V51" t="n">
        <v>121235</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2277</v>
      </c>
      <c r="D53" t="n">
        <v>2389</v>
      </c>
      <c r="E53" t="n">
        <v>7169</v>
      </c>
      <c r="F53" t="n">
        <v>4592</v>
      </c>
      <c r="G53" t="n">
        <v>2346</v>
      </c>
      <c r="H53" t="n">
        <v>7032</v>
      </c>
      <c r="I53" t="n">
        <v>8595</v>
      </c>
      <c r="J53" t="n">
        <v>10099</v>
      </c>
      <c r="K53" t="n">
        <v>10122</v>
      </c>
      <c r="L53" t="n">
        <v>9087</v>
      </c>
      <c r="M53" t="n">
        <v>1716</v>
      </c>
      <c r="N53" t="n">
        <v>2979</v>
      </c>
      <c r="O53" t="n">
        <v>4456</v>
      </c>
      <c r="P53" t="n">
        <v>4392</v>
      </c>
      <c r="Q53" t="n">
        <v>3809</v>
      </c>
      <c r="R53" t="n">
        <v>4873</v>
      </c>
      <c r="S53" t="n">
        <v>3658</v>
      </c>
      <c r="T53" t="n">
        <v>2007</v>
      </c>
      <c r="U53" t="n">
        <v>1070</v>
      </c>
      <c r="V53" t="n">
        <v>-6250</v>
      </c>
      <c r="W53" t="inlineStr">
        <is>
          <t>-</t>
        </is>
      </c>
    </row>
    <row r="54">
      <c r="A54" s="5" t="inlineStr">
        <is>
          <t>KGV (Kurs/Gewinn)</t>
        </is>
      </c>
      <c r="B54" s="5" t="inlineStr">
        <is>
          <t>PE (price/earnings)</t>
        </is>
      </c>
      <c r="C54" t="n">
        <v>38.7</v>
      </c>
      <c r="D54" t="n">
        <v>31.5</v>
      </c>
      <c r="E54" t="n">
        <v>17.3</v>
      </c>
      <c r="F54" t="n">
        <v>23</v>
      </c>
      <c r="G54" t="n">
        <v>47</v>
      </c>
      <c r="H54" t="n">
        <v>18.3</v>
      </c>
      <c r="I54" t="n">
        <v>17.9</v>
      </c>
      <c r="J54" t="n">
        <v>10</v>
      </c>
      <c r="K54" t="n">
        <v>8.5</v>
      </c>
      <c r="L54" t="n">
        <v>9.800000000000001</v>
      </c>
      <c r="M54" t="n">
        <v>25.2</v>
      </c>
      <c r="N54" t="n">
        <v>10.1</v>
      </c>
      <c r="O54" t="n">
        <v>13.6</v>
      </c>
      <c r="P54" t="n">
        <v>16.3</v>
      </c>
      <c r="Q54" t="n">
        <v>15.9</v>
      </c>
      <c r="R54" t="n">
        <v>21</v>
      </c>
      <c r="S54" t="n">
        <v>15.6</v>
      </c>
      <c r="T54" t="n">
        <v>11.5</v>
      </c>
      <c r="U54" t="n">
        <v>13.7</v>
      </c>
      <c r="V54" t="inlineStr">
        <is>
          <t>-</t>
        </is>
      </c>
      <c r="W54" t="inlineStr">
        <is>
          <t>-</t>
        </is>
      </c>
    </row>
    <row r="55">
      <c r="A55" s="5" t="inlineStr">
        <is>
          <t>KUV (Kurs/Umsatz)</t>
        </is>
      </c>
      <c r="B55" s="5" t="inlineStr">
        <is>
          <t>PS (price/sales)</t>
        </is>
      </c>
      <c r="C55" t="n">
        <v>0.36</v>
      </c>
      <c r="D55" t="n">
        <v>0.32</v>
      </c>
      <c r="E55" t="n">
        <v>0.5</v>
      </c>
      <c r="F55" t="n">
        <v>0.5600000000000001</v>
      </c>
      <c r="G55" t="n">
        <v>0.47</v>
      </c>
      <c r="H55" t="n">
        <v>0.59</v>
      </c>
      <c r="I55" t="n">
        <v>0.66</v>
      </c>
      <c r="J55" t="n">
        <v>0.53</v>
      </c>
      <c r="K55" t="n">
        <v>0.46</v>
      </c>
      <c r="L55" t="n">
        <v>0.47</v>
      </c>
      <c r="M55" t="n">
        <v>0.2</v>
      </c>
      <c r="N55" t="n">
        <v>0.17</v>
      </c>
      <c r="O55" t="n">
        <v>0.35</v>
      </c>
      <c r="P55" t="n">
        <v>0.4</v>
      </c>
      <c r="Q55" t="n">
        <v>0.36</v>
      </c>
      <c r="R55" t="n">
        <v>0.35</v>
      </c>
      <c r="S55" t="n">
        <v>0.42</v>
      </c>
      <c r="T55" t="n">
        <v>0.17</v>
      </c>
      <c r="U55" t="n">
        <v>0.11</v>
      </c>
      <c r="V55" t="n">
        <v>0.09</v>
      </c>
      <c r="W55" t="inlineStr">
        <is>
          <t>-</t>
        </is>
      </c>
    </row>
    <row r="56">
      <c r="A56" s="5" t="inlineStr">
        <is>
          <t>KBV (Kurs/Buchwert)</t>
        </is>
      </c>
      <c r="B56" s="5" t="inlineStr">
        <is>
          <t>PB (price/book value)</t>
        </is>
      </c>
      <c r="C56" t="n">
        <v>0.92</v>
      </c>
      <c r="D56" t="n">
        <v>0.77</v>
      </c>
      <c r="E56" t="n">
        <v>1.2</v>
      </c>
      <c r="F56" t="n">
        <v>1.41</v>
      </c>
      <c r="G56" t="n">
        <v>1.29</v>
      </c>
      <c r="H56" t="n">
        <v>1.62</v>
      </c>
      <c r="I56" t="n">
        <v>1.93</v>
      </c>
      <c r="J56" t="n">
        <v>1.75</v>
      </c>
      <c r="K56" t="n">
        <v>1.44</v>
      </c>
      <c r="L56" t="n">
        <v>1.61</v>
      </c>
      <c r="M56" t="n">
        <v>0.99</v>
      </c>
      <c r="N56" t="n">
        <v>0.98</v>
      </c>
      <c r="O56" t="n">
        <v>1.94</v>
      </c>
      <c r="P56" t="n">
        <v>2.49</v>
      </c>
      <c r="Q56" t="n">
        <v>2.29</v>
      </c>
      <c r="R56" t="n">
        <v>2.3</v>
      </c>
      <c r="S56" t="n">
        <v>2.13</v>
      </c>
      <c r="T56" t="n">
        <v>1.34</v>
      </c>
      <c r="U56" t="n">
        <v>0.8100000000000001</v>
      </c>
      <c r="V56" t="n">
        <v>0.61</v>
      </c>
      <c r="W56" t="inlineStr">
        <is>
          <t>-</t>
        </is>
      </c>
    </row>
    <row r="57">
      <c r="A57" s="5" t="inlineStr">
        <is>
          <t>KCV (Kurs/Cashflow)</t>
        </is>
      </c>
      <c r="B57" s="5" t="inlineStr">
        <is>
          <t>PC (price/cashflow)</t>
        </is>
      </c>
      <c r="C57" t="n">
        <v>6.02</v>
      </c>
      <c r="D57" t="n">
        <v>201.77</v>
      </c>
      <c r="E57" t="n">
        <v>8.960000000000001</v>
      </c>
      <c r="F57" t="n">
        <v>7.23</v>
      </c>
      <c r="G57" t="n">
        <v>30.54</v>
      </c>
      <c r="H57" t="n">
        <v>7.7</v>
      </c>
      <c r="I57" t="n">
        <v>22.94</v>
      </c>
      <c r="J57" t="n">
        <v>7.15</v>
      </c>
      <c r="K57" t="n">
        <v>6.51</v>
      </c>
      <c r="L57" t="n">
        <v>4.62</v>
      </c>
      <c r="M57" t="n">
        <v>1.99</v>
      </c>
      <c r="N57" t="n">
        <v>3.41</v>
      </c>
      <c r="O57" t="n">
        <v>4.01</v>
      </c>
      <c r="P57" t="n">
        <v>8.039999999999999</v>
      </c>
      <c r="Q57" t="n">
        <v>19.56</v>
      </c>
      <c r="R57" t="n">
        <v>49.82</v>
      </c>
      <c r="S57" t="n">
        <v>15.66</v>
      </c>
      <c r="T57" t="n">
        <v>2.17</v>
      </c>
      <c r="U57" t="n">
        <v>1.82</v>
      </c>
      <c r="V57" t="n">
        <v>3.14</v>
      </c>
      <c r="W57" t="inlineStr">
        <is>
          <t>-</t>
        </is>
      </c>
    </row>
    <row r="58">
      <c r="A58" s="5" t="inlineStr">
        <is>
          <t>Dividendenrendite in %</t>
        </is>
      </c>
      <c r="B58" s="5" t="inlineStr">
        <is>
          <t>Dividend Yield in %</t>
        </is>
      </c>
      <c r="C58" t="n">
        <v>0.34</v>
      </c>
      <c r="D58" t="n">
        <v>0.41</v>
      </c>
      <c r="E58" t="n">
        <v>0.64</v>
      </c>
      <c r="F58" t="n">
        <v>0.24</v>
      </c>
      <c r="G58" t="n">
        <v>0.28</v>
      </c>
      <c r="H58" t="n">
        <v>1.66</v>
      </c>
      <c r="I58" t="n">
        <v>0.87</v>
      </c>
      <c r="J58" t="n">
        <v>1.2</v>
      </c>
      <c r="K58" t="n">
        <v>0.3</v>
      </c>
      <c r="L58" t="n">
        <v>1.94</v>
      </c>
      <c r="M58" t="n">
        <v>1.32</v>
      </c>
      <c r="N58" t="n">
        <v>1.34</v>
      </c>
      <c r="O58" t="n">
        <v>1.1</v>
      </c>
      <c r="P58" t="n">
        <v>0.97</v>
      </c>
      <c r="Q58" t="n">
        <v>1.08</v>
      </c>
      <c r="R58" t="n">
        <v>1.06</v>
      </c>
      <c r="S58" t="n">
        <v>0.86</v>
      </c>
      <c r="T58" t="n">
        <v>1.94</v>
      </c>
      <c r="U58" t="n">
        <v>2.37</v>
      </c>
      <c r="V58" t="inlineStr">
        <is>
          <t>-</t>
        </is>
      </c>
      <c r="W58" t="inlineStr">
        <is>
          <t>-</t>
        </is>
      </c>
    </row>
    <row r="59">
      <c r="A59" s="5" t="inlineStr">
        <is>
          <t>Gewinnrendite in %</t>
        </is>
      </c>
      <c r="B59" s="5" t="inlineStr">
        <is>
          <t>Return on profit in %</t>
        </is>
      </c>
      <c r="C59" t="n">
        <v>2.6</v>
      </c>
      <c r="D59" t="n">
        <v>3.2</v>
      </c>
      <c r="E59" t="n">
        <v>5.8</v>
      </c>
      <c r="F59" t="n">
        <v>4.4</v>
      </c>
      <c r="G59" t="n">
        <v>2.1</v>
      </c>
      <c r="H59" t="n">
        <v>5.5</v>
      </c>
      <c r="I59" t="n">
        <v>5.6</v>
      </c>
      <c r="J59" t="n">
        <v>10</v>
      </c>
      <c r="K59" t="n">
        <v>11.7</v>
      </c>
      <c r="L59" t="n">
        <v>10.2</v>
      </c>
      <c r="M59" t="n">
        <v>4</v>
      </c>
      <c r="N59" t="n">
        <v>9.9</v>
      </c>
      <c r="O59" t="n">
        <v>7.3</v>
      </c>
      <c r="P59" t="n">
        <v>6.1</v>
      </c>
      <c r="Q59" t="n">
        <v>6.3</v>
      </c>
      <c r="R59" t="n">
        <v>4.8</v>
      </c>
      <c r="S59" t="n">
        <v>6.4</v>
      </c>
      <c r="T59" t="n">
        <v>8.699999999999999</v>
      </c>
      <c r="U59" t="n">
        <v>7.3</v>
      </c>
      <c r="V59" t="inlineStr">
        <is>
          <t>-</t>
        </is>
      </c>
      <c r="W59" t="inlineStr">
        <is>
          <t>-</t>
        </is>
      </c>
    </row>
    <row r="60">
      <c r="A60" s="5" t="inlineStr">
        <is>
          <t>Eigenkapitalrendite in %</t>
        </is>
      </c>
      <c r="B60" s="5" t="inlineStr">
        <is>
          <t>Return on Equity in %</t>
        </is>
      </c>
      <c r="C60" t="n">
        <v>3.14</v>
      </c>
      <c r="D60" t="n">
        <v>3.18</v>
      </c>
      <c r="E60" t="n">
        <v>9.220000000000001</v>
      </c>
      <c r="F60" t="n">
        <v>6.07</v>
      </c>
      <c r="G60" t="n">
        <v>3.46</v>
      </c>
      <c r="H60" t="n">
        <v>10.77</v>
      </c>
      <c r="I60" t="n">
        <v>14.04</v>
      </c>
      <c r="J60" t="n">
        <v>17.38</v>
      </c>
      <c r="K60" t="n">
        <v>16.54</v>
      </c>
      <c r="L60" t="n">
        <v>16.12</v>
      </c>
      <c r="M60" t="n">
        <v>4.82</v>
      </c>
      <c r="N60" t="n">
        <v>6.28</v>
      </c>
      <c r="O60" t="n">
        <v>9.119999999999999</v>
      </c>
      <c r="P60" t="n">
        <v>8.09</v>
      </c>
      <c r="Q60" t="n">
        <v>7.34</v>
      </c>
      <c r="R60" t="n">
        <v>9.91</v>
      </c>
      <c r="S60" t="n">
        <v>7.57</v>
      </c>
      <c r="T60" t="n">
        <v>11.64</v>
      </c>
      <c r="U60" t="n">
        <v>5.93</v>
      </c>
      <c r="V60" t="n">
        <v>-36.26</v>
      </c>
      <c r="W60" t="inlineStr">
        <is>
          <t>-</t>
        </is>
      </c>
    </row>
    <row r="61">
      <c r="A61" s="5" t="inlineStr">
        <is>
          <t>Umsatzrendite in %</t>
        </is>
      </c>
      <c r="B61" s="5" t="inlineStr">
        <is>
          <t>Return on sales in %</t>
        </is>
      </c>
      <c r="C61" t="n">
        <v>1.22</v>
      </c>
      <c r="D61" t="n">
        <v>1.33</v>
      </c>
      <c r="E61" t="n">
        <v>3.83</v>
      </c>
      <c r="F61" t="n">
        <v>2.41</v>
      </c>
      <c r="G61" t="n">
        <v>1.25</v>
      </c>
      <c r="H61" t="n">
        <v>3.97</v>
      </c>
      <c r="I61" t="n">
        <v>4.83</v>
      </c>
      <c r="J61" t="n">
        <v>5.33</v>
      </c>
      <c r="K61" t="n">
        <v>5.35</v>
      </c>
      <c r="L61" t="n">
        <v>4.71</v>
      </c>
      <c r="M61" t="n">
        <v>0.99</v>
      </c>
      <c r="N61" t="n">
        <v>1.69</v>
      </c>
      <c r="O61" t="n">
        <v>2.53</v>
      </c>
      <c r="P61" t="n">
        <v>2.43</v>
      </c>
      <c r="Q61" t="n">
        <v>2.26</v>
      </c>
      <c r="R61" t="n">
        <v>3.46</v>
      </c>
      <c r="S61" t="n">
        <v>2.67</v>
      </c>
      <c r="T61" t="n">
        <v>1.49</v>
      </c>
      <c r="U61" t="n">
        <v>0.8100000000000001</v>
      </c>
      <c r="V61" t="n">
        <v>-5.16</v>
      </c>
      <c r="W61" t="inlineStr">
        <is>
          <t>-</t>
        </is>
      </c>
    </row>
    <row r="62">
      <c r="A62" s="5" t="inlineStr">
        <is>
          <t>Gesamtkapitalrendite in %</t>
        </is>
      </c>
      <c r="B62" s="5" t="inlineStr">
        <is>
          <t>Total Return on Investment in %</t>
        </is>
      </c>
      <c r="C62" t="n">
        <v>1.98</v>
      </c>
      <c r="D62" t="n">
        <v>1.88</v>
      </c>
      <c r="E62" t="n">
        <v>4.73</v>
      </c>
      <c r="F62" t="n">
        <v>3.3</v>
      </c>
      <c r="G62" t="n">
        <v>2.16</v>
      </c>
      <c r="H62" t="n">
        <v>5.44</v>
      </c>
      <c r="I62" t="n">
        <v>6.69</v>
      </c>
      <c r="J62" t="n">
        <v>7.6</v>
      </c>
      <c r="K62" t="n">
        <v>7.27</v>
      </c>
      <c r="L62" t="n">
        <v>7.17</v>
      </c>
      <c r="M62" t="n">
        <v>2.59</v>
      </c>
      <c r="N62" t="n">
        <v>3.84</v>
      </c>
      <c r="O62" t="n">
        <v>4.82</v>
      </c>
      <c r="P62" t="n">
        <v>4.79</v>
      </c>
      <c r="Q62" t="n">
        <v>4.21</v>
      </c>
      <c r="R62" t="n">
        <v>4.98</v>
      </c>
      <c r="S62" t="n">
        <v>4.05</v>
      </c>
      <c r="T62" t="n">
        <v>3.9</v>
      </c>
      <c r="U62" t="n">
        <v>2.99</v>
      </c>
      <c r="V62" t="n">
        <v>-5</v>
      </c>
      <c r="W62" t="inlineStr">
        <is>
          <t>-</t>
        </is>
      </c>
    </row>
    <row r="63">
      <c r="A63" s="5" t="inlineStr">
        <is>
          <t>Return on Investment in %</t>
        </is>
      </c>
      <c r="B63" s="5" t="inlineStr">
        <is>
          <t>Return on Investment in %</t>
        </is>
      </c>
      <c r="C63" t="n">
        <v>1.31</v>
      </c>
      <c r="D63" t="n">
        <v>1.43</v>
      </c>
      <c r="E63" t="n">
        <v>4.18</v>
      </c>
      <c r="F63" t="n">
        <v>2.63</v>
      </c>
      <c r="G63" t="n">
        <v>1.41</v>
      </c>
      <c r="H63" t="n">
        <v>4.32</v>
      </c>
      <c r="I63" t="n">
        <v>5.55</v>
      </c>
      <c r="J63" t="n">
        <v>6.02</v>
      </c>
      <c r="K63" t="n">
        <v>5.71</v>
      </c>
      <c r="L63" t="n">
        <v>5.19</v>
      </c>
      <c r="M63" t="n">
        <v>1.01</v>
      </c>
      <c r="N63" t="n">
        <v>1.96</v>
      </c>
      <c r="O63" t="n">
        <v>2.82</v>
      </c>
      <c r="P63" t="n">
        <v>2.67</v>
      </c>
      <c r="Q63" t="n">
        <v>2.4</v>
      </c>
      <c r="R63" t="n">
        <v>3.32</v>
      </c>
      <c r="S63" t="n">
        <v>3.16</v>
      </c>
      <c r="T63" t="n">
        <v>2.34</v>
      </c>
      <c r="U63" t="n">
        <v>1.18</v>
      </c>
      <c r="V63" t="n">
        <v>-6.86</v>
      </c>
      <c r="W63" t="inlineStr">
        <is>
          <t>-</t>
        </is>
      </c>
    </row>
    <row r="64">
      <c r="A64" s="5" t="inlineStr">
        <is>
          <t>Arbeitsintensität in %</t>
        </is>
      </c>
      <c r="B64" s="5" t="inlineStr">
        <is>
          <t>Work Intensity in %</t>
        </is>
      </c>
      <c r="C64" t="n">
        <v>58.71</v>
      </c>
      <c r="D64" t="n">
        <v>61.26</v>
      </c>
      <c r="E64" t="n">
        <v>60.55</v>
      </c>
      <c r="F64" t="n">
        <v>60.28</v>
      </c>
      <c r="G64" t="n">
        <v>60.75</v>
      </c>
      <c r="H64" t="n">
        <v>65.02</v>
      </c>
      <c r="I64" t="n">
        <v>65.27</v>
      </c>
      <c r="J64" t="n">
        <v>66.14</v>
      </c>
      <c r="K64" t="n">
        <v>67.37</v>
      </c>
      <c r="L64" t="n">
        <v>65.55</v>
      </c>
      <c r="M64" t="n">
        <v>65.13</v>
      </c>
      <c r="N64" t="n">
        <v>65.11</v>
      </c>
      <c r="O64" t="n">
        <v>65.41</v>
      </c>
      <c r="P64" t="n">
        <v>69.58</v>
      </c>
      <c r="Q64" t="n">
        <v>68.86</v>
      </c>
      <c r="R64" t="n">
        <v>66.76000000000001</v>
      </c>
      <c r="S64" t="n">
        <v>70.23999999999999</v>
      </c>
      <c r="T64" t="n">
        <v>74.09</v>
      </c>
      <c r="U64" t="n">
        <v>72.67</v>
      </c>
      <c r="V64" t="n">
        <v>72.23</v>
      </c>
      <c r="W64" t="inlineStr">
        <is>
          <t>-</t>
        </is>
      </c>
    </row>
    <row r="65">
      <c r="A65" s="5" t="inlineStr">
        <is>
          <t>Eigenkapitalquote in %</t>
        </is>
      </c>
      <c r="B65" s="5" t="inlineStr">
        <is>
          <t>Equity Ratio in %</t>
        </is>
      </c>
      <c r="C65" t="n">
        <v>41.87</v>
      </c>
      <c r="D65" t="n">
        <v>44.84</v>
      </c>
      <c r="E65" t="n">
        <v>45.37</v>
      </c>
      <c r="F65" t="n">
        <v>43.4</v>
      </c>
      <c r="G65" t="n">
        <v>40.92</v>
      </c>
      <c r="H65" t="n">
        <v>40.13</v>
      </c>
      <c r="I65" t="n">
        <v>39.52</v>
      </c>
      <c r="J65" t="n">
        <v>34.61</v>
      </c>
      <c r="K65" t="n">
        <v>34.49</v>
      </c>
      <c r="L65" t="n">
        <v>32.2</v>
      </c>
      <c r="M65" t="n">
        <v>20.88</v>
      </c>
      <c r="N65" t="n">
        <v>31.28</v>
      </c>
      <c r="O65" t="n">
        <v>30.87</v>
      </c>
      <c r="P65" t="n">
        <v>33</v>
      </c>
      <c r="Q65" t="n">
        <v>32.73</v>
      </c>
      <c r="R65" t="n">
        <v>33.54</v>
      </c>
      <c r="S65" t="n">
        <v>41.72</v>
      </c>
      <c r="T65" t="n">
        <v>20.12</v>
      </c>
      <c r="U65" t="n">
        <v>19.83</v>
      </c>
      <c r="V65" t="n">
        <v>18.92</v>
      </c>
      <c r="W65" t="inlineStr">
        <is>
          <t>-</t>
        </is>
      </c>
    </row>
    <row r="66">
      <c r="A66" s="5" t="inlineStr">
        <is>
          <t>Fremdkapitalquote in %</t>
        </is>
      </c>
      <c r="B66" s="5" t="inlineStr">
        <is>
          <t>Debt Ratio in %</t>
        </is>
      </c>
      <c r="C66" t="n">
        <v>58.13</v>
      </c>
      <c r="D66" t="n">
        <v>55.16</v>
      </c>
      <c r="E66" t="n">
        <v>54.63</v>
      </c>
      <c r="F66" t="n">
        <v>56.6</v>
      </c>
      <c r="G66" t="n">
        <v>59.08</v>
      </c>
      <c r="H66" t="n">
        <v>59.87</v>
      </c>
      <c r="I66" t="n">
        <v>60.48</v>
      </c>
      <c r="J66" t="n">
        <v>65.39</v>
      </c>
      <c r="K66" t="n">
        <v>65.51000000000001</v>
      </c>
      <c r="L66" t="n">
        <v>67.8</v>
      </c>
      <c r="M66" t="n">
        <v>79.12</v>
      </c>
      <c r="N66" t="n">
        <v>68.72</v>
      </c>
      <c r="O66" t="n">
        <v>69.13</v>
      </c>
      <c r="P66" t="n">
        <v>67</v>
      </c>
      <c r="Q66" t="n">
        <v>67.27</v>
      </c>
      <c r="R66" t="n">
        <v>66.45999999999999</v>
      </c>
      <c r="S66" t="n">
        <v>58.28</v>
      </c>
      <c r="T66" t="n">
        <v>79.88</v>
      </c>
      <c r="U66" t="n">
        <v>80.17</v>
      </c>
      <c r="V66" t="n">
        <v>81.08</v>
      </c>
      <c r="W66" t="inlineStr">
        <is>
          <t>-</t>
        </is>
      </c>
    </row>
    <row r="67">
      <c r="A67" s="5" t="inlineStr">
        <is>
          <t>Verschuldungsgrad in %</t>
        </is>
      </c>
      <c r="B67" s="5" t="inlineStr">
        <is>
          <t>Finance Gearing in %</t>
        </is>
      </c>
      <c r="C67" t="n">
        <v>138.84</v>
      </c>
      <c r="D67" t="n">
        <v>123.02</v>
      </c>
      <c r="E67" t="n">
        <v>120.39</v>
      </c>
      <c r="F67" t="n">
        <v>130.42</v>
      </c>
      <c r="G67" t="n">
        <v>144.36</v>
      </c>
      <c r="H67" t="n">
        <v>149.17</v>
      </c>
      <c r="I67" t="n">
        <v>153.06</v>
      </c>
      <c r="J67" t="n">
        <v>188.94</v>
      </c>
      <c r="K67" t="n">
        <v>189.91</v>
      </c>
      <c r="L67" t="n">
        <v>210.54</v>
      </c>
      <c r="M67" t="n">
        <v>378.87</v>
      </c>
      <c r="N67" t="n">
        <v>219.71</v>
      </c>
      <c r="O67" t="n">
        <v>223.94</v>
      </c>
      <c r="P67" t="n">
        <v>203.02</v>
      </c>
      <c r="Q67" t="n">
        <v>205.53</v>
      </c>
      <c r="R67" t="n">
        <v>198.16</v>
      </c>
      <c r="S67" t="n">
        <v>139.68</v>
      </c>
      <c r="T67" t="n">
        <v>397.06</v>
      </c>
      <c r="U67" t="n">
        <v>404.24</v>
      </c>
      <c r="V67" t="n">
        <v>428.53</v>
      </c>
      <c r="W67" t="inlineStr">
        <is>
          <t>-</t>
        </is>
      </c>
    </row>
    <row r="68">
      <c r="A68" s="5" t="inlineStr"/>
      <c r="B68" s="5" t="inlineStr"/>
    </row>
    <row r="69">
      <c r="A69" s="5" t="inlineStr">
        <is>
          <t>Kurzfristige Vermögensquote in %</t>
        </is>
      </c>
      <c r="B69" s="5" t="inlineStr">
        <is>
          <t>Current Assets Ratio in %</t>
        </is>
      </c>
      <c r="C69" t="n">
        <v>58.73</v>
      </c>
      <c r="D69" t="n">
        <v>61.29</v>
      </c>
      <c r="E69" t="n">
        <v>60.58</v>
      </c>
      <c r="F69" t="n">
        <v>60.29</v>
      </c>
      <c r="G69" t="n">
        <v>60.75</v>
      </c>
      <c r="H69" t="n">
        <v>65.04000000000001</v>
      </c>
      <c r="I69" t="n">
        <v>65.28</v>
      </c>
      <c r="J69" t="n">
        <v>66.16</v>
      </c>
      <c r="K69" t="n">
        <v>67.38</v>
      </c>
      <c r="L69" t="n">
        <v>65.55</v>
      </c>
      <c r="M69" t="n">
        <v>65.11</v>
      </c>
      <c r="N69" t="n">
        <v>65.08</v>
      </c>
      <c r="O69" t="n">
        <v>65.38</v>
      </c>
      <c r="P69" t="n">
        <v>69.62</v>
      </c>
      <c r="Q69" t="n">
        <v>68.88</v>
      </c>
      <c r="R69" t="n">
        <v>66.77</v>
      </c>
      <c r="S69" t="n">
        <v>70.20999999999999</v>
      </c>
      <c r="T69" t="n">
        <v>74.09</v>
      </c>
      <c r="U69" t="n">
        <v>72.67</v>
      </c>
      <c r="V69" t="n">
        <v>72.23</v>
      </c>
    </row>
    <row r="70">
      <c r="A70" s="5" t="inlineStr">
        <is>
          <t>Nettogewinn Marge in %</t>
        </is>
      </c>
      <c r="B70" s="5" t="inlineStr">
        <is>
          <t>Net Profit Marge in %</t>
        </is>
      </c>
      <c r="C70" t="n">
        <v>21.59</v>
      </c>
      <c r="D70" t="n">
        <v>23.54</v>
      </c>
      <c r="E70" t="n">
        <v>68.01000000000001</v>
      </c>
      <c r="F70" t="n">
        <v>42.85</v>
      </c>
      <c r="G70" t="n">
        <v>22.26</v>
      </c>
      <c r="H70" t="n">
        <v>68.48</v>
      </c>
      <c r="I70" t="n">
        <v>79.69</v>
      </c>
      <c r="J70" t="n">
        <v>87.92</v>
      </c>
      <c r="K70" t="n">
        <v>88.81999999999999</v>
      </c>
      <c r="L70" t="n">
        <v>77.75</v>
      </c>
      <c r="M70" t="n">
        <v>12.63</v>
      </c>
      <c r="N70" t="n">
        <v>21.45</v>
      </c>
      <c r="O70" t="n">
        <v>32.18</v>
      </c>
      <c r="P70" t="n">
        <v>30.81</v>
      </c>
      <c r="Q70" t="n">
        <v>28.74</v>
      </c>
      <c r="R70" t="n">
        <v>39.51</v>
      </c>
      <c r="S70" t="n">
        <v>33.96</v>
      </c>
      <c r="T70" t="n">
        <v>18.86</v>
      </c>
      <c r="U70" t="n">
        <v>10.3</v>
      </c>
      <c r="V70" t="n">
        <v>-65.47</v>
      </c>
    </row>
    <row r="71">
      <c r="A71" s="5" t="inlineStr">
        <is>
          <t>Operative Ergebnis Marge in %</t>
        </is>
      </c>
      <c r="B71" s="5" t="inlineStr">
        <is>
          <t>EBIT Marge in %</t>
        </is>
      </c>
      <c r="C71" t="n">
        <v>42.53</v>
      </c>
      <c r="D71" t="n">
        <v>42.84</v>
      </c>
      <c r="E71" t="n">
        <v>107.5</v>
      </c>
      <c r="F71" t="n">
        <v>96.33</v>
      </c>
      <c r="G71" t="n">
        <v>45.41</v>
      </c>
      <c r="H71" t="n">
        <v>126.61</v>
      </c>
      <c r="I71" t="n">
        <v>139.64</v>
      </c>
      <c r="J71" t="n">
        <v>159.71</v>
      </c>
      <c r="K71" t="n">
        <v>157.19</v>
      </c>
      <c r="L71" t="n">
        <v>156.11</v>
      </c>
      <c r="M71" t="n">
        <v>53.23</v>
      </c>
      <c r="N71" t="n">
        <v>69.81999999999999</v>
      </c>
      <c r="O71" t="n">
        <v>86.76000000000001</v>
      </c>
      <c r="P71" t="n">
        <v>104.49</v>
      </c>
      <c r="Q71" t="n">
        <v>97.19</v>
      </c>
      <c r="R71" t="n">
        <v>80.86</v>
      </c>
      <c r="S71" t="n">
        <v>55.35</v>
      </c>
      <c r="T71" t="n">
        <v>61.93</v>
      </c>
      <c r="U71" t="n">
        <v>51.22</v>
      </c>
      <c r="V71" t="n">
        <v>-18.66</v>
      </c>
    </row>
    <row r="72">
      <c r="A72" s="5" t="inlineStr">
        <is>
          <t>Vermögensumsschlag in %</t>
        </is>
      </c>
      <c r="B72" s="5" t="inlineStr">
        <is>
          <t>Asset Turnover in %</t>
        </is>
      </c>
      <c r="C72" t="n">
        <v>6.09</v>
      </c>
      <c r="D72" t="n">
        <v>6.06</v>
      </c>
      <c r="E72" t="n">
        <v>6.15</v>
      </c>
      <c r="F72" t="n">
        <v>6.15</v>
      </c>
      <c r="G72" t="n">
        <v>6.36</v>
      </c>
      <c r="H72" t="n">
        <v>6.31</v>
      </c>
      <c r="I72" t="n">
        <v>6.96</v>
      </c>
      <c r="J72" t="n">
        <v>6.84</v>
      </c>
      <c r="K72" t="n">
        <v>6.43</v>
      </c>
      <c r="L72" t="n">
        <v>6.67</v>
      </c>
      <c r="M72" t="n">
        <v>7.98</v>
      </c>
      <c r="N72" t="n">
        <v>9.16</v>
      </c>
      <c r="O72" t="n">
        <v>8.75</v>
      </c>
      <c r="P72" t="n">
        <v>8.67</v>
      </c>
      <c r="Q72" t="n">
        <v>8.359999999999999</v>
      </c>
      <c r="R72" t="n">
        <v>8.41</v>
      </c>
      <c r="S72" t="n">
        <v>9.300000000000001</v>
      </c>
      <c r="T72" t="n">
        <v>12.41</v>
      </c>
      <c r="U72" t="n">
        <v>11.41</v>
      </c>
      <c r="V72" t="n">
        <v>10.48</v>
      </c>
    </row>
    <row r="73">
      <c r="A73" s="5" t="inlineStr">
        <is>
          <t>Langfristige Vermögensquote in %</t>
        </is>
      </c>
      <c r="B73" s="5" t="inlineStr">
        <is>
          <t>Non-Current Assets Ratio in %</t>
        </is>
      </c>
      <c r="C73" t="n">
        <v>34.37</v>
      </c>
      <c r="D73" t="n">
        <v>32.74</v>
      </c>
      <c r="E73" t="n">
        <v>33.79</v>
      </c>
      <c r="F73" t="n">
        <v>33.94</v>
      </c>
      <c r="G73" t="n">
        <v>33.4</v>
      </c>
      <c r="H73" t="n">
        <v>29.63</v>
      </c>
      <c r="I73" t="n">
        <v>29.31</v>
      </c>
      <c r="J73" t="n">
        <v>27.35</v>
      </c>
      <c r="K73" t="n">
        <v>27.69</v>
      </c>
      <c r="L73" t="n">
        <v>28.91</v>
      </c>
      <c r="M73" t="n">
        <v>29.84</v>
      </c>
      <c r="N73" t="n">
        <v>30.62</v>
      </c>
      <c r="O73" t="n">
        <v>30.27</v>
      </c>
      <c r="P73" t="n">
        <v>25.74</v>
      </c>
      <c r="Q73" t="n">
        <v>26.05</v>
      </c>
      <c r="R73" t="n">
        <v>27.83</v>
      </c>
      <c r="S73" t="n">
        <v>28.15</v>
      </c>
      <c r="T73" t="n">
        <v>23.77</v>
      </c>
      <c r="U73" t="n">
        <v>24.75</v>
      </c>
      <c r="V73" t="n">
        <v>25.43</v>
      </c>
    </row>
    <row r="74">
      <c r="A74" s="5" t="inlineStr">
        <is>
          <t>Gesamtkapitalrentabilität</t>
        </is>
      </c>
      <c r="B74" s="5" t="inlineStr">
        <is>
          <t>ROA Return on Assets in %</t>
        </is>
      </c>
      <c r="C74" t="n">
        <v>1.31</v>
      </c>
      <c r="D74" t="n">
        <v>1.43</v>
      </c>
      <c r="E74" t="n">
        <v>4.18</v>
      </c>
      <c r="F74" t="n">
        <v>2.63</v>
      </c>
      <c r="G74" t="n">
        <v>1.41</v>
      </c>
      <c r="H74" t="n">
        <v>4.32</v>
      </c>
      <c r="I74" t="n">
        <v>5.55</v>
      </c>
      <c r="J74" t="n">
        <v>6.02</v>
      </c>
      <c r="K74" t="n">
        <v>5.71</v>
      </c>
      <c r="L74" t="n">
        <v>5.19</v>
      </c>
      <c r="M74" t="n">
        <v>1.01</v>
      </c>
      <c r="N74" t="n">
        <v>1.96</v>
      </c>
      <c r="O74" t="n">
        <v>2.81</v>
      </c>
      <c r="P74" t="n">
        <v>2.67</v>
      </c>
      <c r="Q74" t="n">
        <v>2.4</v>
      </c>
      <c r="R74" t="n">
        <v>3.32</v>
      </c>
      <c r="S74" t="n">
        <v>3.16</v>
      </c>
      <c r="T74" t="n">
        <v>2.34</v>
      </c>
      <c r="U74" t="n">
        <v>1.18</v>
      </c>
      <c r="V74" t="n">
        <v>-6.86</v>
      </c>
    </row>
    <row r="75">
      <c r="A75" s="5" t="inlineStr">
        <is>
          <t>Ertrag des eingesetzten Kapitals</t>
        </is>
      </c>
      <c r="B75" s="5" t="inlineStr">
        <is>
          <t>ROCE Return on Cap. Empl. in %</t>
        </is>
      </c>
      <c r="C75" t="n">
        <v>3.65</v>
      </c>
      <c r="D75" t="n">
        <v>3.71</v>
      </c>
      <c r="E75" t="n">
        <v>9.4</v>
      </c>
      <c r="F75" t="n">
        <v>8.34</v>
      </c>
      <c r="G75" t="n">
        <v>4.47</v>
      </c>
      <c r="H75" t="n">
        <v>12.04</v>
      </c>
      <c r="I75" t="n">
        <v>14.47</v>
      </c>
      <c r="J75" t="n">
        <v>17.1</v>
      </c>
      <c r="K75" t="n">
        <v>15.48</v>
      </c>
      <c r="L75" t="n">
        <v>16.84</v>
      </c>
      <c r="M75" t="n">
        <v>7.22</v>
      </c>
      <c r="N75" t="n">
        <v>9.640000000000001</v>
      </c>
      <c r="O75" t="n">
        <v>11.4</v>
      </c>
      <c r="P75" t="n">
        <v>14.01</v>
      </c>
      <c r="Q75" t="n">
        <v>12.03</v>
      </c>
      <c r="R75" t="n">
        <v>11.31</v>
      </c>
      <c r="S75" t="inlineStr">
        <is>
          <t>-</t>
        </is>
      </c>
      <c r="T75" t="inlineStr">
        <is>
          <t>-</t>
        </is>
      </c>
      <c r="U75" t="inlineStr">
        <is>
          <t>-</t>
        </is>
      </c>
      <c r="V75" t="inlineStr">
        <is>
          <t>-</t>
        </is>
      </c>
    </row>
    <row r="76">
      <c r="A76" s="5" t="inlineStr">
        <is>
          <t>Eigenkapital zu Anlagevermögen</t>
        </is>
      </c>
      <c r="B76" s="5" t="inlineStr">
        <is>
          <t>Equity to Fixed Assets in %</t>
        </is>
      </c>
      <c r="C76" t="n">
        <v>121.66</v>
      </c>
      <c r="D76" t="n">
        <v>136.76</v>
      </c>
      <c r="E76" t="n">
        <v>134.16</v>
      </c>
      <c r="F76" t="n">
        <v>127.68</v>
      </c>
      <c r="G76" t="n">
        <v>122.33</v>
      </c>
      <c r="H76" t="n">
        <v>135.12</v>
      </c>
      <c r="I76" t="n">
        <v>134.15</v>
      </c>
      <c r="J76" t="n">
        <v>125.37</v>
      </c>
      <c r="K76" t="n">
        <v>123.46</v>
      </c>
      <c r="L76" t="n">
        <v>110.45</v>
      </c>
      <c r="M76" t="n">
        <v>69.17</v>
      </c>
      <c r="N76" t="n">
        <v>66.79000000000001</v>
      </c>
      <c r="O76" t="n">
        <v>65.83</v>
      </c>
      <c r="P76" t="n">
        <v>68.51000000000001</v>
      </c>
      <c r="Q76" t="n">
        <v>64.41</v>
      </c>
      <c r="R76" t="n">
        <v>59.02</v>
      </c>
      <c r="S76" t="n">
        <v>82.28</v>
      </c>
      <c r="T76" t="n">
        <v>84.63</v>
      </c>
      <c r="U76" t="n">
        <v>80.11</v>
      </c>
      <c r="V76" t="n">
        <v>74.40000000000001</v>
      </c>
    </row>
    <row r="77">
      <c r="A77" s="5" t="inlineStr">
        <is>
          <t>Liquidität Dritten Grades</t>
        </is>
      </c>
      <c r="B77" s="5" t="inlineStr">
        <is>
          <t>Current Ratio in %</t>
        </is>
      </c>
      <c r="C77" t="n">
        <v>202.25</v>
      </c>
      <c r="D77" t="n">
        <v>204.2</v>
      </c>
      <c r="E77" t="n">
        <v>204.47</v>
      </c>
      <c r="F77" t="n">
        <v>207.87</v>
      </c>
      <c r="G77" t="n">
        <v>171.3</v>
      </c>
      <c r="H77" t="n">
        <v>193.71</v>
      </c>
      <c r="I77" t="n">
        <v>199</v>
      </c>
      <c r="J77" t="n">
        <v>183.3</v>
      </c>
      <c r="K77" t="n">
        <v>193.82</v>
      </c>
      <c r="L77" t="n">
        <v>171.93</v>
      </c>
      <c r="M77" t="n">
        <v>158.02</v>
      </c>
      <c r="N77" t="n">
        <v>193.05</v>
      </c>
      <c r="O77" t="n">
        <v>195.69</v>
      </c>
      <c r="P77" t="n">
        <v>197.06</v>
      </c>
      <c r="Q77" t="n">
        <v>212.11</v>
      </c>
      <c r="R77" t="n">
        <v>167.6</v>
      </c>
      <c r="S77" t="inlineStr">
        <is>
          <t>-</t>
        </is>
      </c>
      <c r="T77" t="inlineStr">
        <is>
          <t>-</t>
        </is>
      </c>
      <c r="U77" t="inlineStr">
        <is>
          <t>-</t>
        </is>
      </c>
      <c r="V77" t="inlineStr">
        <is>
          <t>-</t>
        </is>
      </c>
    </row>
    <row r="78">
      <c r="A78" s="5" t="inlineStr">
        <is>
          <t>Operativer Cashflow</t>
        </is>
      </c>
      <c r="B78" s="5" t="inlineStr">
        <is>
          <t>Operating Cashflow in M</t>
        </is>
      </c>
      <c r="C78" t="n">
        <v>45.752</v>
      </c>
      <c r="D78" t="n">
        <v>1533.452</v>
      </c>
      <c r="E78" t="n">
        <v>68.096</v>
      </c>
      <c r="F78" t="n">
        <v>54.948</v>
      </c>
      <c r="G78" t="n">
        <v>232.104</v>
      </c>
      <c r="H78" t="n">
        <v>54.67</v>
      </c>
      <c r="I78" t="n">
        <v>145.669</v>
      </c>
      <c r="J78" t="n">
        <v>45.4025</v>
      </c>
      <c r="K78" t="n">
        <v>41.3385</v>
      </c>
      <c r="L78" t="n">
        <v>29.568</v>
      </c>
      <c r="M78" t="n">
        <v>12.736</v>
      </c>
      <c r="N78" t="n">
        <v>21.824</v>
      </c>
      <c r="O78" t="n">
        <v>25.664</v>
      </c>
      <c r="P78" t="n">
        <v>51.456</v>
      </c>
      <c r="Q78" t="n">
        <v>125.184</v>
      </c>
      <c r="R78" t="n">
        <v>318.848</v>
      </c>
      <c r="S78" t="n">
        <v>100.224</v>
      </c>
      <c r="T78" t="n">
        <v>13.888</v>
      </c>
      <c r="U78" t="n">
        <v>11.648</v>
      </c>
      <c r="V78" t="n">
        <v>20.096</v>
      </c>
    </row>
    <row r="79">
      <c r="A79" s="5" t="inlineStr">
        <is>
          <t>Aktienrückkauf</t>
        </is>
      </c>
      <c r="B79" s="5" t="inlineStr">
        <is>
          <t>Share Buyback in M</t>
        </is>
      </c>
      <c r="C79" t="n">
        <v>0</v>
      </c>
      <c r="D79" t="n">
        <v>0</v>
      </c>
      <c r="E79" t="n">
        <v>0</v>
      </c>
      <c r="F79" t="n">
        <v>0</v>
      </c>
      <c r="G79" t="n">
        <v>-0.5</v>
      </c>
      <c r="H79" t="n">
        <v>-0.75</v>
      </c>
      <c r="I79" t="n">
        <v>0</v>
      </c>
      <c r="J79" t="n">
        <v>0</v>
      </c>
      <c r="K79" t="n">
        <v>0.05000000000000071</v>
      </c>
      <c r="L79" t="n">
        <v>0</v>
      </c>
      <c r="M79" t="n">
        <v>0</v>
      </c>
      <c r="N79" t="n">
        <v>0</v>
      </c>
      <c r="O79" t="n">
        <v>0</v>
      </c>
      <c r="P79" t="n">
        <v>0</v>
      </c>
      <c r="Q79" t="n">
        <v>0</v>
      </c>
      <c r="R79" t="n">
        <v>0</v>
      </c>
      <c r="S79" t="n">
        <v>0</v>
      </c>
      <c r="T79" t="n">
        <v>0</v>
      </c>
      <c r="U79" t="n">
        <v>0</v>
      </c>
      <c r="V79" t="inlineStr">
        <is>
          <t>-</t>
        </is>
      </c>
    </row>
    <row r="80">
      <c r="A80" s="5" t="inlineStr">
        <is>
          <t>Umsatzwachstum 1J in %</t>
        </is>
      </c>
      <c r="B80" s="5" t="inlineStr">
        <is>
          <t>Revenue Growth 1Y in %</t>
        </is>
      </c>
      <c r="C80" t="n">
        <v>7.17</v>
      </c>
      <c r="D80" t="n">
        <v>0.88</v>
      </c>
      <c r="E80" t="n">
        <v>1.92</v>
      </c>
      <c r="F80" t="n">
        <v>-3.26</v>
      </c>
      <c r="G80" t="n">
        <v>4.14</v>
      </c>
      <c r="H80" t="n">
        <v>-1.91</v>
      </c>
      <c r="I80" t="n">
        <v>0.03</v>
      </c>
      <c r="J80" t="n">
        <v>5.79</v>
      </c>
      <c r="K80" t="n">
        <v>2.98</v>
      </c>
      <c r="L80" t="n">
        <v>-12.31</v>
      </c>
      <c r="M80" t="n">
        <v>-0.7</v>
      </c>
      <c r="N80" t="n">
        <v>5.77</v>
      </c>
      <c r="O80" t="n">
        <v>1.02</v>
      </c>
      <c r="P80" t="n">
        <v>10.45</v>
      </c>
      <c r="Q80" t="n">
        <v>7.26</v>
      </c>
      <c r="R80" t="n">
        <v>7.57</v>
      </c>
      <c r="S80" t="n">
        <v>6.04</v>
      </c>
      <c r="T80" t="n">
        <v>6.03</v>
      </c>
      <c r="U80" t="n">
        <v>10.6</v>
      </c>
      <c r="V80" t="inlineStr">
        <is>
          <t>-</t>
        </is>
      </c>
    </row>
    <row r="81">
      <c r="A81" s="5" t="inlineStr">
        <is>
          <t>Umsatzwachstum 3J in %</t>
        </is>
      </c>
      <c r="B81" s="5" t="inlineStr">
        <is>
          <t>Revenue Growth 3Y in %</t>
        </is>
      </c>
      <c r="C81" t="n">
        <v>3.32</v>
      </c>
      <c r="D81" t="n">
        <v>-0.15</v>
      </c>
      <c r="E81" t="n">
        <v>0.93</v>
      </c>
      <c r="F81" t="n">
        <v>-0.34</v>
      </c>
      <c r="G81" t="n">
        <v>0.75</v>
      </c>
      <c r="H81" t="n">
        <v>1.3</v>
      </c>
      <c r="I81" t="n">
        <v>2.93</v>
      </c>
      <c r="J81" t="n">
        <v>-1.18</v>
      </c>
      <c r="K81" t="n">
        <v>-3.34</v>
      </c>
      <c r="L81" t="n">
        <v>-2.41</v>
      </c>
      <c r="M81" t="n">
        <v>2.03</v>
      </c>
      <c r="N81" t="n">
        <v>5.75</v>
      </c>
      <c r="O81" t="n">
        <v>6.24</v>
      </c>
      <c r="P81" t="n">
        <v>8.43</v>
      </c>
      <c r="Q81" t="n">
        <v>6.96</v>
      </c>
      <c r="R81" t="n">
        <v>6.55</v>
      </c>
      <c r="S81" t="n">
        <v>7.56</v>
      </c>
      <c r="T81" t="inlineStr">
        <is>
          <t>-</t>
        </is>
      </c>
      <c r="U81" t="inlineStr">
        <is>
          <t>-</t>
        </is>
      </c>
      <c r="V81" t="inlineStr">
        <is>
          <t>-</t>
        </is>
      </c>
    </row>
    <row r="82">
      <c r="A82" s="5" t="inlineStr">
        <is>
          <t>Umsatzwachstum 5J in %</t>
        </is>
      </c>
      <c r="B82" s="5" t="inlineStr">
        <is>
          <t>Revenue Growth 5Y in %</t>
        </is>
      </c>
      <c r="C82" t="n">
        <v>2.17</v>
      </c>
      <c r="D82" t="n">
        <v>0.35</v>
      </c>
      <c r="E82" t="n">
        <v>0.18</v>
      </c>
      <c r="F82" t="n">
        <v>0.96</v>
      </c>
      <c r="G82" t="n">
        <v>2.21</v>
      </c>
      <c r="H82" t="n">
        <v>-1.08</v>
      </c>
      <c r="I82" t="n">
        <v>-0.84</v>
      </c>
      <c r="J82" t="n">
        <v>0.31</v>
      </c>
      <c r="K82" t="n">
        <v>-0.65</v>
      </c>
      <c r="L82" t="n">
        <v>0.85</v>
      </c>
      <c r="M82" t="n">
        <v>4.76</v>
      </c>
      <c r="N82" t="n">
        <v>6.41</v>
      </c>
      <c r="O82" t="n">
        <v>6.47</v>
      </c>
      <c r="P82" t="n">
        <v>7.47</v>
      </c>
      <c r="Q82" t="n">
        <v>7.5</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0.54</v>
      </c>
      <c r="D83" t="n">
        <v>-0.24</v>
      </c>
      <c r="E83" t="n">
        <v>0.24</v>
      </c>
      <c r="F83" t="n">
        <v>0.15</v>
      </c>
      <c r="G83" t="n">
        <v>1.53</v>
      </c>
      <c r="H83" t="n">
        <v>1.84</v>
      </c>
      <c r="I83" t="n">
        <v>2.79</v>
      </c>
      <c r="J83" t="n">
        <v>3.39</v>
      </c>
      <c r="K83" t="n">
        <v>3.41</v>
      </c>
      <c r="L83" t="n">
        <v>4.17</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-1.74</v>
      </c>
      <c r="D84" t="n">
        <v>-65.08</v>
      </c>
      <c r="E84" t="n">
        <v>61.74</v>
      </c>
      <c r="F84" t="n">
        <v>86.23999999999999</v>
      </c>
      <c r="G84" t="n">
        <v>-66.15000000000001</v>
      </c>
      <c r="H84" t="n">
        <v>-15.71</v>
      </c>
      <c r="I84" t="n">
        <v>-9.34</v>
      </c>
      <c r="J84" t="n">
        <v>4.72</v>
      </c>
      <c r="K84" t="n">
        <v>17.64</v>
      </c>
      <c r="L84" t="n">
        <v>440</v>
      </c>
      <c r="M84" t="n">
        <v>-41.54</v>
      </c>
      <c r="N84" t="n">
        <v>-29.5</v>
      </c>
      <c r="O84" t="n">
        <v>5.49</v>
      </c>
      <c r="P84" t="n">
        <v>18.43</v>
      </c>
      <c r="Q84" t="n">
        <v>-21.99</v>
      </c>
      <c r="R84" t="n">
        <v>25.13</v>
      </c>
      <c r="S84" t="n">
        <v>90.91</v>
      </c>
      <c r="T84" t="n">
        <v>94.12</v>
      </c>
      <c r="U84" t="n">
        <v>-117.41</v>
      </c>
      <c r="V84" t="inlineStr">
        <is>
          <t>-</t>
        </is>
      </c>
    </row>
    <row r="85">
      <c r="A85" s="5" t="inlineStr">
        <is>
          <t>Gewinnwachstum 3J in %</t>
        </is>
      </c>
      <c r="B85" s="5" t="inlineStr">
        <is>
          <t>Earnings Growth 3Y in %</t>
        </is>
      </c>
      <c r="C85" t="n">
        <v>-1.69</v>
      </c>
      <c r="D85" t="n">
        <v>27.63</v>
      </c>
      <c r="E85" t="n">
        <v>27.28</v>
      </c>
      <c r="F85" t="n">
        <v>1.46</v>
      </c>
      <c r="G85" t="n">
        <v>-30.4</v>
      </c>
      <c r="H85" t="n">
        <v>-6.78</v>
      </c>
      <c r="I85" t="n">
        <v>4.34</v>
      </c>
      <c r="J85" t="n">
        <v>154.12</v>
      </c>
      <c r="K85" t="n">
        <v>138.7</v>
      </c>
      <c r="L85" t="n">
        <v>122.99</v>
      </c>
      <c r="M85" t="n">
        <v>-21.85</v>
      </c>
      <c r="N85" t="n">
        <v>-1.86</v>
      </c>
      <c r="O85" t="n">
        <v>0.64</v>
      </c>
      <c r="P85" t="n">
        <v>7.19</v>
      </c>
      <c r="Q85" t="n">
        <v>31.35</v>
      </c>
      <c r="R85" t="n">
        <v>70.05</v>
      </c>
      <c r="S85" t="n">
        <v>22.54</v>
      </c>
      <c r="T85" t="inlineStr">
        <is>
          <t>-</t>
        </is>
      </c>
      <c r="U85" t="inlineStr">
        <is>
          <t>-</t>
        </is>
      </c>
      <c r="V85" t="inlineStr">
        <is>
          <t>-</t>
        </is>
      </c>
    </row>
    <row r="86">
      <c r="A86" s="5" t="inlineStr">
        <is>
          <t>Gewinnwachstum 5J in %</t>
        </is>
      </c>
      <c r="B86" s="5" t="inlineStr">
        <is>
          <t>Earnings Growth 5Y in %</t>
        </is>
      </c>
      <c r="C86" t="n">
        <v>3</v>
      </c>
      <c r="D86" t="n">
        <v>0.21</v>
      </c>
      <c r="E86" t="n">
        <v>11.36</v>
      </c>
      <c r="F86" t="n">
        <v>-0.05</v>
      </c>
      <c r="G86" t="n">
        <v>-13.77</v>
      </c>
      <c r="H86" t="n">
        <v>87.45999999999999</v>
      </c>
      <c r="I86" t="n">
        <v>82.3</v>
      </c>
      <c r="J86" t="n">
        <v>78.26000000000001</v>
      </c>
      <c r="K86" t="n">
        <v>78.42</v>
      </c>
      <c r="L86" t="n">
        <v>78.58</v>
      </c>
      <c r="M86" t="n">
        <v>-13.82</v>
      </c>
      <c r="N86" t="n">
        <v>-0.49</v>
      </c>
      <c r="O86" t="n">
        <v>23.59</v>
      </c>
      <c r="P86" t="n">
        <v>41.32</v>
      </c>
      <c r="Q86" t="n">
        <v>14.15</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45.23</v>
      </c>
      <c r="D87" t="n">
        <v>41.25</v>
      </c>
      <c r="E87" t="n">
        <v>44.81</v>
      </c>
      <c r="F87" t="n">
        <v>39.18</v>
      </c>
      <c r="G87" t="n">
        <v>32.4</v>
      </c>
      <c r="H87" t="n">
        <v>36.82</v>
      </c>
      <c r="I87" t="n">
        <v>40.9</v>
      </c>
      <c r="J87" t="n">
        <v>50.93</v>
      </c>
      <c r="K87" t="n">
        <v>59.87</v>
      </c>
      <c r="L87" t="n">
        <v>46.36</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12.9</v>
      </c>
      <c r="D88" t="n">
        <v>150</v>
      </c>
      <c r="E88" t="n">
        <v>1.52</v>
      </c>
      <c r="F88" t="n">
        <v>-460</v>
      </c>
      <c r="G88" t="n">
        <v>-3.41</v>
      </c>
      <c r="H88" t="n">
        <v>0.21</v>
      </c>
      <c r="I88" t="n">
        <v>0.22</v>
      </c>
      <c r="J88" t="n">
        <v>0.13</v>
      </c>
      <c r="K88" t="n">
        <v>0.11</v>
      </c>
      <c r="L88" t="n">
        <v>0.12</v>
      </c>
      <c r="M88" t="n">
        <v>-1.82</v>
      </c>
      <c r="N88" t="n">
        <v>-20.61</v>
      </c>
      <c r="O88" t="n">
        <v>0.58</v>
      </c>
      <c r="P88" t="n">
        <v>0.39</v>
      </c>
      <c r="Q88" t="n">
        <v>1.12</v>
      </c>
      <c r="R88" t="inlineStr">
        <is>
          <t>-</t>
        </is>
      </c>
      <c r="S88" t="inlineStr">
        <is>
          <t>-</t>
        </is>
      </c>
      <c r="T88" t="inlineStr">
        <is>
          <t>-</t>
        </is>
      </c>
      <c r="U88" t="inlineStr">
        <is>
          <t>-</t>
        </is>
      </c>
      <c r="V88" t="inlineStr">
        <is>
          <t>-</t>
        </is>
      </c>
    </row>
    <row r="89">
      <c r="A89" s="5" t="inlineStr">
        <is>
          <t>EBIT-Wachstum 1J in %</t>
        </is>
      </c>
      <c r="B89" s="5" t="inlineStr">
        <is>
          <t>EBIT Growth 1Y in %</t>
        </is>
      </c>
      <c r="C89" t="n">
        <v>6.39</v>
      </c>
      <c r="D89" t="n">
        <v>-59.79</v>
      </c>
      <c r="E89" t="n">
        <v>13.73</v>
      </c>
      <c r="F89" t="n">
        <v>105.25</v>
      </c>
      <c r="G89" t="n">
        <v>-62.65</v>
      </c>
      <c r="H89" t="n">
        <v>-11.06</v>
      </c>
      <c r="I89" t="n">
        <v>-12.54</v>
      </c>
      <c r="J89" t="n">
        <v>7.49</v>
      </c>
      <c r="K89" t="n">
        <v>3.69</v>
      </c>
      <c r="L89" t="n">
        <v>157.18</v>
      </c>
      <c r="M89" t="n">
        <v>-24.29</v>
      </c>
      <c r="N89" t="n">
        <v>-14.88</v>
      </c>
      <c r="O89" t="n">
        <v>-16.13</v>
      </c>
      <c r="P89" t="n">
        <v>18.75</v>
      </c>
      <c r="Q89" t="n">
        <v>28.93</v>
      </c>
      <c r="R89" t="n">
        <v>57.14</v>
      </c>
      <c r="S89" t="n">
        <v>-5.23</v>
      </c>
      <c r="T89" t="n">
        <v>28.21</v>
      </c>
      <c r="U89" t="n">
        <v>-403.59</v>
      </c>
      <c r="V89" t="inlineStr">
        <is>
          <t>-</t>
        </is>
      </c>
    </row>
    <row r="90">
      <c r="A90" s="5" t="inlineStr">
        <is>
          <t>EBIT-Wachstum 3J in %</t>
        </is>
      </c>
      <c r="B90" s="5" t="inlineStr">
        <is>
          <t>EBIT Growth 3Y in %</t>
        </is>
      </c>
      <c r="C90" t="n">
        <v>-13.22</v>
      </c>
      <c r="D90" t="n">
        <v>19.73</v>
      </c>
      <c r="E90" t="n">
        <v>18.78</v>
      </c>
      <c r="F90" t="n">
        <v>10.51</v>
      </c>
      <c r="G90" t="n">
        <v>-28.75</v>
      </c>
      <c r="H90" t="n">
        <v>-5.37</v>
      </c>
      <c r="I90" t="n">
        <v>-0.45</v>
      </c>
      <c r="J90" t="n">
        <v>56.12</v>
      </c>
      <c r="K90" t="n">
        <v>45.53</v>
      </c>
      <c r="L90" t="n">
        <v>39.34</v>
      </c>
      <c r="M90" t="n">
        <v>-18.43</v>
      </c>
      <c r="N90" t="n">
        <v>-4.09</v>
      </c>
      <c r="O90" t="n">
        <v>10.52</v>
      </c>
      <c r="P90" t="n">
        <v>34.94</v>
      </c>
      <c r="Q90" t="n">
        <v>26.95</v>
      </c>
      <c r="R90" t="n">
        <v>26.71</v>
      </c>
      <c r="S90" t="n">
        <v>-126.87</v>
      </c>
      <c r="T90" t="inlineStr">
        <is>
          <t>-</t>
        </is>
      </c>
      <c r="U90" t="inlineStr">
        <is>
          <t>-</t>
        </is>
      </c>
      <c r="V90" t="inlineStr">
        <is>
          <t>-</t>
        </is>
      </c>
    </row>
    <row r="91">
      <c r="A91" s="5" t="inlineStr">
        <is>
          <t>EBIT-Wachstum 5J in %</t>
        </is>
      </c>
      <c r="B91" s="5" t="inlineStr">
        <is>
          <t>EBIT Growth 5Y in %</t>
        </is>
      </c>
      <c r="C91" t="n">
        <v>0.59</v>
      </c>
      <c r="D91" t="n">
        <v>-2.9</v>
      </c>
      <c r="E91" t="n">
        <v>6.55</v>
      </c>
      <c r="F91" t="n">
        <v>5.3</v>
      </c>
      <c r="G91" t="n">
        <v>-15.01</v>
      </c>
      <c r="H91" t="n">
        <v>28.95</v>
      </c>
      <c r="I91" t="n">
        <v>26.31</v>
      </c>
      <c r="J91" t="n">
        <v>25.84</v>
      </c>
      <c r="K91" t="n">
        <v>21.11</v>
      </c>
      <c r="L91" t="n">
        <v>24.13</v>
      </c>
      <c r="M91" t="n">
        <v>-1.52</v>
      </c>
      <c r="N91" t="n">
        <v>14.76</v>
      </c>
      <c r="O91" t="n">
        <v>16.69</v>
      </c>
      <c r="P91" t="n">
        <v>25.56</v>
      </c>
      <c r="Q91" t="n">
        <v>-58.91</v>
      </c>
      <c r="R91" t="inlineStr">
        <is>
          <t>-</t>
        </is>
      </c>
      <c r="S91" t="inlineStr">
        <is>
          <t>-</t>
        </is>
      </c>
      <c r="T91" t="inlineStr">
        <is>
          <t>-</t>
        </is>
      </c>
      <c r="U91" t="inlineStr">
        <is>
          <t>-</t>
        </is>
      </c>
      <c r="V91" t="inlineStr">
        <is>
          <t>-</t>
        </is>
      </c>
    </row>
    <row r="92">
      <c r="A92" s="5" t="inlineStr">
        <is>
          <t>EBIT-Wachstum 10J in %</t>
        </is>
      </c>
      <c r="B92" s="5" t="inlineStr">
        <is>
          <t>EBIT Growth 10Y in %</t>
        </is>
      </c>
      <c r="C92" t="n">
        <v>14.77</v>
      </c>
      <c r="D92" t="n">
        <v>11.7</v>
      </c>
      <c r="E92" t="n">
        <v>16.19</v>
      </c>
      <c r="F92" t="n">
        <v>13.21</v>
      </c>
      <c r="G92" t="n">
        <v>4.56</v>
      </c>
      <c r="H92" t="n">
        <v>13.71</v>
      </c>
      <c r="I92" t="n">
        <v>20.53</v>
      </c>
      <c r="J92" t="n">
        <v>21.27</v>
      </c>
      <c r="K92" t="n">
        <v>23.34</v>
      </c>
      <c r="L92" t="n">
        <v>-17.39</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-97.02</v>
      </c>
      <c r="D93" t="n">
        <v>2151.9</v>
      </c>
      <c r="E93" t="n">
        <v>23.93</v>
      </c>
      <c r="F93" t="n">
        <v>-76.33</v>
      </c>
      <c r="G93" t="n">
        <v>296.62</v>
      </c>
      <c r="H93" t="n">
        <v>-66.43000000000001</v>
      </c>
      <c r="I93" t="n">
        <v>220.84</v>
      </c>
      <c r="J93" t="n">
        <v>9.83</v>
      </c>
      <c r="K93" t="n">
        <v>40.91</v>
      </c>
      <c r="L93" t="n">
        <v>132.16</v>
      </c>
      <c r="M93" t="n">
        <v>-41.64</v>
      </c>
      <c r="N93" t="n">
        <v>-14.96</v>
      </c>
      <c r="O93" t="n">
        <v>-50.12</v>
      </c>
      <c r="P93" t="n">
        <v>-58.9</v>
      </c>
      <c r="Q93" t="n">
        <v>-60.74</v>
      </c>
      <c r="R93" t="n">
        <v>218.14</v>
      </c>
      <c r="S93" t="n">
        <v>621.66</v>
      </c>
      <c r="T93" t="n">
        <v>19.23</v>
      </c>
      <c r="U93" t="n">
        <v>-42.04</v>
      </c>
      <c r="V93" t="inlineStr">
        <is>
          <t>-</t>
        </is>
      </c>
    </row>
    <row r="94">
      <c r="A94" s="5" t="inlineStr">
        <is>
          <t>Op.Cashflow Wachstum 3J in %</t>
        </is>
      </c>
      <c r="B94" s="5" t="inlineStr">
        <is>
          <t>Op.Cashflow Wachstum 3Y in %</t>
        </is>
      </c>
      <c r="C94" t="n">
        <v>692.9400000000001</v>
      </c>
      <c r="D94" t="n">
        <v>699.83</v>
      </c>
      <c r="E94" t="n">
        <v>81.41</v>
      </c>
      <c r="F94" t="n">
        <v>51.29</v>
      </c>
      <c r="G94" t="n">
        <v>150.34</v>
      </c>
      <c r="H94" t="n">
        <v>54.75</v>
      </c>
      <c r="I94" t="n">
        <v>90.53</v>
      </c>
      <c r="J94" t="n">
        <v>60.97</v>
      </c>
      <c r="K94" t="n">
        <v>43.81</v>
      </c>
      <c r="L94" t="n">
        <v>25.19</v>
      </c>
      <c r="M94" t="n">
        <v>-35.57</v>
      </c>
      <c r="N94" t="n">
        <v>-41.33</v>
      </c>
      <c r="O94" t="n">
        <v>-56.59</v>
      </c>
      <c r="P94" t="n">
        <v>32.83</v>
      </c>
      <c r="Q94" t="n">
        <v>259.69</v>
      </c>
      <c r="R94" t="n">
        <v>286.34</v>
      </c>
      <c r="S94" t="n">
        <v>199.62</v>
      </c>
      <c r="T94" t="inlineStr">
        <is>
          <t>-</t>
        </is>
      </c>
      <c r="U94" t="inlineStr">
        <is>
          <t>-</t>
        </is>
      </c>
      <c r="V94" t="inlineStr">
        <is>
          <t>-</t>
        </is>
      </c>
    </row>
    <row r="95">
      <c r="A95" s="5" t="inlineStr">
        <is>
          <t>Op.Cashflow Wachstum 5J in %</t>
        </is>
      </c>
      <c r="B95" s="5" t="inlineStr">
        <is>
          <t>Op.Cashflow Wachstum 5Y in %</t>
        </is>
      </c>
      <c r="C95" t="n">
        <v>459.82</v>
      </c>
      <c r="D95" t="n">
        <v>465.94</v>
      </c>
      <c r="E95" t="n">
        <v>79.73</v>
      </c>
      <c r="F95" t="n">
        <v>76.91</v>
      </c>
      <c r="G95" t="n">
        <v>100.35</v>
      </c>
      <c r="H95" t="n">
        <v>67.45999999999999</v>
      </c>
      <c r="I95" t="n">
        <v>72.42</v>
      </c>
      <c r="J95" t="n">
        <v>25.26</v>
      </c>
      <c r="K95" t="n">
        <v>13.27</v>
      </c>
      <c r="L95" t="n">
        <v>-6.69</v>
      </c>
      <c r="M95" t="n">
        <v>-45.27</v>
      </c>
      <c r="N95" t="n">
        <v>6.68</v>
      </c>
      <c r="O95" t="n">
        <v>134.01</v>
      </c>
      <c r="P95" t="n">
        <v>147.88</v>
      </c>
      <c r="Q95" t="n">
        <v>151.25</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263.64</v>
      </c>
      <c r="D96" t="n">
        <v>269.18</v>
      </c>
      <c r="E96" t="n">
        <v>52.49</v>
      </c>
      <c r="F96" t="n">
        <v>45.09</v>
      </c>
      <c r="G96" t="n">
        <v>46.83</v>
      </c>
      <c r="H96" t="n">
        <v>11.1</v>
      </c>
      <c r="I96" t="n">
        <v>39.55</v>
      </c>
      <c r="J96" t="n">
        <v>79.63</v>
      </c>
      <c r="K96" t="n">
        <v>80.56999999999999</v>
      </c>
      <c r="L96" t="n">
        <v>72.28</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762.9</v>
      </c>
      <c r="D97" t="n">
        <v>753.2</v>
      </c>
      <c r="E97" t="n">
        <v>728.1</v>
      </c>
      <c r="F97" t="n">
        <v>723.2</v>
      </c>
      <c r="G97" t="n">
        <v>584.6</v>
      </c>
      <c r="H97" t="n">
        <v>702.5</v>
      </c>
      <c r="I97" t="n">
        <v>670.4</v>
      </c>
      <c r="J97" t="n">
        <v>631.5</v>
      </c>
      <c r="K97" t="n">
        <v>689.8</v>
      </c>
      <c r="L97" t="n">
        <v>542.1</v>
      </c>
      <c r="M97" t="n">
        <v>451.1</v>
      </c>
      <c r="N97" t="n">
        <v>519.5</v>
      </c>
      <c r="O97" t="n">
        <v>523.8</v>
      </c>
      <c r="P97" t="n">
        <v>560.6</v>
      </c>
      <c r="Q97" t="n">
        <v>559</v>
      </c>
      <c r="R97" t="n">
        <v>383.2</v>
      </c>
      <c r="S97" t="n">
        <v>840.4</v>
      </c>
      <c r="T97" t="n">
        <v>626.4</v>
      </c>
      <c r="U97" t="n">
        <v>630.3</v>
      </c>
      <c r="V97" t="n">
        <v>616.9</v>
      </c>
      <c r="W97" t="inlineStr">
        <is>
          <t>-</t>
        </is>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20"/>
    <col customWidth="1" max="15" min="15" width="21"/>
    <col customWidth="1" max="16" min="16" width="10"/>
    <col customWidth="1" max="17" min="17" width="21"/>
    <col customWidth="1" max="18" min="18" width="20"/>
    <col customWidth="1" max="19" min="19" width="10"/>
    <col customWidth="1" max="20" min="20" width="10"/>
    <col customWidth="1" max="21" min="21" width="10"/>
    <col customWidth="1" max="22" min="22" width="10"/>
    <col customWidth="1" max="23" min="23" width="8"/>
  </cols>
  <sheetData>
    <row r="1">
      <c r="A1" s="1" t="inlineStr">
        <is>
          <t xml:space="preserve">1 1 DRILLISCH </t>
        </is>
      </c>
      <c r="B1" s="2" t="inlineStr">
        <is>
          <t>WKN: 554550  ISIN: DE0005545503  Symbol:DRI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1982</t>
        </is>
      </c>
      <c r="C4" s="5" t="inlineStr">
        <is>
          <t>Telefon / Phone</t>
        </is>
      </c>
      <c r="D4" s="5" t="inlineStr"/>
      <c r="E4" t="inlineStr">
        <is>
          <t>+49-6181-412-3</t>
        </is>
      </c>
      <c r="G4" t="inlineStr">
        <is>
          <t>26.03.2020</t>
        </is>
      </c>
      <c r="H4" t="inlineStr">
        <is>
          <t>Publication Of Annual Report</t>
        </is>
      </c>
      <c r="J4" t="inlineStr">
        <is>
          <t>United Internet</t>
        </is>
      </c>
      <c r="L4" t="inlineStr">
        <is>
          <t>75,10%</t>
        </is>
      </c>
    </row>
    <row r="5">
      <c r="A5" s="5" t="inlineStr">
        <is>
          <t>Ticker</t>
        </is>
      </c>
      <c r="B5" t="inlineStr">
        <is>
          <t>DRI</t>
        </is>
      </c>
      <c r="C5" s="5" t="inlineStr">
        <is>
          <t>Fax</t>
        </is>
      </c>
      <c r="D5" s="5" t="inlineStr"/>
      <c r="E5" t="inlineStr">
        <is>
          <t>+49-6181-412-183</t>
        </is>
      </c>
      <c r="G5" t="inlineStr">
        <is>
          <t>13.05.2020</t>
        </is>
      </c>
      <c r="H5" t="inlineStr">
        <is>
          <t>Result Q1</t>
        </is>
      </c>
      <c r="J5" t="inlineStr">
        <is>
          <t>Freefloat</t>
        </is>
      </c>
      <c r="L5" t="inlineStr">
        <is>
          <t>24,90%</t>
        </is>
      </c>
    </row>
    <row r="6">
      <c r="A6" s="5" t="inlineStr">
        <is>
          <t>Gelistet Seit / Listed Since</t>
        </is>
      </c>
      <c r="B6" t="inlineStr">
        <is>
          <t>22.04.1998</t>
        </is>
      </c>
      <c r="C6" s="5" t="inlineStr">
        <is>
          <t>Internet</t>
        </is>
      </c>
      <c r="D6" s="5" t="inlineStr"/>
      <c r="E6" t="inlineStr">
        <is>
          <t>http://www.drillisch.de</t>
        </is>
      </c>
      <c r="G6" t="inlineStr">
        <is>
          <t>19.05.2020</t>
        </is>
      </c>
      <c r="H6" t="inlineStr">
        <is>
          <t>Annual General Meeting</t>
        </is>
      </c>
    </row>
    <row r="7">
      <c r="A7" s="5" t="inlineStr">
        <is>
          <t>Nominalwert / Nominal Value</t>
        </is>
      </c>
      <c r="B7" t="inlineStr">
        <is>
          <t>1,10</t>
        </is>
      </c>
      <c r="C7" s="5" t="inlineStr">
        <is>
          <t>E-Mail</t>
        </is>
      </c>
      <c r="D7" s="5" t="inlineStr"/>
      <c r="E7" t="inlineStr">
        <is>
          <t>presse@1und1-drillisch.de</t>
        </is>
      </c>
      <c r="G7" t="inlineStr">
        <is>
          <t>13.08.2020</t>
        </is>
      </c>
      <c r="H7" t="inlineStr">
        <is>
          <t>Score Half Year</t>
        </is>
      </c>
    </row>
    <row r="8">
      <c r="A8" s="5" t="inlineStr">
        <is>
          <t>Land / Country</t>
        </is>
      </c>
      <c r="B8" t="inlineStr">
        <is>
          <t>Deutschland</t>
        </is>
      </c>
      <c r="C8" s="5" t="inlineStr">
        <is>
          <t>Inv. Relations Telefon / Phone</t>
        </is>
      </c>
      <c r="D8" s="5" t="inlineStr"/>
      <c r="E8" t="inlineStr">
        <is>
          <t>+49-6181-412-200</t>
        </is>
      </c>
      <c r="G8" t="inlineStr">
        <is>
          <t>10.11.2020</t>
        </is>
      </c>
      <c r="H8" t="inlineStr">
        <is>
          <t>Q3 Earnings</t>
        </is>
      </c>
    </row>
    <row r="9">
      <c r="A9" s="5" t="inlineStr">
        <is>
          <t>Währung / Currency</t>
        </is>
      </c>
      <c r="B9" t="inlineStr">
        <is>
          <t>EUR</t>
        </is>
      </c>
      <c r="C9" s="5" t="inlineStr">
        <is>
          <t>Inv. Relations E-Mail</t>
        </is>
      </c>
      <c r="D9" s="5" t="inlineStr"/>
      <c r="E9" t="inlineStr">
        <is>
          <t>inr@1und1-drillisch.de</t>
        </is>
      </c>
    </row>
    <row r="10">
      <c r="A10" s="5" t="inlineStr">
        <is>
          <t>Branche / Industry</t>
        </is>
      </c>
      <c r="B10" t="inlineStr">
        <is>
          <t>Telecommunications Provider</t>
        </is>
      </c>
      <c r="C10" s="5" t="inlineStr">
        <is>
          <t>Kontaktperson / Contact Person</t>
        </is>
      </c>
      <c r="D10" s="5" t="inlineStr"/>
      <c r="E10" t="inlineStr">
        <is>
          <t>Oliver Keil</t>
        </is>
      </c>
    </row>
    <row r="11">
      <c r="A11" s="5" t="inlineStr">
        <is>
          <t>Sektor / Sector</t>
        </is>
      </c>
      <c r="B11" t="inlineStr">
        <is>
          <t>Telecommunications</t>
        </is>
      </c>
    </row>
    <row r="12">
      <c r="A12" s="5" t="inlineStr">
        <is>
          <t>Typ / Genre</t>
        </is>
      </c>
      <c r="B12" t="inlineStr">
        <is>
          <t>Inhaberaktie</t>
        </is>
      </c>
    </row>
    <row r="13">
      <c r="A13" s="5" t="inlineStr">
        <is>
          <t>Adresse / Address</t>
        </is>
      </c>
      <c r="B13" t="inlineStr">
        <is>
          <t>1&amp;1 Drillisch AGWilhelm-Röntgen-Straße 1-5  D-63477 Maintal</t>
        </is>
      </c>
    </row>
    <row r="14">
      <c r="A14" s="5" t="inlineStr">
        <is>
          <t>Management</t>
        </is>
      </c>
      <c r="B14" t="inlineStr">
        <is>
          <t>Ralph Dommermuth, Markus Huhn, Alessandro Nava</t>
        </is>
      </c>
    </row>
    <row r="15">
      <c r="A15" s="5" t="inlineStr">
        <is>
          <t>Aufsichtsrat / Board</t>
        </is>
      </c>
      <c r="B15" t="inlineStr">
        <is>
          <t>Michael Scheeren, Kai-Uwe Ricke, Dr. Claudia Borgas-Herold, Vlasios Choulidis, Kurt Dobitsch, Norbert Lang</t>
        </is>
      </c>
    </row>
    <row r="16">
      <c r="A16" s="5" t="inlineStr">
        <is>
          <t>Beschreibung</t>
        </is>
      </c>
      <c r="B16" t="inlineStr">
        <is>
          <t>Die 1&amp;1 Drillisch AG ist einer der großen netzunabhängigen Telekommunikationsanbieter in Deutschland mit Sitz im hessischen Maintal. Mit seinen beiden 100-prozentigen Tochtergesellschaften 1&amp;1 Telecommunication SE und Drillisch Online AG bietet Drillisch ein umfassendes Portfolio an Dienstleistungen und Produkten aus dem Bereich leitungsgebundener sowie mobiler Sprach- und Datendienste als auch Content aus einer Hand. Im Premiumsegment konzentriert sich das Unternehmen dabei auf seine Marke 1&amp;1 als Anbieter von Festnetz-, DSL- und Mobilfunkprodukten. Mit der Marke yourfone, unter der Drillisch mehr als 200 Ladengeschäfte in den Top-Lagen deutscher Innenstädte betreibt, wird das Offline-Segment bedient. Darüber hinaus zählen viele weitere erfolgreiche Mobilfunkmarken zum Portfolio der Drillisch AG, darunter smartmobil.de, simply, sim.de, PremiumSIM, DeutschlandSIM, McSIM, helloMobil, winSIM und discoTEL. Copyright 2014 FINANCE BASE AG</t>
        </is>
      </c>
    </row>
    <row r="17">
      <c r="A17" s="5" t="inlineStr">
        <is>
          <t>Profile</t>
        </is>
      </c>
      <c r="B17" t="inlineStr">
        <is>
          <t>The 1 &amp; 1 Drillisch AG is one of the big network independent telecommunications provider in Germany with headquarters in the Hessian valley. With its two 100-owned subsidiaries 1 &amp; 1 Telecommunication SE and Drillisch AG offers online Drillisch a comprehensive portfolio of services and products in the field of wired and mobile voice and data services and content from a single source. In the premium segment, the company concentrates on its brand 1 &amp; 1 as a provider of fixed-line, broadband and mobile products. With the brand yourfone, operates more than 200 stores in prime locations in German city under the Drillisch, the offline segment is operated. Moreover, among many other successful mobile brands to the portfolio of Drillisch AG, including smartmobil.de, simply, sim.de, PremiumSIM, DeutschlandSIM, McSIM, helloMobil, WinSIM and discoTEL.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3675</v>
      </c>
      <c r="D20" t="n">
        <v>3663</v>
      </c>
      <c r="E20" t="n">
        <v>2812</v>
      </c>
      <c r="F20" t="n">
        <v>710</v>
      </c>
      <c r="G20" t="n">
        <v>629.5</v>
      </c>
      <c r="H20" t="n">
        <v>289.6</v>
      </c>
      <c r="I20" t="n">
        <v>290.5</v>
      </c>
      <c r="J20" t="n">
        <v>323.7</v>
      </c>
      <c r="K20" t="n">
        <v>349.1</v>
      </c>
      <c r="L20" t="n">
        <v>362.5</v>
      </c>
      <c r="M20" t="n">
        <v>344.5</v>
      </c>
      <c r="N20" t="n">
        <v>350.1</v>
      </c>
      <c r="O20" t="n">
        <v>361.5</v>
      </c>
      <c r="P20" t="n">
        <v>282.2</v>
      </c>
      <c r="Q20" t="n">
        <v>323.2</v>
      </c>
      <c r="R20" t="n">
        <v>350.4</v>
      </c>
      <c r="S20" t="n">
        <v>154.8</v>
      </c>
      <c r="T20" t="n">
        <v>144.5</v>
      </c>
      <c r="U20" t="n">
        <v>173</v>
      </c>
      <c r="V20" t="n">
        <v>187.9</v>
      </c>
      <c r="W20" t="inlineStr">
        <is>
          <t>-</t>
        </is>
      </c>
    </row>
    <row r="21">
      <c r="A21" s="5" t="inlineStr">
        <is>
          <t>Operatives Ergebnis (EBIT)</t>
        </is>
      </c>
      <c r="B21" s="5" t="inlineStr">
        <is>
          <t>EBIT Earning Before Interest &amp; Tax</t>
        </is>
      </c>
      <c r="C21" t="n">
        <v>528.5</v>
      </c>
      <c r="D21" t="n">
        <v>567.2</v>
      </c>
      <c r="E21" t="n">
        <v>439.9</v>
      </c>
      <c r="F21" t="n">
        <v>58.7</v>
      </c>
      <c r="G21" t="n">
        <v>69.2</v>
      </c>
      <c r="H21" t="n">
        <v>75.3</v>
      </c>
      <c r="I21" t="n">
        <v>61.2</v>
      </c>
      <c r="J21" t="n">
        <v>55.5</v>
      </c>
      <c r="K21" t="n">
        <v>48.1</v>
      </c>
      <c r="L21" t="n">
        <v>40.4</v>
      </c>
      <c r="M21" t="n">
        <v>44.4</v>
      </c>
      <c r="N21" t="n">
        <v>33.9</v>
      </c>
      <c r="O21" t="n">
        <v>34</v>
      </c>
      <c r="P21" t="n">
        <v>28.8</v>
      </c>
      <c r="Q21" t="n">
        <v>24</v>
      </c>
      <c r="R21" t="n">
        <v>16.1</v>
      </c>
      <c r="S21" t="n">
        <v>8.4</v>
      </c>
      <c r="T21" t="n">
        <v>2.8</v>
      </c>
      <c r="U21" t="n">
        <v>-18.9</v>
      </c>
      <c r="V21" t="n">
        <v>5.7</v>
      </c>
      <c r="W21" t="inlineStr">
        <is>
          <t>-</t>
        </is>
      </c>
    </row>
    <row r="22">
      <c r="A22" s="5" t="inlineStr">
        <is>
          <t>Finanzergebnis</t>
        </is>
      </c>
      <c r="B22" s="5" t="inlineStr">
        <is>
          <t>Financial Result</t>
        </is>
      </c>
      <c r="C22" t="n">
        <v>-6.1</v>
      </c>
      <c r="D22" t="n">
        <v>-4.6</v>
      </c>
      <c r="E22" t="n">
        <v>-8.6</v>
      </c>
      <c r="F22" t="n">
        <v>-3.1</v>
      </c>
      <c r="G22" t="n">
        <v>-3.4</v>
      </c>
      <c r="H22" t="n">
        <v>-2.7</v>
      </c>
      <c r="I22" t="n">
        <v>116.8</v>
      </c>
      <c r="J22" t="n">
        <v>-34.7</v>
      </c>
      <c r="K22" t="n">
        <v>4.2</v>
      </c>
      <c r="L22" t="n">
        <v>2.2</v>
      </c>
      <c r="M22" t="n">
        <v>66.5</v>
      </c>
      <c r="N22" t="n">
        <v>-206.3</v>
      </c>
      <c r="O22" t="n">
        <v>-6.3</v>
      </c>
      <c r="P22" t="n">
        <v>-0.7</v>
      </c>
      <c r="Q22" t="n">
        <v>1.1</v>
      </c>
      <c r="R22" t="n">
        <v>0.5</v>
      </c>
      <c r="S22" t="n">
        <v>-0.7</v>
      </c>
      <c r="T22" t="n">
        <v>-0.4</v>
      </c>
      <c r="U22" t="n">
        <v>-1.7</v>
      </c>
      <c r="V22" t="n">
        <v>-2</v>
      </c>
      <c r="W22" t="inlineStr">
        <is>
          <t>-</t>
        </is>
      </c>
    </row>
    <row r="23">
      <c r="A23" s="5" t="inlineStr">
        <is>
          <t>Ergebnis vor Steuer (EBT)</t>
        </is>
      </c>
      <c r="B23" s="5" t="inlineStr">
        <is>
          <t>EBT Earning Before Tax</t>
        </is>
      </c>
      <c r="C23" t="n">
        <v>522.4</v>
      </c>
      <c r="D23" t="n">
        <v>562.6</v>
      </c>
      <c r="E23" t="n">
        <v>431.3</v>
      </c>
      <c r="F23" t="n">
        <v>55.6</v>
      </c>
      <c r="G23" t="n">
        <v>65.8</v>
      </c>
      <c r="H23" t="n">
        <v>72.59999999999999</v>
      </c>
      <c r="I23" t="n">
        <v>178</v>
      </c>
      <c r="J23" t="n">
        <v>20.8</v>
      </c>
      <c r="K23" t="n">
        <v>52.3</v>
      </c>
      <c r="L23" t="n">
        <v>42.6</v>
      </c>
      <c r="M23" t="n">
        <v>110.9</v>
      </c>
      <c r="N23" t="n">
        <v>-172.4</v>
      </c>
      <c r="O23" t="n">
        <v>27.7</v>
      </c>
      <c r="P23" t="n">
        <v>28.1</v>
      </c>
      <c r="Q23" t="n">
        <v>25.1</v>
      </c>
      <c r="R23" t="n">
        <v>16.6</v>
      </c>
      <c r="S23" t="n">
        <v>7.7</v>
      </c>
      <c r="T23" t="n">
        <v>2.4</v>
      </c>
      <c r="U23" t="n">
        <v>-20.6</v>
      </c>
      <c r="V23" t="n">
        <v>3.7</v>
      </c>
      <c r="W23" t="inlineStr">
        <is>
          <t>-</t>
        </is>
      </c>
    </row>
    <row r="24">
      <c r="A24" s="5" t="inlineStr">
        <is>
          <t>Steuern auf Einkommen und Ertrag</t>
        </is>
      </c>
      <c r="B24" s="5" t="inlineStr">
        <is>
          <t>Taxes on income and earnings</t>
        </is>
      </c>
      <c r="C24" t="n">
        <v>148.8</v>
      </c>
      <c r="D24" t="n">
        <v>156.5</v>
      </c>
      <c r="E24" t="n">
        <v>121</v>
      </c>
      <c r="F24" t="n">
        <v>29.1</v>
      </c>
      <c r="G24" t="n">
        <v>20</v>
      </c>
      <c r="H24" t="n">
        <v>22.5</v>
      </c>
      <c r="I24" t="n">
        <v>22.2</v>
      </c>
      <c r="J24" t="n">
        <v>-2.7</v>
      </c>
      <c r="K24" t="n">
        <v>11.3</v>
      </c>
      <c r="L24" t="n">
        <v>11.6</v>
      </c>
      <c r="M24" t="n">
        <v>10</v>
      </c>
      <c r="N24" t="n">
        <v>11.7</v>
      </c>
      <c r="O24" t="n">
        <v>3.4</v>
      </c>
      <c r="P24" t="n">
        <v>10.9</v>
      </c>
      <c r="Q24" t="n">
        <v>10.6</v>
      </c>
      <c r="R24" t="n">
        <v>6.1</v>
      </c>
      <c r="S24" t="n">
        <v>5.1</v>
      </c>
      <c r="T24" t="n">
        <v>1.8</v>
      </c>
      <c r="U24" t="n">
        <v>-6.7</v>
      </c>
      <c r="V24" t="n">
        <v>3.6</v>
      </c>
      <c r="W24" t="inlineStr">
        <is>
          <t>-</t>
        </is>
      </c>
    </row>
    <row r="25">
      <c r="A25" s="5" t="inlineStr">
        <is>
          <t>Ergebnis nach Steuer</t>
        </is>
      </c>
      <c r="B25" s="5" t="inlineStr">
        <is>
          <t>Earnings after tax</t>
        </is>
      </c>
      <c r="C25" t="n">
        <v>373.6</v>
      </c>
      <c r="D25" t="n">
        <v>406</v>
      </c>
      <c r="E25" t="n">
        <v>310.4</v>
      </c>
      <c r="F25" t="n">
        <v>26.4</v>
      </c>
      <c r="G25" t="n">
        <v>45.8</v>
      </c>
      <c r="H25" t="n">
        <v>50.1</v>
      </c>
      <c r="I25" t="n">
        <v>155.8</v>
      </c>
      <c r="J25" t="n">
        <v>23.5</v>
      </c>
      <c r="K25" t="n">
        <v>41</v>
      </c>
      <c r="L25" t="n">
        <v>31</v>
      </c>
      <c r="M25" t="n">
        <v>101.2</v>
      </c>
      <c r="N25" t="n">
        <v>-184.1</v>
      </c>
      <c r="O25" t="n">
        <v>24.3</v>
      </c>
      <c r="P25" t="n">
        <v>17.2</v>
      </c>
      <c r="Q25" t="n">
        <v>14.4</v>
      </c>
      <c r="R25" t="n">
        <v>10.6</v>
      </c>
      <c r="S25" t="n">
        <v>2.6</v>
      </c>
      <c r="T25" t="n">
        <v>0.7</v>
      </c>
      <c r="U25" t="n">
        <v>-13.9</v>
      </c>
      <c r="V25" t="n">
        <v>0.1</v>
      </c>
      <c r="W25" t="inlineStr">
        <is>
          <t>-</t>
        </is>
      </c>
    </row>
    <row r="26">
      <c r="A26" s="5" t="inlineStr">
        <is>
          <t>Minderheitenanteil</t>
        </is>
      </c>
      <c r="B26" s="5" t="inlineStr">
        <is>
          <t>Minority Share</t>
        </is>
      </c>
      <c r="C26" t="inlineStr">
        <is>
          <t>-</t>
        </is>
      </c>
      <c r="D26" t="inlineStr">
        <is>
          <t>-</t>
        </is>
      </c>
      <c r="E26" t="n">
        <v>-16.6</v>
      </c>
      <c r="F26" t="inlineStr">
        <is>
          <t>-</t>
        </is>
      </c>
      <c r="G26" t="inlineStr">
        <is>
          <t>-</t>
        </is>
      </c>
      <c r="H26" t="inlineStr">
        <is>
          <t>-</t>
        </is>
      </c>
      <c r="I26" t="inlineStr">
        <is>
          <t>-</t>
        </is>
      </c>
      <c r="J26" t="inlineStr">
        <is>
          <t>-</t>
        </is>
      </c>
      <c r="K26" t="inlineStr">
        <is>
          <t>-</t>
        </is>
      </c>
      <c r="L26" t="inlineStr">
        <is>
          <t>-</t>
        </is>
      </c>
      <c r="M26" t="n">
        <v>0.1</v>
      </c>
      <c r="N26" t="inlineStr">
        <is>
          <t>-</t>
        </is>
      </c>
      <c r="O26" t="inlineStr">
        <is>
          <t>-</t>
        </is>
      </c>
      <c r="P26" t="inlineStr">
        <is>
          <t>-</t>
        </is>
      </c>
      <c r="Q26" t="inlineStr">
        <is>
          <t>-</t>
        </is>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373.6</v>
      </c>
      <c r="D27" t="n">
        <v>406</v>
      </c>
      <c r="E27" t="n">
        <v>464.7</v>
      </c>
      <c r="F27" t="n">
        <v>26.4</v>
      </c>
      <c r="G27" t="n">
        <v>46.1</v>
      </c>
      <c r="H27" t="n">
        <v>50.1</v>
      </c>
      <c r="I27" t="n">
        <v>155.8</v>
      </c>
      <c r="J27" t="n">
        <v>23.5</v>
      </c>
      <c r="K27" t="n">
        <v>41</v>
      </c>
      <c r="L27" t="n">
        <v>31</v>
      </c>
      <c r="M27" t="n">
        <v>101.2</v>
      </c>
      <c r="N27" t="n">
        <v>-184.1</v>
      </c>
      <c r="O27" t="n">
        <v>24.3</v>
      </c>
      <c r="P27" t="n">
        <v>17.2</v>
      </c>
      <c r="Q27" t="n">
        <v>14.4</v>
      </c>
      <c r="R27" t="n">
        <v>10.6</v>
      </c>
      <c r="S27" t="n">
        <v>2.6</v>
      </c>
      <c r="T27" t="n">
        <v>0.7</v>
      </c>
      <c r="U27" t="n">
        <v>-13.9</v>
      </c>
      <c r="V27" t="n">
        <v>0.3</v>
      </c>
      <c r="W27" t="inlineStr">
        <is>
          <t>-</t>
        </is>
      </c>
    </row>
    <row r="28">
      <c r="A28" s="5" t="inlineStr">
        <is>
          <t>Summe Umlaufvermögen</t>
        </is>
      </c>
      <c r="B28" s="5" t="inlineStr">
        <is>
          <t>Current Assets</t>
        </is>
      </c>
      <c r="C28" t="n">
        <v>1309</v>
      </c>
      <c r="D28" t="n">
        <v>1065</v>
      </c>
      <c r="E28" t="n">
        <v>656.6</v>
      </c>
      <c r="F28" t="n">
        <v>200.5</v>
      </c>
      <c r="G28" t="n">
        <v>283.9</v>
      </c>
      <c r="H28" t="n">
        <v>373.6</v>
      </c>
      <c r="I28" t="n">
        <v>242.1</v>
      </c>
      <c r="J28" t="n">
        <v>130.8</v>
      </c>
      <c r="K28" t="n">
        <v>75.2</v>
      </c>
      <c r="L28" t="n">
        <v>70.40000000000001</v>
      </c>
      <c r="M28" t="n">
        <v>74.90000000000001</v>
      </c>
      <c r="N28" t="n">
        <v>43.1</v>
      </c>
      <c r="O28" t="n">
        <v>143.1</v>
      </c>
      <c r="P28" t="n">
        <v>38.2</v>
      </c>
      <c r="Q28" t="n">
        <v>66.59999999999999</v>
      </c>
      <c r="R28" t="n">
        <v>50.4</v>
      </c>
      <c r="S28" t="n">
        <v>69.2</v>
      </c>
      <c r="T28" t="n">
        <v>23.9</v>
      </c>
      <c r="U28" t="n">
        <v>33.7</v>
      </c>
      <c r="V28" t="n">
        <v>45.7</v>
      </c>
      <c r="W28" t="inlineStr">
        <is>
          <t>-</t>
        </is>
      </c>
    </row>
    <row r="29">
      <c r="A29" s="5" t="inlineStr">
        <is>
          <t>Summe Anlagevermögen</t>
        </is>
      </c>
      <c r="B29" s="5" t="inlineStr">
        <is>
          <t>Fixed Assets</t>
        </is>
      </c>
      <c r="C29" t="n">
        <v>5153</v>
      </c>
      <c r="D29" t="n">
        <v>4182</v>
      </c>
      <c r="E29" t="n">
        <v>4079</v>
      </c>
      <c r="F29" t="n">
        <v>394.7</v>
      </c>
      <c r="G29" t="n">
        <v>404.8</v>
      </c>
      <c r="H29" t="n">
        <v>102</v>
      </c>
      <c r="I29" t="n">
        <v>110.2</v>
      </c>
      <c r="J29" t="n">
        <v>391.8</v>
      </c>
      <c r="K29" t="n">
        <v>318.5</v>
      </c>
      <c r="L29" t="n">
        <v>204.2</v>
      </c>
      <c r="M29" t="n">
        <v>230.4</v>
      </c>
      <c r="N29" t="n">
        <v>139.2</v>
      </c>
      <c r="O29" t="n">
        <v>242.9</v>
      </c>
      <c r="P29" t="n">
        <v>212.7</v>
      </c>
      <c r="Q29" t="n">
        <v>44.1</v>
      </c>
      <c r="R29" t="n">
        <v>44.8</v>
      </c>
      <c r="S29" t="n">
        <v>52.1</v>
      </c>
      <c r="T29" t="n">
        <v>22.6</v>
      </c>
      <c r="U29" t="n">
        <v>25.2</v>
      </c>
      <c r="V29" t="n">
        <v>34.6</v>
      </c>
      <c r="W29" t="inlineStr">
        <is>
          <t>-</t>
        </is>
      </c>
    </row>
    <row r="30">
      <c r="A30" s="5" t="inlineStr">
        <is>
          <t>Summe Aktiva</t>
        </is>
      </c>
      <c r="B30" s="5" t="inlineStr">
        <is>
          <t>Total Assets</t>
        </is>
      </c>
      <c r="C30" t="n">
        <v>6462</v>
      </c>
      <c r="D30" t="n">
        <v>5247</v>
      </c>
      <c r="E30" t="n">
        <v>4736</v>
      </c>
      <c r="F30" t="n">
        <v>595.2</v>
      </c>
      <c r="G30" t="n">
        <v>688.7</v>
      </c>
      <c r="H30" t="n">
        <v>475.6</v>
      </c>
      <c r="I30" t="n">
        <v>352.3</v>
      </c>
      <c r="J30" t="n">
        <v>522.6</v>
      </c>
      <c r="K30" t="n">
        <v>393.7</v>
      </c>
      <c r="L30" t="n">
        <v>274.6</v>
      </c>
      <c r="M30" t="n">
        <v>305.3</v>
      </c>
      <c r="N30" t="n">
        <v>182.3</v>
      </c>
      <c r="O30" t="n">
        <v>386</v>
      </c>
      <c r="P30" t="n">
        <v>250.9</v>
      </c>
      <c r="Q30" t="n">
        <v>110.7</v>
      </c>
      <c r="R30" t="n">
        <v>95.2</v>
      </c>
      <c r="S30" t="n">
        <v>121.3</v>
      </c>
      <c r="T30" t="n">
        <v>46.5</v>
      </c>
      <c r="U30" t="n">
        <v>58.9</v>
      </c>
      <c r="V30" t="n">
        <v>80.3</v>
      </c>
      <c r="W30" t="inlineStr">
        <is>
          <t>-</t>
        </is>
      </c>
    </row>
    <row r="31">
      <c r="A31" s="5" t="inlineStr">
        <is>
          <t>Summe kurzfristiges Fremdkapital</t>
        </is>
      </c>
      <c r="B31" s="5" t="inlineStr">
        <is>
          <t>Short-Term Debt</t>
        </is>
      </c>
      <c r="C31" t="n">
        <v>548.9</v>
      </c>
      <c r="D31" t="n">
        <v>646.9</v>
      </c>
      <c r="E31" t="n">
        <v>675.2</v>
      </c>
      <c r="F31" t="n">
        <v>153.7</v>
      </c>
      <c r="G31" t="n">
        <v>201.1</v>
      </c>
      <c r="H31" t="n">
        <v>45.6</v>
      </c>
      <c r="I31" t="n">
        <v>41.4</v>
      </c>
      <c r="J31" t="n">
        <v>65.90000000000001</v>
      </c>
      <c r="K31" t="n">
        <v>65.7</v>
      </c>
      <c r="L31" t="n">
        <v>73.3</v>
      </c>
      <c r="M31" t="n">
        <v>92.7</v>
      </c>
      <c r="N31" t="n">
        <v>66.90000000000001</v>
      </c>
      <c r="O31" t="n">
        <v>71.2</v>
      </c>
      <c r="P31" t="n">
        <v>51.4</v>
      </c>
      <c r="Q31" t="n">
        <v>39.4</v>
      </c>
      <c r="R31" t="n">
        <v>37</v>
      </c>
      <c r="S31" t="n">
        <v>69.7</v>
      </c>
      <c r="T31" t="n">
        <v>19.3</v>
      </c>
      <c r="U31" t="n">
        <v>31.8</v>
      </c>
      <c r="V31" t="n">
        <v>39</v>
      </c>
      <c r="W31" t="inlineStr">
        <is>
          <t>-</t>
        </is>
      </c>
    </row>
    <row r="32">
      <c r="A32" s="5" t="inlineStr">
        <is>
          <t>Summe langfristiges Fremdkapital</t>
        </is>
      </c>
      <c r="B32" s="5" t="inlineStr">
        <is>
          <t>Long-Term Debt</t>
        </is>
      </c>
      <c r="C32" t="n">
        <v>1272</v>
      </c>
      <c r="D32" t="n">
        <v>319.6</v>
      </c>
      <c r="E32" t="n">
        <v>255.4</v>
      </c>
      <c r="F32" t="n">
        <v>141.5</v>
      </c>
      <c r="G32" t="n">
        <v>134.5</v>
      </c>
      <c r="H32" t="n">
        <v>98.8</v>
      </c>
      <c r="I32" t="n">
        <v>93.3</v>
      </c>
      <c r="J32" t="n">
        <v>336.3</v>
      </c>
      <c r="K32" t="n">
        <v>163</v>
      </c>
      <c r="L32" t="n">
        <v>60.9</v>
      </c>
      <c r="M32" t="n">
        <v>64</v>
      </c>
      <c r="N32" t="n">
        <v>83.59999999999999</v>
      </c>
      <c r="O32" t="n">
        <v>81.09999999999999</v>
      </c>
      <c r="P32" t="n">
        <v>87.2</v>
      </c>
      <c r="Q32" t="n">
        <v>0.6</v>
      </c>
      <c r="R32" t="n">
        <v>0.3</v>
      </c>
      <c r="S32" t="n">
        <v>0.5</v>
      </c>
      <c r="T32" t="n">
        <v>0.7</v>
      </c>
      <c r="U32" t="n">
        <v>1.4</v>
      </c>
      <c r="V32" t="n">
        <v>1.7</v>
      </c>
      <c r="W32" t="inlineStr">
        <is>
          <t>-</t>
        </is>
      </c>
    </row>
    <row r="33">
      <c r="A33" s="5" t="inlineStr">
        <is>
          <t>Summe Fremdkapital</t>
        </is>
      </c>
      <c r="B33" s="5" t="inlineStr">
        <is>
          <t>Total Liabilities</t>
        </is>
      </c>
      <c r="C33" t="n">
        <v>1821</v>
      </c>
      <c r="D33" t="n">
        <v>966.6</v>
      </c>
      <c r="E33" t="n">
        <v>930.6</v>
      </c>
      <c r="F33" t="n">
        <v>311.8</v>
      </c>
      <c r="G33" t="n">
        <v>335.7</v>
      </c>
      <c r="H33" t="n">
        <v>144.4</v>
      </c>
      <c r="I33" t="n">
        <v>134.7</v>
      </c>
      <c r="J33" t="n">
        <v>402.2</v>
      </c>
      <c r="K33" t="n">
        <v>228.7</v>
      </c>
      <c r="L33" t="n">
        <v>134.2</v>
      </c>
      <c r="M33" t="n">
        <v>156.8</v>
      </c>
      <c r="N33" t="n">
        <v>150.6</v>
      </c>
      <c r="O33" t="n">
        <v>152.3</v>
      </c>
      <c r="P33" t="n">
        <v>138.6</v>
      </c>
      <c r="Q33" t="n">
        <v>40</v>
      </c>
      <c r="R33" t="n">
        <v>37.2</v>
      </c>
      <c r="S33" t="n">
        <v>70.2</v>
      </c>
      <c r="T33" t="n">
        <v>20</v>
      </c>
      <c r="U33" t="n">
        <v>33.2</v>
      </c>
      <c r="V33" t="n">
        <v>40.7</v>
      </c>
      <c r="W33" t="inlineStr">
        <is>
          <t>-</t>
        </is>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n">
        <v>0.2</v>
      </c>
      <c r="M34" t="n">
        <v>0.4</v>
      </c>
      <c r="N34" t="inlineStr">
        <is>
          <t>-</t>
        </is>
      </c>
      <c r="O34" t="inlineStr">
        <is>
          <t>-</t>
        </is>
      </c>
      <c r="P34" t="inlineStr">
        <is>
          <t>-</t>
        </is>
      </c>
      <c r="Q34" t="inlineStr">
        <is>
          <t>-</t>
        </is>
      </c>
      <c r="R34" t="inlineStr">
        <is>
          <t>-</t>
        </is>
      </c>
      <c r="S34" t="inlineStr">
        <is>
          <t>-</t>
        </is>
      </c>
      <c r="T34" t="inlineStr">
        <is>
          <t>-</t>
        </is>
      </c>
      <c r="U34" t="inlineStr">
        <is>
          <t>-</t>
        </is>
      </c>
      <c r="V34" t="n">
        <v>-0.1</v>
      </c>
      <c r="W34" t="inlineStr">
        <is>
          <t>-</t>
        </is>
      </c>
    </row>
    <row r="35">
      <c r="A35" s="5" t="inlineStr">
        <is>
          <t>Summe Eigenkapital</t>
        </is>
      </c>
      <c r="B35" s="5" t="inlineStr">
        <is>
          <t>Equity</t>
        </is>
      </c>
      <c r="C35" t="n">
        <v>4641</v>
      </c>
      <c r="D35" t="n">
        <v>4280</v>
      </c>
      <c r="E35" t="n">
        <v>3805</v>
      </c>
      <c r="F35" t="n">
        <v>283.4</v>
      </c>
      <c r="G35" t="n">
        <v>353</v>
      </c>
      <c r="H35" t="n">
        <v>331.1</v>
      </c>
      <c r="I35" t="n">
        <v>217.6</v>
      </c>
      <c r="J35" t="n">
        <v>120.5</v>
      </c>
      <c r="K35" t="n">
        <v>165</v>
      </c>
      <c r="L35" t="n">
        <v>140.2</v>
      </c>
      <c r="M35" t="n">
        <v>148.1</v>
      </c>
      <c r="N35" t="n">
        <v>31.7</v>
      </c>
      <c r="O35" t="n">
        <v>233.7</v>
      </c>
      <c r="P35" t="n">
        <v>112.3</v>
      </c>
      <c r="Q35" t="n">
        <v>70.7</v>
      </c>
      <c r="R35" t="n">
        <v>58</v>
      </c>
      <c r="S35" t="n">
        <v>51.1</v>
      </c>
      <c r="T35" t="n">
        <v>26.5</v>
      </c>
      <c r="U35" t="n">
        <v>25.6</v>
      </c>
      <c r="V35" t="n">
        <v>39.8</v>
      </c>
      <c r="W35" t="inlineStr">
        <is>
          <t>-</t>
        </is>
      </c>
    </row>
    <row r="36">
      <c r="A36" s="5" t="inlineStr">
        <is>
          <t>Summe Passiva</t>
        </is>
      </c>
      <c r="B36" s="5" t="inlineStr">
        <is>
          <t>Liabilities &amp; Shareholder Equity</t>
        </is>
      </c>
      <c r="C36" t="n">
        <v>6462</v>
      </c>
      <c r="D36" t="n">
        <v>5247</v>
      </c>
      <c r="E36" t="n">
        <v>4736</v>
      </c>
      <c r="F36" t="n">
        <v>595.2</v>
      </c>
      <c r="G36" t="n">
        <v>688.7</v>
      </c>
      <c r="H36" t="n">
        <v>475.6</v>
      </c>
      <c r="I36" t="n">
        <v>352.3</v>
      </c>
      <c r="J36" t="n">
        <v>522.6</v>
      </c>
      <c r="K36" t="n">
        <v>393.7</v>
      </c>
      <c r="L36" t="n">
        <v>274.6</v>
      </c>
      <c r="M36" t="n">
        <v>305.3</v>
      </c>
      <c r="N36" t="n">
        <v>182.3</v>
      </c>
      <c r="O36" t="n">
        <v>386</v>
      </c>
      <c r="P36" t="n">
        <v>250.9</v>
      </c>
      <c r="Q36" t="n">
        <v>110.7</v>
      </c>
      <c r="R36" t="n">
        <v>95.2</v>
      </c>
      <c r="S36" t="n">
        <v>121.3</v>
      </c>
      <c r="T36" t="n">
        <v>46.5</v>
      </c>
      <c r="U36" t="n">
        <v>58.9</v>
      </c>
      <c r="V36" t="n">
        <v>80.3</v>
      </c>
      <c r="W36" t="inlineStr">
        <is>
          <t>-</t>
        </is>
      </c>
    </row>
    <row r="37">
      <c r="A37" s="5" t="inlineStr">
        <is>
          <t>Mio.Aktien im Umlauf</t>
        </is>
      </c>
      <c r="B37" s="5" t="inlineStr">
        <is>
          <t>Million shares outstanding</t>
        </is>
      </c>
      <c r="C37" t="n">
        <v>176.27</v>
      </c>
      <c r="D37" t="n">
        <v>176.36</v>
      </c>
      <c r="E37" t="n">
        <v>176.77</v>
      </c>
      <c r="F37" t="n">
        <v>54.77</v>
      </c>
      <c r="G37" t="n">
        <v>54.77</v>
      </c>
      <c r="H37" t="n">
        <v>53.19</v>
      </c>
      <c r="I37" t="n">
        <v>53.19</v>
      </c>
      <c r="J37" t="n">
        <v>48.71</v>
      </c>
      <c r="K37" t="n">
        <v>51.9</v>
      </c>
      <c r="L37" t="n">
        <v>53.2</v>
      </c>
      <c r="M37" t="n">
        <v>53.2</v>
      </c>
      <c r="N37" t="n">
        <v>53.2</v>
      </c>
      <c r="O37" t="n">
        <v>53.2</v>
      </c>
      <c r="P37" t="n">
        <v>32.5</v>
      </c>
      <c r="Q37" t="n">
        <v>32.5</v>
      </c>
      <c r="R37" t="n">
        <v>32.7</v>
      </c>
      <c r="S37" t="n">
        <v>35</v>
      </c>
      <c r="T37" t="n">
        <v>24</v>
      </c>
      <c r="U37" t="n">
        <v>24</v>
      </c>
      <c r="V37" t="inlineStr">
        <is>
          <t>-</t>
        </is>
      </c>
      <c r="W37" t="inlineStr">
        <is>
          <t>-</t>
        </is>
      </c>
    </row>
    <row r="38">
      <c r="A38" s="5" t="inlineStr">
        <is>
          <t>Gezeichnetes Kapital (in Mio.)</t>
        </is>
      </c>
      <c r="B38" s="5" t="inlineStr">
        <is>
          <t>Subscribed Capital in M</t>
        </is>
      </c>
      <c r="C38" t="n">
        <v>193.9</v>
      </c>
      <c r="D38" t="n">
        <v>194</v>
      </c>
      <c r="E38" t="n">
        <v>194.4</v>
      </c>
      <c r="F38" t="n">
        <v>60.24</v>
      </c>
      <c r="G38" t="n">
        <v>60.24</v>
      </c>
      <c r="H38" t="n">
        <v>52.8</v>
      </c>
      <c r="I38" t="n">
        <v>58.51</v>
      </c>
      <c r="J38" t="n">
        <v>53.58</v>
      </c>
      <c r="K38" t="n">
        <v>57.09</v>
      </c>
      <c r="L38" t="n">
        <v>58.5</v>
      </c>
      <c r="M38" t="n">
        <v>58.5</v>
      </c>
      <c r="N38" t="n">
        <v>54.7</v>
      </c>
      <c r="O38" t="n">
        <v>58.5</v>
      </c>
      <c r="P38" t="n">
        <v>34.5</v>
      </c>
      <c r="Q38" t="n">
        <v>34.6</v>
      </c>
      <c r="R38" t="n">
        <v>34.6</v>
      </c>
      <c r="S38" t="n">
        <v>35</v>
      </c>
      <c r="T38" t="n">
        <v>23.9</v>
      </c>
      <c r="U38" t="n">
        <v>23.7</v>
      </c>
      <c r="V38" t="inlineStr">
        <is>
          <t>-</t>
        </is>
      </c>
      <c r="W38" t="inlineStr">
        <is>
          <t>-</t>
        </is>
      </c>
    </row>
    <row r="39">
      <c r="A39" s="5" t="inlineStr">
        <is>
          <t>Ergebnis je Aktie (brutto)</t>
        </is>
      </c>
      <c r="B39" s="5" t="inlineStr">
        <is>
          <t>Earnings per share</t>
        </is>
      </c>
      <c r="C39" t="n">
        <v>2.96</v>
      </c>
      <c r="D39" t="n">
        <v>3.19</v>
      </c>
      <c r="E39" t="n">
        <v>2.44</v>
      </c>
      <c r="F39" t="n">
        <v>1.02</v>
      </c>
      <c r="G39" t="n">
        <v>1.2</v>
      </c>
      <c r="H39" t="n">
        <v>1.36</v>
      </c>
      <c r="I39" t="n">
        <v>3.35</v>
      </c>
      <c r="J39" t="n">
        <v>0.43</v>
      </c>
      <c r="K39" t="n">
        <v>1.01</v>
      </c>
      <c r="L39" t="n">
        <v>0.8</v>
      </c>
      <c r="M39" t="n">
        <v>2.08</v>
      </c>
      <c r="N39" t="n">
        <v>-3.24</v>
      </c>
      <c r="O39" t="n">
        <v>0.52</v>
      </c>
      <c r="P39" t="n">
        <v>0.86</v>
      </c>
      <c r="Q39" t="n">
        <v>0.77</v>
      </c>
      <c r="R39" t="n">
        <v>0.51</v>
      </c>
      <c r="S39" t="n">
        <v>0.22</v>
      </c>
      <c r="T39" t="n">
        <v>0.1</v>
      </c>
      <c r="U39" t="n">
        <v>-0.86</v>
      </c>
      <c r="V39" t="inlineStr">
        <is>
          <t>-</t>
        </is>
      </c>
      <c r="W39" t="inlineStr">
        <is>
          <t>-</t>
        </is>
      </c>
    </row>
    <row r="40">
      <c r="A40" s="5" t="inlineStr">
        <is>
          <t>Ergebnis je Aktie (unverwässert)</t>
        </is>
      </c>
      <c r="B40" s="5" t="inlineStr">
        <is>
          <t>Basic Earnings per share</t>
        </is>
      </c>
      <c r="C40" t="n">
        <v>2.12</v>
      </c>
      <c r="D40" t="n">
        <v>2.3</v>
      </c>
      <c r="E40" t="n">
        <v>2.28</v>
      </c>
      <c r="F40" t="n">
        <v>0.48</v>
      </c>
      <c r="G40" t="n">
        <v>0.85</v>
      </c>
      <c r="H40" t="n">
        <v>1.03</v>
      </c>
      <c r="I40" t="n">
        <v>3.24</v>
      </c>
      <c r="J40" t="n">
        <v>0.46</v>
      </c>
      <c r="K40" t="n">
        <v>0.77</v>
      </c>
      <c r="L40" t="n">
        <v>0.58</v>
      </c>
      <c r="M40" t="n">
        <v>1.98</v>
      </c>
      <c r="N40" t="n">
        <v>-3.58</v>
      </c>
      <c r="O40" t="n">
        <v>0.66</v>
      </c>
      <c r="P40" t="n">
        <v>0.54</v>
      </c>
      <c r="Q40" t="n">
        <v>0.45</v>
      </c>
      <c r="R40" t="n">
        <v>0.31</v>
      </c>
      <c r="S40" t="n">
        <v>0.1</v>
      </c>
      <c r="T40" t="n">
        <v>0.03</v>
      </c>
      <c r="U40" t="n">
        <v>-0.59</v>
      </c>
      <c r="V40" t="n">
        <v>0.01</v>
      </c>
      <c r="W40" t="inlineStr">
        <is>
          <t>-</t>
        </is>
      </c>
    </row>
    <row r="41">
      <c r="A41" s="5" t="inlineStr">
        <is>
          <t>Ergebnis je Aktie (verwässert)</t>
        </is>
      </c>
      <c r="B41" s="5" t="inlineStr">
        <is>
          <t>Diluted Earnings per share</t>
        </is>
      </c>
      <c r="C41" t="n">
        <v>2.12</v>
      </c>
      <c r="D41" t="n">
        <v>2.3</v>
      </c>
      <c r="E41" t="n">
        <v>2.28</v>
      </c>
      <c r="F41" t="n">
        <v>0.48</v>
      </c>
      <c r="G41" t="n">
        <v>0.82</v>
      </c>
      <c r="H41" t="n">
        <v>0.99</v>
      </c>
      <c r="I41" t="n">
        <v>3.23</v>
      </c>
      <c r="J41" t="n">
        <v>0.46</v>
      </c>
      <c r="K41" t="n">
        <v>0.77</v>
      </c>
      <c r="L41" t="n">
        <v>0.58</v>
      </c>
      <c r="M41" t="n">
        <v>1.98</v>
      </c>
      <c r="N41" t="n">
        <v>-3.58</v>
      </c>
      <c r="O41" t="n">
        <v>0.66</v>
      </c>
      <c r="P41" t="n">
        <v>0.54</v>
      </c>
      <c r="Q41" t="n">
        <v>0.45</v>
      </c>
      <c r="R41" t="n">
        <v>0.31</v>
      </c>
      <c r="S41" t="n">
        <v>0.1</v>
      </c>
      <c r="T41" t="n">
        <v>0.03</v>
      </c>
      <c r="U41" t="n">
        <v>-0.59</v>
      </c>
      <c r="V41" t="n">
        <v>0.01</v>
      </c>
      <c r="W41" t="inlineStr">
        <is>
          <t>-</t>
        </is>
      </c>
    </row>
    <row r="42">
      <c r="A42" s="5" t="inlineStr">
        <is>
          <t>Dividende je Aktie</t>
        </is>
      </c>
      <c r="B42" s="5" t="inlineStr">
        <is>
          <t>Dividend per share</t>
        </is>
      </c>
      <c r="C42" t="n">
        <v>0.05</v>
      </c>
      <c r="D42" t="n">
        <v>0.05</v>
      </c>
      <c r="E42" t="n">
        <v>1.6</v>
      </c>
      <c r="F42" t="n">
        <v>1.8</v>
      </c>
      <c r="G42" t="n">
        <v>1.75</v>
      </c>
      <c r="H42" t="n">
        <v>1.7</v>
      </c>
      <c r="I42" t="n">
        <v>1.6</v>
      </c>
      <c r="J42" t="n">
        <v>1.3</v>
      </c>
      <c r="K42" t="n">
        <v>0.7</v>
      </c>
      <c r="L42" t="n">
        <v>0.5</v>
      </c>
      <c r="M42" t="n">
        <v>0.3</v>
      </c>
      <c r="N42" t="inlineStr">
        <is>
          <t>-</t>
        </is>
      </c>
      <c r="O42" t="n">
        <v>0.1</v>
      </c>
      <c r="P42" t="inlineStr">
        <is>
          <t>-</t>
        </is>
      </c>
      <c r="Q42" t="n">
        <v>0.2</v>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n">
        <v>8.800000000000001</v>
      </c>
      <c r="D43" t="n">
        <v>8.81</v>
      </c>
      <c r="E43" t="n">
        <v>282.8</v>
      </c>
      <c r="F43" t="n">
        <v>98.59999999999999</v>
      </c>
      <c r="G43" t="n">
        <v>95.8</v>
      </c>
      <c r="H43" t="n">
        <v>90.40000000000001</v>
      </c>
      <c r="I43" t="n">
        <v>76.8</v>
      </c>
      <c r="J43" t="n">
        <v>62.4</v>
      </c>
      <c r="K43" t="n">
        <v>37.2</v>
      </c>
      <c r="L43" t="n">
        <v>26.6</v>
      </c>
      <c r="M43" t="n">
        <v>16</v>
      </c>
      <c r="N43" t="inlineStr">
        <is>
          <t>-</t>
        </is>
      </c>
      <c r="O43" t="n">
        <v>5.3</v>
      </c>
      <c r="P43" t="inlineStr">
        <is>
          <t>-</t>
        </is>
      </c>
      <c r="Q43" t="n">
        <v>6.5</v>
      </c>
      <c r="R43" t="inlineStr">
        <is>
          <t>-</t>
        </is>
      </c>
      <c r="S43" t="inlineStr">
        <is>
          <t>-</t>
        </is>
      </c>
      <c r="T43" t="inlineStr">
        <is>
          <t>-</t>
        </is>
      </c>
      <c r="U43" t="inlineStr">
        <is>
          <t>-</t>
        </is>
      </c>
      <c r="V43" t="inlineStr">
        <is>
          <t>-</t>
        </is>
      </c>
      <c r="W43" t="inlineStr">
        <is>
          <t>-</t>
        </is>
      </c>
    </row>
    <row r="44">
      <c r="A44" s="5" t="inlineStr">
        <is>
          <t>Umsatz</t>
        </is>
      </c>
      <c r="B44" s="5" t="inlineStr">
        <is>
          <t>Revenue</t>
        </is>
      </c>
      <c r="C44" t="n">
        <v>20.85</v>
      </c>
      <c r="D44" t="n">
        <v>20.77</v>
      </c>
      <c r="E44" t="n">
        <v>15.91</v>
      </c>
      <c r="F44" t="n">
        <v>12.96</v>
      </c>
      <c r="G44" t="n">
        <v>11.49</v>
      </c>
      <c r="H44" t="n">
        <v>5.44</v>
      </c>
      <c r="I44" t="n">
        <v>5.46</v>
      </c>
      <c r="J44" t="n">
        <v>6.65</v>
      </c>
      <c r="K44" t="n">
        <v>6.73</v>
      </c>
      <c r="L44" t="n">
        <v>6.81</v>
      </c>
      <c r="M44" t="n">
        <v>6.48</v>
      </c>
      <c r="N44" t="n">
        <v>6.58</v>
      </c>
      <c r="O44" t="n">
        <v>6.8</v>
      </c>
      <c r="P44" t="n">
        <v>8.68</v>
      </c>
      <c r="Q44" t="n">
        <v>9.94</v>
      </c>
      <c r="R44" t="n">
        <v>10.72</v>
      </c>
      <c r="S44" t="n">
        <v>4.42</v>
      </c>
      <c r="T44" t="n">
        <v>6.02</v>
      </c>
      <c r="U44" t="n">
        <v>7.21</v>
      </c>
      <c r="V44" t="inlineStr">
        <is>
          <t>-</t>
        </is>
      </c>
      <c r="W44" t="inlineStr">
        <is>
          <t>-</t>
        </is>
      </c>
    </row>
    <row r="45">
      <c r="A45" s="5" t="inlineStr">
        <is>
          <t>Buchwert je Aktie</t>
        </is>
      </c>
      <c r="B45" s="5" t="inlineStr">
        <is>
          <t>Book value per share</t>
        </is>
      </c>
      <c r="C45" t="n">
        <v>26.33</v>
      </c>
      <c r="D45" t="n">
        <v>24.27</v>
      </c>
      <c r="E45" t="n">
        <v>21.53</v>
      </c>
      <c r="F45" t="n">
        <v>5.17</v>
      </c>
      <c r="G45" t="n">
        <v>6.45</v>
      </c>
      <c r="H45" t="n">
        <v>6.22</v>
      </c>
      <c r="I45" t="n">
        <v>4.09</v>
      </c>
      <c r="J45" t="n">
        <v>2.47</v>
      </c>
      <c r="K45" t="n">
        <v>3.18</v>
      </c>
      <c r="L45" t="n">
        <v>2.64</v>
      </c>
      <c r="M45" t="n">
        <v>2.78</v>
      </c>
      <c r="N45" t="n">
        <v>0.6</v>
      </c>
      <c r="O45" t="n">
        <v>4.39</v>
      </c>
      <c r="P45" t="n">
        <v>3.46</v>
      </c>
      <c r="Q45" t="n">
        <v>2.18</v>
      </c>
      <c r="R45" t="n">
        <v>1.77</v>
      </c>
      <c r="S45" t="n">
        <v>1.46</v>
      </c>
      <c r="T45" t="n">
        <v>1.1</v>
      </c>
      <c r="U45" t="n">
        <v>1.07</v>
      </c>
      <c r="V45" t="inlineStr">
        <is>
          <t>-</t>
        </is>
      </c>
      <c r="W45" t="inlineStr">
        <is>
          <t>-</t>
        </is>
      </c>
    </row>
    <row r="46">
      <c r="A46" s="5" t="inlineStr">
        <is>
          <t>Cashflow je Aktie</t>
        </is>
      </c>
      <c r="B46" s="5" t="inlineStr">
        <is>
          <t>Cashflow per share</t>
        </is>
      </c>
      <c r="C46" t="n">
        <v>2.13</v>
      </c>
      <c r="D46" t="n">
        <v>0.88</v>
      </c>
      <c r="E46" t="n">
        <v>1.97</v>
      </c>
      <c r="F46" t="n">
        <v>1.47</v>
      </c>
      <c r="G46" t="n">
        <v>1.39</v>
      </c>
      <c r="H46" t="n">
        <v>1.35</v>
      </c>
      <c r="I46" t="n">
        <v>1.07</v>
      </c>
      <c r="J46" t="n">
        <v>0.5</v>
      </c>
      <c r="K46" t="n">
        <v>0.39</v>
      </c>
      <c r="L46" t="n">
        <v>0.77</v>
      </c>
      <c r="M46" t="n">
        <v>1.01</v>
      </c>
      <c r="N46" t="n">
        <v>0.8</v>
      </c>
      <c r="O46" t="n">
        <v>0.1</v>
      </c>
      <c r="P46" t="n">
        <v>0.72</v>
      </c>
      <c r="Q46" t="n">
        <v>0.48</v>
      </c>
      <c r="R46" t="n">
        <v>0.51</v>
      </c>
      <c r="S46" t="n">
        <v>0.58</v>
      </c>
      <c r="T46" t="n">
        <v>0.41</v>
      </c>
      <c r="U46" t="n">
        <v>0.34</v>
      </c>
      <c r="V46" t="inlineStr">
        <is>
          <t>-</t>
        </is>
      </c>
      <c r="W46" t="inlineStr">
        <is>
          <t>-</t>
        </is>
      </c>
    </row>
    <row r="47">
      <c r="A47" s="5" t="inlineStr">
        <is>
          <t>Bilanzsumme je Aktie</t>
        </is>
      </c>
      <c r="B47" s="5" t="inlineStr">
        <is>
          <t>Total assets per share</t>
        </is>
      </c>
      <c r="C47" t="n">
        <v>36.66</v>
      </c>
      <c r="D47" t="n">
        <v>29.75</v>
      </c>
      <c r="E47" t="n">
        <v>26.79</v>
      </c>
      <c r="F47" t="n">
        <v>10.87</v>
      </c>
      <c r="G47" t="n">
        <v>12.58</v>
      </c>
      <c r="H47" t="n">
        <v>8.94</v>
      </c>
      <c r="I47" t="n">
        <v>6.62</v>
      </c>
      <c r="J47" t="n">
        <v>10.73</v>
      </c>
      <c r="K47" t="n">
        <v>7.59</v>
      </c>
      <c r="L47" t="n">
        <v>5.16</v>
      </c>
      <c r="M47" t="n">
        <v>5.74</v>
      </c>
      <c r="N47" t="n">
        <v>3.43</v>
      </c>
      <c r="O47" t="n">
        <v>7.26</v>
      </c>
      <c r="P47" t="n">
        <v>7.72</v>
      </c>
      <c r="Q47" t="n">
        <v>3.41</v>
      </c>
      <c r="R47" t="n">
        <v>2.91</v>
      </c>
      <c r="S47" t="n">
        <v>3.47</v>
      </c>
      <c r="T47" t="n">
        <v>1.94</v>
      </c>
      <c r="U47" t="n">
        <v>2.45</v>
      </c>
      <c r="V47" t="inlineStr">
        <is>
          <t>-</t>
        </is>
      </c>
      <c r="W47" t="inlineStr">
        <is>
          <t>-</t>
        </is>
      </c>
    </row>
    <row r="48">
      <c r="A48" s="5" t="inlineStr">
        <is>
          <t>Personal am Ende des Jahres</t>
        </is>
      </c>
      <c r="B48" s="5" t="inlineStr">
        <is>
          <t>Staff at the end of year</t>
        </is>
      </c>
      <c r="C48" t="n">
        <v>3163</v>
      </c>
      <c r="D48" t="n">
        <v>3150</v>
      </c>
      <c r="E48" t="n">
        <v>3194</v>
      </c>
      <c r="F48" t="n">
        <v>916</v>
      </c>
      <c r="G48" t="n">
        <v>733</v>
      </c>
      <c r="H48" t="n">
        <v>355</v>
      </c>
      <c r="I48" t="n">
        <v>358</v>
      </c>
      <c r="J48" t="n">
        <v>342</v>
      </c>
      <c r="K48" t="n">
        <v>329</v>
      </c>
      <c r="L48" t="n">
        <v>379</v>
      </c>
      <c r="M48" t="n">
        <v>382</v>
      </c>
      <c r="N48" t="n">
        <v>347</v>
      </c>
      <c r="O48" t="n">
        <v>374</v>
      </c>
      <c r="P48" t="n">
        <v>306</v>
      </c>
      <c r="Q48" t="n">
        <v>332</v>
      </c>
      <c r="R48" t="n">
        <v>372</v>
      </c>
      <c r="S48" t="n">
        <v>201</v>
      </c>
      <c r="T48" t="n">
        <v>161</v>
      </c>
      <c r="U48" t="n">
        <v>233</v>
      </c>
      <c r="V48" t="n">
        <v>274</v>
      </c>
      <c r="W48" t="n">
        <v>284</v>
      </c>
    </row>
    <row r="49">
      <c r="A49" s="5" t="inlineStr">
        <is>
          <t>Personalaufwand in Mio. EUR</t>
        </is>
      </c>
      <c r="B49" s="5" t="inlineStr">
        <is>
          <t>Personnel expenses in M</t>
        </is>
      </c>
      <c r="C49" t="n">
        <v>185.6</v>
      </c>
      <c r="D49" t="n">
        <v>178.3</v>
      </c>
      <c r="E49" t="n">
        <v>163.1</v>
      </c>
      <c r="F49" t="n">
        <v>59.7</v>
      </c>
      <c r="G49" t="n">
        <v>46.9</v>
      </c>
      <c r="H49" t="n">
        <v>24.6</v>
      </c>
      <c r="I49" t="n">
        <v>23.8</v>
      </c>
      <c r="J49" t="n">
        <v>22.6</v>
      </c>
      <c r="K49" t="n">
        <v>20.8</v>
      </c>
      <c r="L49" t="n">
        <v>23.9</v>
      </c>
      <c r="M49" t="n">
        <v>21.4</v>
      </c>
      <c r="N49" t="n">
        <v>19.5</v>
      </c>
      <c r="O49" t="n">
        <v>21</v>
      </c>
      <c r="P49" t="n">
        <v>16.4</v>
      </c>
      <c r="Q49" t="n">
        <v>18.2</v>
      </c>
      <c r="R49" t="n">
        <v>18.9</v>
      </c>
      <c r="S49" t="n">
        <v>11.1</v>
      </c>
      <c r="T49" t="n">
        <v>8.199999999999999</v>
      </c>
      <c r="U49" t="n">
        <v>10.4</v>
      </c>
      <c r="V49" t="n">
        <v>12.3</v>
      </c>
      <c r="W49" t="n">
        <v>11.5</v>
      </c>
    </row>
    <row r="50">
      <c r="A50" s="5" t="inlineStr">
        <is>
          <t>Aufwand je Mitarbeiter in EUR</t>
        </is>
      </c>
      <c r="B50" s="5" t="inlineStr">
        <is>
          <t>Effort per employee</t>
        </is>
      </c>
      <c r="C50" t="n">
        <v>58678</v>
      </c>
      <c r="D50" t="n">
        <v>56603</v>
      </c>
      <c r="E50" t="n">
        <v>51065</v>
      </c>
      <c r="F50" t="n">
        <v>65175</v>
      </c>
      <c r="G50" t="n">
        <v>63984</v>
      </c>
      <c r="H50" t="n">
        <v>69296</v>
      </c>
      <c r="I50" t="n">
        <v>66480</v>
      </c>
      <c r="J50" t="n">
        <v>66082</v>
      </c>
      <c r="K50" t="n">
        <v>63222</v>
      </c>
      <c r="L50" t="n">
        <v>63061</v>
      </c>
      <c r="M50" t="n">
        <v>56021</v>
      </c>
      <c r="N50" t="n">
        <v>56196</v>
      </c>
      <c r="O50" t="n">
        <v>56150</v>
      </c>
      <c r="P50" t="n">
        <v>53595</v>
      </c>
      <c r="Q50" t="n">
        <v>54819</v>
      </c>
      <c r="R50" t="n">
        <v>50806</v>
      </c>
      <c r="S50" t="n">
        <v>55224</v>
      </c>
      <c r="T50" t="n">
        <v>50932</v>
      </c>
      <c r="U50" t="n">
        <v>44635</v>
      </c>
      <c r="V50" t="n">
        <v>44891</v>
      </c>
      <c r="W50" t="inlineStr">
        <is>
          <t>-</t>
        </is>
      </c>
    </row>
    <row r="51">
      <c r="A51" s="5" t="inlineStr">
        <is>
          <t>Umsatz je Aktie</t>
        </is>
      </c>
      <c r="B51" s="5" t="inlineStr">
        <is>
          <t>Revenue per share</t>
        </is>
      </c>
      <c r="C51" t="n">
        <v>1160000</v>
      </c>
      <c r="D51" t="n">
        <v>1160000</v>
      </c>
      <c r="E51" t="n">
        <v>880499</v>
      </c>
      <c r="F51" t="n">
        <v>841704</v>
      </c>
      <c r="G51" t="n">
        <v>858862</v>
      </c>
      <c r="H51" t="n">
        <v>815910</v>
      </c>
      <c r="I51" t="n">
        <v>811366</v>
      </c>
      <c r="J51" t="n">
        <v>946468</v>
      </c>
      <c r="K51" t="n">
        <v>1060000</v>
      </c>
      <c r="L51" t="n">
        <v>956441</v>
      </c>
      <c r="M51" t="n">
        <v>901832</v>
      </c>
      <c r="N51" t="n">
        <v>1010000</v>
      </c>
      <c r="O51" t="n">
        <v>966577</v>
      </c>
      <c r="P51" t="n">
        <v>922222</v>
      </c>
      <c r="Q51" t="n">
        <v>973493</v>
      </c>
      <c r="R51" t="n">
        <v>941935</v>
      </c>
      <c r="S51" t="n">
        <v>770149</v>
      </c>
      <c r="T51" t="n">
        <v>897515</v>
      </c>
      <c r="U51" t="n">
        <v>742489</v>
      </c>
      <c r="V51" t="n">
        <v>685766</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118116</v>
      </c>
      <c r="D53" t="n">
        <v>128889</v>
      </c>
      <c r="E53" t="n">
        <v>145492</v>
      </c>
      <c r="F53" t="n">
        <v>28821</v>
      </c>
      <c r="G53" t="n">
        <v>62892</v>
      </c>
      <c r="H53" t="n">
        <v>141127</v>
      </c>
      <c r="I53" t="n">
        <v>435196</v>
      </c>
      <c r="J53" t="n">
        <v>68713</v>
      </c>
      <c r="K53" t="n">
        <v>124620</v>
      </c>
      <c r="L53" t="n">
        <v>81794</v>
      </c>
      <c r="M53" t="n">
        <v>264921</v>
      </c>
      <c r="N53" t="n">
        <v>-530548</v>
      </c>
      <c r="O53" t="n">
        <v>64973</v>
      </c>
      <c r="P53" t="n">
        <v>56209</v>
      </c>
      <c r="Q53" t="n">
        <v>43373</v>
      </c>
      <c r="R53" t="n">
        <v>28495</v>
      </c>
      <c r="S53" t="n">
        <v>12935</v>
      </c>
      <c r="T53" t="n">
        <v>4348</v>
      </c>
      <c r="U53" t="n">
        <v>-59657</v>
      </c>
      <c r="V53" t="n">
        <v>1095</v>
      </c>
      <c r="W53" t="inlineStr">
        <is>
          <t>-</t>
        </is>
      </c>
    </row>
    <row r="54">
      <c r="A54" s="5" t="inlineStr">
        <is>
          <t>KGV (Kurs/Gewinn)</t>
        </is>
      </c>
      <c r="B54" s="5" t="inlineStr">
        <is>
          <t>PE (price/earnings)</t>
        </is>
      </c>
      <c r="C54" t="n">
        <v>10.8</v>
      </c>
      <c r="D54" t="n">
        <v>19.3</v>
      </c>
      <c r="E54" t="n">
        <v>30.2</v>
      </c>
      <c r="F54" t="n">
        <v>85.2</v>
      </c>
      <c r="G54" t="n">
        <v>46</v>
      </c>
      <c r="H54" t="n">
        <v>28.7</v>
      </c>
      <c r="I54" t="n">
        <v>6.5</v>
      </c>
      <c r="J54" t="n">
        <v>24.2</v>
      </c>
      <c r="K54" t="n">
        <v>9.199999999999999</v>
      </c>
      <c r="L54" t="n">
        <v>10.5</v>
      </c>
      <c r="M54" t="n">
        <v>2.6</v>
      </c>
      <c r="N54" t="inlineStr">
        <is>
          <t>-</t>
        </is>
      </c>
      <c r="O54" t="n">
        <v>8.300000000000001</v>
      </c>
      <c r="P54" t="n">
        <v>10.7</v>
      </c>
      <c r="Q54" t="n">
        <v>10.1</v>
      </c>
      <c r="R54" t="n">
        <v>10.7</v>
      </c>
      <c r="S54" t="n">
        <v>35.8</v>
      </c>
      <c r="T54" t="n">
        <v>23.7</v>
      </c>
      <c r="U54" t="inlineStr">
        <is>
          <t>-</t>
        </is>
      </c>
      <c r="V54" t="n">
        <v>335</v>
      </c>
      <c r="W54" t="inlineStr">
        <is>
          <t>-</t>
        </is>
      </c>
    </row>
    <row r="55">
      <c r="A55" s="5" t="inlineStr">
        <is>
          <t>KUV (Kurs/Umsatz)</t>
        </is>
      </c>
      <c r="B55" s="5" t="inlineStr">
        <is>
          <t>PS (price/sales)</t>
        </is>
      </c>
      <c r="C55" t="n">
        <v>1.1</v>
      </c>
      <c r="D55" t="n">
        <v>2.14</v>
      </c>
      <c r="E55" t="n">
        <v>4.33</v>
      </c>
      <c r="F55" t="n">
        <v>3.15</v>
      </c>
      <c r="G55" t="n">
        <v>3.4</v>
      </c>
      <c r="H55" t="n">
        <v>5.43</v>
      </c>
      <c r="I55" t="n">
        <v>3.84</v>
      </c>
      <c r="J55" t="n">
        <v>1.68</v>
      </c>
      <c r="K55" t="n">
        <v>1.06</v>
      </c>
      <c r="L55" t="n">
        <v>0.9</v>
      </c>
      <c r="M55" t="n">
        <v>0.78</v>
      </c>
      <c r="N55" t="n">
        <v>0.26</v>
      </c>
      <c r="O55" t="n">
        <v>0.8100000000000001</v>
      </c>
      <c r="P55" t="n">
        <v>0.67</v>
      </c>
      <c r="Q55" t="n">
        <v>0.46</v>
      </c>
      <c r="R55" t="n">
        <v>0.31</v>
      </c>
      <c r="S55" t="n">
        <v>0.8100000000000001</v>
      </c>
      <c r="T55" t="n">
        <v>0.12</v>
      </c>
      <c r="U55" t="n">
        <v>0.13</v>
      </c>
      <c r="V55" t="inlineStr">
        <is>
          <t>-</t>
        </is>
      </c>
      <c r="W55" t="inlineStr">
        <is>
          <t>-</t>
        </is>
      </c>
    </row>
    <row r="56">
      <c r="A56" s="5" t="inlineStr">
        <is>
          <t>KBV (Kurs/Buchwert)</t>
        </is>
      </c>
      <c r="B56" s="5" t="inlineStr">
        <is>
          <t>PB (price/book value)</t>
        </is>
      </c>
      <c r="C56" t="n">
        <v>0.87</v>
      </c>
      <c r="D56" t="n">
        <v>1.83</v>
      </c>
      <c r="E56" t="n">
        <v>3.2</v>
      </c>
      <c r="F56" t="n">
        <v>7.9</v>
      </c>
      <c r="G56" t="n">
        <v>6.06</v>
      </c>
      <c r="H56" t="n">
        <v>4.75</v>
      </c>
      <c r="I56" t="n">
        <v>5.13</v>
      </c>
      <c r="J56" t="n">
        <v>4.51</v>
      </c>
      <c r="K56" t="n">
        <v>2.24</v>
      </c>
      <c r="L56" t="n">
        <v>2.31</v>
      </c>
      <c r="M56" t="n">
        <v>1.81</v>
      </c>
      <c r="N56" t="n">
        <v>2.9</v>
      </c>
      <c r="O56" t="n">
        <v>1.25</v>
      </c>
      <c r="P56" t="n">
        <v>1.68</v>
      </c>
      <c r="Q56" t="n">
        <v>2.09</v>
      </c>
      <c r="R56" t="n">
        <v>1.87</v>
      </c>
      <c r="S56" t="n">
        <v>2.45</v>
      </c>
      <c r="T56" t="n">
        <v>0.64</v>
      </c>
      <c r="U56" t="n">
        <v>0.87</v>
      </c>
      <c r="V56" t="inlineStr">
        <is>
          <t>-</t>
        </is>
      </c>
      <c r="W56" t="inlineStr">
        <is>
          <t>-</t>
        </is>
      </c>
    </row>
    <row r="57">
      <c r="A57" s="5" t="inlineStr">
        <is>
          <t>KCV (Kurs/Cashflow)</t>
        </is>
      </c>
      <c r="B57" s="5" t="inlineStr">
        <is>
          <t>PC (price/cashflow)</t>
        </is>
      </c>
      <c r="C57" t="n">
        <v>10.73</v>
      </c>
      <c r="D57" t="n">
        <v>50.44</v>
      </c>
      <c r="E57" t="n">
        <v>35</v>
      </c>
      <c r="F57" t="n">
        <v>27.82</v>
      </c>
      <c r="G57" t="n">
        <v>28.09</v>
      </c>
      <c r="H57" t="n">
        <v>21.91</v>
      </c>
      <c r="I57" t="n">
        <v>19.6</v>
      </c>
      <c r="J57" t="n">
        <v>22.35</v>
      </c>
      <c r="K57" t="n">
        <v>18.45</v>
      </c>
      <c r="L57" t="n">
        <v>7.95</v>
      </c>
      <c r="M57" t="n">
        <v>4.98</v>
      </c>
      <c r="N57" t="n">
        <v>2.16</v>
      </c>
      <c r="O57" t="n">
        <v>54.19</v>
      </c>
      <c r="P57" t="n">
        <v>8.06</v>
      </c>
      <c r="Q57" t="n">
        <v>9.48</v>
      </c>
      <c r="R57" t="n">
        <v>6.46</v>
      </c>
      <c r="S57" t="n">
        <v>6.2</v>
      </c>
      <c r="T57" t="n">
        <v>1.72</v>
      </c>
      <c r="U57" t="n">
        <v>2.72</v>
      </c>
      <c r="V57" t="inlineStr">
        <is>
          <t>-</t>
        </is>
      </c>
      <c r="W57" t="inlineStr">
        <is>
          <t>-</t>
        </is>
      </c>
    </row>
    <row r="58">
      <c r="A58" s="5" t="inlineStr">
        <is>
          <t>Dividendenrendite in %</t>
        </is>
      </c>
      <c r="B58" s="5" t="inlineStr">
        <is>
          <t>Dividend Yield in %</t>
        </is>
      </c>
      <c r="C58" t="n">
        <v>0.22</v>
      </c>
      <c r="D58" t="n">
        <v>0.11</v>
      </c>
      <c r="E58" t="n">
        <v>2.32</v>
      </c>
      <c r="F58" t="n">
        <v>4.4</v>
      </c>
      <c r="G58" t="n">
        <v>4.48</v>
      </c>
      <c r="H58" t="n">
        <v>5.75</v>
      </c>
      <c r="I58" t="n">
        <v>7.62</v>
      </c>
      <c r="J58" t="n">
        <v>11.66</v>
      </c>
      <c r="K58" t="n">
        <v>9.85</v>
      </c>
      <c r="L58" t="n">
        <v>8.199999999999999</v>
      </c>
      <c r="M58" t="n">
        <v>5.94</v>
      </c>
      <c r="N58" t="inlineStr">
        <is>
          <t>-</t>
        </is>
      </c>
      <c r="O58" t="n">
        <v>1.82</v>
      </c>
      <c r="P58" t="inlineStr">
        <is>
          <t>-</t>
        </is>
      </c>
      <c r="Q58" t="n">
        <v>4.4</v>
      </c>
      <c r="R58" t="inlineStr">
        <is>
          <t>-</t>
        </is>
      </c>
      <c r="S58" t="inlineStr">
        <is>
          <t>-</t>
        </is>
      </c>
      <c r="T58" t="inlineStr">
        <is>
          <t>-</t>
        </is>
      </c>
      <c r="U58" t="inlineStr">
        <is>
          <t>-</t>
        </is>
      </c>
      <c r="V58" t="inlineStr">
        <is>
          <t>-</t>
        </is>
      </c>
      <c r="W58" t="inlineStr">
        <is>
          <t>-</t>
        </is>
      </c>
    </row>
    <row r="59">
      <c r="A59" s="5" t="inlineStr">
        <is>
          <t>Gewinnrendite in %</t>
        </is>
      </c>
      <c r="B59" s="5" t="inlineStr">
        <is>
          <t>Return on profit in %</t>
        </is>
      </c>
      <c r="C59" t="n">
        <v>9.300000000000001</v>
      </c>
      <c r="D59" t="n">
        <v>5.2</v>
      </c>
      <c r="E59" t="n">
        <v>3.3</v>
      </c>
      <c r="F59" t="n">
        <v>1.2</v>
      </c>
      <c r="G59" t="n">
        <v>2.2</v>
      </c>
      <c r="H59" t="n">
        <v>3.5</v>
      </c>
      <c r="I59" t="n">
        <v>15.4</v>
      </c>
      <c r="J59" t="n">
        <v>4.1</v>
      </c>
      <c r="K59" t="n">
        <v>10.8</v>
      </c>
      <c r="L59" t="n">
        <v>9.5</v>
      </c>
      <c r="M59" t="n">
        <v>39.2</v>
      </c>
      <c r="N59" t="n">
        <v>-206.9</v>
      </c>
      <c r="O59" t="n">
        <v>12</v>
      </c>
      <c r="P59" t="n">
        <v>9.300000000000001</v>
      </c>
      <c r="Q59" t="n">
        <v>9.9</v>
      </c>
      <c r="R59" t="n">
        <v>9.300000000000001</v>
      </c>
      <c r="S59" t="n">
        <v>2.8</v>
      </c>
      <c r="T59" t="n">
        <v>4.2</v>
      </c>
      <c r="U59" t="n">
        <v>-63.4</v>
      </c>
      <c r="V59" t="n">
        <v>0.3</v>
      </c>
      <c r="W59" t="inlineStr">
        <is>
          <t>-</t>
        </is>
      </c>
    </row>
    <row r="60">
      <c r="A60" s="5" t="inlineStr">
        <is>
          <t>Eigenkapitalrendite in %</t>
        </is>
      </c>
      <c r="B60" s="5" t="inlineStr">
        <is>
          <t>Return on Equity in %</t>
        </is>
      </c>
      <c r="C60" t="n">
        <v>8.050000000000001</v>
      </c>
      <c r="D60" t="n">
        <v>9.49</v>
      </c>
      <c r="E60" t="n">
        <v>12.21</v>
      </c>
      <c r="F60" t="n">
        <v>9.32</v>
      </c>
      <c r="G60" t="n">
        <v>13.06</v>
      </c>
      <c r="H60" t="n">
        <v>15.13</v>
      </c>
      <c r="I60" t="n">
        <v>71.59999999999999</v>
      </c>
      <c r="J60" t="n">
        <v>19.5</v>
      </c>
      <c r="K60" t="n">
        <v>24.85</v>
      </c>
      <c r="L60" t="n">
        <v>22.11</v>
      </c>
      <c r="M60" t="n">
        <v>68.33</v>
      </c>
      <c r="N60" t="n">
        <v>-580.76</v>
      </c>
      <c r="O60" t="n">
        <v>10.4</v>
      </c>
      <c r="P60" t="n">
        <v>15.32</v>
      </c>
      <c r="Q60" t="n">
        <v>20.37</v>
      </c>
      <c r="R60" t="n">
        <v>18.28</v>
      </c>
      <c r="S60" t="n">
        <v>5.09</v>
      </c>
      <c r="T60" t="n">
        <v>2.64</v>
      </c>
      <c r="U60" t="n">
        <v>-54.3</v>
      </c>
      <c r="V60" t="n">
        <v>0.75</v>
      </c>
      <c r="W60" t="inlineStr">
        <is>
          <t>-</t>
        </is>
      </c>
    </row>
    <row r="61">
      <c r="A61" s="5" t="inlineStr">
        <is>
          <t>Umsatzrendite in %</t>
        </is>
      </c>
      <c r="B61" s="5" t="inlineStr">
        <is>
          <t>Return on sales in %</t>
        </is>
      </c>
      <c r="C61" t="n">
        <v>10.17</v>
      </c>
      <c r="D61" t="n">
        <v>11.09</v>
      </c>
      <c r="E61" t="n">
        <v>16.52</v>
      </c>
      <c r="F61" t="n">
        <v>3.72</v>
      </c>
      <c r="G61" t="n">
        <v>7.32</v>
      </c>
      <c r="H61" t="n">
        <v>17.3</v>
      </c>
      <c r="I61" t="n">
        <v>53.63</v>
      </c>
      <c r="J61" t="n">
        <v>7.26</v>
      </c>
      <c r="K61" t="n">
        <v>11.74</v>
      </c>
      <c r="L61" t="n">
        <v>8.550000000000001</v>
      </c>
      <c r="M61" t="n">
        <v>29.38</v>
      </c>
      <c r="N61" t="n">
        <v>-52.58</v>
      </c>
      <c r="O61" t="n">
        <v>6.72</v>
      </c>
      <c r="P61" t="n">
        <v>6.09</v>
      </c>
      <c r="Q61" t="n">
        <v>4.46</v>
      </c>
      <c r="R61" t="n">
        <v>3.03</v>
      </c>
      <c r="S61" t="n">
        <v>1.68</v>
      </c>
      <c r="T61" t="n">
        <v>0.48</v>
      </c>
      <c r="U61" t="n">
        <v>-8.029999999999999</v>
      </c>
      <c r="V61" t="n">
        <v>0.16</v>
      </c>
      <c r="W61" t="inlineStr">
        <is>
          <t>-</t>
        </is>
      </c>
    </row>
    <row r="62">
      <c r="A62" s="5" t="inlineStr">
        <is>
          <t>Gesamtkapitalrendite in %</t>
        </is>
      </c>
      <c r="B62" s="5" t="inlineStr">
        <is>
          <t>Total Return on Investment in %</t>
        </is>
      </c>
      <c r="C62" t="n">
        <v>5.89</v>
      </c>
      <c r="D62" t="n">
        <v>7.84</v>
      </c>
      <c r="E62" t="n">
        <v>10.01</v>
      </c>
      <c r="F62" t="n">
        <v>5.16</v>
      </c>
      <c r="G62" t="n">
        <v>7.27</v>
      </c>
      <c r="H62" t="n">
        <v>11.29</v>
      </c>
      <c r="I62" t="n">
        <v>58.53</v>
      </c>
      <c r="J62" t="n">
        <v>6.72</v>
      </c>
      <c r="K62" t="n">
        <v>11.61</v>
      </c>
      <c r="L62" t="n">
        <v>11.29</v>
      </c>
      <c r="M62" t="n">
        <v>33.15</v>
      </c>
      <c r="N62" t="n">
        <v>-100.99</v>
      </c>
      <c r="O62" t="n">
        <v>6.3</v>
      </c>
      <c r="P62" t="n">
        <v>6.86</v>
      </c>
      <c r="Q62" t="n">
        <v>13.01</v>
      </c>
      <c r="R62" t="n">
        <v>11.13</v>
      </c>
      <c r="S62" t="n">
        <v>2.14</v>
      </c>
      <c r="T62" t="n">
        <v>1.51</v>
      </c>
      <c r="U62" t="n">
        <v>-23.6</v>
      </c>
      <c r="V62" t="n">
        <v>0.37</v>
      </c>
      <c r="W62" t="inlineStr">
        <is>
          <t>-</t>
        </is>
      </c>
    </row>
    <row r="63">
      <c r="A63" s="5" t="inlineStr">
        <is>
          <t>Return on Investment in %</t>
        </is>
      </c>
      <c r="B63" s="5" t="inlineStr">
        <is>
          <t>Return on Investment in %</t>
        </is>
      </c>
      <c r="C63" t="n">
        <v>5.78</v>
      </c>
      <c r="D63" t="n">
        <v>7.74</v>
      </c>
      <c r="E63" t="n">
        <v>9.81</v>
      </c>
      <c r="F63" t="n">
        <v>4.44</v>
      </c>
      <c r="G63" t="n">
        <v>6.69</v>
      </c>
      <c r="H63" t="n">
        <v>10.53</v>
      </c>
      <c r="I63" t="n">
        <v>44.22</v>
      </c>
      <c r="J63" t="n">
        <v>4.5</v>
      </c>
      <c r="K63" t="n">
        <v>10.41</v>
      </c>
      <c r="L63" t="n">
        <v>11.29</v>
      </c>
      <c r="M63" t="n">
        <v>33.15</v>
      </c>
      <c r="N63" t="n">
        <v>-100.99</v>
      </c>
      <c r="O63" t="n">
        <v>6.3</v>
      </c>
      <c r="P63" t="n">
        <v>6.86</v>
      </c>
      <c r="Q63" t="n">
        <v>13.01</v>
      </c>
      <c r="R63" t="n">
        <v>11.13</v>
      </c>
      <c r="S63" t="n">
        <v>2.14</v>
      </c>
      <c r="T63" t="n">
        <v>1.51</v>
      </c>
      <c r="U63" t="n">
        <v>-23.6</v>
      </c>
      <c r="V63" t="n">
        <v>0.37</v>
      </c>
      <c r="W63" t="inlineStr">
        <is>
          <t>-</t>
        </is>
      </c>
    </row>
    <row r="64">
      <c r="A64" s="5" t="inlineStr">
        <is>
          <t>Arbeitsintensität in %</t>
        </is>
      </c>
      <c r="B64" s="5" t="inlineStr">
        <is>
          <t>Work Intensity in %</t>
        </is>
      </c>
      <c r="C64" t="n">
        <v>20.26</v>
      </c>
      <c r="D64" t="n">
        <v>20.29</v>
      </c>
      <c r="E64" t="n">
        <v>13.86</v>
      </c>
      <c r="F64" t="n">
        <v>33.69</v>
      </c>
      <c r="G64" t="n">
        <v>41.22</v>
      </c>
      <c r="H64" t="n">
        <v>78.55</v>
      </c>
      <c r="I64" t="n">
        <v>68.72</v>
      </c>
      <c r="J64" t="n">
        <v>25.03</v>
      </c>
      <c r="K64" t="n">
        <v>19.1</v>
      </c>
      <c r="L64" t="n">
        <v>25.64</v>
      </c>
      <c r="M64" t="n">
        <v>24.53</v>
      </c>
      <c r="N64" t="n">
        <v>23.64</v>
      </c>
      <c r="O64" t="n">
        <v>37.07</v>
      </c>
      <c r="P64" t="n">
        <v>15.23</v>
      </c>
      <c r="Q64" t="n">
        <v>60.16</v>
      </c>
      <c r="R64" t="n">
        <v>52.94</v>
      </c>
      <c r="S64" t="n">
        <v>57.05</v>
      </c>
      <c r="T64" t="n">
        <v>51.4</v>
      </c>
      <c r="U64" t="n">
        <v>57.22</v>
      </c>
      <c r="V64" t="n">
        <v>56.91</v>
      </c>
      <c r="W64" t="inlineStr">
        <is>
          <t>-</t>
        </is>
      </c>
    </row>
    <row r="65">
      <c r="A65" s="5" t="inlineStr">
        <is>
          <t>Eigenkapitalquote in %</t>
        </is>
      </c>
      <c r="B65" s="5" t="inlineStr">
        <is>
          <t>Equity Ratio in %</t>
        </is>
      </c>
      <c r="C65" t="n">
        <v>71.81999999999999</v>
      </c>
      <c r="D65" t="n">
        <v>81.58</v>
      </c>
      <c r="E65" t="n">
        <v>80.34999999999999</v>
      </c>
      <c r="F65" t="n">
        <v>47.61</v>
      </c>
      <c r="G65" t="n">
        <v>51.26</v>
      </c>
      <c r="H65" t="n">
        <v>69.62</v>
      </c>
      <c r="I65" t="n">
        <v>61.77</v>
      </c>
      <c r="J65" t="n">
        <v>23.06</v>
      </c>
      <c r="K65" t="n">
        <v>41.91</v>
      </c>
      <c r="L65" t="n">
        <v>51.06</v>
      </c>
      <c r="M65" t="n">
        <v>48.51</v>
      </c>
      <c r="N65" t="n">
        <v>17.39</v>
      </c>
      <c r="O65" t="n">
        <v>60.54</v>
      </c>
      <c r="P65" t="n">
        <v>44.76</v>
      </c>
      <c r="Q65" t="n">
        <v>63.87</v>
      </c>
      <c r="R65" t="n">
        <v>60.92</v>
      </c>
      <c r="S65" t="n">
        <v>42.13</v>
      </c>
      <c r="T65" t="n">
        <v>56.99</v>
      </c>
      <c r="U65" t="n">
        <v>43.46</v>
      </c>
      <c r="V65" t="n">
        <v>49.56</v>
      </c>
      <c r="W65" t="inlineStr">
        <is>
          <t>-</t>
        </is>
      </c>
    </row>
    <row r="66">
      <c r="A66" s="5" t="inlineStr">
        <is>
          <t>Fremdkapitalquote in %</t>
        </is>
      </c>
      <c r="B66" s="5" t="inlineStr">
        <is>
          <t>Debt Ratio in %</t>
        </is>
      </c>
      <c r="C66" t="n">
        <v>28.18</v>
      </c>
      <c r="D66" t="n">
        <v>18.42</v>
      </c>
      <c r="E66" t="n">
        <v>19.65</v>
      </c>
      <c r="F66" t="n">
        <v>52.39</v>
      </c>
      <c r="G66" t="n">
        <v>48.74</v>
      </c>
      <c r="H66" t="n">
        <v>30.38</v>
      </c>
      <c r="I66" t="n">
        <v>38.23</v>
      </c>
      <c r="J66" t="n">
        <v>76.94</v>
      </c>
      <c r="K66" t="n">
        <v>58.09</v>
      </c>
      <c r="L66" t="n">
        <v>48.94</v>
      </c>
      <c r="M66" t="n">
        <v>51.49</v>
      </c>
      <c r="N66" t="n">
        <v>82.61</v>
      </c>
      <c r="O66" t="n">
        <v>39.46</v>
      </c>
      <c r="P66" t="n">
        <v>55.24</v>
      </c>
      <c r="Q66" t="n">
        <v>36.13</v>
      </c>
      <c r="R66" t="n">
        <v>39.08</v>
      </c>
      <c r="S66" t="n">
        <v>57.87</v>
      </c>
      <c r="T66" t="n">
        <v>43.01</v>
      </c>
      <c r="U66" t="n">
        <v>56.54</v>
      </c>
      <c r="V66" t="n">
        <v>50.44</v>
      </c>
      <c r="W66" t="inlineStr">
        <is>
          <t>-</t>
        </is>
      </c>
    </row>
    <row r="67">
      <c r="A67" s="5" t="inlineStr">
        <is>
          <t>Verschuldungsgrad in %</t>
        </is>
      </c>
      <c r="B67" s="5" t="inlineStr">
        <is>
          <t>Finance Gearing in %</t>
        </is>
      </c>
      <c r="C67" t="n">
        <v>39.24</v>
      </c>
      <c r="D67" t="n">
        <v>22.58</v>
      </c>
      <c r="E67" t="n">
        <v>24.46</v>
      </c>
      <c r="F67" t="n">
        <v>110.02</v>
      </c>
      <c r="G67" t="n">
        <v>95.09999999999999</v>
      </c>
      <c r="H67" t="n">
        <v>43.64</v>
      </c>
      <c r="I67" t="n">
        <v>61.9</v>
      </c>
      <c r="J67" t="n">
        <v>333.69</v>
      </c>
      <c r="K67" t="n">
        <v>138.61</v>
      </c>
      <c r="L67" t="n">
        <v>95.86</v>
      </c>
      <c r="M67" t="n">
        <v>106.14</v>
      </c>
      <c r="N67" t="n">
        <v>475.08</v>
      </c>
      <c r="O67" t="n">
        <v>65.17</v>
      </c>
      <c r="P67" t="n">
        <v>123.42</v>
      </c>
      <c r="Q67" t="n">
        <v>56.58</v>
      </c>
      <c r="R67" t="n">
        <v>64.14</v>
      </c>
      <c r="S67" t="n">
        <v>137.38</v>
      </c>
      <c r="T67" t="n">
        <v>75.47</v>
      </c>
      <c r="U67" t="n">
        <v>130.08</v>
      </c>
      <c r="V67" t="n">
        <v>101.76</v>
      </c>
      <c r="W67" t="inlineStr">
        <is>
          <t>-</t>
        </is>
      </c>
    </row>
    <row r="68">
      <c r="A68" s="5" t="inlineStr"/>
      <c r="B68" s="5" t="inlineStr"/>
    </row>
    <row r="69">
      <c r="A69" s="5" t="inlineStr">
        <is>
          <t>Kurzfristige Vermögensquote in %</t>
        </is>
      </c>
      <c r="B69" s="5" t="inlineStr">
        <is>
          <t>Current Assets Ratio in %</t>
        </is>
      </c>
      <c r="C69" t="n">
        <v>20.26</v>
      </c>
      <c r="D69" t="n">
        <v>20.3</v>
      </c>
      <c r="E69" t="n">
        <v>13.86</v>
      </c>
      <c r="F69" t="n">
        <v>33.69</v>
      </c>
      <c r="G69" t="n">
        <v>41.22</v>
      </c>
      <c r="H69" t="n">
        <v>78.55</v>
      </c>
      <c r="I69" t="n">
        <v>68.72</v>
      </c>
      <c r="J69" t="n">
        <v>25.03</v>
      </c>
      <c r="K69" t="n">
        <v>19.1</v>
      </c>
      <c r="L69" t="n">
        <v>25.64</v>
      </c>
      <c r="M69" t="n">
        <v>24.53</v>
      </c>
      <c r="N69" t="n">
        <v>23.64</v>
      </c>
      <c r="O69" t="n">
        <v>37.07</v>
      </c>
      <c r="P69" t="n">
        <v>15.23</v>
      </c>
      <c r="Q69" t="n">
        <v>60.16</v>
      </c>
      <c r="R69" t="n">
        <v>52.94</v>
      </c>
      <c r="S69" t="n">
        <v>57.05</v>
      </c>
      <c r="T69" t="n">
        <v>51.4</v>
      </c>
      <c r="U69" t="n">
        <v>57.22</v>
      </c>
      <c r="V69" t="n">
        <v>56.91</v>
      </c>
    </row>
    <row r="70">
      <c r="A70" s="5" t="inlineStr">
        <is>
          <t>Nettogewinn Marge in %</t>
        </is>
      </c>
      <c r="B70" s="5" t="inlineStr">
        <is>
          <t>Net Profit Marge in %</t>
        </is>
      </c>
      <c r="C70" t="n">
        <v>1791.85</v>
      </c>
      <c r="D70" t="n">
        <v>1954.74</v>
      </c>
      <c r="E70" t="n">
        <v>2920.8</v>
      </c>
      <c r="F70" t="n">
        <v>203.7</v>
      </c>
      <c r="G70" t="n">
        <v>401.22</v>
      </c>
      <c r="H70" t="n">
        <v>920.96</v>
      </c>
      <c r="I70" t="n">
        <v>2853.48</v>
      </c>
      <c r="J70" t="n">
        <v>353.38</v>
      </c>
      <c r="K70" t="n">
        <v>609.21</v>
      </c>
      <c r="L70" t="n">
        <v>455.21</v>
      </c>
      <c r="M70" t="n">
        <v>1561.73</v>
      </c>
      <c r="N70" t="n">
        <v>-2797.87</v>
      </c>
      <c r="O70" t="n">
        <v>357.35</v>
      </c>
      <c r="P70" t="n">
        <v>198.16</v>
      </c>
      <c r="Q70" t="n">
        <v>144.87</v>
      </c>
      <c r="R70" t="n">
        <v>98.88</v>
      </c>
      <c r="S70" t="n">
        <v>58.82</v>
      </c>
      <c r="T70" t="n">
        <v>11.63</v>
      </c>
      <c r="U70" t="n">
        <v>-192.79</v>
      </c>
      <c r="V70" t="inlineStr">
        <is>
          <t>-</t>
        </is>
      </c>
    </row>
    <row r="71">
      <c r="A71" s="5" t="inlineStr">
        <is>
          <t>Operative Ergebnis Marge in %</t>
        </is>
      </c>
      <c r="B71" s="5" t="inlineStr">
        <is>
          <t>EBIT Marge in %</t>
        </is>
      </c>
      <c r="C71" t="n">
        <v>2534.77</v>
      </c>
      <c r="D71" t="n">
        <v>2730.86</v>
      </c>
      <c r="E71" t="n">
        <v>2764.93</v>
      </c>
      <c r="F71" t="n">
        <v>452.93</v>
      </c>
      <c r="G71" t="n">
        <v>602.26</v>
      </c>
      <c r="H71" t="n">
        <v>1384.19</v>
      </c>
      <c r="I71" t="n">
        <v>1120.88</v>
      </c>
      <c r="J71" t="n">
        <v>834.59</v>
      </c>
      <c r="K71" t="n">
        <v>714.71</v>
      </c>
      <c r="L71" t="n">
        <v>593.25</v>
      </c>
      <c r="M71" t="n">
        <v>685.1900000000001</v>
      </c>
      <c r="N71" t="n">
        <v>515.2</v>
      </c>
      <c r="O71" t="n">
        <v>500</v>
      </c>
      <c r="P71" t="n">
        <v>331.8</v>
      </c>
      <c r="Q71" t="n">
        <v>241.45</v>
      </c>
      <c r="R71" t="n">
        <v>150.19</v>
      </c>
      <c r="S71" t="n">
        <v>190.05</v>
      </c>
      <c r="T71" t="n">
        <v>46.51</v>
      </c>
      <c r="U71" t="n">
        <v>-262.14</v>
      </c>
      <c r="V71" t="inlineStr">
        <is>
          <t>-</t>
        </is>
      </c>
    </row>
    <row r="72">
      <c r="A72" s="5" t="inlineStr">
        <is>
          <t>Vermögensumsschlag in %</t>
        </is>
      </c>
      <c r="B72" s="5" t="inlineStr">
        <is>
          <t>Asset Turnover in %</t>
        </is>
      </c>
      <c r="C72" t="n">
        <v>0.32</v>
      </c>
      <c r="D72" t="n">
        <v>0.4</v>
      </c>
      <c r="E72" t="n">
        <v>0.34</v>
      </c>
      <c r="F72" t="n">
        <v>2.18</v>
      </c>
      <c r="G72" t="n">
        <v>1.67</v>
      </c>
      <c r="H72" t="n">
        <v>1.14</v>
      </c>
      <c r="I72" t="n">
        <v>1.55</v>
      </c>
      <c r="J72" t="n">
        <v>1.27</v>
      </c>
      <c r="K72" t="n">
        <v>1.71</v>
      </c>
      <c r="L72" t="n">
        <v>2.48</v>
      </c>
      <c r="M72" t="n">
        <v>2.12</v>
      </c>
      <c r="N72" t="n">
        <v>3.61</v>
      </c>
      <c r="O72" t="n">
        <v>1.76</v>
      </c>
      <c r="P72" t="n">
        <v>3.46</v>
      </c>
      <c r="Q72" t="n">
        <v>8.98</v>
      </c>
      <c r="R72" t="n">
        <v>11.26</v>
      </c>
      <c r="S72" t="n">
        <v>3.64</v>
      </c>
      <c r="T72" t="n">
        <v>12.95</v>
      </c>
      <c r="U72" t="n">
        <v>12.24</v>
      </c>
      <c r="V72" t="inlineStr">
        <is>
          <t>-</t>
        </is>
      </c>
    </row>
    <row r="73">
      <c r="A73" s="5" t="inlineStr">
        <is>
          <t>Langfristige Vermögensquote in %</t>
        </is>
      </c>
      <c r="B73" s="5" t="inlineStr">
        <is>
          <t>Non-Current Assets Ratio in %</t>
        </is>
      </c>
      <c r="C73" t="n">
        <v>79.73999999999999</v>
      </c>
      <c r="D73" t="n">
        <v>79.7</v>
      </c>
      <c r="E73" t="n">
        <v>86.13</v>
      </c>
      <c r="F73" t="n">
        <v>66.31</v>
      </c>
      <c r="G73" t="n">
        <v>58.78</v>
      </c>
      <c r="H73" t="n">
        <v>21.45</v>
      </c>
      <c r="I73" t="n">
        <v>31.28</v>
      </c>
      <c r="J73" t="n">
        <v>74.97</v>
      </c>
      <c r="K73" t="n">
        <v>80.90000000000001</v>
      </c>
      <c r="L73" t="n">
        <v>74.36</v>
      </c>
      <c r="M73" t="n">
        <v>75.47</v>
      </c>
      <c r="N73" t="n">
        <v>76.36</v>
      </c>
      <c r="O73" t="n">
        <v>62.93</v>
      </c>
      <c r="P73" t="n">
        <v>84.77</v>
      </c>
      <c r="Q73" t="n">
        <v>39.84</v>
      </c>
      <c r="R73" t="n">
        <v>47.06</v>
      </c>
      <c r="S73" t="n">
        <v>42.95</v>
      </c>
      <c r="T73" t="n">
        <v>48.6</v>
      </c>
      <c r="U73" t="n">
        <v>42.78</v>
      </c>
      <c r="V73" t="n">
        <v>43.09</v>
      </c>
    </row>
    <row r="74">
      <c r="A74" s="5" t="inlineStr">
        <is>
          <t>Gesamtkapitalrentabilität</t>
        </is>
      </c>
      <c r="B74" s="5" t="inlineStr">
        <is>
          <t>ROA Return on Assets in %</t>
        </is>
      </c>
      <c r="C74" t="n">
        <v>5.78</v>
      </c>
      <c r="D74" t="n">
        <v>7.74</v>
      </c>
      <c r="E74" t="n">
        <v>9.81</v>
      </c>
      <c r="F74" t="n">
        <v>4.44</v>
      </c>
      <c r="G74" t="n">
        <v>6.69</v>
      </c>
      <c r="H74" t="n">
        <v>10.53</v>
      </c>
      <c r="I74" t="n">
        <v>44.22</v>
      </c>
      <c r="J74" t="n">
        <v>4.5</v>
      </c>
      <c r="K74" t="n">
        <v>10.41</v>
      </c>
      <c r="L74" t="n">
        <v>11.29</v>
      </c>
      <c r="M74" t="n">
        <v>33.15</v>
      </c>
      <c r="N74" t="n">
        <v>-100.99</v>
      </c>
      <c r="O74" t="n">
        <v>6.3</v>
      </c>
      <c r="P74" t="n">
        <v>6.86</v>
      </c>
      <c r="Q74" t="n">
        <v>13.01</v>
      </c>
      <c r="R74" t="n">
        <v>11.13</v>
      </c>
      <c r="S74" t="n">
        <v>2.14</v>
      </c>
      <c r="T74" t="n">
        <v>1.51</v>
      </c>
      <c r="U74" t="n">
        <v>-23.6</v>
      </c>
      <c r="V74" t="n">
        <v>0.37</v>
      </c>
    </row>
    <row r="75">
      <c r="A75" s="5" t="inlineStr">
        <is>
          <t>Ertrag des eingesetzten Kapitals</t>
        </is>
      </c>
      <c r="B75" s="5" t="inlineStr">
        <is>
          <t>ROCE Return on Cap. Empl. in %</t>
        </is>
      </c>
      <c r="C75" t="n">
        <v>8.94</v>
      </c>
      <c r="D75" t="n">
        <v>12.33</v>
      </c>
      <c r="E75" t="n">
        <v>10.83</v>
      </c>
      <c r="F75" t="n">
        <v>13.3</v>
      </c>
      <c r="G75" t="n">
        <v>14.19</v>
      </c>
      <c r="H75" t="n">
        <v>17.51</v>
      </c>
      <c r="I75" t="n">
        <v>19.68</v>
      </c>
      <c r="J75" t="n">
        <v>12.15</v>
      </c>
      <c r="K75" t="n">
        <v>14.66</v>
      </c>
      <c r="L75" t="n">
        <v>20.07</v>
      </c>
      <c r="M75" t="n">
        <v>20.88</v>
      </c>
      <c r="N75" t="n">
        <v>29.38</v>
      </c>
      <c r="O75" t="n">
        <v>10.8</v>
      </c>
      <c r="P75" t="n">
        <v>14.44</v>
      </c>
      <c r="Q75" t="n">
        <v>33.66</v>
      </c>
      <c r="R75" t="n">
        <v>27.66</v>
      </c>
      <c r="S75" t="n">
        <v>16.28</v>
      </c>
      <c r="T75" t="n">
        <v>10.29</v>
      </c>
      <c r="U75" t="n">
        <v>-69.73999999999999</v>
      </c>
      <c r="V75" t="n">
        <v>13.8</v>
      </c>
    </row>
    <row r="76">
      <c r="A76" s="5" t="inlineStr">
        <is>
          <t>Eigenkapital zu Anlagevermögen</t>
        </is>
      </c>
      <c r="B76" s="5" t="inlineStr">
        <is>
          <t>Equity to Fixed Assets in %</t>
        </is>
      </c>
      <c r="C76" t="n">
        <v>90.06</v>
      </c>
      <c r="D76" t="n">
        <v>102.34</v>
      </c>
      <c r="E76" t="n">
        <v>93.28</v>
      </c>
      <c r="F76" t="n">
        <v>71.8</v>
      </c>
      <c r="G76" t="n">
        <v>87.2</v>
      </c>
      <c r="H76" t="n">
        <v>324.61</v>
      </c>
      <c r="I76" t="n">
        <v>197.46</v>
      </c>
      <c r="J76" t="n">
        <v>30.76</v>
      </c>
      <c r="K76" t="n">
        <v>51.81</v>
      </c>
      <c r="L76" t="n">
        <v>68.66</v>
      </c>
      <c r="M76" t="n">
        <v>64.28</v>
      </c>
      <c r="N76" t="n">
        <v>22.77</v>
      </c>
      <c r="O76" t="n">
        <v>96.20999999999999</v>
      </c>
      <c r="P76" t="n">
        <v>52.8</v>
      </c>
      <c r="Q76" t="n">
        <v>160.32</v>
      </c>
      <c r="R76" t="n">
        <v>129.46</v>
      </c>
      <c r="S76" t="n">
        <v>98.08</v>
      </c>
      <c r="T76" t="n">
        <v>117.26</v>
      </c>
      <c r="U76" t="n">
        <v>101.59</v>
      </c>
      <c r="V76" t="n">
        <v>115.03</v>
      </c>
    </row>
    <row r="77">
      <c r="A77" s="5" t="inlineStr">
        <is>
          <t>Liquidität Dritten Grades</t>
        </is>
      </c>
      <c r="B77" s="5" t="inlineStr">
        <is>
          <t>Current Ratio in %</t>
        </is>
      </c>
      <c r="C77" t="n">
        <v>238.48</v>
      </c>
      <c r="D77" t="n">
        <v>164.63</v>
      </c>
      <c r="E77" t="n">
        <v>97.25</v>
      </c>
      <c r="F77" t="n">
        <v>130.45</v>
      </c>
      <c r="G77" t="n">
        <v>141.17</v>
      </c>
      <c r="H77" t="n">
        <v>819.3</v>
      </c>
      <c r="I77" t="n">
        <v>584.78</v>
      </c>
      <c r="J77" t="n">
        <v>198.48</v>
      </c>
      <c r="K77" t="n">
        <v>114.46</v>
      </c>
      <c r="L77" t="n">
        <v>96.04000000000001</v>
      </c>
      <c r="M77" t="n">
        <v>80.8</v>
      </c>
      <c r="N77" t="n">
        <v>64.42</v>
      </c>
      <c r="O77" t="n">
        <v>200.98</v>
      </c>
      <c r="P77" t="n">
        <v>74.31999999999999</v>
      </c>
      <c r="Q77" t="n">
        <v>169.04</v>
      </c>
      <c r="R77" t="n">
        <v>136.22</v>
      </c>
      <c r="S77" t="n">
        <v>99.28</v>
      </c>
      <c r="T77" t="n">
        <v>123.83</v>
      </c>
      <c r="U77" t="n">
        <v>105.97</v>
      </c>
      <c r="V77" t="n">
        <v>117.18</v>
      </c>
    </row>
    <row r="78">
      <c r="A78" s="5" t="inlineStr">
        <is>
          <t>Operativer Cashflow</t>
        </is>
      </c>
      <c r="B78" s="5" t="inlineStr">
        <is>
          <t>Operating Cashflow in M</t>
        </is>
      </c>
      <c r="C78" t="n">
        <v>1891.3771</v>
      </c>
      <c r="D78" t="n">
        <v>8895.598400000001</v>
      </c>
      <c r="E78" t="n">
        <v>6186.950000000001</v>
      </c>
      <c r="F78" t="n">
        <v>1523.7014</v>
      </c>
      <c r="G78" t="n">
        <v>1538.4893</v>
      </c>
      <c r="H78" t="n">
        <v>1165.3929</v>
      </c>
      <c r="I78" t="n">
        <v>1042.524</v>
      </c>
      <c r="J78" t="n">
        <v>1088.6685</v>
      </c>
      <c r="K78" t="n">
        <v>957.5549999999999</v>
      </c>
      <c r="L78" t="n">
        <v>422.9400000000001</v>
      </c>
      <c r="M78" t="n">
        <v>264.936</v>
      </c>
      <c r="N78" t="n">
        <v>114.912</v>
      </c>
      <c r="O78" t="n">
        <v>2882.908</v>
      </c>
      <c r="P78" t="n">
        <v>261.95</v>
      </c>
      <c r="Q78" t="n">
        <v>308.1</v>
      </c>
      <c r="R78" t="n">
        <v>211.242</v>
      </c>
      <c r="S78" t="n">
        <v>217</v>
      </c>
      <c r="T78" t="n">
        <v>41.28</v>
      </c>
      <c r="U78" t="n">
        <v>65.28</v>
      </c>
      <c r="V78" t="inlineStr">
        <is>
          <t>-</t>
        </is>
      </c>
    </row>
    <row r="79">
      <c r="A79" s="5" t="inlineStr">
        <is>
          <t>Aktienrückkauf</t>
        </is>
      </c>
      <c r="B79" s="5" t="inlineStr">
        <is>
          <t>Share Buyback in M</t>
        </is>
      </c>
      <c r="C79" t="n">
        <v>0.09000000000000341</v>
      </c>
      <c r="D79" t="n">
        <v>0.4099999999999966</v>
      </c>
      <c r="E79" t="n">
        <v>-122</v>
      </c>
      <c r="F79" t="n">
        <v>0</v>
      </c>
      <c r="G79" t="n">
        <v>-1.580000000000005</v>
      </c>
      <c r="H79" t="n">
        <v>0</v>
      </c>
      <c r="I79" t="n">
        <v>-4.479999999999997</v>
      </c>
      <c r="J79" t="n">
        <v>3.189999999999998</v>
      </c>
      <c r="K79" t="n">
        <v>1.300000000000004</v>
      </c>
      <c r="L79" t="n">
        <v>0</v>
      </c>
      <c r="M79" t="n">
        <v>0</v>
      </c>
      <c r="N79" t="n">
        <v>0</v>
      </c>
      <c r="O79" t="n">
        <v>-20.7</v>
      </c>
      <c r="P79" t="n">
        <v>0</v>
      </c>
      <c r="Q79" t="n">
        <v>0.2000000000000028</v>
      </c>
      <c r="R79" t="n">
        <v>2.299999999999997</v>
      </c>
      <c r="S79" t="n">
        <v>-11</v>
      </c>
      <c r="T79" t="n">
        <v>0</v>
      </c>
      <c r="U79" t="inlineStr">
        <is>
          <t>-</t>
        </is>
      </c>
      <c r="V79" t="inlineStr">
        <is>
          <t>-</t>
        </is>
      </c>
    </row>
    <row r="80">
      <c r="A80" s="5" t="inlineStr">
        <is>
          <t>Umsatzwachstum 1J in %</t>
        </is>
      </c>
      <c r="B80" s="5" t="inlineStr">
        <is>
          <t>Revenue Growth 1Y in %</t>
        </is>
      </c>
      <c r="C80" t="n">
        <v>0.39</v>
      </c>
      <c r="D80" t="n">
        <v>30.55</v>
      </c>
      <c r="E80" t="n">
        <v>22.76</v>
      </c>
      <c r="F80" t="n">
        <v>12.79</v>
      </c>
      <c r="G80" t="n">
        <v>111.21</v>
      </c>
      <c r="H80" t="n">
        <v>-0.37</v>
      </c>
      <c r="I80" t="n">
        <v>-17.89</v>
      </c>
      <c r="J80" t="n">
        <v>-1.19</v>
      </c>
      <c r="K80" t="n">
        <v>-1.17</v>
      </c>
      <c r="L80" t="n">
        <v>5.09</v>
      </c>
      <c r="M80" t="n">
        <v>-1.52</v>
      </c>
      <c r="N80" t="n">
        <v>-3.24</v>
      </c>
      <c r="O80" t="n">
        <v>-21.66</v>
      </c>
      <c r="P80" t="n">
        <v>-12.68</v>
      </c>
      <c r="Q80" t="n">
        <v>-7.28</v>
      </c>
      <c r="R80" t="n">
        <v>142.53</v>
      </c>
      <c r="S80" t="n">
        <v>-26.58</v>
      </c>
      <c r="T80" t="n">
        <v>-16.5</v>
      </c>
      <c r="U80" t="inlineStr">
        <is>
          <t>-</t>
        </is>
      </c>
      <c r="V80" t="inlineStr">
        <is>
          <t>-</t>
        </is>
      </c>
    </row>
    <row r="81">
      <c r="A81" s="5" t="inlineStr">
        <is>
          <t>Umsatzwachstum 3J in %</t>
        </is>
      </c>
      <c r="B81" s="5" t="inlineStr">
        <is>
          <t>Revenue Growth 3Y in %</t>
        </is>
      </c>
      <c r="C81" t="n">
        <v>17.9</v>
      </c>
      <c r="D81" t="n">
        <v>22.03</v>
      </c>
      <c r="E81" t="n">
        <v>48.92</v>
      </c>
      <c r="F81" t="n">
        <v>41.21</v>
      </c>
      <c r="G81" t="n">
        <v>30.98</v>
      </c>
      <c r="H81" t="n">
        <v>-6.48</v>
      </c>
      <c r="I81" t="n">
        <v>-6.75</v>
      </c>
      <c r="J81" t="n">
        <v>0.91</v>
      </c>
      <c r="K81" t="n">
        <v>0.8</v>
      </c>
      <c r="L81" t="n">
        <v>0.11</v>
      </c>
      <c r="M81" t="n">
        <v>-8.81</v>
      </c>
      <c r="N81" t="n">
        <v>-12.53</v>
      </c>
      <c r="O81" t="n">
        <v>-13.87</v>
      </c>
      <c r="P81" t="n">
        <v>40.86</v>
      </c>
      <c r="Q81" t="n">
        <v>36.22</v>
      </c>
      <c r="R81" t="n">
        <v>33.15</v>
      </c>
      <c r="S81" t="inlineStr">
        <is>
          <t>-</t>
        </is>
      </c>
      <c r="T81" t="inlineStr">
        <is>
          <t>-</t>
        </is>
      </c>
      <c r="U81" t="inlineStr">
        <is>
          <t>-</t>
        </is>
      </c>
      <c r="V81" t="inlineStr">
        <is>
          <t>-</t>
        </is>
      </c>
    </row>
    <row r="82">
      <c r="A82" s="5" t="inlineStr">
        <is>
          <t>Umsatzwachstum 5J in %</t>
        </is>
      </c>
      <c r="B82" s="5" t="inlineStr">
        <is>
          <t>Revenue Growth 5Y in %</t>
        </is>
      </c>
      <c r="C82" t="n">
        <v>35.54</v>
      </c>
      <c r="D82" t="n">
        <v>35.39</v>
      </c>
      <c r="E82" t="n">
        <v>25.7</v>
      </c>
      <c r="F82" t="n">
        <v>20.91</v>
      </c>
      <c r="G82" t="n">
        <v>18.12</v>
      </c>
      <c r="H82" t="n">
        <v>-3.11</v>
      </c>
      <c r="I82" t="n">
        <v>-3.34</v>
      </c>
      <c r="J82" t="n">
        <v>-0.41</v>
      </c>
      <c r="K82" t="n">
        <v>-4.5</v>
      </c>
      <c r="L82" t="n">
        <v>-6.8</v>
      </c>
      <c r="M82" t="n">
        <v>-9.279999999999999</v>
      </c>
      <c r="N82" t="n">
        <v>19.53</v>
      </c>
      <c r="O82" t="n">
        <v>14.87</v>
      </c>
      <c r="P82" t="n">
        <v>15.9</v>
      </c>
      <c r="Q82" t="inlineStr">
        <is>
          <t>-</t>
        </is>
      </c>
      <c r="R82" t="inlineStr">
        <is>
          <t>-</t>
        </is>
      </c>
      <c r="S82" t="inlineStr">
        <is>
          <t>-</t>
        </is>
      </c>
      <c r="T82" t="inlineStr">
        <is>
          <t>-</t>
        </is>
      </c>
      <c r="U82" t="inlineStr">
        <is>
          <t>-</t>
        </is>
      </c>
      <c r="V82" t="inlineStr">
        <is>
          <t>-</t>
        </is>
      </c>
    </row>
    <row r="83">
      <c r="A83" s="5" t="inlineStr">
        <is>
          <t>Umsatzwachstum 10J in %</t>
        </is>
      </c>
      <c r="B83" s="5" t="inlineStr">
        <is>
          <t>Revenue Growth 10Y in %</t>
        </is>
      </c>
      <c r="C83" t="n">
        <v>16.22</v>
      </c>
      <c r="D83" t="n">
        <v>16.03</v>
      </c>
      <c r="E83" t="n">
        <v>12.65</v>
      </c>
      <c r="F83" t="n">
        <v>8.210000000000001</v>
      </c>
      <c r="G83" t="n">
        <v>5.66</v>
      </c>
      <c r="H83" t="n">
        <v>-6.19</v>
      </c>
      <c r="I83" t="n">
        <v>8.1</v>
      </c>
      <c r="J83" t="n">
        <v>7.23</v>
      </c>
      <c r="K83" t="n">
        <v>5.7</v>
      </c>
      <c r="L83" t="inlineStr">
        <is>
          <t>-</t>
        </is>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-7.98</v>
      </c>
      <c r="D84" t="n">
        <v>-12.63</v>
      </c>
      <c r="E84" t="n">
        <v>1660.23</v>
      </c>
      <c r="F84" t="n">
        <v>-42.73</v>
      </c>
      <c r="G84" t="n">
        <v>-7.98</v>
      </c>
      <c r="H84" t="n">
        <v>-67.84</v>
      </c>
      <c r="I84" t="n">
        <v>562.98</v>
      </c>
      <c r="J84" t="n">
        <v>-42.68</v>
      </c>
      <c r="K84" t="n">
        <v>32.26</v>
      </c>
      <c r="L84" t="n">
        <v>-69.37</v>
      </c>
      <c r="M84" t="n">
        <v>-154.97</v>
      </c>
      <c r="N84" t="n">
        <v>-857.61</v>
      </c>
      <c r="O84" t="n">
        <v>41.28</v>
      </c>
      <c r="P84" t="n">
        <v>19.44</v>
      </c>
      <c r="Q84" t="n">
        <v>35.85</v>
      </c>
      <c r="R84" t="n">
        <v>307.69</v>
      </c>
      <c r="S84" t="n">
        <v>271.43</v>
      </c>
      <c r="T84" t="n">
        <v>-105.04</v>
      </c>
      <c r="U84" t="n">
        <v>-4733.33</v>
      </c>
      <c r="V84" t="inlineStr">
        <is>
          <t>-</t>
        </is>
      </c>
    </row>
    <row r="85">
      <c r="A85" s="5" t="inlineStr">
        <is>
          <t>Gewinnwachstum 3J in %</t>
        </is>
      </c>
      <c r="B85" s="5" t="inlineStr">
        <is>
          <t>Earnings Growth 3Y in %</t>
        </is>
      </c>
      <c r="C85" t="n">
        <v>546.54</v>
      </c>
      <c r="D85" t="n">
        <v>534.96</v>
      </c>
      <c r="E85" t="n">
        <v>536.51</v>
      </c>
      <c r="F85" t="n">
        <v>-39.52</v>
      </c>
      <c r="G85" t="n">
        <v>162.39</v>
      </c>
      <c r="H85" t="n">
        <v>150.82</v>
      </c>
      <c r="I85" t="n">
        <v>184.19</v>
      </c>
      <c r="J85" t="n">
        <v>-26.6</v>
      </c>
      <c r="K85" t="n">
        <v>-64.03</v>
      </c>
      <c r="L85" t="n">
        <v>-360.65</v>
      </c>
      <c r="M85" t="n">
        <v>-323.77</v>
      </c>
      <c r="N85" t="n">
        <v>-265.63</v>
      </c>
      <c r="O85" t="n">
        <v>32.19</v>
      </c>
      <c r="P85" t="n">
        <v>120.99</v>
      </c>
      <c r="Q85" t="n">
        <v>204.99</v>
      </c>
      <c r="R85" t="n">
        <v>158.03</v>
      </c>
      <c r="S85" t="n">
        <v>-1522.31</v>
      </c>
      <c r="T85" t="inlineStr">
        <is>
          <t>-</t>
        </is>
      </c>
      <c r="U85" t="inlineStr">
        <is>
          <t>-</t>
        </is>
      </c>
      <c r="V85" t="inlineStr">
        <is>
          <t>-</t>
        </is>
      </c>
    </row>
    <row r="86">
      <c r="A86" s="5" t="inlineStr">
        <is>
          <t>Gewinnwachstum 5J in %</t>
        </is>
      </c>
      <c r="B86" s="5" t="inlineStr">
        <is>
          <t>Earnings Growth 5Y in %</t>
        </is>
      </c>
      <c r="C86" t="n">
        <v>317.78</v>
      </c>
      <c r="D86" t="n">
        <v>305.81</v>
      </c>
      <c r="E86" t="n">
        <v>420.93</v>
      </c>
      <c r="F86" t="n">
        <v>80.34999999999999</v>
      </c>
      <c r="G86" t="n">
        <v>95.34999999999999</v>
      </c>
      <c r="H86" t="n">
        <v>83.06999999999999</v>
      </c>
      <c r="I86" t="n">
        <v>65.64</v>
      </c>
      <c r="J86" t="n">
        <v>-218.47</v>
      </c>
      <c r="K86" t="n">
        <v>-201.68</v>
      </c>
      <c r="L86" t="n">
        <v>-204.25</v>
      </c>
      <c r="M86" t="n">
        <v>-183.2</v>
      </c>
      <c r="N86" t="n">
        <v>-90.67</v>
      </c>
      <c r="O86" t="n">
        <v>135.14</v>
      </c>
      <c r="P86" t="n">
        <v>105.87</v>
      </c>
      <c r="Q86" t="n">
        <v>-844.6799999999999</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200.43</v>
      </c>
      <c r="D87" t="n">
        <v>185.73</v>
      </c>
      <c r="E87" t="n">
        <v>101.23</v>
      </c>
      <c r="F87" t="n">
        <v>-60.67</v>
      </c>
      <c r="G87" t="n">
        <v>-54.45</v>
      </c>
      <c r="H87" t="n">
        <v>-50.07</v>
      </c>
      <c r="I87" t="n">
        <v>-12.51</v>
      </c>
      <c r="J87" t="n">
        <v>-41.67</v>
      </c>
      <c r="K87" t="n">
        <v>-47.9</v>
      </c>
      <c r="L87" t="n">
        <v>-524.46</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0.03</v>
      </c>
      <c r="D88" t="n">
        <v>0.06</v>
      </c>
      <c r="E88" t="n">
        <v>0.07000000000000001</v>
      </c>
      <c r="F88" t="n">
        <v>1.06</v>
      </c>
      <c r="G88" t="n">
        <v>0.48</v>
      </c>
      <c r="H88" t="n">
        <v>0.35</v>
      </c>
      <c r="I88" t="n">
        <v>0.1</v>
      </c>
      <c r="J88" t="n">
        <v>-0.11</v>
      </c>
      <c r="K88" t="n">
        <v>-0.05</v>
      </c>
      <c r="L88" t="n">
        <v>-0.05</v>
      </c>
      <c r="M88" t="n">
        <v>-0.01</v>
      </c>
      <c r="N88" t="inlineStr">
        <is>
          <t>-</t>
        </is>
      </c>
      <c r="O88" t="n">
        <v>0.06</v>
      </c>
      <c r="P88" t="n">
        <v>0.1</v>
      </c>
      <c r="Q88" t="n">
        <v>-0.01</v>
      </c>
      <c r="R88" t="inlineStr">
        <is>
          <t>-</t>
        </is>
      </c>
      <c r="S88" t="inlineStr">
        <is>
          <t>-</t>
        </is>
      </c>
      <c r="T88" t="inlineStr">
        <is>
          <t>-</t>
        </is>
      </c>
      <c r="U88" t="inlineStr">
        <is>
          <t>-</t>
        </is>
      </c>
      <c r="V88" t="inlineStr">
        <is>
          <t>-</t>
        </is>
      </c>
    </row>
    <row r="89">
      <c r="A89" s="5" t="inlineStr">
        <is>
          <t>EBIT-Wachstum 1J in %</t>
        </is>
      </c>
      <c r="B89" s="5" t="inlineStr">
        <is>
          <t>EBIT Growth 1Y in %</t>
        </is>
      </c>
      <c r="C89" t="n">
        <v>-6.82</v>
      </c>
      <c r="D89" t="n">
        <v>28.94</v>
      </c>
      <c r="E89" t="n">
        <v>649.4</v>
      </c>
      <c r="F89" t="n">
        <v>-15.17</v>
      </c>
      <c r="G89" t="n">
        <v>-8.1</v>
      </c>
      <c r="H89" t="n">
        <v>23.04</v>
      </c>
      <c r="I89" t="n">
        <v>10.27</v>
      </c>
      <c r="J89" t="n">
        <v>15.38</v>
      </c>
      <c r="K89" t="n">
        <v>19.06</v>
      </c>
      <c r="L89" t="n">
        <v>-9.01</v>
      </c>
      <c r="M89" t="n">
        <v>30.97</v>
      </c>
      <c r="N89" t="n">
        <v>-0.29</v>
      </c>
      <c r="O89" t="n">
        <v>18.06</v>
      </c>
      <c r="P89" t="n">
        <v>20</v>
      </c>
      <c r="Q89" t="n">
        <v>49.07</v>
      </c>
      <c r="R89" t="n">
        <v>91.67</v>
      </c>
      <c r="S89" t="n">
        <v>200</v>
      </c>
      <c r="T89" t="n">
        <v>-114.81</v>
      </c>
      <c r="U89" t="n">
        <v>-431.58</v>
      </c>
      <c r="V89" t="inlineStr">
        <is>
          <t>-</t>
        </is>
      </c>
    </row>
    <row r="90">
      <c r="A90" s="5" t="inlineStr">
        <is>
          <t>EBIT-Wachstum 3J in %</t>
        </is>
      </c>
      <c r="B90" s="5" t="inlineStr">
        <is>
          <t>EBIT Growth 3Y in %</t>
        </is>
      </c>
      <c r="C90" t="n">
        <v>223.84</v>
      </c>
      <c r="D90" t="n">
        <v>221.06</v>
      </c>
      <c r="E90" t="n">
        <v>208.71</v>
      </c>
      <c r="F90" t="n">
        <v>-0.08</v>
      </c>
      <c r="G90" t="n">
        <v>8.4</v>
      </c>
      <c r="H90" t="n">
        <v>16.23</v>
      </c>
      <c r="I90" t="n">
        <v>14.9</v>
      </c>
      <c r="J90" t="n">
        <v>8.48</v>
      </c>
      <c r="K90" t="n">
        <v>13.67</v>
      </c>
      <c r="L90" t="n">
        <v>7.22</v>
      </c>
      <c r="M90" t="n">
        <v>16.25</v>
      </c>
      <c r="N90" t="n">
        <v>12.59</v>
      </c>
      <c r="O90" t="n">
        <v>29.04</v>
      </c>
      <c r="P90" t="n">
        <v>53.58</v>
      </c>
      <c r="Q90" t="n">
        <v>113.58</v>
      </c>
      <c r="R90" t="n">
        <v>58.95</v>
      </c>
      <c r="S90" t="n">
        <v>-115.46</v>
      </c>
      <c r="T90" t="inlineStr">
        <is>
          <t>-</t>
        </is>
      </c>
      <c r="U90" t="inlineStr">
        <is>
          <t>-</t>
        </is>
      </c>
      <c r="V90" t="inlineStr">
        <is>
          <t>-</t>
        </is>
      </c>
    </row>
    <row r="91">
      <c r="A91" s="5" t="inlineStr">
        <is>
          <t>EBIT-Wachstum 5J in %</t>
        </is>
      </c>
      <c r="B91" s="5" t="inlineStr">
        <is>
          <t>EBIT Growth 5Y in %</t>
        </is>
      </c>
      <c r="C91" t="n">
        <v>129.65</v>
      </c>
      <c r="D91" t="n">
        <v>135.62</v>
      </c>
      <c r="E91" t="n">
        <v>131.89</v>
      </c>
      <c r="F91" t="n">
        <v>5.08</v>
      </c>
      <c r="G91" t="n">
        <v>11.93</v>
      </c>
      <c r="H91" t="n">
        <v>11.75</v>
      </c>
      <c r="I91" t="n">
        <v>13.33</v>
      </c>
      <c r="J91" t="n">
        <v>11.22</v>
      </c>
      <c r="K91" t="n">
        <v>11.76</v>
      </c>
      <c r="L91" t="n">
        <v>11.95</v>
      </c>
      <c r="M91" t="n">
        <v>23.56</v>
      </c>
      <c r="N91" t="n">
        <v>35.7</v>
      </c>
      <c r="O91" t="n">
        <v>75.76000000000001</v>
      </c>
      <c r="P91" t="n">
        <v>49.19</v>
      </c>
      <c r="Q91" t="n">
        <v>-41.13</v>
      </c>
      <c r="R91" t="inlineStr">
        <is>
          <t>-</t>
        </is>
      </c>
      <c r="S91" t="inlineStr">
        <is>
          <t>-</t>
        </is>
      </c>
      <c r="T91" t="inlineStr">
        <is>
          <t>-</t>
        </is>
      </c>
      <c r="U91" t="inlineStr">
        <is>
          <t>-</t>
        </is>
      </c>
      <c r="V91" t="inlineStr">
        <is>
          <t>-</t>
        </is>
      </c>
    </row>
    <row r="92">
      <c r="A92" s="5" t="inlineStr">
        <is>
          <t>EBIT-Wachstum 10J in %</t>
        </is>
      </c>
      <c r="B92" s="5" t="inlineStr">
        <is>
          <t>EBIT Growth 10Y in %</t>
        </is>
      </c>
      <c r="C92" t="n">
        <v>70.7</v>
      </c>
      <c r="D92" t="n">
        <v>74.48</v>
      </c>
      <c r="E92" t="n">
        <v>71.55</v>
      </c>
      <c r="F92" t="n">
        <v>8.42</v>
      </c>
      <c r="G92" t="n">
        <v>11.94</v>
      </c>
      <c r="H92" t="n">
        <v>17.66</v>
      </c>
      <c r="I92" t="n">
        <v>24.52</v>
      </c>
      <c r="J92" t="n">
        <v>43.49</v>
      </c>
      <c r="K92" t="n">
        <v>30.47</v>
      </c>
      <c r="L92" t="n">
        <v>-14.59</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-78.73</v>
      </c>
      <c r="D93" t="n">
        <v>44.11</v>
      </c>
      <c r="E93" t="n">
        <v>25.81</v>
      </c>
      <c r="F93" t="n">
        <v>-0.96</v>
      </c>
      <c r="G93" t="n">
        <v>28.21</v>
      </c>
      <c r="H93" t="n">
        <v>11.79</v>
      </c>
      <c r="I93" t="n">
        <v>-12.3</v>
      </c>
      <c r="J93" t="n">
        <v>21.14</v>
      </c>
      <c r="K93" t="n">
        <v>132.08</v>
      </c>
      <c r="L93" t="n">
        <v>59.64</v>
      </c>
      <c r="M93" t="n">
        <v>130.56</v>
      </c>
      <c r="N93" t="n">
        <v>-96.01000000000001</v>
      </c>
      <c r="O93" t="n">
        <v>572.33</v>
      </c>
      <c r="P93" t="n">
        <v>-14.98</v>
      </c>
      <c r="Q93" t="n">
        <v>46.75</v>
      </c>
      <c r="R93" t="n">
        <v>4.19</v>
      </c>
      <c r="S93" t="n">
        <v>260.47</v>
      </c>
      <c r="T93" t="n">
        <v>-36.76</v>
      </c>
      <c r="U93" t="inlineStr">
        <is>
          <t>-</t>
        </is>
      </c>
      <c r="V93" t="inlineStr">
        <is>
          <t>-</t>
        </is>
      </c>
    </row>
    <row r="94">
      <c r="A94" s="5" t="inlineStr">
        <is>
          <t>Op.Cashflow Wachstum 3J in %</t>
        </is>
      </c>
      <c r="B94" s="5" t="inlineStr">
        <is>
          <t>Op.Cashflow Wachstum 3Y in %</t>
        </is>
      </c>
      <c r="C94" t="n">
        <v>-2.94</v>
      </c>
      <c r="D94" t="n">
        <v>22.99</v>
      </c>
      <c r="E94" t="n">
        <v>17.69</v>
      </c>
      <c r="F94" t="n">
        <v>13.01</v>
      </c>
      <c r="G94" t="n">
        <v>9.23</v>
      </c>
      <c r="H94" t="n">
        <v>6.88</v>
      </c>
      <c r="I94" t="n">
        <v>46.97</v>
      </c>
      <c r="J94" t="n">
        <v>70.95</v>
      </c>
      <c r="K94" t="n">
        <v>107.43</v>
      </c>
      <c r="L94" t="n">
        <v>31.4</v>
      </c>
      <c r="M94" t="n">
        <v>202.29</v>
      </c>
      <c r="N94" t="n">
        <v>153.78</v>
      </c>
      <c r="O94" t="n">
        <v>201.37</v>
      </c>
      <c r="P94" t="n">
        <v>11.99</v>
      </c>
      <c r="Q94" t="n">
        <v>103.8</v>
      </c>
      <c r="R94" t="n">
        <v>75.97</v>
      </c>
      <c r="S94" t="inlineStr">
        <is>
          <t>-</t>
        </is>
      </c>
      <c r="T94" t="inlineStr">
        <is>
          <t>-</t>
        </is>
      </c>
      <c r="U94" t="inlineStr">
        <is>
          <t>-</t>
        </is>
      </c>
      <c r="V94" t="inlineStr">
        <is>
          <t>-</t>
        </is>
      </c>
    </row>
    <row r="95">
      <c r="A95" s="5" t="inlineStr">
        <is>
          <t>Op.Cashflow Wachstum 5J in %</t>
        </is>
      </c>
      <c r="B95" s="5" t="inlineStr">
        <is>
          <t>Op.Cashflow Wachstum 5Y in %</t>
        </is>
      </c>
      <c r="C95" t="n">
        <v>3.69</v>
      </c>
      <c r="D95" t="n">
        <v>21.79</v>
      </c>
      <c r="E95" t="n">
        <v>10.51</v>
      </c>
      <c r="F95" t="n">
        <v>9.58</v>
      </c>
      <c r="G95" t="n">
        <v>36.18</v>
      </c>
      <c r="H95" t="n">
        <v>42.47</v>
      </c>
      <c r="I95" t="n">
        <v>66.22</v>
      </c>
      <c r="J95" t="n">
        <v>49.48</v>
      </c>
      <c r="K95" t="n">
        <v>159.72</v>
      </c>
      <c r="L95" t="n">
        <v>130.31</v>
      </c>
      <c r="M95" t="n">
        <v>127.73</v>
      </c>
      <c r="N95" t="n">
        <v>102.46</v>
      </c>
      <c r="O95" t="n">
        <v>173.75</v>
      </c>
      <c r="P95" t="n">
        <v>51.93</v>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23.08</v>
      </c>
      <c r="D96" t="n">
        <v>44.01</v>
      </c>
      <c r="E96" t="n">
        <v>30</v>
      </c>
      <c r="F96" t="n">
        <v>84.65000000000001</v>
      </c>
      <c r="G96" t="n">
        <v>83.25</v>
      </c>
      <c r="H96" t="n">
        <v>85.09999999999999</v>
      </c>
      <c r="I96" t="n">
        <v>84.34</v>
      </c>
      <c r="J96" t="n">
        <v>111.62</v>
      </c>
      <c r="K96" t="n">
        <v>105.83</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760.3</v>
      </c>
      <c r="D97" t="n">
        <v>417.7</v>
      </c>
      <c r="E97" t="n">
        <v>-18.6</v>
      </c>
      <c r="F97" t="n">
        <v>46.8</v>
      </c>
      <c r="G97" t="n">
        <v>82.8</v>
      </c>
      <c r="H97" t="n">
        <v>328</v>
      </c>
      <c r="I97" t="n">
        <v>200.7</v>
      </c>
      <c r="J97" t="n">
        <v>64.90000000000001</v>
      </c>
      <c r="K97" t="n">
        <v>9.5</v>
      </c>
      <c r="L97" t="n">
        <v>-2.9</v>
      </c>
      <c r="M97" t="n">
        <v>-17.8</v>
      </c>
      <c r="N97" t="n">
        <v>-23.8</v>
      </c>
      <c r="O97" t="n">
        <v>71.90000000000001</v>
      </c>
      <c r="P97" t="n">
        <v>-13.2</v>
      </c>
      <c r="Q97" t="n">
        <v>27.2</v>
      </c>
      <c r="R97" t="n">
        <v>13.4</v>
      </c>
      <c r="S97" t="n">
        <v>-0.5</v>
      </c>
      <c r="T97" t="n">
        <v>4.6</v>
      </c>
      <c r="U97" t="n">
        <v>1.9</v>
      </c>
      <c r="V97" t="n">
        <v>6.7</v>
      </c>
      <c r="W97" t="inlineStr">
        <is>
          <t>-</t>
        </is>
      </c>
    </row>
  </sheetData>
  <pageMargins bottom="1" footer="0.5" header="0.5" left="0.75" right="0.75" top="1"/>
</worksheet>
</file>

<file path=xl/worksheets/sheet20.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79"/>
    <col customWidth="1" max="13" min="13" width="10"/>
    <col customWidth="1" max="14" min="14" width="20"/>
    <col customWidth="1" max="15" min="15" width="21"/>
    <col customWidth="1" max="16" min="16" width="19"/>
    <col customWidth="1" max="17" min="17" width="20"/>
    <col customWidth="1" max="18" min="18" width="21"/>
    <col customWidth="1" max="19" min="19" width="10"/>
    <col customWidth="1" max="20" min="20" width="20"/>
    <col customWidth="1" max="21" min="21" width="10"/>
    <col customWidth="1" max="22" min="22" width="11"/>
    <col customWidth="1" max="23" min="23" width="8"/>
  </cols>
  <sheetData>
    <row r="1">
      <c r="A1" s="1" t="inlineStr">
        <is>
          <t xml:space="preserve">DEUTSCHE BETEILIGUNGS AG </t>
        </is>
      </c>
      <c r="B1" s="2" t="inlineStr">
        <is>
          <t>WKN: A1TNUT  ISIN: DE000A1TNUT7  Symbol:DBAN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1965</t>
        </is>
      </c>
      <c r="C4" s="5" t="inlineStr">
        <is>
          <t>Telefon / Phone</t>
        </is>
      </c>
      <c r="D4" s="5" t="inlineStr"/>
      <c r="E4" t="inlineStr">
        <is>
          <t>+49-69-95787-01</t>
        </is>
      </c>
      <c r="G4" t="inlineStr">
        <is>
          <t>10.02.2020</t>
        </is>
      </c>
      <c r="H4" t="inlineStr">
        <is>
          <t>Result Q1</t>
        </is>
      </c>
      <c r="J4" t="inlineStr">
        <is>
          <t>Rossmann Beteiligungs GmbH</t>
        </is>
      </c>
      <c r="L4" t="inlineStr">
        <is>
          <t>25,01%</t>
        </is>
      </c>
    </row>
    <row r="5">
      <c r="A5" s="5" t="inlineStr">
        <is>
          <t>Ticker</t>
        </is>
      </c>
      <c r="B5" t="inlineStr">
        <is>
          <t>DBAN</t>
        </is>
      </c>
      <c r="C5" s="5" t="inlineStr">
        <is>
          <t>Fax</t>
        </is>
      </c>
      <c r="D5" s="5" t="inlineStr"/>
      <c r="E5" t="inlineStr">
        <is>
          <t>+49-69-95787-199</t>
        </is>
      </c>
      <c r="G5" t="inlineStr">
        <is>
          <t>20.02.2020</t>
        </is>
      </c>
      <c r="H5" t="inlineStr">
        <is>
          <t>Annual General Meeting</t>
        </is>
      </c>
      <c r="L5" t="inlineStr">
        <is>
          <t>Ricardo Portabella (einschließlich 3 % oder mehr über Anpora Patrimonio S.L.)</t>
        </is>
      </c>
      <c r="M5" t="inlineStr">
        <is>
          <t>6,65%</t>
        </is>
      </c>
    </row>
    <row r="6">
      <c r="A6" s="5" t="inlineStr">
        <is>
          <t>Gelistet Seit / Listed Since</t>
        </is>
      </c>
      <c r="B6" t="inlineStr">
        <is>
          <t>19.12.1085</t>
        </is>
      </c>
      <c r="C6" s="5" t="inlineStr">
        <is>
          <t>Internet</t>
        </is>
      </c>
      <c r="D6" s="5" t="inlineStr"/>
      <c r="E6" t="inlineStr">
        <is>
          <t>https://www.dbag.de/</t>
        </is>
      </c>
      <c r="G6" t="inlineStr">
        <is>
          <t>25.02.2020</t>
        </is>
      </c>
      <c r="H6" t="inlineStr">
        <is>
          <t>Dividend Payout</t>
        </is>
      </c>
      <c r="J6" t="inlineStr">
        <is>
          <t>JPMorgan Asset Management (UK) Limited</t>
        </is>
      </c>
      <c r="L6" t="inlineStr">
        <is>
          <t>2,91%</t>
        </is>
      </c>
    </row>
    <row r="7">
      <c r="A7" s="5" t="inlineStr">
        <is>
          <t>Nominalwert / Nominal Value</t>
        </is>
      </c>
      <c r="B7" t="inlineStr">
        <is>
          <t>3,37</t>
        </is>
      </c>
      <c r="C7" s="5" t="inlineStr">
        <is>
          <t>E-Mail</t>
        </is>
      </c>
      <c r="D7" s="5" t="inlineStr"/>
      <c r="E7" t="inlineStr">
        <is>
          <t>welcome@dbag.de</t>
        </is>
      </c>
      <c r="G7" t="inlineStr">
        <is>
          <t>13.05.2020</t>
        </is>
      </c>
      <c r="H7" t="inlineStr">
        <is>
          <t>Score Half Year</t>
        </is>
      </c>
      <c r="J7" t="inlineStr">
        <is>
          <t>Norges Bank</t>
        </is>
      </c>
      <c r="L7" t="inlineStr">
        <is>
          <t>3,00%</t>
        </is>
      </c>
    </row>
    <row r="8">
      <c r="A8" s="5" t="inlineStr">
        <is>
          <t>Land / Country</t>
        </is>
      </c>
      <c r="B8" t="inlineStr">
        <is>
          <t>Deutschland</t>
        </is>
      </c>
      <c r="C8" s="5" t="inlineStr">
        <is>
          <t>Inv. Relations Telefon / Phone</t>
        </is>
      </c>
      <c r="D8" s="5" t="inlineStr"/>
      <c r="E8" t="inlineStr">
        <is>
          <t>+49-69-95787-307</t>
        </is>
      </c>
      <c r="G8" t="inlineStr">
        <is>
          <t>06.08.2020</t>
        </is>
      </c>
      <c r="H8" t="inlineStr">
        <is>
          <t>Q3 Earnings</t>
        </is>
      </c>
      <c r="J8" t="inlineStr">
        <is>
          <t>Dimensional Holdings Inc.</t>
        </is>
      </c>
      <c r="L8" t="inlineStr">
        <is>
          <t>3,00%</t>
        </is>
      </c>
    </row>
    <row r="9">
      <c r="A9" s="5" t="inlineStr">
        <is>
          <t>Währung / Currency</t>
        </is>
      </c>
      <c r="B9" t="inlineStr">
        <is>
          <t>EUR</t>
        </is>
      </c>
      <c r="C9" s="5" t="inlineStr">
        <is>
          <t>Inv. Relations E-Mail</t>
        </is>
      </c>
      <c r="D9" s="5" t="inlineStr"/>
      <c r="E9" t="inlineStr">
        <is>
          <t>IR@dbag.de</t>
        </is>
      </c>
      <c r="J9" t="inlineStr">
        <is>
          <t>Freefloat</t>
        </is>
      </c>
      <c r="L9" t="inlineStr">
        <is>
          <t>59,43%</t>
        </is>
      </c>
    </row>
    <row r="10">
      <c r="A10" s="5" t="inlineStr">
        <is>
          <t>Branche / Industry</t>
        </is>
      </c>
      <c r="B10" t="inlineStr">
        <is>
          <t>Holdings</t>
        </is>
      </c>
      <c r="C10" s="5" t="inlineStr">
        <is>
          <t>Kontaktperson / Contact Person</t>
        </is>
      </c>
      <c r="D10" s="5" t="inlineStr"/>
      <c r="E10" t="inlineStr">
        <is>
          <t>Thomas Franke</t>
        </is>
      </c>
    </row>
    <row r="11">
      <c r="A11" s="5" t="inlineStr">
        <is>
          <t>Sektor / Sector</t>
        </is>
      </c>
      <c r="B11" t="inlineStr">
        <is>
          <t>Various</t>
        </is>
      </c>
    </row>
    <row r="12">
      <c r="A12" s="5" t="inlineStr">
        <is>
          <t>Typ / Genre</t>
        </is>
      </c>
      <c r="B12" t="inlineStr">
        <is>
          <t>Namensaktie</t>
        </is>
      </c>
    </row>
    <row r="13">
      <c r="A13" s="5" t="inlineStr">
        <is>
          <t>Adresse / Address</t>
        </is>
      </c>
      <c r="B13" t="inlineStr">
        <is>
          <t>Deutsche Beteiligungs AGBörsenstraße 1  D-60313 Frankfurt</t>
        </is>
      </c>
    </row>
    <row r="14">
      <c r="A14" s="5" t="inlineStr">
        <is>
          <t>Management</t>
        </is>
      </c>
      <c r="B14" t="inlineStr">
        <is>
          <t>Torsten Grede, Dr. Rolf Scheffels, Susanne Zeidler</t>
        </is>
      </c>
    </row>
    <row r="15">
      <c r="A15" s="5" t="inlineStr">
        <is>
          <t>Aufsichtsrat / Board</t>
        </is>
      </c>
      <c r="B15" t="inlineStr">
        <is>
          <t>Dr. Hendrik Otto, Philipp Möller, Sonja Edeler, Axel Holtrup, Dr. Jörg Wulfken, Dr. Maximilian Zimmerer</t>
        </is>
      </c>
    </row>
    <row r="16">
      <c r="A16" s="5" t="inlineStr">
        <is>
          <t>Beschreibung</t>
        </is>
      </c>
      <c r="B16" t="inlineStr">
        <is>
          <t>Die Deutsche Beteiligungs AG stellt Unternehmen Eigenkapital zur Verfügung. Sie trägt dabei das unternehmerisches Risiko im Bereich Private Equity. Die Deutsche Beteiligungs AG erwirbt wachstumsstarke und profitable Konzerntöchter und mittelständische Unternehmen, die in ihrem Markt etabliert sind - in Deutschland, in ausgewählten europäischen Ländern und den Vereinigten Staaten von Amerika. Beim Management-Buy-outs werden Unternehmen gemeinsam mit ihrem Management übernommen. Die Wachstumsfinanzierung bedeutet, dass sich die Deutsche Beteiligungs AG an Unternehmen als Minderheitsgesellschafter beteiligt, die Kapital benötigen, um ihre Wachstumsziele verfolgen zu können. Bei den Fondsbeteiligungen engagiert sich das Unternehmen hauptsächlich im Ausland. Copyright 2014 FINANCE BASE AG</t>
        </is>
      </c>
    </row>
    <row r="17">
      <c r="A17" s="5" t="inlineStr">
        <is>
          <t>Profile</t>
        </is>
      </c>
      <c r="B17" t="inlineStr">
        <is>
          <t>The German Beteiligungs AG provides companies with equity capital. She wears the entrepreneurial risk in private equity. The German Beteiligungs AG acquires growth and profitable subsidiaries and medium-sized companies that are well established in their market - in Germany, in selected European countries and the United States of America. The management buy-out companies are taken together with their management. The growth financing means that the German Beteiligungs AG invests in companies as a minority shareholder who need capital to be able to pursue their growth objectives. The fund's holdings, the company engages mainly abroad.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76.59999999999999</v>
      </c>
      <c r="D20" t="n">
        <v>62.7</v>
      </c>
      <c r="E20" t="n">
        <v>121.3</v>
      </c>
      <c r="F20" t="n">
        <v>78.5</v>
      </c>
      <c r="G20" t="n">
        <v>48.4</v>
      </c>
      <c r="H20" t="n">
        <v>54.5</v>
      </c>
      <c r="I20" t="n">
        <v>41</v>
      </c>
      <c r="J20" t="n">
        <v>51.3</v>
      </c>
      <c r="K20" t="n">
        <v>-4.5</v>
      </c>
      <c r="L20" t="n">
        <v>53.2</v>
      </c>
      <c r="M20" t="n">
        <v>31.8</v>
      </c>
      <c r="N20" t="n">
        <v>-53.4</v>
      </c>
      <c r="O20" t="n">
        <v>165</v>
      </c>
      <c r="P20" t="n">
        <v>114.4</v>
      </c>
      <c r="Q20" t="n">
        <v>51.8</v>
      </c>
      <c r="R20" t="n">
        <v>34.4</v>
      </c>
      <c r="S20" t="n">
        <v>21.7</v>
      </c>
      <c r="T20" t="n">
        <v>26.2</v>
      </c>
      <c r="U20" t="n">
        <v>29.9</v>
      </c>
      <c r="V20" t="n">
        <v>69.59999999999999</v>
      </c>
      <c r="W20" t="inlineStr">
        <is>
          <t>-</t>
        </is>
      </c>
    </row>
    <row r="21">
      <c r="A21" s="5" t="inlineStr">
        <is>
          <t>Operatives Ergebnis (EBIT)</t>
        </is>
      </c>
      <c r="B21" s="5" t="inlineStr">
        <is>
          <t>EBIT Earning Before Interest &amp; Tax</t>
        </is>
      </c>
      <c r="C21" t="n">
        <v>44.9</v>
      </c>
      <c r="D21" t="n">
        <v>34</v>
      </c>
      <c r="E21" t="n">
        <v>90.8</v>
      </c>
      <c r="F21" t="n">
        <v>50.5</v>
      </c>
      <c r="G21" t="n">
        <v>26.8</v>
      </c>
      <c r="H21" t="n">
        <v>48.2</v>
      </c>
      <c r="I21" t="n">
        <v>33.8</v>
      </c>
      <c r="J21" t="n">
        <v>46.2</v>
      </c>
      <c r="K21" t="n">
        <v>-22.9</v>
      </c>
      <c r="L21" t="n">
        <v>36.8</v>
      </c>
      <c r="M21" t="n">
        <v>20.4</v>
      </c>
      <c r="N21" t="n">
        <v>-60.5</v>
      </c>
      <c r="O21" t="n">
        <v>150.8</v>
      </c>
      <c r="P21" t="n">
        <v>89.2</v>
      </c>
      <c r="Q21" t="n">
        <v>41.6</v>
      </c>
      <c r="R21" t="n">
        <v>21.4</v>
      </c>
      <c r="S21" t="n">
        <v>7.8</v>
      </c>
      <c r="T21" t="n">
        <v>-10.4</v>
      </c>
      <c r="U21" t="n">
        <v>9.199999999999999</v>
      </c>
      <c r="V21" t="n">
        <v>46.1</v>
      </c>
      <c r="W21" t="inlineStr">
        <is>
          <t>-</t>
        </is>
      </c>
    </row>
    <row r="22">
      <c r="A22" s="5" t="inlineStr">
        <is>
          <t>Finanzergebnis</t>
        </is>
      </c>
      <c r="B22" s="5" t="inlineStr">
        <is>
          <t>Financial Result</t>
        </is>
      </c>
      <c r="C22" t="n">
        <v>0.2</v>
      </c>
      <c r="D22" t="n">
        <v>-0.4</v>
      </c>
      <c r="E22" t="n">
        <v>-0.4</v>
      </c>
      <c r="F22" t="n">
        <v>-0.5</v>
      </c>
      <c r="G22" t="n">
        <v>0.3</v>
      </c>
      <c r="H22" t="n">
        <v>0.3</v>
      </c>
      <c r="I22" t="inlineStr">
        <is>
          <t>-</t>
        </is>
      </c>
      <c r="J22" t="n">
        <v>0.8</v>
      </c>
      <c r="K22" t="n">
        <v>3</v>
      </c>
      <c r="L22" t="n">
        <v>0.8</v>
      </c>
      <c r="M22" t="n">
        <v>2</v>
      </c>
      <c r="N22" t="n">
        <v>5.2</v>
      </c>
      <c r="O22" t="n">
        <v>4.8</v>
      </c>
      <c r="P22" t="n">
        <v>1.7</v>
      </c>
      <c r="Q22" t="n">
        <v>0.7</v>
      </c>
      <c r="R22" t="n">
        <v>-2</v>
      </c>
      <c r="S22" t="n">
        <v>-3.4</v>
      </c>
      <c r="T22" t="n">
        <v>-5.5</v>
      </c>
      <c r="U22" t="n">
        <v>-2.8</v>
      </c>
      <c r="V22" t="n">
        <v>-3.1</v>
      </c>
      <c r="W22" t="inlineStr">
        <is>
          <t>-</t>
        </is>
      </c>
    </row>
    <row r="23">
      <c r="A23" s="5" t="inlineStr">
        <is>
          <t>Ergebnis vor Steuer (EBT)</t>
        </is>
      </c>
      <c r="B23" s="5" t="inlineStr">
        <is>
          <t>EBT Earning Before Tax</t>
        </is>
      </c>
      <c r="C23" t="n">
        <v>45.1</v>
      </c>
      <c r="D23" t="n">
        <v>33.6</v>
      </c>
      <c r="E23" t="n">
        <v>90.40000000000001</v>
      </c>
      <c r="F23" t="n">
        <v>50</v>
      </c>
      <c r="G23" t="n">
        <v>27.1</v>
      </c>
      <c r="H23" t="n">
        <v>48.5</v>
      </c>
      <c r="I23" t="n">
        <v>33.8</v>
      </c>
      <c r="J23" t="n">
        <v>47</v>
      </c>
      <c r="K23" t="n">
        <v>-19.9</v>
      </c>
      <c r="L23" t="n">
        <v>37.6</v>
      </c>
      <c r="M23" t="n">
        <v>22.4</v>
      </c>
      <c r="N23" t="n">
        <v>-55.3</v>
      </c>
      <c r="O23" t="n">
        <v>155.6</v>
      </c>
      <c r="P23" t="n">
        <v>90.90000000000001</v>
      </c>
      <c r="Q23" t="n">
        <v>42.3</v>
      </c>
      <c r="R23" t="n">
        <v>19.4</v>
      </c>
      <c r="S23" t="n">
        <v>4.4</v>
      </c>
      <c r="T23" t="n">
        <v>-15.9</v>
      </c>
      <c r="U23" t="n">
        <v>6.4</v>
      </c>
      <c r="V23" t="n">
        <v>43</v>
      </c>
      <c r="W23" t="inlineStr">
        <is>
          <t>-</t>
        </is>
      </c>
    </row>
    <row r="24">
      <c r="A24" s="5" t="inlineStr">
        <is>
          <t>Steuern auf Einkommen und Ertrag</t>
        </is>
      </c>
      <c r="B24" s="5" t="inlineStr">
        <is>
          <t>Taxes on income and earnings</t>
        </is>
      </c>
      <c r="C24" t="n">
        <v>-0.7</v>
      </c>
      <c r="D24" t="n">
        <v>0.02</v>
      </c>
      <c r="E24" t="inlineStr">
        <is>
          <t>-</t>
        </is>
      </c>
      <c r="F24" t="n">
        <v>-0.2</v>
      </c>
      <c r="G24" t="n">
        <v>0.02</v>
      </c>
      <c r="H24" t="n">
        <v>0.4</v>
      </c>
      <c r="I24" t="n">
        <v>0.5</v>
      </c>
      <c r="J24" t="n">
        <v>0.9</v>
      </c>
      <c r="K24" t="n">
        <v>-1.8</v>
      </c>
      <c r="L24" t="n">
        <v>-1.3</v>
      </c>
      <c r="M24" t="n">
        <v>-0.3</v>
      </c>
      <c r="N24" t="n">
        <v>0.2</v>
      </c>
      <c r="O24" t="n">
        <v>5.7</v>
      </c>
      <c r="P24" t="n">
        <v>2.1</v>
      </c>
      <c r="Q24" t="n">
        <v>0.2</v>
      </c>
      <c r="R24" t="n">
        <v>1.2</v>
      </c>
      <c r="S24" t="n">
        <v>1.3</v>
      </c>
      <c r="T24" t="n">
        <v>-0.1</v>
      </c>
      <c r="U24" t="n">
        <v>-2.8</v>
      </c>
      <c r="V24" t="n">
        <v>10.9</v>
      </c>
      <c r="W24" t="inlineStr">
        <is>
          <t>-</t>
        </is>
      </c>
    </row>
    <row r="25">
      <c r="A25" s="5" t="inlineStr">
        <is>
          <t>Ergebnis nach Steuer</t>
        </is>
      </c>
      <c r="B25" s="5" t="inlineStr">
        <is>
          <t>Earnings after tax</t>
        </is>
      </c>
      <c r="C25" t="n">
        <v>45.7</v>
      </c>
      <c r="D25" t="n">
        <v>33.6</v>
      </c>
      <c r="E25" t="n">
        <v>90.40000000000001</v>
      </c>
      <c r="F25" t="n">
        <v>50.2</v>
      </c>
      <c r="G25" t="n">
        <v>27.1</v>
      </c>
      <c r="H25" t="n">
        <v>48.1</v>
      </c>
      <c r="I25" t="n">
        <v>33.3</v>
      </c>
      <c r="J25" t="n">
        <v>46.1</v>
      </c>
      <c r="K25" t="n">
        <v>-18.1</v>
      </c>
      <c r="L25" t="n">
        <v>38.9</v>
      </c>
      <c r="M25" t="n">
        <v>22.7</v>
      </c>
      <c r="N25" t="n">
        <v>-55.5</v>
      </c>
      <c r="O25" t="n">
        <v>150</v>
      </c>
      <c r="P25" t="n">
        <v>88.7</v>
      </c>
      <c r="Q25" t="n">
        <v>42.1</v>
      </c>
      <c r="R25" t="n">
        <v>18.2</v>
      </c>
      <c r="S25" t="n">
        <v>3.1</v>
      </c>
      <c r="T25" t="n">
        <v>-15.8</v>
      </c>
      <c r="U25" t="n">
        <v>9.199999999999999</v>
      </c>
      <c r="V25" t="n">
        <v>32.1</v>
      </c>
      <c r="W25" t="inlineStr">
        <is>
          <t>-</t>
        </is>
      </c>
    </row>
    <row r="26">
      <c r="A26" s="5" t="inlineStr">
        <is>
          <t>Minderheitenanteil</t>
        </is>
      </c>
      <c r="B26" s="5" t="inlineStr">
        <is>
          <t>Minority Share</t>
        </is>
      </c>
      <c r="C26" t="n">
        <v>0.1</v>
      </c>
      <c r="D26" t="n">
        <v>-0.03</v>
      </c>
      <c r="E26" t="n">
        <v>-0.04</v>
      </c>
      <c r="F26" t="n">
        <v>-0.03</v>
      </c>
      <c r="G26" t="n">
        <v>-0.03</v>
      </c>
      <c r="H26" t="n">
        <v>-0.3</v>
      </c>
      <c r="I26" t="n">
        <v>-1</v>
      </c>
      <c r="J26" t="n">
        <v>-1.7</v>
      </c>
      <c r="K26" t="n">
        <v>1.5</v>
      </c>
      <c r="L26" t="n">
        <v>-4.8</v>
      </c>
      <c r="M26" t="n">
        <v>-3</v>
      </c>
      <c r="N26" t="n">
        <v>4.4</v>
      </c>
      <c r="O26" t="n">
        <v>-13.5</v>
      </c>
      <c r="P26" t="n">
        <v>-6</v>
      </c>
      <c r="Q26" t="n">
        <v>-0.8</v>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45.9</v>
      </c>
      <c r="D27" t="n">
        <v>33.6</v>
      </c>
      <c r="E27" t="n">
        <v>90.40000000000001</v>
      </c>
      <c r="F27" t="n">
        <v>50.2</v>
      </c>
      <c r="G27" t="n">
        <v>27</v>
      </c>
      <c r="H27" t="n">
        <v>47.8</v>
      </c>
      <c r="I27" t="n">
        <v>32.2</v>
      </c>
      <c r="J27" t="n">
        <v>44.5</v>
      </c>
      <c r="K27" t="n">
        <v>-16.6</v>
      </c>
      <c r="L27" t="n">
        <v>34.1</v>
      </c>
      <c r="M27" t="n">
        <v>19.6</v>
      </c>
      <c r="N27" t="n">
        <v>-51.1</v>
      </c>
      <c r="O27" t="n">
        <v>136.5</v>
      </c>
      <c r="P27" t="n">
        <v>82.7</v>
      </c>
      <c r="Q27" t="n">
        <v>41.3</v>
      </c>
      <c r="R27" t="n">
        <v>18.2</v>
      </c>
      <c r="S27" t="n">
        <v>3.1</v>
      </c>
      <c r="T27" t="n">
        <v>-15.8</v>
      </c>
      <c r="U27" t="n">
        <v>9.199999999999999</v>
      </c>
      <c r="V27" t="n">
        <v>32.1</v>
      </c>
      <c r="W27" t="inlineStr">
        <is>
          <t>-</t>
        </is>
      </c>
    </row>
    <row r="28">
      <c r="A28" s="5" t="inlineStr">
        <is>
          <t>Summe Umlaufvermögen</t>
        </is>
      </c>
      <c r="B28" s="5" t="inlineStr">
        <is>
          <t>Current Assets</t>
        </is>
      </c>
      <c r="C28" t="n">
        <v>104.4</v>
      </c>
      <c r="D28" t="n">
        <v>105.2</v>
      </c>
      <c r="E28" t="n">
        <v>174.3</v>
      </c>
      <c r="F28" t="n">
        <v>72.8</v>
      </c>
      <c r="G28" t="n">
        <v>48.6</v>
      </c>
      <c r="H28" t="n">
        <v>103.2</v>
      </c>
      <c r="I28" t="n">
        <v>77.09999999999999</v>
      </c>
      <c r="J28" t="n">
        <v>60.3</v>
      </c>
      <c r="K28" t="n">
        <v>51.3</v>
      </c>
      <c r="L28" t="n">
        <v>71.8</v>
      </c>
      <c r="M28" t="n">
        <v>127.1</v>
      </c>
      <c r="N28" t="n">
        <v>125.1</v>
      </c>
      <c r="O28" t="n">
        <v>183</v>
      </c>
      <c r="P28" t="n">
        <v>195.5</v>
      </c>
      <c r="Q28" t="n">
        <v>65.2</v>
      </c>
      <c r="R28" t="n">
        <v>57.7</v>
      </c>
      <c r="S28" t="n">
        <v>33.8</v>
      </c>
      <c r="T28" t="n">
        <v>35.6</v>
      </c>
      <c r="U28" t="n">
        <v>37.5</v>
      </c>
      <c r="V28" t="n">
        <v>39.7</v>
      </c>
      <c r="W28" t="n">
        <v>53</v>
      </c>
    </row>
    <row r="29">
      <c r="A29" s="5" t="inlineStr">
        <is>
          <t>Summe Anlagevermögen</t>
        </is>
      </c>
      <c r="B29" s="5" t="inlineStr">
        <is>
          <t>Fixed Assets</t>
        </is>
      </c>
      <c r="C29" t="n">
        <v>387.2</v>
      </c>
      <c r="D29" t="n">
        <v>380</v>
      </c>
      <c r="E29" t="n">
        <v>298.1</v>
      </c>
      <c r="F29" t="n">
        <v>331.8</v>
      </c>
      <c r="G29" t="n">
        <v>278.6</v>
      </c>
      <c r="H29" t="n">
        <v>243.9</v>
      </c>
      <c r="I29" t="n">
        <v>233.6</v>
      </c>
      <c r="J29" t="n">
        <v>238.7</v>
      </c>
      <c r="K29" t="n">
        <v>228.6</v>
      </c>
      <c r="L29" t="n">
        <v>244.3</v>
      </c>
      <c r="M29" t="n">
        <v>163.4</v>
      </c>
      <c r="N29" t="n">
        <v>147.2</v>
      </c>
      <c r="O29" t="n">
        <v>211.4</v>
      </c>
      <c r="P29" t="n">
        <v>124.6</v>
      </c>
      <c r="Q29" t="n">
        <v>201.1</v>
      </c>
      <c r="R29" t="n">
        <v>251.6</v>
      </c>
      <c r="S29" t="n">
        <v>257.6</v>
      </c>
      <c r="T29" t="n">
        <v>270.5</v>
      </c>
      <c r="U29" t="n">
        <v>292.4</v>
      </c>
      <c r="V29" t="n">
        <v>252.6</v>
      </c>
      <c r="W29" t="inlineStr">
        <is>
          <t>-</t>
        </is>
      </c>
    </row>
    <row r="30">
      <c r="A30" s="5" t="inlineStr">
        <is>
          <t>Summe Aktiva</t>
        </is>
      </c>
      <c r="B30" s="5" t="inlineStr">
        <is>
          <t>Total Assets</t>
        </is>
      </c>
      <c r="C30" t="n">
        <v>491.6</v>
      </c>
      <c r="D30" t="n">
        <v>485.2</v>
      </c>
      <c r="E30" t="n">
        <v>472.4</v>
      </c>
      <c r="F30" t="n">
        <v>404.6</v>
      </c>
      <c r="G30" t="n">
        <v>327.2</v>
      </c>
      <c r="H30" t="n">
        <v>347.1</v>
      </c>
      <c r="I30" t="n">
        <v>310.7</v>
      </c>
      <c r="J30" t="n">
        <v>299</v>
      </c>
      <c r="K30" t="n">
        <v>279.9</v>
      </c>
      <c r="L30" t="n">
        <v>316.1</v>
      </c>
      <c r="M30" t="n">
        <v>290.5</v>
      </c>
      <c r="N30" t="n">
        <v>272.3</v>
      </c>
      <c r="O30" t="n">
        <v>394.4</v>
      </c>
      <c r="P30" t="n">
        <v>320.1</v>
      </c>
      <c r="Q30" t="n">
        <v>266.3</v>
      </c>
      <c r="R30" t="n">
        <v>309.4</v>
      </c>
      <c r="S30" t="n">
        <v>291.9</v>
      </c>
      <c r="T30" t="n">
        <v>306.8</v>
      </c>
      <c r="U30" t="n">
        <v>329.9</v>
      </c>
      <c r="V30" t="n">
        <v>292.4</v>
      </c>
      <c r="W30" t="n">
        <v>285</v>
      </c>
    </row>
    <row r="31">
      <c r="A31" s="5" t="inlineStr">
        <is>
          <t>Summe kurzfristiges Fremdkapital</t>
        </is>
      </c>
      <c r="B31" s="5" t="inlineStr">
        <is>
          <t>Short-Term Debt</t>
        </is>
      </c>
      <c r="C31" t="n">
        <v>11.8</v>
      </c>
      <c r="D31" t="n">
        <v>25.1</v>
      </c>
      <c r="E31" t="n">
        <v>16.1</v>
      </c>
      <c r="F31" t="n">
        <v>19.4</v>
      </c>
      <c r="G31" t="n">
        <v>15.1</v>
      </c>
      <c r="H31" t="n">
        <v>23.6</v>
      </c>
      <c r="I31" t="n">
        <v>18.4</v>
      </c>
      <c r="J31" t="n">
        <v>20.5</v>
      </c>
      <c r="K31" t="n">
        <v>30.1</v>
      </c>
      <c r="L31" t="n">
        <v>26.4</v>
      </c>
      <c r="M31" t="n">
        <v>19.1</v>
      </c>
      <c r="N31" t="n">
        <v>17.1</v>
      </c>
      <c r="O31" t="n">
        <v>23.7</v>
      </c>
      <c r="P31" t="n">
        <v>27.7</v>
      </c>
      <c r="Q31" t="n">
        <v>17</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19.7</v>
      </c>
      <c r="D32" t="n">
        <v>12.4</v>
      </c>
      <c r="E32" t="n">
        <v>11.5</v>
      </c>
      <c r="F32" t="n">
        <v>15.7</v>
      </c>
      <c r="G32" t="n">
        <v>8.9</v>
      </c>
      <c r="H32" t="n">
        <v>20.1</v>
      </c>
      <c r="I32" t="n">
        <v>13.8</v>
      </c>
      <c r="J32" t="n">
        <v>12.3</v>
      </c>
      <c r="K32" t="n">
        <v>10.9</v>
      </c>
      <c r="L32" t="n">
        <v>15.8</v>
      </c>
      <c r="M32" t="n">
        <v>12.4</v>
      </c>
      <c r="N32" t="n">
        <v>10.3</v>
      </c>
      <c r="O32" t="n">
        <v>0.9</v>
      </c>
      <c r="P32" t="n">
        <v>0.9</v>
      </c>
      <c r="Q32" t="n">
        <v>1.7</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31.5</v>
      </c>
      <c r="D33" t="n">
        <v>37.4</v>
      </c>
      <c r="E33" t="n">
        <v>27.5</v>
      </c>
      <c r="F33" t="n">
        <v>35</v>
      </c>
      <c r="G33" t="n">
        <v>24.1</v>
      </c>
      <c r="H33" t="n">
        <v>43.7</v>
      </c>
      <c r="I33" t="n">
        <v>32.2</v>
      </c>
      <c r="J33" t="n">
        <v>32.8</v>
      </c>
      <c r="K33" t="n">
        <v>41</v>
      </c>
      <c r="L33" t="n">
        <v>42.2</v>
      </c>
      <c r="M33" t="n">
        <v>31.5</v>
      </c>
      <c r="N33" t="n">
        <v>27.4</v>
      </c>
      <c r="O33" t="n">
        <v>24.6</v>
      </c>
      <c r="P33" t="n">
        <v>28.6</v>
      </c>
      <c r="Q33" t="n">
        <v>18.7</v>
      </c>
      <c r="R33" t="n">
        <v>80.3</v>
      </c>
      <c r="S33" t="n">
        <v>133.2</v>
      </c>
      <c r="T33" t="n">
        <v>151.4</v>
      </c>
      <c r="U33" t="n">
        <v>151.1</v>
      </c>
      <c r="V33" t="n">
        <v>94.7</v>
      </c>
      <c r="W33" t="n">
        <v>156</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n">
        <v>16.2</v>
      </c>
      <c r="P34" t="n">
        <v>2.5</v>
      </c>
      <c r="Q34" t="n">
        <v>1</v>
      </c>
      <c r="R34" t="n">
        <v>1.1</v>
      </c>
      <c r="S34" t="n">
        <v>0.3</v>
      </c>
      <c r="T34" t="n">
        <v>0.3</v>
      </c>
      <c r="U34" t="inlineStr">
        <is>
          <t>-</t>
        </is>
      </c>
      <c r="V34" t="inlineStr">
        <is>
          <t>-</t>
        </is>
      </c>
      <c r="W34" t="inlineStr">
        <is>
          <t>-</t>
        </is>
      </c>
    </row>
    <row r="35">
      <c r="A35" s="5" t="inlineStr">
        <is>
          <t>Summe Eigenkapital</t>
        </is>
      </c>
      <c r="B35" s="5" t="inlineStr">
        <is>
          <t>Equity</t>
        </is>
      </c>
      <c r="C35" t="n">
        <v>460.2</v>
      </c>
      <c r="D35" t="n">
        <v>447.8</v>
      </c>
      <c r="E35" t="n">
        <v>444.9</v>
      </c>
      <c r="F35" t="n">
        <v>369.6</v>
      </c>
      <c r="G35" t="n">
        <v>303.1</v>
      </c>
      <c r="H35" t="n">
        <v>303.4</v>
      </c>
      <c r="I35" t="n">
        <v>278.4</v>
      </c>
      <c r="J35" t="n">
        <v>266.2</v>
      </c>
      <c r="K35" t="n">
        <v>238.9</v>
      </c>
      <c r="L35" t="n">
        <v>273.9</v>
      </c>
      <c r="M35" t="n">
        <v>259</v>
      </c>
      <c r="N35" t="n">
        <v>244.8</v>
      </c>
      <c r="O35" t="n">
        <v>353.6</v>
      </c>
      <c r="P35" t="n">
        <v>289</v>
      </c>
      <c r="Q35" t="n">
        <v>246.6</v>
      </c>
      <c r="R35" t="n">
        <v>228</v>
      </c>
      <c r="S35" t="n">
        <v>158.4</v>
      </c>
      <c r="T35" t="n">
        <v>155.1</v>
      </c>
      <c r="U35" t="n">
        <v>178.8</v>
      </c>
      <c r="V35" t="n">
        <v>197.7</v>
      </c>
      <c r="W35" t="inlineStr">
        <is>
          <t>-</t>
        </is>
      </c>
    </row>
    <row r="36">
      <c r="A36" s="5" t="inlineStr">
        <is>
          <t>Summe Passiva</t>
        </is>
      </c>
      <c r="B36" s="5" t="inlineStr">
        <is>
          <t>Liabilities &amp; Shareholder Equity</t>
        </is>
      </c>
      <c r="C36" t="n">
        <v>491.6</v>
      </c>
      <c r="D36" t="n">
        <v>485.2</v>
      </c>
      <c r="E36" t="n">
        <v>472.4</v>
      </c>
      <c r="F36" t="n">
        <v>404.6</v>
      </c>
      <c r="G36" t="n">
        <v>327.2</v>
      </c>
      <c r="H36" t="n">
        <v>347.1</v>
      </c>
      <c r="I36" t="n">
        <v>310.7</v>
      </c>
      <c r="J36" t="n">
        <v>299</v>
      </c>
      <c r="K36" t="n">
        <v>279.9</v>
      </c>
      <c r="L36" t="n">
        <v>316.1</v>
      </c>
      <c r="M36" t="n">
        <v>290.5</v>
      </c>
      <c r="N36" t="n">
        <v>272.3</v>
      </c>
      <c r="O36" t="n">
        <v>394.4</v>
      </c>
      <c r="P36" t="n">
        <v>320.1</v>
      </c>
      <c r="Q36" t="n">
        <v>266.3</v>
      </c>
      <c r="R36" t="n">
        <v>309.4</v>
      </c>
      <c r="S36" t="n">
        <v>291.9</v>
      </c>
      <c r="T36" t="n">
        <v>306.8</v>
      </c>
      <c r="U36" t="n">
        <v>329.9</v>
      </c>
      <c r="V36" t="n">
        <v>292.4</v>
      </c>
      <c r="W36" t="n">
        <v>285</v>
      </c>
    </row>
    <row r="37">
      <c r="A37" s="5" t="inlineStr">
        <is>
          <t>Mio.Aktien im Umlauf</t>
        </is>
      </c>
      <c r="B37" s="5" t="inlineStr">
        <is>
          <t>Million shares outstanding</t>
        </is>
      </c>
      <c r="C37" t="n">
        <v>15.04</v>
      </c>
      <c r="D37" t="n">
        <v>15.04</v>
      </c>
      <c r="E37" t="n">
        <v>15.04</v>
      </c>
      <c r="F37" t="n">
        <v>15.04</v>
      </c>
      <c r="G37" t="n">
        <v>13.68</v>
      </c>
      <c r="H37" t="n">
        <v>13.68</v>
      </c>
      <c r="I37" t="n">
        <v>13.68</v>
      </c>
      <c r="J37" t="n">
        <v>13.68</v>
      </c>
      <c r="K37" t="n">
        <v>13.7</v>
      </c>
      <c r="L37" t="n">
        <v>13.7</v>
      </c>
      <c r="M37" t="n">
        <v>13.7</v>
      </c>
      <c r="N37" t="n">
        <v>13.7</v>
      </c>
      <c r="O37" t="n">
        <v>14.4</v>
      </c>
      <c r="P37" t="n">
        <v>15.1</v>
      </c>
      <c r="Q37" t="n">
        <v>16.8</v>
      </c>
      <c r="R37" t="n">
        <v>17.1</v>
      </c>
      <c r="S37" t="n">
        <v>14</v>
      </c>
      <c r="T37" t="n">
        <v>14</v>
      </c>
      <c r="U37" t="n">
        <v>14</v>
      </c>
      <c r="V37" t="n">
        <v>14</v>
      </c>
      <c r="W37" t="inlineStr">
        <is>
          <t>-</t>
        </is>
      </c>
    </row>
    <row r="38">
      <c r="A38" s="5" t="inlineStr">
        <is>
          <t>Gezeichnetes Kapital (in Mio.)</t>
        </is>
      </c>
      <c r="B38" s="5" t="inlineStr">
        <is>
          <t>Subscribed Capital in M</t>
        </is>
      </c>
      <c r="C38" t="n">
        <v>53.39</v>
      </c>
      <c r="D38" t="n">
        <v>53.39</v>
      </c>
      <c r="E38" t="n">
        <v>53.39</v>
      </c>
      <c r="F38" t="n">
        <v>53.39</v>
      </c>
      <c r="G38" t="n">
        <v>48.53</v>
      </c>
      <c r="H38" t="n">
        <v>48.53</v>
      </c>
      <c r="I38" t="n">
        <v>48.53</v>
      </c>
      <c r="J38" t="n">
        <v>48.53</v>
      </c>
      <c r="K38" t="n">
        <v>48.53</v>
      </c>
      <c r="L38" t="n">
        <v>48.5</v>
      </c>
      <c r="M38" t="n">
        <v>48.5</v>
      </c>
      <c r="N38" t="n">
        <v>48.5</v>
      </c>
      <c r="O38" t="n">
        <v>48.5</v>
      </c>
      <c r="P38" t="n">
        <v>48.5</v>
      </c>
      <c r="Q38" t="n">
        <v>48.5</v>
      </c>
      <c r="R38" t="n">
        <v>48.5</v>
      </c>
      <c r="S38" t="n">
        <v>36.4</v>
      </c>
      <c r="T38" t="n">
        <v>36.4</v>
      </c>
      <c r="U38" t="n">
        <v>36.4</v>
      </c>
      <c r="V38" t="n">
        <v>36.4</v>
      </c>
      <c r="W38" t="inlineStr">
        <is>
          <t>-</t>
        </is>
      </c>
    </row>
    <row r="39">
      <c r="A39" s="5" t="inlineStr">
        <is>
          <t>Ergebnis je Aktie (brutto)</t>
        </is>
      </c>
      <c r="B39" s="5" t="inlineStr">
        <is>
          <t>Earnings per share</t>
        </is>
      </c>
      <c r="C39" t="n">
        <v>3</v>
      </c>
      <c r="D39" t="n">
        <v>2.23</v>
      </c>
      <c r="E39" t="n">
        <v>6.01</v>
      </c>
      <c r="F39" t="n">
        <v>3.32</v>
      </c>
      <c r="G39" t="n">
        <v>1.98</v>
      </c>
      <c r="H39" t="n">
        <v>3.55</v>
      </c>
      <c r="I39" t="n">
        <v>2.47</v>
      </c>
      <c r="J39" t="n">
        <v>3.44</v>
      </c>
      <c r="K39" t="n">
        <v>-1.45</v>
      </c>
      <c r="L39" t="n">
        <v>2.74</v>
      </c>
      <c r="M39" t="n">
        <v>1.64</v>
      </c>
      <c r="N39" t="n">
        <v>-4.04</v>
      </c>
      <c r="O39" t="n">
        <v>10.81</v>
      </c>
      <c r="P39" t="n">
        <v>6.02</v>
      </c>
      <c r="Q39" t="n">
        <v>2.52</v>
      </c>
      <c r="R39" t="n">
        <v>1.13</v>
      </c>
      <c r="S39" t="n">
        <v>0.31</v>
      </c>
      <c r="T39" t="n">
        <v>-1.14</v>
      </c>
      <c r="U39" t="n">
        <v>0.46</v>
      </c>
      <c r="V39" t="n">
        <v>3.07</v>
      </c>
      <c r="W39" t="inlineStr">
        <is>
          <t>-</t>
        </is>
      </c>
    </row>
    <row r="40">
      <c r="A40" s="5" t="inlineStr">
        <is>
          <t>Ergebnis je Aktie (unverwässert)</t>
        </is>
      </c>
      <c r="B40" s="5" t="inlineStr">
        <is>
          <t>Basic Earnings per share</t>
        </is>
      </c>
      <c r="C40" t="n">
        <v>3.05</v>
      </c>
      <c r="D40" t="n">
        <v>2.23</v>
      </c>
      <c r="E40" t="n">
        <v>5.45</v>
      </c>
      <c r="F40" t="n">
        <v>3.65</v>
      </c>
      <c r="G40" t="n">
        <v>1.98</v>
      </c>
      <c r="H40" t="n">
        <v>3.51</v>
      </c>
      <c r="I40" t="n">
        <v>2.36</v>
      </c>
      <c r="J40" t="n">
        <v>3.25</v>
      </c>
      <c r="K40" t="n">
        <v>-1.22</v>
      </c>
      <c r="L40" t="n">
        <v>2.5</v>
      </c>
      <c r="M40" t="n">
        <v>1.44</v>
      </c>
      <c r="N40" t="n">
        <v>-3.73</v>
      </c>
      <c r="O40" t="n">
        <v>9.199999999999999</v>
      </c>
      <c r="P40" t="n">
        <v>5.02</v>
      </c>
      <c r="Q40" t="n">
        <v>2.27</v>
      </c>
      <c r="R40" t="n">
        <v>1.07</v>
      </c>
      <c r="S40" t="n">
        <v>0.22</v>
      </c>
      <c r="T40" t="n">
        <v>-1.13</v>
      </c>
      <c r="U40" t="n">
        <v>0.5600000000000001</v>
      </c>
      <c r="V40" t="n">
        <v>2.56</v>
      </c>
      <c r="W40" t="n">
        <v>3.13</v>
      </c>
    </row>
    <row r="41">
      <c r="A41" s="5" t="inlineStr">
        <is>
          <t>Ergebnis je Aktie (verwässert)</t>
        </is>
      </c>
      <c r="B41" s="5" t="inlineStr">
        <is>
          <t>Diluted Earnings per share</t>
        </is>
      </c>
      <c r="C41" t="n">
        <v>3.05</v>
      </c>
      <c r="D41" t="n">
        <v>2.23</v>
      </c>
      <c r="E41" t="n">
        <v>5.45</v>
      </c>
      <c r="F41" t="n">
        <v>3.65</v>
      </c>
      <c r="G41" t="n">
        <v>1.98</v>
      </c>
      <c r="H41" t="n">
        <v>3.51</v>
      </c>
      <c r="I41" t="n">
        <v>2.36</v>
      </c>
      <c r="J41" t="n">
        <v>3.25</v>
      </c>
      <c r="K41" t="n">
        <v>-1.22</v>
      </c>
      <c r="L41" t="n">
        <v>2.5</v>
      </c>
      <c r="M41" t="n">
        <v>1.44</v>
      </c>
      <c r="N41" t="n">
        <v>-3.73</v>
      </c>
      <c r="O41" t="n">
        <v>9.199999999999999</v>
      </c>
      <c r="P41" t="n">
        <v>5.02</v>
      </c>
      <c r="Q41" t="n">
        <v>2.27</v>
      </c>
      <c r="R41" t="n">
        <v>1.07</v>
      </c>
      <c r="S41" t="n">
        <v>0.22</v>
      </c>
      <c r="T41" t="n">
        <v>-1.13</v>
      </c>
      <c r="U41" t="n">
        <v>0.5600000000000001</v>
      </c>
      <c r="V41" t="n">
        <v>2.56</v>
      </c>
      <c r="W41" t="n">
        <v>3.13</v>
      </c>
    </row>
    <row r="42">
      <c r="A42" s="5" t="inlineStr">
        <is>
          <t>Dividende je Aktie</t>
        </is>
      </c>
      <c r="B42" s="5" t="inlineStr">
        <is>
          <t>Dividend per share</t>
        </is>
      </c>
      <c r="C42" t="n">
        <v>1.5</v>
      </c>
      <c r="D42" t="n">
        <v>1.45</v>
      </c>
      <c r="E42" t="n">
        <v>1.4</v>
      </c>
      <c r="F42" t="n">
        <v>1.2</v>
      </c>
      <c r="G42" t="n">
        <v>0.5</v>
      </c>
      <c r="H42" t="n">
        <v>0.4</v>
      </c>
      <c r="I42" t="n">
        <v>0.4</v>
      </c>
      <c r="J42" t="n">
        <v>0.4</v>
      </c>
      <c r="K42" t="n">
        <v>0.4</v>
      </c>
      <c r="L42" t="n">
        <v>0.4</v>
      </c>
      <c r="M42" t="n">
        <v>0.4</v>
      </c>
      <c r="N42" t="n">
        <v>0.4</v>
      </c>
      <c r="O42" t="n">
        <v>3.5</v>
      </c>
      <c r="P42" t="n">
        <v>3</v>
      </c>
      <c r="Q42" t="n">
        <v>0.66</v>
      </c>
      <c r="R42" t="n">
        <v>0.33</v>
      </c>
      <c r="S42" t="inlineStr">
        <is>
          <t>-</t>
        </is>
      </c>
      <c r="T42" t="inlineStr">
        <is>
          <t>-</t>
        </is>
      </c>
      <c r="U42" t="n">
        <v>0.71</v>
      </c>
      <c r="V42" t="n">
        <v>2.57</v>
      </c>
      <c r="W42" t="n">
        <v>1.79</v>
      </c>
    </row>
    <row r="43">
      <c r="A43" s="5" t="inlineStr">
        <is>
          <t>Sonderdividende je Aktie</t>
        </is>
      </c>
      <c r="B43" s="5" t="inlineStr">
        <is>
          <t>Special Dividend per share</t>
        </is>
      </c>
      <c r="C43" t="inlineStr">
        <is>
          <t>-</t>
        </is>
      </c>
      <c r="D43" t="inlineStr">
        <is>
          <t>-</t>
        </is>
      </c>
      <c r="E43" t="inlineStr">
        <is>
          <t>-</t>
        </is>
      </c>
      <c r="F43" t="inlineStr">
        <is>
          <t>-</t>
        </is>
      </c>
      <c r="G43" t="n">
        <v>0.5</v>
      </c>
      <c r="H43" t="n">
        <v>1.6</v>
      </c>
      <c r="I43" t="n">
        <v>0.8</v>
      </c>
      <c r="J43" t="n">
        <v>0.8</v>
      </c>
      <c r="K43" t="n">
        <v>0.4</v>
      </c>
      <c r="L43" t="n">
        <v>1</v>
      </c>
      <c r="M43" t="n">
        <v>0.6</v>
      </c>
      <c r="N43" t="inlineStr">
        <is>
          <t>-</t>
        </is>
      </c>
      <c r="O43" t="n">
        <v>2.5</v>
      </c>
      <c r="P43" t="n">
        <v>2.5</v>
      </c>
      <c r="Q43" t="n">
        <v>0.33</v>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n">
        <v>22.6</v>
      </c>
      <c r="D44" t="n">
        <v>21.8</v>
      </c>
      <c r="E44" t="n">
        <v>21.1</v>
      </c>
      <c r="F44" t="n">
        <v>18.1</v>
      </c>
      <c r="G44" t="n">
        <v>13.7</v>
      </c>
      <c r="H44" t="n">
        <v>27.4</v>
      </c>
      <c r="I44" t="n">
        <v>16.4</v>
      </c>
      <c r="J44" t="n">
        <v>16.4</v>
      </c>
      <c r="K44" t="n">
        <v>10.9</v>
      </c>
      <c r="L44" t="n">
        <v>19.1</v>
      </c>
      <c r="M44" t="n">
        <v>13.7</v>
      </c>
      <c r="N44" t="n">
        <v>5.5</v>
      </c>
      <c r="O44" t="n">
        <v>47.9</v>
      </c>
      <c r="P44" t="n">
        <v>45.5</v>
      </c>
      <c r="Q44" t="n">
        <v>11.1</v>
      </c>
      <c r="R44" t="n">
        <v>6.2</v>
      </c>
      <c r="S44" t="inlineStr">
        <is>
          <t>-</t>
        </is>
      </c>
      <c r="T44" t="inlineStr">
        <is>
          <t>-</t>
        </is>
      </c>
      <c r="U44" t="n">
        <v>7</v>
      </c>
      <c r="V44" t="n">
        <v>36</v>
      </c>
      <c r="W44" t="inlineStr">
        <is>
          <t>-</t>
        </is>
      </c>
    </row>
    <row r="45">
      <c r="A45" s="5" t="inlineStr">
        <is>
          <t>Umsatz</t>
        </is>
      </c>
      <c r="B45" s="5" t="inlineStr">
        <is>
          <t>Revenue</t>
        </is>
      </c>
      <c r="C45" t="n">
        <v>5.09</v>
      </c>
      <c r="D45" t="n">
        <v>4.17</v>
      </c>
      <c r="E45" t="n">
        <v>8.06</v>
      </c>
      <c r="F45" t="n">
        <v>5.22</v>
      </c>
      <c r="G45" t="n">
        <v>3.54</v>
      </c>
      <c r="H45" t="n">
        <v>3.99</v>
      </c>
      <c r="I45" t="n">
        <v>3</v>
      </c>
      <c r="J45" t="n">
        <v>3.75</v>
      </c>
      <c r="K45" t="n">
        <v>-0.33</v>
      </c>
      <c r="L45" t="n">
        <v>3.88</v>
      </c>
      <c r="M45" t="n">
        <v>2.32</v>
      </c>
      <c r="N45" t="n">
        <v>-3.9</v>
      </c>
      <c r="O45" t="n">
        <v>11.46</v>
      </c>
      <c r="P45" t="n">
        <v>7.58</v>
      </c>
      <c r="Q45" t="n">
        <v>3.08</v>
      </c>
      <c r="R45" t="n">
        <v>2.01</v>
      </c>
      <c r="S45" t="n">
        <v>1.55</v>
      </c>
      <c r="T45" t="n">
        <v>1.87</v>
      </c>
      <c r="U45" t="n">
        <v>2.14</v>
      </c>
      <c r="V45" t="n">
        <v>4.97</v>
      </c>
      <c r="W45" t="inlineStr">
        <is>
          <t>-</t>
        </is>
      </c>
    </row>
    <row r="46">
      <c r="A46" s="5" t="inlineStr">
        <is>
          <t>Buchwert je Aktie</t>
        </is>
      </c>
      <c r="B46" s="5" t="inlineStr">
        <is>
          <t>Book value per share</t>
        </is>
      </c>
      <c r="C46" t="n">
        <v>30.59</v>
      </c>
      <c r="D46" t="n">
        <v>29.77</v>
      </c>
      <c r="E46" t="n">
        <v>29.57</v>
      </c>
      <c r="F46" t="n">
        <v>24.57</v>
      </c>
      <c r="G46" t="n">
        <v>22.16</v>
      </c>
      <c r="H46" t="n">
        <v>22.18</v>
      </c>
      <c r="I46" t="n">
        <v>20.36</v>
      </c>
      <c r="J46" t="n">
        <v>19.46</v>
      </c>
      <c r="K46" t="n">
        <v>17.44</v>
      </c>
      <c r="L46" t="n">
        <v>19.99</v>
      </c>
      <c r="M46" t="n">
        <v>18.91</v>
      </c>
      <c r="N46" t="n">
        <v>17.87</v>
      </c>
      <c r="O46" t="n">
        <v>25.68</v>
      </c>
      <c r="P46" t="n">
        <v>19.3</v>
      </c>
      <c r="Q46" t="n">
        <v>14.74</v>
      </c>
      <c r="R46" t="n">
        <v>13.4</v>
      </c>
      <c r="S46" t="n">
        <v>11.34</v>
      </c>
      <c r="T46" t="n">
        <v>11.1</v>
      </c>
      <c r="U46" t="n">
        <v>12.77</v>
      </c>
      <c r="V46" t="n">
        <v>14.12</v>
      </c>
      <c r="W46" t="inlineStr">
        <is>
          <t>-</t>
        </is>
      </c>
    </row>
    <row r="47">
      <c r="A47" s="5" t="inlineStr">
        <is>
          <t>Cashflow je Aktie</t>
        </is>
      </c>
      <c r="B47" s="5" t="inlineStr">
        <is>
          <t>Cashflow per share</t>
        </is>
      </c>
      <c r="C47" t="n">
        <v>-0.82</v>
      </c>
      <c r="D47" t="n">
        <v>0.66</v>
      </c>
      <c r="E47" t="n">
        <v>-0.03</v>
      </c>
      <c r="F47" t="n">
        <v>0.07000000000000001</v>
      </c>
      <c r="G47" t="n">
        <v>0.53</v>
      </c>
      <c r="H47" t="n">
        <v>-0.1</v>
      </c>
      <c r="I47" t="n">
        <v>-0.88</v>
      </c>
      <c r="J47" t="n">
        <v>-0.7</v>
      </c>
      <c r="K47" t="n">
        <v>0.07000000000000001</v>
      </c>
      <c r="L47" t="n">
        <v>-0.93</v>
      </c>
      <c r="M47" t="n">
        <v>-0.26</v>
      </c>
      <c r="N47" t="n">
        <v>0.22</v>
      </c>
      <c r="O47" t="n">
        <v>-0.18</v>
      </c>
      <c r="P47" t="n">
        <v>-0.27</v>
      </c>
      <c r="Q47" t="n">
        <v>-2.12</v>
      </c>
      <c r="R47" t="n">
        <v>0.19</v>
      </c>
      <c r="S47" t="n">
        <v>0.84</v>
      </c>
      <c r="T47" t="n">
        <v>0.36</v>
      </c>
      <c r="U47" t="n">
        <v>3.49</v>
      </c>
      <c r="V47" t="n">
        <v>4.59</v>
      </c>
      <c r="W47" t="inlineStr">
        <is>
          <t>-</t>
        </is>
      </c>
    </row>
    <row r="48">
      <c r="A48" s="5" t="inlineStr">
        <is>
          <t>Bilanzsumme je Aktie</t>
        </is>
      </c>
      <c r="B48" s="5" t="inlineStr">
        <is>
          <t>Total assets per share</t>
        </is>
      </c>
      <c r="C48" t="n">
        <v>32.68</v>
      </c>
      <c r="D48" t="n">
        <v>32.25</v>
      </c>
      <c r="E48" t="n">
        <v>31.4</v>
      </c>
      <c r="F48" t="n">
        <v>26.89</v>
      </c>
      <c r="G48" t="n">
        <v>23.93</v>
      </c>
      <c r="H48" t="n">
        <v>25.38</v>
      </c>
      <c r="I48" t="n">
        <v>22.72</v>
      </c>
      <c r="J48" t="n">
        <v>21.86</v>
      </c>
      <c r="K48" t="n">
        <v>20.43</v>
      </c>
      <c r="L48" t="n">
        <v>23.07</v>
      </c>
      <c r="M48" t="n">
        <v>21.2</v>
      </c>
      <c r="N48" t="n">
        <v>19.88</v>
      </c>
      <c r="O48" t="n">
        <v>27.39</v>
      </c>
      <c r="P48" t="n">
        <v>21.2</v>
      </c>
      <c r="Q48" t="n">
        <v>15.85</v>
      </c>
      <c r="R48" t="n">
        <v>18.09</v>
      </c>
      <c r="S48" t="n">
        <v>20.85</v>
      </c>
      <c r="T48" t="n">
        <v>21.91</v>
      </c>
      <c r="U48" t="n">
        <v>23.56</v>
      </c>
      <c r="V48" t="n">
        <v>20.89</v>
      </c>
      <c r="W48" t="inlineStr">
        <is>
          <t>-</t>
        </is>
      </c>
    </row>
    <row r="49">
      <c r="A49" s="5" t="inlineStr">
        <is>
          <t>Personal am Ende des Jahres</t>
        </is>
      </c>
      <c r="B49" s="5" t="inlineStr">
        <is>
          <t>Staff at the end of year</t>
        </is>
      </c>
      <c r="C49" t="n">
        <v>75</v>
      </c>
      <c r="D49" t="n">
        <v>71</v>
      </c>
      <c r="E49" t="n">
        <v>67</v>
      </c>
      <c r="F49" t="n">
        <v>63</v>
      </c>
      <c r="G49" t="n">
        <v>62</v>
      </c>
      <c r="H49" t="n">
        <v>56</v>
      </c>
      <c r="I49" t="n">
        <v>55</v>
      </c>
      <c r="J49" t="n">
        <v>54</v>
      </c>
      <c r="K49" t="n">
        <v>53</v>
      </c>
      <c r="L49" t="n">
        <v>51</v>
      </c>
      <c r="M49" t="n">
        <v>49</v>
      </c>
      <c r="N49" t="n">
        <v>48</v>
      </c>
      <c r="O49" t="n">
        <v>47</v>
      </c>
      <c r="P49" t="n">
        <v>44</v>
      </c>
      <c r="Q49" t="n">
        <v>50</v>
      </c>
      <c r="R49" t="n">
        <v>50</v>
      </c>
      <c r="S49" t="n">
        <v>50</v>
      </c>
      <c r="T49" t="n">
        <v>51</v>
      </c>
      <c r="U49" t="n">
        <v>50</v>
      </c>
      <c r="V49" t="n">
        <v>50</v>
      </c>
      <c r="W49" t="n">
        <v>49</v>
      </c>
    </row>
    <row r="50">
      <c r="A50" s="5" t="inlineStr">
        <is>
          <t>Personalaufwand in Mio. EUR</t>
        </is>
      </c>
      <c r="B50" s="5" t="inlineStr">
        <is>
          <t>Personnel expenses in M</t>
        </is>
      </c>
      <c r="C50" t="n">
        <v>21</v>
      </c>
      <c r="D50" t="n">
        <v>16.8</v>
      </c>
      <c r="E50" t="n">
        <v>20.7</v>
      </c>
      <c r="F50" t="n">
        <v>16.1</v>
      </c>
      <c r="G50" t="n">
        <v>14.9</v>
      </c>
      <c r="H50" t="n">
        <v>16.4</v>
      </c>
      <c r="I50" t="n">
        <v>13.8</v>
      </c>
      <c r="J50" t="n">
        <v>15.9</v>
      </c>
      <c r="K50" t="n">
        <v>13.8</v>
      </c>
      <c r="L50" t="n">
        <v>12</v>
      </c>
      <c r="M50" t="n">
        <v>13.4</v>
      </c>
      <c r="N50" t="n">
        <v>12</v>
      </c>
      <c r="O50" t="n">
        <v>17.9</v>
      </c>
      <c r="P50" t="n">
        <v>22</v>
      </c>
      <c r="Q50" t="n">
        <v>10</v>
      </c>
      <c r="R50" t="n">
        <v>9</v>
      </c>
      <c r="S50" t="n">
        <v>7.6</v>
      </c>
      <c r="T50" t="n">
        <v>7.6</v>
      </c>
      <c r="U50" t="n">
        <v>8.800000000000001</v>
      </c>
      <c r="V50" t="n">
        <v>10</v>
      </c>
      <c r="W50" t="n">
        <v>9</v>
      </c>
    </row>
    <row r="51">
      <c r="A51" s="5" t="inlineStr">
        <is>
          <t>Aufwand je Mitarbeiter in EUR</t>
        </is>
      </c>
      <c r="B51" s="5" t="inlineStr">
        <is>
          <t>Effort per employee</t>
        </is>
      </c>
      <c r="C51" t="n">
        <v>280000</v>
      </c>
      <c r="D51" t="n">
        <v>236620</v>
      </c>
      <c r="E51" t="n">
        <v>308955</v>
      </c>
      <c r="F51" t="n">
        <v>255556</v>
      </c>
      <c r="G51" t="n">
        <v>240323</v>
      </c>
      <c r="H51" t="n">
        <v>292857</v>
      </c>
      <c r="I51" t="n">
        <v>250909</v>
      </c>
      <c r="J51" t="n">
        <v>294444</v>
      </c>
      <c r="K51" t="n">
        <v>260377</v>
      </c>
      <c r="L51" t="n">
        <v>235294</v>
      </c>
      <c r="M51" t="n">
        <v>273469</v>
      </c>
      <c r="N51" t="n">
        <v>250000</v>
      </c>
      <c r="O51" t="n">
        <v>380851</v>
      </c>
      <c r="P51" t="n">
        <v>500000</v>
      </c>
      <c r="Q51" t="n">
        <v>200000</v>
      </c>
      <c r="R51" t="n">
        <v>180000</v>
      </c>
      <c r="S51" t="n">
        <v>152000</v>
      </c>
      <c r="T51" t="n">
        <v>149020</v>
      </c>
      <c r="U51" t="n">
        <v>176000</v>
      </c>
      <c r="V51" t="n">
        <v>200000</v>
      </c>
      <c r="W51" t="inlineStr">
        <is>
          <t>-</t>
        </is>
      </c>
    </row>
    <row r="52">
      <c r="A52" s="5" t="inlineStr">
        <is>
          <t>Umsatz je Aktie</t>
        </is>
      </c>
      <c r="B52" s="5" t="inlineStr">
        <is>
          <t>Revenue per share</t>
        </is>
      </c>
      <c r="C52" t="n">
        <v>1020000</v>
      </c>
      <c r="D52" t="n">
        <v>882662</v>
      </c>
      <c r="E52" t="n">
        <v>1810000</v>
      </c>
      <c r="F52" t="n">
        <v>1250000</v>
      </c>
      <c r="G52" t="n">
        <v>780806</v>
      </c>
      <c r="H52" t="n">
        <v>973304</v>
      </c>
      <c r="I52" t="n">
        <v>745600</v>
      </c>
      <c r="J52" t="n">
        <v>950778</v>
      </c>
      <c r="K52" t="n">
        <v>-85189</v>
      </c>
      <c r="L52" t="n">
        <v>1040000</v>
      </c>
      <c r="M52" t="n">
        <v>648122</v>
      </c>
      <c r="N52" t="n">
        <v>-1110000</v>
      </c>
      <c r="O52" t="n">
        <v>3510000</v>
      </c>
      <c r="P52" t="n">
        <v>2600000</v>
      </c>
      <c r="Q52" t="n">
        <v>1040000</v>
      </c>
      <c r="R52" t="n">
        <v>688000</v>
      </c>
      <c r="S52" t="n">
        <v>434000</v>
      </c>
      <c r="T52" t="n">
        <v>513725</v>
      </c>
      <c r="U52" t="n">
        <v>740000</v>
      </c>
      <c r="V52" t="n">
        <v>1560000</v>
      </c>
      <c r="W52" t="inlineStr">
        <is>
          <t>-</t>
        </is>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c r="W53" t="inlineStr">
        <is>
          <t>-</t>
        </is>
      </c>
    </row>
    <row r="54">
      <c r="A54" s="5" t="inlineStr">
        <is>
          <t>Gewinn je Mitarbeiter in EUR</t>
        </is>
      </c>
      <c r="B54" s="5" t="inlineStr">
        <is>
          <t>Earnings per employee</t>
        </is>
      </c>
      <c r="C54" t="n">
        <v>612000</v>
      </c>
      <c r="D54" t="n">
        <v>473239</v>
      </c>
      <c r="E54" t="n">
        <v>1350000</v>
      </c>
      <c r="F54" t="n">
        <v>796825</v>
      </c>
      <c r="G54" t="n">
        <v>435484</v>
      </c>
      <c r="H54" t="n">
        <v>853571</v>
      </c>
      <c r="I54" t="n">
        <v>585455</v>
      </c>
      <c r="J54" t="n">
        <v>824074</v>
      </c>
      <c r="K54" t="n">
        <v>-313208</v>
      </c>
      <c r="L54" t="n">
        <v>668627</v>
      </c>
      <c r="M54" t="n">
        <v>400000</v>
      </c>
      <c r="N54" t="n">
        <v>-1060000</v>
      </c>
      <c r="O54" t="n">
        <v>2900000</v>
      </c>
      <c r="P54" t="n">
        <v>1880000</v>
      </c>
      <c r="Q54" t="n">
        <v>826000</v>
      </c>
      <c r="R54" t="n">
        <v>364000</v>
      </c>
      <c r="S54" t="n">
        <v>62000</v>
      </c>
      <c r="T54" t="n">
        <v>-309804</v>
      </c>
      <c r="U54" t="n">
        <v>184000</v>
      </c>
      <c r="V54" t="n">
        <v>642000</v>
      </c>
      <c r="W54" t="inlineStr">
        <is>
          <t>-</t>
        </is>
      </c>
    </row>
    <row r="55">
      <c r="A55" s="5" t="inlineStr">
        <is>
          <t>KGV (Kurs/Gewinn)</t>
        </is>
      </c>
      <c r="B55" s="5" t="inlineStr">
        <is>
          <t>PE (price/earnings)</t>
        </is>
      </c>
      <c r="C55" t="n">
        <v>11.4</v>
      </c>
      <c r="D55" t="n">
        <v>15.9</v>
      </c>
      <c r="E55" t="n">
        <v>8</v>
      </c>
      <c r="F55" t="n">
        <v>8.4</v>
      </c>
      <c r="G55" t="n">
        <v>13.1</v>
      </c>
      <c r="H55" t="n">
        <v>6.2</v>
      </c>
      <c r="I55" t="n">
        <v>8.199999999999999</v>
      </c>
      <c r="J55" t="n">
        <v>6</v>
      </c>
      <c r="K55" t="inlineStr">
        <is>
          <t>-</t>
        </is>
      </c>
      <c r="L55" t="n">
        <v>8.300000000000001</v>
      </c>
      <c r="M55" t="n">
        <v>11.8</v>
      </c>
      <c r="N55" t="inlineStr">
        <is>
          <t>-</t>
        </is>
      </c>
      <c r="O55" t="n">
        <v>2.6</v>
      </c>
      <c r="P55" t="n">
        <v>3.5</v>
      </c>
      <c r="Q55" t="n">
        <v>5.8</v>
      </c>
      <c r="R55" t="n">
        <v>9.199999999999999</v>
      </c>
      <c r="S55" t="n">
        <v>59.1</v>
      </c>
      <c r="T55" t="inlineStr">
        <is>
          <t>-</t>
        </is>
      </c>
      <c r="U55" t="n">
        <v>35.5</v>
      </c>
      <c r="V55" t="n">
        <v>16.4</v>
      </c>
      <c r="W55" t="n">
        <v>8.300000000000001</v>
      </c>
    </row>
    <row r="56">
      <c r="A56" s="5" t="inlineStr">
        <is>
          <t>KUV (Kurs/Umsatz)</t>
        </is>
      </c>
      <c r="B56" s="5" t="inlineStr">
        <is>
          <t>PS (price/sales)</t>
        </is>
      </c>
      <c r="C56" t="n">
        <v>6.81</v>
      </c>
      <c r="D56" t="n">
        <v>8.49</v>
      </c>
      <c r="E56" t="n">
        <v>5.41</v>
      </c>
      <c r="F56" t="n">
        <v>5.89</v>
      </c>
      <c r="G56" t="n">
        <v>7.3</v>
      </c>
      <c r="H56" t="n">
        <v>5.48</v>
      </c>
      <c r="I56" t="n">
        <v>6.46</v>
      </c>
      <c r="J56" t="n">
        <v>5.2</v>
      </c>
      <c r="K56" t="n">
        <v>-47.19</v>
      </c>
      <c r="L56" t="n">
        <v>5.35</v>
      </c>
      <c r="M56" t="n">
        <v>7.3</v>
      </c>
      <c r="N56" t="n">
        <v>-2.68</v>
      </c>
      <c r="O56" t="n">
        <v>2.1</v>
      </c>
      <c r="P56" t="n">
        <v>2.29</v>
      </c>
      <c r="Q56" t="n">
        <v>4.3</v>
      </c>
      <c r="R56" t="n">
        <v>4.91</v>
      </c>
      <c r="S56" t="n">
        <v>8.390000000000001</v>
      </c>
      <c r="T56" t="n">
        <v>5.01</v>
      </c>
      <c r="U56" t="n">
        <v>9.32</v>
      </c>
      <c r="V56" t="n">
        <v>8.460000000000001</v>
      </c>
      <c r="W56" t="inlineStr">
        <is>
          <t>-</t>
        </is>
      </c>
    </row>
    <row r="57">
      <c r="A57" s="5" t="inlineStr">
        <is>
          <t>KBV (Kurs/Buchwert)</t>
        </is>
      </c>
      <c r="B57" s="5" t="inlineStr">
        <is>
          <t>PB (price/book value)</t>
        </is>
      </c>
      <c r="C57" t="n">
        <v>1.13</v>
      </c>
      <c r="D57" t="n">
        <v>1.19</v>
      </c>
      <c r="E57" t="n">
        <v>1.47</v>
      </c>
      <c r="F57" t="n">
        <v>1.25</v>
      </c>
      <c r="G57" t="n">
        <v>1.17</v>
      </c>
      <c r="H57" t="n">
        <v>0.98</v>
      </c>
      <c r="I57" t="n">
        <v>0.95</v>
      </c>
      <c r="J57" t="n">
        <v>1</v>
      </c>
      <c r="K57" t="n">
        <v>0.89</v>
      </c>
      <c r="L57" t="n">
        <v>1.04</v>
      </c>
      <c r="M57" t="n">
        <v>0.9</v>
      </c>
      <c r="N57" t="n">
        <v>0.58</v>
      </c>
      <c r="O57" t="n">
        <v>0.98</v>
      </c>
      <c r="P57" t="n">
        <v>0.91</v>
      </c>
      <c r="Q57" t="n">
        <v>0.9</v>
      </c>
      <c r="R57" t="n">
        <v>0.74</v>
      </c>
      <c r="S57" t="n">
        <v>1.15</v>
      </c>
      <c r="T57" t="n">
        <v>0.85</v>
      </c>
      <c r="U57" t="n">
        <v>1.56</v>
      </c>
      <c r="V57" t="n">
        <v>2.98</v>
      </c>
      <c r="W57" t="inlineStr">
        <is>
          <t>-</t>
        </is>
      </c>
    </row>
    <row r="58">
      <c r="A58" s="5" t="inlineStr">
        <is>
          <t>KCV (Kurs/Cashflow)</t>
        </is>
      </c>
      <c r="B58" s="5" t="inlineStr">
        <is>
          <t>PC (price/cashflow)</t>
        </is>
      </c>
      <c r="C58" t="n">
        <v>-42.44</v>
      </c>
      <c r="D58" t="n">
        <v>53.79</v>
      </c>
      <c r="E58" t="n">
        <v>-1312</v>
      </c>
      <c r="F58" t="n">
        <v>420.68</v>
      </c>
      <c r="G58" t="n">
        <v>49.1</v>
      </c>
      <c r="H58" t="n">
        <v>-213.25</v>
      </c>
      <c r="I58" t="n">
        <v>-21.88</v>
      </c>
      <c r="J58" t="n">
        <v>-27.77</v>
      </c>
      <c r="K58" t="n">
        <v>235.94</v>
      </c>
      <c r="L58" t="n">
        <v>-22.25</v>
      </c>
      <c r="M58" t="n">
        <v>-66.31</v>
      </c>
      <c r="N58" t="n">
        <v>47.72</v>
      </c>
      <c r="O58" t="n">
        <v>-133.48</v>
      </c>
      <c r="P58" t="n">
        <v>-63.9</v>
      </c>
      <c r="Q58" t="n">
        <v>-6.25</v>
      </c>
      <c r="R58" t="n">
        <v>51.2</v>
      </c>
      <c r="S58" t="n">
        <v>15.56</v>
      </c>
      <c r="T58" t="n">
        <v>26.24</v>
      </c>
      <c r="U58" t="n">
        <v>5.7</v>
      </c>
      <c r="V58" t="n">
        <v>9.17</v>
      </c>
      <c r="W58" t="inlineStr">
        <is>
          <t>-</t>
        </is>
      </c>
    </row>
    <row r="59">
      <c r="A59" s="5" t="inlineStr">
        <is>
          <t>Dividendenrendite in %</t>
        </is>
      </c>
      <c r="B59" s="5" t="inlineStr">
        <is>
          <t>Dividend Yield in %</t>
        </is>
      </c>
      <c r="C59" t="n">
        <v>4.32</v>
      </c>
      <c r="D59" t="n">
        <v>4.1</v>
      </c>
      <c r="E59" t="n">
        <v>3.21</v>
      </c>
      <c r="F59" t="n">
        <v>3.9</v>
      </c>
      <c r="G59" t="n">
        <v>1.93</v>
      </c>
      <c r="H59" t="n">
        <v>1.83</v>
      </c>
      <c r="I59" t="n">
        <v>2.07</v>
      </c>
      <c r="J59" t="n">
        <v>2.05</v>
      </c>
      <c r="K59" t="n">
        <v>2.58</v>
      </c>
      <c r="L59" t="n">
        <v>1.92</v>
      </c>
      <c r="M59" t="n">
        <v>2.36</v>
      </c>
      <c r="N59" t="n">
        <v>3.83</v>
      </c>
      <c r="O59" t="n">
        <v>14.52</v>
      </c>
      <c r="P59" t="n">
        <v>17.29</v>
      </c>
      <c r="Q59" t="n">
        <v>4.98</v>
      </c>
      <c r="R59" t="n">
        <v>3.34</v>
      </c>
      <c r="S59" t="inlineStr">
        <is>
          <t>-</t>
        </is>
      </c>
      <c r="T59" t="inlineStr">
        <is>
          <t>-</t>
        </is>
      </c>
      <c r="U59" t="n">
        <v>3.57</v>
      </c>
      <c r="V59" t="n">
        <v>6.11</v>
      </c>
      <c r="W59" t="n">
        <v>6.85</v>
      </c>
    </row>
    <row r="60">
      <c r="A60" s="5" t="inlineStr">
        <is>
          <t>Gewinnrendite in %</t>
        </is>
      </c>
      <c r="B60" s="5" t="inlineStr">
        <is>
          <t>Return on profit in %</t>
        </is>
      </c>
      <c r="C60" t="n">
        <v>8.800000000000001</v>
      </c>
      <c r="D60" t="n">
        <v>6.3</v>
      </c>
      <c r="E60" t="n">
        <v>12.5</v>
      </c>
      <c r="F60" t="n">
        <v>11.9</v>
      </c>
      <c r="G60" t="n">
        <v>7.7</v>
      </c>
      <c r="H60" t="n">
        <v>16.1</v>
      </c>
      <c r="I60" t="n">
        <v>12.2</v>
      </c>
      <c r="J60" t="n">
        <v>16.7</v>
      </c>
      <c r="K60" t="n">
        <v>-7.9</v>
      </c>
      <c r="L60" t="n">
        <v>12</v>
      </c>
      <c r="M60" t="n">
        <v>8.5</v>
      </c>
      <c r="N60" t="n">
        <v>-35.7</v>
      </c>
      <c r="O60" t="n">
        <v>38.2</v>
      </c>
      <c r="P60" t="n">
        <v>28.9</v>
      </c>
      <c r="Q60" t="n">
        <v>17.1</v>
      </c>
      <c r="R60" t="n">
        <v>10.8</v>
      </c>
      <c r="S60" t="n">
        <v>1.7</v>
      </c>
      <c r="T60" t="n">
        <v>-12.1</v>
      </c>
      <c r="U60" t="n">
        <v>2.8</v>
      </c>
      <c r="V60" t="n">
        <v>6.1</v>
      </c>
      <c r="W60" t="n">
        <v>12</v>
      </c>
    </row>
    <row r="61">
      <c r="A61" s="5" t="inlineStr">
        <is>
          <t>Eigenkapitalrendite in %</t>
        </is>
      </c>
      <c r="B61" s="5" t="inlineStr">
        <is>
          <t>Return on Equity in %</t>
        </is>
      </c>
      <c r="C61" t="n">
        <v>9.970000000000001</v>
      </c>
      <c r="D61" t="n">
        <v>7.5</v>
      </c>
      <c r="E61" t="n">
        <v>20.32</v>
      </c>
      <c r="F61" t="n">
        <v>13.58</v>
      </c>
      <c r="G61" t="n">
        <v>8.91</v>
      </c>
      <c r="H61" t="n">
        <v>15.75</v>
      </c>
      <c r="I61" t="n">
        <v>11.57</v>
      </c>
      <c r="J61" t="n">
        <v>16.72</v>
      </c>
      <c r="K61" t="n">
        <v>-6.95</v>
      </c>
      <c r="L61" t="n">
        <v>12.45</v>
      </c>
      <c r="M61" t="n">
        <v>7.57</v>
      </c>
      <c r="N61" t="n">
        <v>-20.87</v>
      </c>
      <c r="O61" t="n">
        <v>36.91</v>
      </c>
      <c r="P61" t="n">
        <v>28.37</v>
      </c>
      <c r="Q61" t="n">
        <v>16.68</v>
      </c>
      <c r="R61" t="n">
        <v>7.94</v>
      </c>
      <c r="S61" t="n">
        <v>1.95</v>
      </c>
      <c r="T61" t="n">
        <v>-10.17</v>
      </c>
      <c r="U61" t="n">
        <v>5.15</v>
      </c>
      <c r="V61" t="n">
        <v>16.24</v>
      </c>
      <c r="W61" t="inlineStr">
        <is>
          <t>-</t>
        </is>
      </c>
    </row>
    <row r="62">
      <c r="A62" s="5" t="inlineStr">
        <is>
          <t>Umsatzrendite in %</t>
        </is>
      </c>
      <c r="B62" s="5" t="inlineStr">
        <is>
          <t>Return on sales in %</t>
        </is>
      </c>
      <c r="C62" t="n">
        <v>59.92</v>
      </c>
      <c r="D62" t="n">
        <v>53.59</v>
      </c>
      <c r="E62" t="n">
        <v>74.53</v>
      </c>
      <c r="F62" t="n">
        <v>63.95</v>
      </c>
      <c r="G62" t="n">
        <v>55.79</v>
      </c>
      <c r="H62" t="n">
        <v>87.70999999999999</v>
      </c>
      <c r="I62" t="n">
        <v>78.54000000000001</v>
      </c>
      <c r="J62" t="n">
        <v>86.73999999999999</v>
      </c>
      <c r="K62" t="n">
        <v>368.89</v>
      </c>
      <c r="L62" t="n">
        <v>64.09999999999999</v>
      </c>
      <c r="M62" t="n">
        <v>61.64</v>
      </c>
      <c r="N62" t="n">
        <v>95.69</v>
      </c>
      <c r="O62" t="n">
        <v>82.73</v>
      </c>
      <c r="P62" t="n">
        <v>72.29000000000001</v>
      </c>
      <c r="Q62" t="n">
        <v>79.73</v>
      </c>
      <c r="R62" t="n">
        <v>52.91</v>
      </c>
      <c r="S62" t="n">
        <v>14.29</v>
      </c>
      <c r="T62" t="n">
        <v>-60.31</v>
      </c>
      <c r="U62" t="n">
        <v>30.77</v>
      </c>
      <c r="V62" t="n">
        <v>46.12</v>
      </c>
      <c r="W62" t="inlineStr">
        <is>
          <t>-</t>
        </is>
      </c>
    </row>
    <row r="63">
      <c r="A63" s="5" t="inlineStr">
        <is>
          <t>Gesamtkapitalrendite in %</t>
        </is>
      </c>
      <c r="B63" s="5" t="inlineStr">
        <is>
          <t>Total Return on Investment in %</t>
        </is>
      </c>
      <c r="C63" t="n">
        <v>9.5</v>
      </c>
      <c r="D63" t="n">
        <v>7.07</v>
      </c>
      <c r="E63" t="n">
        <v>19.26</v>
      </c>
      <c r="F63" t="n">
        <v>12.56</v>
      </c>
      <c r="G63" t="n">
        <v>8.31</v>
      </c>
      <c r="H63" t="n">
        <v>13.83</v>
      </c>
      <c r="I63" t="n">
        <v>10.62</v>
      </c>
      <c r="J63" t="n">
        <v>15.12</v>
      </c>
      <c r="K63" t="n">
        <v>-5.93</v>
      </c>
      <c r="L63" t="n">
        <v>10.79</v>
      </c>
      <c r="M63" t="n">
        <v>6.75</v>
      </c>
      <c r="N63" t="n">
        <v>-18.77</v>
      </c>
      <c r="O63" t="n">
        <v>34.61</v>
      </c>
      <c r="P63" t="n">
        <v>25.84</v>
      </c>
      <c r="Q63" t="n">
        <v>15.51</v>
      </c>
      <c r="R63" t="n">
        <v>5.88</v>
      </c>
      <c r="S63" t="n">
        <v>1.06</v>
      </c>
      <c r="T63" t="n">
        <v>-5.15</v>
      </c>
      <c r="U63" t="n">
        <v>2.79</v>
      </c>
      <c r="V63" t="n">
        <v>10.98</v>
      </c>
      <c r="W63" t="inlineStr">
        <is>
          <t>-</t>
        </is>
      </c>
    </row>
    <row r="64">
      <c r="A64" s="5" t="inlineStr">
        <is>
          <t>Return on Investment in %</t>
        </is>
      </c>
      <c r="B64" s="5" t="inlineStr">
        <is>
          <t>Return on Investment in %</t>
        </is>
      </c>
      <c r="C64" t="n">
        <v>9.34</v>
      </c>
      <c r="D64" t="n">
        <v>6.92</v>
      </c>
      <c r="E64" t="n">
        <v>19.14</v>
      </c>
      <c r="F64" t="n">
        <v>12.41</v>
      </c>
      <c r="G64" t="n">
        <v>8.25</v>
      </c>
      <c r="H64" t="n">
        <v>13.77</v>
      </c>
      <c r="I64" t="n">
        <v>10.36</v>
      </c>
      <c r="J64" t="n">
        <v>14.88</v>
      </c>
      <c r="K64" t="n">
        <v>-5.93</v>
      </c>
      <c r="L64" t="n">
        <v>10.79</v>
      </c>
      <c r="M64" t="n">
        <v>6.75</v>
      </c>
      <c r="N64" t="n">
        <v>-18.77</v>
      </c>
      <c r="O64" t="n">
        <v>34.61</v>
      </c>
      <c r="P64" t="n">
        <v>25.84</v>
      </c>
      <c r="Q64" t="n">
        <v>15.51</v>
      </c>
      <c r="R64" t="n">
        <v>5.88</v>
      </c>
      <c r="S64" t="n">
        <v>1.06</v>
      </c>
      <c r="T64" t="n">
        <v>-5.15</v>
      </c>
      <c r="U64" t="n">
        <v>2.79</v>
      </c>
      <c r="V64" t="n">
        <v>10.98</v>
      </c>
      <c r="W64" t="inlineStr">
        <is>
          <t>-</t>
        </is>
      </c>
    </row>
    <row r="65">
      <c r="A65" s="5" t="inlineStr">
        <is>
          <t>Arbeitsintensität in %</t>
        </is>
      </c>
      <c r="B65" s="5" t="inlineStr">
        <is>
          <t>Work Intensity in %</t>
        </is>
      </c>
      <c r="C65" t="n">
        <v>21.24</v>
      </c>
      <c r="D65" t="n">
        <v>21.68</v>
      </c>
      <c r="E65" t="n">
        <v>36.9</v>
      </c>
      <c r="F65" t="n">
        <v>17.99</v>
      </c>
      <c r="G65" t="n">
        <v>14.85</v>
      </c>
      <c r="H65" t="n">
        <v>29.73</v>
      </c>
      <c r="I65" t="n">
        <v>24.81</v>
      </c>
      <c r="J65" t="n">
        <v>20.17</v>
      </c>
      <c r="K65" t="n">
        <v>18.33</v>
      </c>
      <c r="L65" t="n">
        <v>22.71</v>
      </c>
      <c r="M65" t="n">
        <v>43.75</v>
      </c>
      <c r="N65" t="n">
        <v>45.94</v>
      </c>
      <c r="O65" t="n">
        <v>46.4</v>
      </c>
      <c r="P65" t="n">
        <v>61.07</v>
      </c>
      <c r="Q65" t="n">
        <v>24.48</v>
      </c>
      <c r="R65" t="n">
        <v>18.65</v>
      </c>
      <c r="S65" t="n">
        <v>11.58</v>
      </c>
      <c r="T65" t="n">
        <v>11.6</v>
      </c>
      <c r="U65" t="n">
        <v>11.37</v>
      </c>
      <c r="V65" t="n">
        <v>13.58</v>
      </c>
      <c r="W65" t="n">
        <v>18.6</v>
      </c>
    </row>
    <row r="66">
      <c r="A66" s="5" t="inlineStr">
        <is>
          <t>Eigenkapitalquote in %</t>
        </is>
      </c>
      <c r="B66" s="5" t="inlineStr">
        <is>
          <t>Equity Ratio in %</t>
        </is>
      </c>
      <c r="C66" t="n">
        <v>93.61</v>
      </c>
      <c r="D66" t="n">
        <v>92.29000000000001</v>
      </c>
      <c r="E66" t="n">
        <v>94.18000000000001</v>
      </c>
      <c r="F66" t="n">
        <v>91.34999999999999</v>
      </c>
      <c r="G66" t="n">
        <v>92.63</v>
      </c>
      <c r="H66" t="n">
        <v>87.41</v>
      </c>
      <c r="I66" t="n">
        <v>89.59999999999999</v>
      </c>
      <c r="J66" t="n">
        <v>89.03</v>
      </c>
      <c r="K66" t="n">
        <v>85.34999999999999</v>
      </c>
      <c r="L66" t="n">
        <v>86.65000000000001</v>
      </c>
      <c r="M66" t="n">
        <v>89.16</v>
      </c>
      <c r="N66" t="n">
        <v>89.90000000000001</v>
      </c>
      <c r="O66" t="n">
        <v>93.76000000000001</v>
      </c>
      <c r="P66" t="n">
        <v>91.06999999999999</v>
      </c>
      <c r="Q66" t="n">
        <v>92.98</v>
      </c>
      <c r="R66" t="n">
        <v>74.05</v>
      </c>
      <c r="S66" t="n">
        <v>54.37</v>
      </c>
      <c r="T66" t="n">
        <v>50.65</v>
      </c>
      <c r="U66" t="n">
        <v>54.2</v>
      </c>
      <c r="V66" t="n">
        <v>67.61</v>
      </c>
      <c r="W66" t="n">
        <v>45.26</v>
      </c>
    </row>
    <row r="67">
      <c r="A67" s="5" t="inlineStr">
        <is>
          <t>Fremdkapitalquote in %</t>
        </is>
      </c>
      <c r="B67" s="5" t="inlineStr">
        <is>
          <t>Debt Ratio in %</t>
        </is>
      </c>
      <c r="C67" t="n">
        <v>6.39</v>
      </c>
      <c r="D67" t="n">
        <v>7.71</v>
      </c>
      <c r="E67" t="n">
        <v>5.82</v>
      </c>
      <c r="F67" t="n">
        <v>8.65</v>
      </c>
      <c r="G67" t="n">
        <v>7.37</v>
      </c>
      <c r="H67" t="n">
        <v>12.59</v>
      </c>
      <c r="I67" t="n">
        <v>10.4</v>
      </c>
      <c r="J67" t="n">
        <v>10.97</v>
      </c>
      <c r="K67" t="n">
        <v>14.65</v>
      </c>
      <c r="L67" t="n">
        <v>13.35</v>
      </c>
      <c r="M67" t="n">
        <v>10.84</v>
      </c>
      <c r="N67" t="n">
        <v>10.1</v>
      </c>
      <c r="O67" t="n">
        <v>6.24</v>
      </c>
      <c r="P67" t="n">
        <v>8.93</v>
      </c>
      <c r="Q67" t="n">
        <v>7.02</v>
      </c>
      <c r="R67" t="n">
        <v>25.95</v>
      </c>
      <c r="S67" t="n">
        <v>45.63</v>
      </c>
      <c r="T67" t="n">
        <v>49.35</v>
      </c>
      <c r="U67" t="n">
        <v>45.8</v>
      </c>
      <c r="V67" t="n">
        <v>32.39</v>
      </c>
      <c r="W67" t="n">
        <v>54.74</v>
      </c>
    </row>
    <row r="68">
      <c r="A68" s="5" t="inlineStr">
        <is>
          <t>Verschuldungsgrad in %</t>
        </is>
      </c>
      <c r="B68" s="5" t="inlineStr">
        <is>
          <t>Finance Gearing in %</t>
        </is>
      </c>
      <c r="C68" t="n">
        <v>6.82</v>
      </c>
      <c r="D68" t="n">
        <v>8.35</v>
      </c>
      <c r="E68" t="n">
        <v>6.18</v>
      </c>
      <c r="F68" t="n">
        <v>9.470000000000001</v>
      </c>
      <c r="G68" t="n">
        <v>7.95</v>
      </c>
      <c r="H68" t="n">
        <v>14.4</v>
      </c>
      <c r="I68" t="n">
        <v>11.6</v>
      </c>
      <c r="J68" t="n">
        <v>12.32</v>
      </c>
      <c r="K68" t="n">
        <v>17.16</v>
      </c>
      <c r="L68" t="n">
        <v>15.41</v>
      </c>
      <c r="M68" t="n">
        <v>12.16</v>
      </c>
      <c r="N68" t="n">
        <v>11.23</v>
      </c>
      <c r="O68" t="n">
        <v>6.65</v>
      </c>
      <c r="P68" t="n">
        <v>9.81</v>
      </c>
      <c r="Q68" t="n">
        <v>7.55</v>
      </c>
      <c r="R68" t="n">
        <v>35.05</v>
      </c>
      <c r="S68" t="n">
        <v>83.93000000000001</v>
      </c>
      <c r="T68" t="n">
        <v>97.43000000000001</v>
      </c>
      <c r="U68" t="n">
        <v>84.51000000000001</v>
      </c>
      <c r="V68" t="n">
        <v>47.9</v>
      </c>
      <c r="W68" t="n">
        <v>120.93</v>
      </c>
    </row>
    <row r="69">
      <c r="A69" s="5" t="inlineStr"/>
      <c r="B69" s="5" t="inlineStr"/>
    </row>
    <row r="70">
      <c r="A70" s="5" t="inlineStr">
        <is>
          <t>Kurzfristige Vermögensquote in %</t>
        </is>
      </c>
      <c r="B70" s="5" t="inlineStr">
        <is>
          <t>Current Assets Ratio in %</t>
        </is>
      </c>
      <c r="C70" t="n">
        <v>21.24</v>
      </c>
      <c r="D70" t="n">
        <v>21.68</v>
      </c>
      <c r="E70" t="n">
        <v>36.9</v>
      </c>
      <c r="F70" t="n">
        <v>17.99</v>
      </c>
      <c r="G70" t="n">
        <v>14.85</v>
      </c>
      <c r="H70" t="n">
        <v>29.73</v>
      </c>
      <c r="I70" t="n">
        <v>24.81</v>
      </c>
      <c r="J70" t="n">
        <v>20.17</v>
      </c>
      <c r="K70" t="n">
        <v>18.33</v>
      </c>
      <c r="L70" t="n">
        <v>22.71</v>
      </c>
      <c r="M70" t="n">
        <v>43.75</v>
      </c>
      <c r="N70" t="n">
        <v>45.94</v>
      </c>
      <c r="O70" t="n">
        <v>46.4</v>
      </c>
      <c r="P70" t="n">
        <v>61.07</v>
      </c>
      <c r="Q70" t="n">
        <v>24.48</v>
      </c>
      <c r="R70" t="n">
        <v>18.65</v>
      </c>
      <c r="S70" t="n">
        <v>11.58</v>
      </c>
      <c r="T70" t="n">
        <v>11.6</v>
      </c>
      <c r="U70" t="n">
        <v>11.37</v>
      </c>
      <c r="V70" t="n">
        <v>13.58</v>
      </c>
    </row>
    <row r="71">
      <c r="A71" s="5" t="inlineStr">
        <is>
          <t>Nettogewinn Marge in %</t>
        </is>
      </c>
      <c r="B71" s="5" t="inlineStr">
        <is>
          <t>Net Profit Marge in %</t>
        </is>
      </c>
      <c r="C71" t="n">
        <v>901.77</v>
      </c>
      <c r="D71" t="n">
        <v>805.76</v>
      </c>
      <c r="E71" t="n">
        <v>1121.59</v>
      </c>
      <c r="F71" t="n">
        <v>961.6900000000001</v>
      </c>
      <c r="G71" t="n">
        <v>762.71</v>
      </c>
      <c r="H71" t="n">
        <v>1197.99</v>
      </c>
      <c r="I71" t="n">
        <v>1073.33</v>
      </c>
      <c r="J71" t="n">
        <v>1186.67</v>
      </c>
      <c r="K71" t="n">
        <v>5030.3</v>
      </c>
      <c r="L71" t="n">
        <v>878.87</v>
      </c>
      <c r="M71" t="n">
        <v>844.83</v>
      </c>
      <c r="N71" t="n">
        <v>1310.26</v>
      </c>
      <c r="O71" t="n">
        <v>1191.1</v>
      </c>
      <c r="P71" t="n">
        <v>1091.03</v>
      </c>
      <c r="Q71" t="n">
        <v>1340.91</v>
      </c>
      <c r="R71" t="n">
        <v>905.47</v>
      </c>
      <c r="S71" t="n">
        <v>200</v>
      </c>
      <c r="T71" t="n">
        <v>-844.92</v>
      </c>
      <c r="U71" t="n">
        <v>429.91</v>
      </c>
      <c r="V71" t="n">
        <v>645.88</v>
      </c>
    </row>
    <row r="72">
      <c r="A72" s="5" t="inlineStr">
        <is>
          <t>Operative Ergebnis Marge in %</t>
        </is>
      </c>
      <c r="B72" s="5" t="inlineStr">
        <is>
          <t>EBIT Marge in %</t>
        </is>
      </c>
      <c r="C72" t="n">
        <v>882.12</v>
      </c>
      <c r="D72" t="n">
        <v>815.35</v>
      </c>
      <c r="E72" t="n">
        <v>1126.55</v>
      </c>
      <c r="F72" t="n">
        <v>967.4299999999999</v>
      </c>
      <c r="G72" t="n">
        <v>757.0599999999999</v>
      </c>
      <c r="H72" t="n">
        <v>1208.02</v>
      </c>
      <c r="I72" t="n">
        <v>1126.67</v>
      </c>
      <c r="J72" t="n">
        <v>1232</v>
      </c>
      <c r="K72" t="n">
        <v>6939.39</v>
      </c>
      <c r="L72" t="n">
        <v>948.45</v>
      </c>
      <c r="M72" t="n">
        <v>879.3099999999999</v>
      </c>
      <c r="N72" t="n">
        <v>1551.28</v>
      </c>
      <c r="O72" t="n">
        <v>1315.88</v>
      </c>
      <c r="P72" t="n">
        <v>1176.78</v>
      </c>
      <c r="Q72" t="n">
        <v>1350.65</v>
      </c>
      <c r="R72" t="n">
        <v>1064.68</v>
      </c>
      <c r="S72" t="n">
        <v>503.23</v>
      </c>
      <c r="T72" t="n">
        <v>-556.15</v>
      </c>
      <c r="U72" t="n">
        <v>429.91</v>
      </c>
      <c r="V72" t="n">
        <v>927.5700000000001</v>
      </c>
    </row>
    <row r="73">
      <c r="A73" s="5" t="inlineStr">
        <is>
          <t>Vermögensumsschlag in %</t>
        </is>
      </c>
      <c r="B73" s="5" t="inlineStr">
        <is>
          <t>Asset Turnover in %</t>
        </is>
      </c>
      <c r="C73" t="n">
        <v>1.04</v>
      </c>
      <c r="D73" t="n">
        <v>0.86</v>
      </c>
      <c r="E73" t="n">
        <v>1.71</v>
      </c>
      <c r="F73" t="n">
        <v>1.29</v>
      </c>
      <c r="G73" t="n">
        <v>1.08</v>
      </c>
      <c r="H73" t="n">
        <v>1.15</v>
      </c>
      <c r="I73" t="n">
        <v>0.97</v>
      </c>
      <c r="J73" t="n">
        <v>1.25</v>
      </c>
      <c r="K73" t="n">
        <v>-0.12</v>
      </c>
      <c r="L73" t="n">
        <v>1.23</v>
      </c>
      <c r="M73" t="n">
        <v>0.8</v>
      </c>
      <c r="N73" t="n">
        <v>-1.43</v>
      </c>
      <c r="O73" t="n">
        <v>2.91</v>
      </c>
      <c r="P73" t="n">
        <v>2.37</v>
      </c>
      <c r="Q73" t="n">
        <v>1.16</v>
      </c>
      <c r="R73" t="n">
        <v>0.65</v>
      </c>
      <c r="S73" t="n">
        <v>0.53</v>
      </c>
      <c r="T73" t="n">
        <v>0.61</v>
      </c>
      <c r="U73" t="n">
        <v>0.65</v>
      </c>
      <c r="V73" t="n">
        <v>1.7</v>
      </c>
    </row>
    <row r="74">
      <c r="A74" s="5" t="inlineStr">
        <is>
          <t>Langfristige Vermögensquote in %</t>
        </is>
      </c>
      <c r="B74" s="5" t="inlineStr">
        <is>
          <t>Non-Current Assets Ratio in %</t>
        </is>
      </c>
      <c r="C74" t="n">
        <v>78.76000000000001</v>
      </c>
      <c r="D74" t="n">
        <v>78.31999999999999</v>
      </c>
      <c r="E74" t="n">
        <v>63.1</v>
      </c>
      <c r="F74" t="n">
        <v>82.01000000000001</v>
      </c>
      <c r="G74" t="n">
        <v>85.15000000000001</v>
      </c>
      <c r="H74" t="n">
        <v>70.27</v>
      </c>
      <c r="I74" t="n">
        <v>75.19</v>
      </c>
      <c r="J74" t="n">
        <v>79.83</v>
      </c>
      <c r="K74" t="n">
        <v>81.67</v>
      </c>
      <c r="L74" t="n">
        <v>77.29000000000001</v>
      </c>
      <c r="M74" t="n">
        <v>56.25</v>
      </c>
      <c r="N74" t="n">
        <v>54.06</v>
      </c>
      <c r="O74" t="n">
        <v>53.6</v>
      </c>
      <c r="P74" t="n">
        <v>38.93</v>
      </c>
      <c r="Q74" t="n">
        <v>75.52</v>
      </c>
      <c r="R74" t="n">
        <v>81.31999999999999</v>
      </c>
      <c r="S74" t="n">
        <v>88.25</v>
      </c>
      <c r="T74" t="n">
        <v>88.17</v>
      </c>
      <c r="U74" t="n">
        <v>88.63</v>
      </c>
      <c r="V74" t="n">
        <v>86.39</v>
      </c>
    </row>
    <row r="75">
      <c r="A75" s="5" t="inlineStr">
        <is>
          <t>Gesamtkapitalrentabilität</t>
        </is>
      </c>
      <c r="B75" s="5" t="inlineStr">
        <is>
          <t>ROA Return on Assets in %</t>
        </is>
      </c>
      <c r="C75" t="n">
        <v>9.34</v>
      </c>
      <c r="D75" t="n">
        <v>6.92</v>
      </c>
      <c r="E75" t="n">
        <v>19.14</v>
      </c>
      <c r="F75" t="n">
        <v>12.41</v>
      </c>
      <c r="G75" t="n">
        <v>8.25</v>
      </c>
      <c r="H75" t="n">
        <v>13.77</v>
      </c>
      <c r="I75" t="n">
        <v>10.36</v>
      </c>
      <c r="J75" t="n">
        <v>14.88</v>
      </c>
      <c r="K75" t="n">
        <v>-5.93</v>
      </c>
      <c r="L75" t="n">
        <v>10.79</v>
      </c>
      <c r="M75" t="n">
        <v>6.75</v>
      </c>
      <c r="N75" t="n">
        <v>-18.77</v>
      </c>
      <c r="O75" t="n">
        <v>34.61</v>
      </c>
      <c r="P75" t="n">
        <v>25.84</v>
      </c>
      <c r="Q75" t="n">
        <v>15.51</v>
      </c>
      <c r="R75" t="n">
        <v>5.88</v>
      </c>
      <c r="S75" t="n">
        <v>1.06</v>
      </c>
      <c r="T75" t="n">
        <v>-5.15</v>
      </c>
      <c r="U75" t="n">
        <v>2.79</v>
      </c>
      <c r="V75" t="n">
        <v>10.98</v>
      </c>
    </row>
    <row r="76">
      <c r="A76" s="5" t="inlineStr">
        <is>
          <t>Ertrag des eingesetzten Kapitals</t>
        </is>
      </c>
      <c r="B76" s="5" t="inlineStr">
        <is>
          <t>ROCE Return on Cap. Empl. in %</t>
        </is>
      </c>
      <c r="C76" t="n">
        <v>9.359999999999999</v>
      </c>
      <c r="D76" t="n">
        <v>7.39</v>
      </c>
      <c r="E76" t="n">
        <v>19.9</v>
      </c>
      <c r="F76" t="n">
        <v>13.11</v>
      </c>
      <c r="G76" t="n">
        <v>8.59</v>
      </c>
      <c r="H76" t="n">
        <v>14.9</v>
      </c>
      <c r="I76" t="n">
        <v>11.56</v>
      </c>
      <c r="J76" t="n">
        <v>16.59</v>
      </c>
      <c r="K76" t="n">
        <v>-9.17</v>
      </c>
      <c r="L76" t="n">
        <v>12.7</v>
      </c>
      <c r="M76" t="n">
        <v>7.52</v>
      </c>
      <c r="N76" t="n">
        <v>-23.71</v>
      </c>
      <c r="O76" t="n">
        <v>40.68</v>
      </c>
      <c r="P76" t="n">
        <v>30.51</v>
      </c>
      <c r="Q76" t="n">
        <v>16.69</v>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118.85</v>
      </c>
      <c r="D77" t="n">
        <v>117.84</v>
      </c>
      <c r="E77" t="n">
        <v>149.25</v>
      </c>
      <c r="F77" t="n">
        <v>111.39</v>
      </c>
      <c r="G77" t="n">
        <v>108.79</v>
      </c>
      <c r="H77" t="n">
        <v>124.4</v>
      </c>
      <c r="I77" t="n">
        <v>119.18</v>
      </c>
      <c r="J77" t="n">
        <v>111.52</v>
      </c>
      <c r="K77" t="n">
        <v>104.51</v>
      </c>
      <c r="L77" t="n">
        <v>112.12</v>
      </c>
      <c r="M77" t="n">
        <v>158.51</v>
      </c>
      <c r="N77" t="n">
        <v>166.3</v>
      </c>
      <c r="O77" t="n">
        <v>167.27</v>
      </c>
      <c r="P77" t="n">
        <v>231.94</v>
      </c>
      <c r="Q77" t="n">
        <v>122.63</v>
      </c>
      <c r="R77" t="n">
        <v>90.62</v>
      </c>
      <c r="S77" t="n">
        <v>61.49</v>
      </c>
      <c r="T77" t="n">
        <v>57.34</v>
      </c>
      <c r="U77" t="n">
        <v>61.15</v>
      </c>
      <c r="V77" t="n">
        <v>78.27</v>
      </c>
    </row>
    <row r="78">
      <c r="A78" s="5" t="inlineStr">
        <is>
          <t>Liquidität Dritten Grades</t>
        </is>
      </c>
      <c r="B78" s="5" t="inlineStr">
        <is>
          <t>Current Ratio in %</t>
        </is>
      </c>
      <c r="C78" t="n">
        <v>884.75</v>
      </c>
      <c r="D78" t="n">
        <v>419.12</v>
      </c>
      <c r="E78" t="n">
        <v>1082.61</v>
      </c>
      <c r="F78" t="n">
        <v>375.26</v>
      </c>
      <c r="G78" t="n">
        <v>321.85</v>
      </c>
      <c r="H78" t="n">
        <v>437.29</v>
      </c>
      <c r="I78" t="n">
        <v>419.02</v>
      </c>
      <c r="J78" t="n">
        <v>294.15</v>
      </c>
      <c r="K78" t="n">
        <v>170.43</v>
      </c>
      <c r="L78" t="n">
        <v>271.97</v>
      </c>
      <c r="M78" t="n">
        <v>665.45</v>
      </c>
      <c r="N78" t="n">
        <v>731.58</v>
      </c>
      <c r="O78" t="n">
        <v>772.15</v>
      </c>
      <c r="P78" t="n">
        <v>705.78</v>
      </c>
      <c r="Q78" t="n">
        <v>383.53</v>
      </c>
      <c r="R78" t="inlineStr">
        <is>
          <t>-</t>
        </is>
      </c>
      <c r="S78" t="inlineStr">
        <is>
          <t>-</t>
        </is>
      </c>
      <c r="T78" t="inlineStr">
        <is>
          <t>-</t>
        </is>
      </c>
      <c r="U78" t="inlineStr">
        <is>
          <t>-</t>
        </is>
      </c>
      <c r="V78" t="inlineStr">
        <is>
          <t>-</t>
        </is>
      </c>
    </row>
    <row r="79">
      <c r="A79" s="5" t="inlineStr">
        <is>
          <t>Operativer Cashflow</t>
        </is>
      </c>
      <c r="B79" s="5" t="inlineStr">
        <is>
          <t>Operating Cashflow in M</t>
        </is>
      </c>
      <c r="C79" t="n">
        <v>-638.2975999999999</v>
      </c>
      <c r="D79" t="n">
        <v>809.0015999999999</v>
      </c>
      <c r="E79" t="n">
        <v>-19732.48</v>
      </c>
      <c r="F79" t="n">
        <v>6327.0272</v>
      </c>
      <c r="G79" t="n">
        <v>671.688</v>
      </c>
      <c r="H79" t="n">
        <v>-2917.26</v>
      </c>
      <c r="I79" t="n">
        <v>-299.3184</v>
      </c>
      <c r="J79" t="n">
        <v>-379.8936</v>
      </c>
      <c r="K79" t="n">
        <v>3232.378</v>
      </c>
      <c r="L79" t="n">
        <v>-304.825</v>
      </c>
      <c r="M79" t="n">
        <v>-908.447</v>
      </c>
      <c r="N79" t="n">
        <v>653.7639999999999</v>
      </c>
      <c r="O79" t="n">
        <v>-1922.112</v>
      </c>
      <c r="P79" t="n">
        <v>-964.89</v>
      </c>
      <c r="Q79" t="n">
        <v>-105</v>
      </c>
      <c r="R79" t="n">
        <v>875.5200000000001</v>
      </c>
      <c r="S79" t="n">
        <v>217.84</v>
      </c>
      <c r="T79" t="n">
        <v>367.36</v>
      </c>
      <c r="U79" t="n">
        <v>79.8</v>
      </c>
      <c r="V79" t="n">
        <v>128.38</v>
      </c>
    </row>
    <row r="80">
      <c r="A80" s="5" t="inlineStr">
        <is>
          <t>Aktienrückkauf</t>
        </is>
      </c>
      <c r="B80" s="5" t="inlineStr">
        <is>
          <t>Share Buyback in M</t>
        </is>
      </c>
      <c r="C80" t="n">
        <v>0</v>
      </c>
      <c r="D80" t="n">
        <v>0</v>
      </c>
      <c r="E80" t="n">
        <v>0</v>
      </c>
      <c r="F80" t="n">
        <v>-1.359999999999999</v>
      </c>
      <c r="G80" t="n">
        <v>0</v>
      </c>
      <c r="H80" t="n">
        <v>0</v>
      </c>
      <c r="I80" t="n">
        <v>0</v>
      </c>
      <c r="J80" t="n">
        <v>0.01999999999999957</v>
      </c>
      <c r="K80" t="n">
        <v>0</v>
      </c>
      <c r="L80" t="n">
        <v>0</v>
      </c>
      <c r="M80" t="n">
        <v>0</v>
      </c>
      <c r="N80" t="n">
        <v>0.7000000000000011</v>
      </c>
      <c r="O80" t="n">
        <v>0.6999999999999993</v>
      </c>
      <c r="P80" t="n">
        <v>1.700000000000001</v>
      </c>
      <c r="Q80" t="n">
        <v>0.3000000000000007</v>
      </c>
      <c r="R80" t="n">
        <v>-3.100000000000001</v>
      </c>
      <c r="S80" t="n">
        <v>0</v>
      </c>
      <c r="T80" t="n">
        <v>0</v>
      </c>
      <c r="U80" t="n">
        <v>0</v>
      </c>
      <c r="V80" t="inlineStr">
        <is>
          <t>-</t>
        </is>
      </c>
    </row>
    <row r="81">
      <c r="A81" s="5" t="inlineStr">
        <is>
          <t>Umsatzwachstum 1J in %</t>
        </is>
      </c>
      <c r="B81" s="5" t="inlineStr">
        <is>
          <t>Revenue Growth 1Y in %</t>
        </is>
      </c>
      <c r="C81" t="n">
        <v>22.06</v>
      </c>
      <c r="D81" t="n">
        <v>-48.26</v>
      </c>
      <c r="E81" t="n">
        <v>54.41</v>
      </c>
      <c r="F81" t="n">
        <v>47.46</v>
      </c>
      <c r="G81" t="n">
        <v>-11.28</v>
      </c>
      <c r="H81" t="n">
        <v>33</v>
      </c>
      <c r="I81" t="n">
        <v>-20</v>
      </c>
      <c r="J81" t="n">
        <v>-1236.36</v>
      </c>
      <c r="K81" t="n">
        <v>-108.51</v>
      </c>
      <c r="L81" t="n">
        <v>67.23999999999999</v>
      </c>
      <c r="M81" t="n">
        <v>-159.49</v>
      </c>
      <c r="N81" t="n">
        <v>-134.03</v>
      </c>
      <c r="O81" t="n">
        <v>51.19</v>
      </c>
      <c r="P81" t="n">
        <v>146.1</v>
      </c>
      <c r="Q81" t="n">
        <v>53.23</v>
      </c>
      <c r="R81" t="n">
        <v>29.68</v>
      </c>
      <c r="S81" t="n">
        <v>-17.11</v>
      </c>
      <c r="T81" t="n">
        <v>-12.62</v>
      </c>
      <c r="U81" t="n">
        <v>-56.94</v>
      </c>
      <c r="V81" t="inlineStr">
        <is>
          <t>-</t>
        </is>
      </c>
    </row>
    <row r="82">
      <c r="A82" s="5" t="inlineStr">
        <is>
          <t>Umsatzwachstum 3J in %</t>
        </is>
      </c>
      <c r="B82" s="5" t="inlineStr">
        <is>
          <t>Revenue Growth 3Y in %</t>
        </is>
      </c>
      <c r="C82" t="n">
        <v>9.4</v>
      </c>
      <c r="D82" t="n">
        <v>17.87</v>
      </c>
      <c r="E82" t="n">
        <v>30.2</v>
      </c>
      <c r="F82" t="n">
        <v>23.06</v>
      </c>
      <c r="G82" t="n">
        <v>0.57</v>
      </c>
      <c r="H82" t="n">
        <v>-407.79</v>
      </c>
      <c r="I82" t="n">
        <v>-454.96</v>
      </c>
      <c r="J82" t="n">
        <v>-425.88</v>
      </c>
      <c r="K82" t="n">
        <v>-66.92</v>
      </c>
      <c r="L82" t="n">
        <v>-75.43000000000001</v>
      </c>
      <c r="M82" t="n">
        <v>-80.78</v>
      </c>
      <c r="N82" t="n">
        <v>21.09</v>
      </c>
      <c r="O82" t="n">
        <v>83.51000000000001</v>
      </c>
      <c r="P82" t="n">
        <v>76.34</v>
      </c>
      <c r="Q82" t="n">
        <v>21.93</v>
      </c>
      <c r="R82" t="n">
        <v>-0.02</v>
      </c>
      <c r="S82" t="n">
        <v>-28.89</v>
      </c>
      <c r="T82" t="inlineStr">
        <is>
          <t>-</t>
        </is>
      </c>
      <c r="U82" t="inlineStr">
        <is>
          <t>-</t>
        </is>
      </c>
      <c r="V82" t="inlineStr">
        <is>
          <t>-</t>
        </is>
      </c>
    </row>
    <row r="83">
      <c r="A83" s="5" t="inlineStr">
        <is>
          <t>Umsatzwachstum 5J in %</t>
        </is>
      </c>
      <c r="B83" s="5" t="inlineStr">
        <is>
          <t>Revenue Growth 5Y in %</t>
        </is>
      </c>
      <c r="C83" t="n">
        <v>12.88</v>
      </c>
      <c r="D83" t="n">
        <v>15.07</v>
      </c>
      <c r="E83" t="n">
        <v>20.72</v>
      </c>
      <c r="F83" t="n">
        <v>-237.44</v>
      </c>
      <c r="G83" t="n">
        <v>-268.63</v>
      </c>
      <c r="H83" t="n">
        <v>-252.93</v>
      </c>
      <c r="I83" t="n">
        <v>-291.42</v>
      </c>
      <c r="J83" t="n">
        <v>-314.23</v>
      </c>
      <c r="K83" t="n">
        <v>-56.72</v>
      </c>
      <c r="L83" t="n">
        <v>-5.8</v>
      </c>
      <c r="M83" t="n">
        <v>-8.6</v>
      </c>
      <c r="N83" t="n">
        <v>29.23</v>
      </c>
      <c r="O83" t="n">
        <v>52.62</v>
      </c>
      <c r="P83" t="n">
        <v>39.86</v>
      </c>
      <c r="Q83" t="n">
        <v>-0.75</v>
      </c>
      <c r="R83" t="inlineStr">
        <is>
          <t>-</t>
        </is>
      </c>
      <c r="S83" t="inlineStr">
        <is>
          <t>-</t>
        </is>
      </c>
      <c r="T83" t="inlineStr">
        <is>
          <t>-</t>
        </is>
      </c>
      <c r="U83" t="inlineStr">
        <is>
          <t>-</t>
        </is>
      </c>
      <c r="V83" t="inlineStr">
        <is>
          <t>-</t>
        </is>
      </c>
    </row>
    <row r="84">
      <c r="A84" s="5" t="inlineStr">
        <is>
          <t>Umsatzwachstum 10J in %</t>
        </is>
      </c>
      <c r="B84" s="5" t="inlineStr">
        <is>
          <t>Revenue Growth 10Y in %</t>
        </is>
      </c>
      <c r="C84" t="n">
        <v>-120.02</v>
      </c>
      <c r="D84" t="n">
        <v>-138.18</v>
      </c>
      <c r="E84" t="n">
        <v>-146.76</v>
      </c>
      <c r="F84" t="n">
        <v>-147.08</v>
      </c>
      <c r="G84" t="n">
        <v>-137.21</v>
      </c>
      <c r="H84" t="n">
        <v>-130.76</v>
      </c>
      <c r="I84" t="n">
        <v>-131.09</v>
      </c>
      <c r="J84" t="n">
        <v>-130.81</v>
      </c>
      <c r="K84" t="n">
        <v>-8.43</v>
      </c>
      <c r="L84" t="n">
        <v>-3.28</v>
      </c>
      <c r="M84" t="inlineStr">
        <is>
          <t>-</t>
        </is>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36.61</v>
      </c>
      <c r="D85" t="n">
        <v>-62.83</v>
      </c>
      <c r="E85" t="n">
        <v>80.08</v>
      </c>
      <c r="F85" t="n">
        <v>85.93000000000001</v>
      </c>
      <c r="G85" t="n">
        <v>-43.51</v>
      </c>
      <c r="H85" t="n">
        <v>48.45</v>
      </c>
      <c r="I85" t="n">
        <v>-27.64</v>
      </c>
      <c r="J85" t="n">
        <v>-368.07</v>
      </c>
      <c r="K85" t="n">
        <v>-148.68</v>
      </c>
      <c r="L85" t="n">
        <v>73.98</v>
      </c>
      <c r="M85" t="n">
        <v>-138.36</v>
      </c>
      <c r="N85" t="n">
        <v>-137.44</v>
      </c>
      <c r="O85" t="n">
        <v>65.05</v>
      </c>
      <c r="P85" t="n">
        <v>100.24</v>
      </c>
      <c r="Q85" t="n">
        <v>126.92</v>
      </c>
      <c r="R85" t="n">
        <v>487.1</v>
      </c>
      <c r="S85" t="n">
        <v>-119.62</v>
      </c>
      <c r="T85" t="n">
        <v>-271.74</v>
      </c>
      <c r="U85" t="n">
        <v>-71.34</v>
      </c>
      <c r="V85" t="inlineStr">
        <is>
          <t>-</t>
        </is>
      </c>
    </row>
    <row r="86">
      <c r="A86" s="5" t="inlineStr">
        <is>
          <t>Gewinnwachstum 3J in %</t>
        </is>
      </c>
      <c r="B86" s="5" t="inlineStr">
        <is>
          <t>Earnings Growth 3Y in %</t>
        </is>
      </c>
      <c r="C86" t="n">
        <v>17.95</v>
      </c>
      <c r="D86" t="n">
        <v>34.39</v>
      </c>
      <c r="E86" t="n">
        <v>40.83</v>
      </c>
      <c r="F86" t="n">
        <v>30.29</v>
      </c>
      <c r="G86" t="n">
        <v>-7.57</v>
      </c>
      <c r="H86" t="n">
        <v>-115.75</v>
      </c>
      <c r="I86" t="n">
        <v>-181.46</v>
      </c>
      <c r="J86" t="n">
        <v>-147.59</v>
      </c>
      <c r="K86" t="n">
        <v>-71.02</v>
      </c>
      <c r="L86" t="n">
        <v>-67.27</v>
      </c>
      <c r="M86" t="n">
        <v>-70.25</v>
      </c>
      <c r="N86" t="n">
        <v>9.279999999999999</v>
      </c>
      <c r="O86" t="n">
        <v>97.40000000000001</v>
      </c>
      <c r="P86" t="n">
        <v>238.09</v>
      </c>
      <c r="Q86" t="n">
        <v>164.8</v>
      </c>
      <c r="R86" t="n">
        <v>31.91</v>
      </c>
      <c r="S86" t="n">
        <v>-154.23</v>
      </c>
      <c r="T86" t="inlineStr">
        <is>
          <t>-</t>
        </is>
      </c>
      <c r="U86" t="inlineStr">
        <is>
          <t>-</t>
        </is>
      </c>
      <c r="V86" t="inlineStr">
        <is>
          <t>-</t>
        </is>
      </c>
    </row>
    <row r="87">
      <c r="A87" s="5" t="inlineStr">
        <is>
          <t>Gewinnwachstum 5J in %</t>
        </is>
      </c>
      <c r="B87" s="5" t="inlineStr">
        <is>
          <t>Earnings Growth 5Y in %</t>
        </is>
      </c>
      <c r="C87" t="n">
        <v>19.26</v>
      </c>
      <c r="D87" t="n">
        <v>21.62</v>
      </c>
      <c r="E87" t="n">
        <v>28.66</v>
      </c>
      <c r="F87" t="n">
        <v>-60.97</v>
      </c>
      <c r="G87" t="n">
        <v>-107.89</v>
      </c>
      <c r="H87" t="n">
        <v>-84.39</v>
      </c>
      <c r="I87" t="n">
        <v>-121.75</v>
      </c>
      <c r="J87" t="n">
        <v>-143.71</v>
      </c>
      <c r="K87" t="n">
        <v>-57.09</v>
      </c>
      <c r="L87" t="n">
        <v>-7.31</v>
      </c>
      <c r="M87" t="n">
        <v>3.28</v>
      </c>
      <c r="N87" t="n">
        <v>128.37</v>
      </c>
      <c r="O87" t="n">
        <v>131.94</v>
      </c>
      <c r="P87" t="n">
        <v>64.58</v>
      </c>
      <c r="Q87" t="n">
        <v>30.26</v>
      </c>
      <c r="R87" t="inlineStr">
        <is>
          <t>-</t>
        </is>
      </c>
      <c r="S87" t="inlineStr">
        <is>
          <t>-</t>
        </is>
      </c>
      <c r="T87" t="inlineStr">
        <is>
          <t>-</t>
        </is>
      </c>
      <c r="U87" t="inlineStr">
        <is>
          <t>-</t>
        </is>
      </c>
      <c r="V87" t="inlineStr">
        <is>
          <t>-</t>
        </is>
      </c>
    </row>
    <row r="88">
      <c r="A88" s="5" t="inlineStr">
        <is>
          <t>Gewinnwachstum 10J in %</t>
        </is>
      </c>
      <c r="B88" s="5" t="inlineStr">
        <is>
          <t>Earnings Growth 10Y in %</t>
        </is>
      </c>
      <c r="C88" t="n">
        <v>-32.57</v>
      </c>
      <c r="D88" t="n">
        <v>-50.06</v>
      </c>
      <c r="E88" t="n">
        <v>-57.53</v>
      </c>
      <c r="F88" t="n">
        <v>-59.03</v>
      </c>
      <c r="G88" t="n">
        <v>-57.6</v>
      </c>
      <c r="H88" t="n">
        <v>-40.55</v>
      </c>
      <c r="I88" t="n">
        <v>3.31</v>
      </c>
      <c r="J88" t="n">
        <v>-5.89</v>
      </c>
      <c r="K88" t="n">
        <v>3.75</v>
      </c>
      <c r="L88" t="n">
        <v>11.48</v>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0.59</v>
      </c>
      <c r="D89" t="n">
        <v>0.74</v>
      </c>
      <c r="E89" t="n">
        <v>0.28</v>
      </c>
      <c r="F89" t="n">
        <v>-0.14</v>
      </c>
      <c r="G89" t="n">
        <v>-0.12</v>
      </c>
      <c r="H89" t="n">
        <v>-0.07000000000000001</v>
      </c>
      <c r="I89" t="n">
        <v>-0.07000000000000001</v>
      </c>
      <c r="J89" t="n">
        <v>-0.04</v>
      </c>
      <c r="K89" t="inlineStr">
        <is>
          <t>-</t>
        </is>
      </c>
      <c r="L89" t="n">
        <v>-1.14</v>
      </c>
      <c r="M89" t="n">
        <v>3.6</v>
      </c>
      <c r="N89" t="inlineStr">
        <is>
          <t>-</t>
        </is>
      </c>
      <c r="O89" t="n">
        <v>0.02</v>
      </c>
      <c r="P89" t="n">
        <v>0.05</v>
      </c>
      <c r="Q89" t="n">
        <v>0.19</v>
      </c>
      <c r="R89" t="inlineStr">
        <is>
          <t>-</t>
        </is>
      </c>
      <c r="S89" t="inlineStr">
        <is>
          <t>-</t>
        </is>
      </c>
      <c r="T89" t="inlineStr">
        <is>
          <t>-</t>
        </is>
      </c>
      <c r="U89" t="inlineStr">
        <is>
          <t>-</t>
        </is>
      </c>
      <c r="V89" t="inlineStr">
        <is>
          <t>-</t>
        </is>
      </c>
    </row>
    <row r="90">
      <c r="A90" s="5" t="inlineStr">
        <is>
          <t>EBIT-Wachstum 1J in %</t>
        </is>
      </c>
      <c r="B90" s="5" t="inlineStr">
        <is>
          <t>EBIT Growth 1Y in %</t>
        </is>
      </c>
      <c r="C90" t="n">
        <v>32.06</v>
      </c>
      <c r="D90" t="n">
        <v>-62.56</v>
      </c>
      <c r="E90" t="n">
        <v>79.8</v>
      </c>
      <c r="F90" t="n">
        <v>88.43000000000001</v>
      </c>
      <c r="G90" t="n">
        <v>-44.4</v>
      </c>
      <c r="H90" t="n">
        <v>42.6</v>
      </c>
      <c r="I90" t="n">
        <v>-26.84</v>
      </c>
      <c r="J90" t="n">
        <v>-301.75</v>
      </c>
      <c r="K90" t="n">
        <v>-162.23</v>
      </c>
      <c r="L90" t="n">
        <v>80.39</v>
      </c>
      <c r="M90" t="n">
        <v>-133.72</v>
      </c>
      <c r="N90" t="n">
        <v>-140.12</v>
      </c>
      <c r="O90" t="n">
        <v>69.06</v>
      </c>
      <c r="P90" t="n">
        <v>114.42</v>
      </c>
      <c r="Q90" t="n">
        <v>94.39</v>
      </c>
      <c r="R90" t="n">
        <v>174.36</v>
      </c>
      <c r="S90" t="n">
        <v>-175</v>
      </c>
      <c r="T90" t="n">
        <v>-213.04</v>
      </c>
      <c r="U90" t="n">
        <v>-80.04000000000001</v>
      </c>
      <c r="V90" t="inlineStr">
        <is>
          <t>-</t>
        </is>
      </c>
    </row>
    <row r="91">
      <c r="A91" s="5" t="inlineStr">
        <is>
          <t>EBIT-Wachstum 3J in %</t>
        </is>
      </c>
      <c r="B91" s="5" t="inlineStr">
        <is>
          <t>EBIT Growth 3Y in %</t>
        </is>
      </c>
      <c r="C91" t="n">
        <v>16.43</v>
      </c>
      <c r="D91" t="n">
        <v>35.22</v>
      </c>
      <c r="E91" t="n">
        <v>41.28</v>
      </c>
      <c r="F91" t="n">
        <v>28.88</v>
      </c>
      <c r="G91" t="n">
        <v>-9.550000000000001</v>
      </c>
      <c r="H91" t="n">
        <v>-95.33</v>
      </c>
      <c r="I91" t="n">
        <v>-163.61</v>
      </c>
      <c r="J91" t="n">
        <v>-127.86</v>
      </c>
      <c r="K91" t="n">
        <v>-71.84999999999999</v>
      </c>
      <c r="L91" t="n">
        <v>-64.48</v>
      </c>
      <c r="M91" t="n">
        <v>-68.26000000000001</v>
      </c>
      <c r="N91" t="n">
        <v>14.45</v>
      </c>
      <c r="O91" t="n">
        <v>92.62</v>
      </c>
      <c r="P91" t="n">
        <v>127.72</v>
      </c>
      <c r="Q91" t="n">
        <v>31.25</v>
      </c>
      <c r="R91" t="n">
        <v>-71.23</v>
      </c>
      <c r="S91" t="n">
        <v>-156.03</v>
      </c>
      <c r="T91" t="inlineStr">
        <is>
          <t>-</t>
        </is>
      </c>
      <c r="U91" t="inlineStr">
        <is>
          <t>-</t>
        </is>
      </c>
      <c r="V91" t="inlineStr">
        <is>
          <t>-</t>
        </is>
      </c>
    </row>
    <row r="92">
      <c r="A92" s="5" t="inlineStr">
        <is>
          <t>EBIT-Wachstum 5J in %</t>
        </is>
      </c>
      <c r="B92" s="5" t="inlineStr">
        <is>
          <t>EBIT Growth 5Y in %</t>
        </is>
      </c>
      <c r="C92" t="n">
        <v>18.67</v>
      </c>
      <c r="D92" t="n">
        <v>20.77</v>
      </c>
      <c r="E92" t="n">
        <v>27.92</v>
      </c>
      <c r="F92" t="n">
        <v>-48.39</v>
      </c>
      <c r="G92" t="n">
        <v>-98.52</v>
      </c>
      <c r="H92" t="n">
        <v>-73.56999999999999</v>
      </c>
      <c r="I92" t="n">
        <v>-108.83</v>
      </c>
      <c r="J92" t="n">
        <v>-131.49</v>
      </c>
      <c r="K92" t="n">
        <v>-57.32</v>
      </c>
      <c r="L92" t="n">
        <v>-1.99</v>
      </c>
      <c r="M92" t="n">
        <v>0.8100000000000001</v>
      </c>
      <c r="N92" t="n">
        <v>62.42</v>
      </c>
      <c r="O92" t="n">
        <v>55.45</v>
      </c>
      <c r="P92" t="n">
        <v>-0.97</v>
      </c>
      <c r="Q92" t="n">
        <v>-39.87</v>
      </c>
      <c r="R92" t="inlineStr">
        <is>
          <t>-</t>
        </is>
      </c>
      <c r="S92" t="inlineStr">
        <is>
          <t>-</t>
        </is>
      </c>
      <c r="T92" t="inlineStr">
        <is>
          <t>-</t>
        </is>
      </c>
      <c r="U92" t="inlineStr">
        <is>
          <t>-</t>
        </is>
      </c>
      <c r="V92" t="inlineStr">
        <is>
          <t>-</t>
        </is>
      </c>
    </row>
    <row r="93">
      <c r="A93" s="5" t="inlineStr">
        <is>
          <t>EBIT-Wachstum 10J in %</t>
        </is>
      </c>
      <c r="B93" s="5" t="inlineStr">
        <is>
          <t>EBIT Growth 10Y in %</t>
        </is>
      </c>
      <c r="C93" t="n">
        <v>-27.45</v>
      </c>
      <c r="D93" t="n">
        <v>-44.03</v>
      </c>
      <c r="E93" t="n">
        <v>-51.78</v>
      </c>
      <c r="F93" t="n">
        <v>-52.86</v>
      </c>
      <c r="G93" t="n">
        <v>-50.26</v>
      </c>
      <c r="H93" t="n">
        <v>-36.38</v>
      </c>
      <c r="I93" t="n">
        <v>-23.2</v>
      </c>
      <c r="J93" t="n">
        <v>-38.02</v>
      </c>
      <c r="K93" t="n">
        <v>-29.15</v>
      </c>
      <c r="L93" t="n">
        <v>-20.93</v>
      </c>
      <c r="M93" t="inlineStr">
        <is>
          <t>-</t>
        </is>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-178.9</v>
      </c>
      <c r="D94" t="n">
        <v>-104.1</v>
      </c>
      <c r="E94" t="n">
        <v>-411.88</v>
      </c>
      <c r="F94" t="n">
        <v>756.78</v>
      </c>
      <c r="G94" t="n">
        <v>-123.02</v>
      </c>
      <c r="H94" t="n">
        <v>874.63</v>
      </c>
      <c r="I94" t="n">
        <v>-21.21</v>
      </c>
      <c r="J94" t="n">
        <v>-111.77</v>
      </c>
      <c r="K94" t="n">
        <v>-1160.4</v>
      </c>
      <c r="L94" t="n">
        <v>-66.45</v>
      </c>
      <c r="M94" t="n">
        <v>-238.96</v>
      </c>
      <c r="N94" t="n">
        <v>-135.75</v>
      </c>
      <c r="O94" t="n">
        <v>108.89</v>
      </c>
      <c r="P94" t="n">
        <v>922.4</v>
      </c>
      <c r="Q94" t="n">
        <v>-112.21</v>
      </c>
      <c r="R94" t="n">
        <v>229.05</v>
      </c>
      <c r="S94" t="n">
        <v>-40.7</v>
      </c>
      <c r="T94" t="n">
        <v>360.35</v>
      </c>
      <c r="U94" t="n">
        <v>-37.84</v>
      </c>
      <c r="V94" t="inlineStr">
        <is>
          <t>-</t>
        </is>
      </c>
    </row>
    <row r="95">
      <c r="A95" s="5" t="inlineStr">
        <is>
          <t>Op.Cashflow Wachstum 3J in %</t>
        </is>
      </c>
      <c r="B95" s="5" t="inlineStr">
        <is>
          <t>Op.Cashflow Wachstum 3Y in %</t>
        </is>
      </c>
      <c r="C95" t="n">
        <v>-231.63</v>
      </c>
      <c r="D95" t="n">
        <v>80.27</v>
      </c>
      <c r="E95" t="n">
        <v>73.95999999999999</v>
      </c>
      <c r="F95" t="n">
        <v>502.8</v>
      </c>
      <c r="G95" t="n">
        <v>243.47</v>
      </c>
      <c r="H95" t="n">
        <v>247.22</v>
      </c>
      <c r="I95" t="n">
        <v>-431.13</v>
      </c>
      <c r="J95" t="n">
        <v>-446.21</v>
      </c>
      <c r="K95" t="n">
        <v>-488.6</v>
      </c>
      <c r="L95" t="n">
        <v>-147.05</v>
      </c>
      <c r="M95" t="n">
        <v>-88.61</v>
      </c>
      <c r="N95" t="n">
        <v>298.51</v>
      </c>
      <c r="O95" t="n">
        <v>306.36</v>
      </c>
      <c r="P95" t="n">
        <v>346.41</v>
      </c>
      <c r="Q95" t="n">
        <v>25.38</v>
      </c>
      <c r="R95" t="n">
        <v>182.9</v>
      </c>
      <c r="S95" t="n">
        <v>93.94</v>
      </c>
      <c r="T95" t="inlineStr">
        <is>
          <t>-</t>
        </is>
      </c>
      <c r="U95" t="inlineStr">
        <is>
          <t>-</t>
        </is>
      </c>
      <c r="V95" t="inlineStr">
        <is>
          <t>-</t>
        </is>
      </c>
    </row>
    <row r="96">
      <c r="A96" s="5" t="inlineStr">
        <is>
          <t>Op.Cashflow Wachstum 5J in %</t>
        </is>
      </c>
      <c r="B96" s="5" t="inlineStr">
        <is>
          <t>Op.Cashflow Wachstum 5Y in %</t>
        </is>
      </c>
      <c r="C96" t="n">
        <v>-12.22</v>
      </c>
      <c r="D96" t="n">
        <v>198.48</v>
      </c>
      <c r="E96" t="n">
        <v>215.06</v>
      </c>
      <c r="F96" t="n">
        <v>275.08</v>
      </c>
      <c r="G96" t="n">
        <v>-108.35</v>
      </c>
      <c r="H96" t="n">
        <v>-97.04000000000001</v>
      </c>
      <c r="I96" t="n">
        <v>-319.76</v>
      </c>
      <c r="J96" t="n">
        <v>-342.67</v>
      </c>
      <c r="K96" t="n">
        <v>-298.53</v>
      </c>
      <c r="L96" t="n">
        <v>118.03</v>
      </c>
      <c r="M96" t="n">
        <v>108.87</v>
      </c>
      <c r="N96" t="n">
        <v>202.48</v>
      </c>
      <c r="O96" t="n">
        <v>221.49</v>
      </c>
      <c r="P96" t="n">
        <v>271.78</v>
      </c>
      <c r="Q96" t="n">
        <v>79.73</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-54.63</v>
      </c>
      <c r="D97" t="n">
        <v>-60.64</v>
      </c>
      <c r="E97" t="n">
        <v>-63.8</v>
      </c>
      <c r="F97" t="n">
        <v>-11.73</v>
      </c>
      <c r="G97" t="n">
        <v>4.84</v>
      </c>
      <c r="H97" t="n">
        <v>5.92</v>
      </c>
      <c r="I97" t="n">
        <v>-58.64</v>
      </c>
      <c r="J97" t="n">
        <v>-60.59</v>
      </c>
      <c r="K97" t="n">
        <v>-13.38</v>
      </c>
      <c r="L97" t="n">
        <v>98.88</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92.59999999999999</v>
      </c>
      <c r="D98" t="n">
        <v>80.09999999999999</v>
      </c>
      <c r="E98" t="n">
        <v>158.2</v>
      </c>
      <c r="F98" t="n">
        <v>53.4</v>
      </c>
      <c r="G98" t="n">
        <v>33.5</v>
      </c>
      <c r="H98" t="n">
        <v>79.59999999999999</v>
      </c>
      <c r="I98" t="n">
        <v>58.7</v>
      </c>
      <c r="J98" t="n">
        <v>39.8</v>
      </c>
      <c r="K98" t="n">
        <v>21.2</v>
      </c>
      <c r="L98" t="n">
        <v>45.4</v>
      </c>
      <c r="M98" t="n">
        <v>108</v>
      </c>
      <c r="N98" t="n">
        <v>108</v>
      </c>
      <c r="O98" t="n">
        <v>159.3</v>
      </c>
      <c r="P98" t="n">
        <v>167.8</v>
      </c>
      <c r="Q98" t="n">
        <v>48.2</v>
      </c>
      <c r="R98" t="n">
        <v>57.7</v>
      </c>
      <c r="S98" t="n">
        <v>33.8</v>
      </c>
      <c r="T98" t="n">
        <v>35.6</v>
      </c>
      <c r="U98" t="n">
        <v>37.5</v>
      </c>
      <c r="V98" t="n">
        <v>39.7</v>
      </c>
      <c r="W98" t="n">
        <v>53</v>
      </c>
    </row>
  </sheetData>
  <pageMargins bottom="1" footer="0.5" header="0.5" left="0.75" right="0.75" top="1"/>
</worksheet>
</file>

<file path=xl/worksheets/sheet21.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2"/>
    <col customWidth="1" max="15" min="15" width="12"/>
    <col customWidth="1" max="16" min="16" width="12"/>
    <col customWidth="1" max="17" min="17" width="21"/>
    <col customWidth="1" max="18" min="18" width="20"/>
    <col customWidth="1" max="19" min="19" width="12"/>
    <col customWidth="1" max="20" min="20" width="12"/>
    <col customWidth="1" max="21" min="21" width="20"/>
    <col customWidth="1" max="22" min="22" width="8"/>
  </cols>
  <sheetData>
    <row r="1">
      <c r="A1" s="1" t="inlineStr">
        <is>
          <t xml:space="preserve">DEUTSCHE EUROSHOP </t>
        </is>
      </c>
      <c r="B1" s="2" t="inlineStr">
        <is>
          <t>WKN: 748020  ISIN: DE0007480204  Symbol:DEQ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1997</t>
        </is>
      </c>
      <c r="C4" s="5" t="inlineStr">
        <is>
          <t>Telefon / Phone</t>
        </is>
      </c>
      <c r="D4" s="5" t="inlineStr"/>
      <c r="E4" t="inlineStr">
        <is>
          <t>+49-40-413579-0</t>
        </is>
      </c>
      <c r="G4" t="inlineStr">
        <is>
          <t>19.03.2020</t>
        </is>
      </c>
      <c r="H4" t="inlineStr">
        <is>
          <t>Preliminary Results</t>
        </is>
      </c>
      <c r="J4" t="inlineStr">
        <is>
          <t>Alexander Otto</t>
        </is>
      </c>
      <c r="L4" t="inlineStr">
        <is>
          <t>19,50%</t>
        </is>
      </c>
    </row>
    <row r="5">
      <c r="A5" s="5" t="inlineStr">
        <is>
          <t>Ticker</t>
        </is>
      </c>
      <c r="B5" t="inlineStr">
        <is>
          <t>DEQ</t>
        </is>
      </c>
      <c r="C5" s="5" t="inlineStr">
        <is>
          <t>Fax</t>
        </is>
      </c>
      <c r="D5" s="5" t="inlineStr"/>
      <c r="E5" t="inlineStr">
        <is>
          <t>+49-40-413579-29</t>
        </is>
      </c>
      <c r="G5" t="inlineStr">
        <is>
          <t>03.04.2020</t>
        </is>
      </c>
      <c r="H5" t="inlineStr">
        <is>
          <t>Publication Of Annual Report</t>
        </is>
      </c>
      <c r="J5" t="inlineStr">
        <is>
          <t>BlackRock Inc.</t>
        </is>
      </c>
      <c r="L5" t="inlineStr">
        <is>
          <t>2,78%</t>
        </is>
      </c>
    </row>
    <row r="6">
      <c r="A6" s="5" t="inlineStr">
        <is>
          <t>Gelistet Seit / Listed Since</t>
        </is>
      </c>
      <c r="B6" t="inlineStr">
        <is>
          <t>02.01.2001</t>
        </is>
      </c>
      <c r="C6" s="5" t="inlineStr">
        <is>
          <t>Internet</t>
        </is>
      </c>
      <c r="D6" s="5" t="inlineStr"/>
      <c r="E6" t="inlineStr">
        <is>
          <t>http://www.deutsche-euroshop.de</t>
        </is>
      </c>
      <c r="G6" t="inlineStr">
        <is>
          <t>14.05.2020</t>
        </is>
      </c>
      <c r="H6" t="inlineStr">
        <is>
          <t>Result Q1</t>
        </is>
      </c>
      <c r="J6" t="inlineStr">
        <is>
          <t>Johannes Schorr</t>
        </is>
      </c>
      <c r="L6" t="inlineStr">
        <is>
          <t>3,30%</t>
        </is>
      </c>
    </row>
    <row r="7">
      <c r="A7" s="5" t="inlineStr">
        <is>
          <t>Nominalwert / Nominal Value</t>
        </is>
      </c>
      <c r="B7" t="inlineStr">
        <is>
          <t>1,00</t>
        </is>
      </c>
      <c r="C7" s="5" t="inlineStr">
        <is>
          <t>E-Mail</t>
        </is>
      </c>
      <c r="D7" s="5" t="inlineStr"/>
      <c r="E7" t="inlineStr">
        <is>
          <t>info@deutsche-euroshop.de</t>
        </is>
      </c>
      <c r="G7" t="inlineStr">
        <is>
          <t>16.06.2020</t>
        </is>
      </c>
      <c r="H7" t="inlineStr">
        <is>
          <t>Annual General Meeting</t>
        </is>
      </c>
      <c r="J7" t="inlineStr">
        <is>
          <t>State Street Corporation</t>
        </is>
      </c>
      <c r="L7" t="inlineStr">
        <is>
          <t>5,00%</t>
        </is>
      </c>
    </row>
    <row r="8">
      <c r="A8" s="5" t="inlineStr">
        <is>
          <t>Land / Country</t>
        </is>
      </c>
      <c r="B8" t="inlineStr">
        <is>
          <t>Deutschland</t>
        </is>
      </c>
      <c r="C8" s="5" t="inlineStr">
        <is>
          <t>Inv. Relations Telefon / Phone</t>
        </is>
      </c>
      <c r="D8" s="5" t="inlineStr"/>
      <c r="E8" t="inlineStr">
        <is>
          <t>+49-40-413579-20</t>
        </is>
      </c>
      <c r="G8" t="inlineStr">
        <is>
          <t>13.08.2020</t>
        </is>
      </c>
      <c r="H8" t="inlineStr">
        <is>
          <t>Score Half Year</t>
        </is>
      </c>
      <c r="J8" t="inlineStr">
        <is>
          <t>DWS Investment GmbH</t>
        </is>
      </c>
      <c r="L8" t="inlineStr">
        <is>
          <t>2,60%</t>
        </is>
      </c>
    </row>
    <row r="9">
      <c r="A9" s="5" t="inlineStr">
        <is>
          <t>Währung / Currency</t>
        </is>
      </c>
      <c r="B9" t="inlineStr">
        <is>
          <t>EUR</t>
        </is>
      </c>
      <c r="C9" s="5" t="inlineStr">
        <is>
          <t>Inv. Relations E-Mail</t>
        </is>
      </c>
      <c r="D9" s="5" t="inlineStr"/>
      <c r="E9" t="inlineStr">
        <is>
          <t>kiss@deutsche-euroshop.de</t>
        </is>
      </c>
      <c r="G9" t="inlineStr">
        <is>
          <t>12.11.2020</t>
        </is>
      </c>
      <c r="H9" t="inlineStr">
        <is>
          <t>Q3 Earnings</t>
        </is>
      </c>
      <c r="J9" t="inlineStr">
        <is>
          <t>Freefloat</t>
        </is>
      </c>
      <c r="L9" t="inlineStr">
        <is>
          <t>66,82%</t>
        </is>
      </c>
    </row>
    <row r="10">
      <c r="A10" s="5" t="inlineStr">
        <is>
          <t>Branche / Industry</t>
        </is>
      </c>
      <c r="B10" t="inlineStr">
        <is>
          <t>Real Estate</t>
        </is>
      </c>
      <c r="C10" s="5" t="inlineStr">
        <is>
          <t>Kontaktperson / Contact Person</t>
        </is>
      </c>
      <c r="D10" s="5" t="inlineStr"/>
      <c r="E10" t="inlineStr">
        <is>
          <t>Patrick Kiss</t>
        </is>
      </c>
    </row>
    <row r="11">
      <c r="A11" s="5" t="inlineStr">
        <is>
          <t>Sektor / Sector</t>
        </is>
      </c>
      <c r="B11" t="inlineStr">
        <is>
          <t>Various</t>
        </is>
      </c>
    </row>
    <row r="12">
      <c r="A12" s="5" t="inlineStr">
        <is>
          <t>Typ / Genre</t>
        </is>
      </c>
      <c r="B12" t="inlineStr">
        <is>
          <t>Namens-Stammaktie</t>
        </is>
      </c>
    </row>
    <row r="13">
      <c r="A13" s="5" t="inlineStr">
        <is>
          <t>Adresse / Address</t>
        </is>
      </c>
      <c r="B13" t="inlineStr">
        <is>
          <t>Deutsche Euroshop AGHeegbarg 36  D-22391 Hamburg</t>
        </is>
      </c>
    </row>
    <row r="14">
      <c r="A14" s="5" t="inlineStr">
        <is>
          <t>Management</t>
        </is>
      </c>
      <c r="B14" t="inlineStr">
        <is>
          <t>Wilhelm Wellner, Olaf G. Borkers</t>
        </is>
      </c>
    </row>
    <row r="15">
      <c r="A15" s="5" t="inlineStr">
        <is>
          <t>Aufsichtsrat / Board</t>
        </is>
      </c>
      <c r="B15" t="inlineStr">
        <is>
          <t>Reiner Strecker, Karin Dohm, Dr. Anja Disput, Henning Eggers, Dr. Henning Kreke, Alexander Otto, Claudia Plath, Klaus Striebich, Roland Werner</t>
        </is>
      </c>
    </row>
    <row r="16">
      <c r="A16" s="5" t="inlineStr">
        <is>
          <t>Beschreibung</t>
        </is>
      </c>
      <c r="B16" t="inlineStr">
        <is>
          <t>Die Deutsche EuroShop AG ist eine Investmentgesellschaft, die sich ausschließlich auf ertragsstarke Shoppingcenter konzentriert. Sie erschließt sich über ihre Beteiligungen ein Immobilienportfolio bestehend aus zahlreichen Shoppingcentern in Deutschland, Österreich, Polen, Tschechien und Ungarn, wobei der Schwerpunkt auf Investitionen in Deutschland liegt. Derzeit ist die Deutsche EuroShop an 21 Centern beteiligt. Diese befinden sich an Standorten inmitten kaufkräftiger Einzugsgebiete mit mindestens 300.000 Einwohnern und einer Mindestfläche von 15.000 qm. Eigentümer der Einkaufscenterimmobilien sind in Deutschland vermögensverwaltende bzw. gewerblich geprägte Personengesellschaften und im Ausland Besitzgesellschaften nach dem jeweiligen Landesrecht. Copyright 2014 FINANCE BASE AG</t>
        </is>
      </c>
    </row>
    <row r="17">
      <c r="A17" s="5" t="inlineStr">
        <is>
          <t>Profile</t>
        </is>
      </c>
      <c r="B17" t="inlineStr">
        <is>
          <t>The German Euro Shop AG is an investment company that focuses exclusively on profitable shopping centers. It reveals itself through its holdings a real estate portfolio consisting of numerous shopping centers in Germany, Austria, Poland, Czech Republic and Hungary, with a focus on investments in Germany. Currently, the German Euro Shop in 21 centers involved. These are located at sites in the midst purchasing power catchment areas with at least 300,000 inhabitants and a minimum area of ​​sqm 15,000. Owners of the shopping center real estate in Germany asset management or deemed commercial companies and foreign-owned companies under the law of the land.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225.9</v>
      </c>
      <c r="D20" t="n">
        <v>225</v>
      </c>
      <c r="E20" t="n">
        <v>218.5</v>
      </c>
      <c r="F20" t="n">
        <v>205.1</v>
      </c>
      <c r="G20" t="n">
        <v>202.9</v>
      </c>
      <c r="H20" t="n">
        <v>200.8</v>
      </c>
      <c r="I20" t="n">
        <v>188</v>
      </c>
      <c r="J20" t="n">
        <v>211.2</v>
      </c>
      <c r="K20" t="n">
        <v>190</v>
      </c>
      <c r="L20" t="n">
        <v>144.2</v>
      </c>
      <c r="M20" t="n">
        <v>127.6</v>
      </c>
      <c r="N20" t="n">
        <v>115.3</v>
      </c>
      <c r="O20" t="n">
        <v>95.8</v>
      </c>
      <c r="P20" t="n">
        <v>92.90000000000001</v>
      </c>
      <c r="Q20" t="n">
        <v>72.09999999999999</v>
      </c>
      <c r="R20" t="n">
        <v>61.4</v>
      </c>
      <c r="S20" t="n">
        <v>49.3</v>
      </c>
      <c r="T20" t="n">
        <v>46.5</v>
      </c>
      <c r="U20" t="n">
        <v>22.7</v>
      </c>
      <c r="V20" t="inlineStr">
        <is>
          <t>-</t>
        </is>
      </c>
    </row>
    <row r="21">
      <c r="A21" s="5" t="inlineStr">
        <is>
          <t>Operatives Ergebnis (EBIT)</t>
        </is>
      </c>
      <c r="B21" s="5" t="inlineStr">
        <is>
          <t>EBIT Earning Before Interest &amp; Tax</t>
        </is>
      </c>
      <c r="C21" t="n">
        <v>197.5</v>
      </c>
      <c r="D21" t="n">
        <v>199.1</v>
      </c>
      <c r="E21" t="n">
        <v>192.4</v>
      </c>
      <c r="F21" t="n">
        <v>178.6</v>
      </c>
      <c r="G21" t="n">
        <v>176.3</v>
      </c>
      <c r="H21" t="n">
        <v>177.5</v>
      </c>
      <c r="I21" t="n">
        <v>165.4</v>
      </c>
      <c r="J21" t="n">
        <v>181</v>
      </c>
      <c r="K21" t="n">
        <v>165.7</v>
      </c>
      <c r="L21" t="n">
        <v>124</v>
      </c>
      <c r="M21" t="n">
        <v>110.7</v>
      </c>
      <c r="N21" t="n">
        <v>98.09999999999999</v>
      </c>
      <c r="O21" t="n">
        <v>77.2</v>
      </c>
      <c r="P21" t="n">
        <v>86.3</v>
      </c>
      <c r="Q21" t="n">
        <v>57.5</v>
      </c>
      <c r="R21" t="n">
        <v>50.7</v>
      </c>
      <c r="S21" t="n">
        <v>14.1</v>
      </c>
      <c r="T21" t="n">
        <v>11.8</v>
      </c>
      <c r="U21" t="n">
        <v>-5.5</v>
      </c>
      <c r="V21" t="n">
        <v>-0.5</v>
      </c>
    </row>
    <row r="22">
      <c r="A22" s="5" t="inlineStr">
        <is>
          <t>Finanzergebnis</t>
        </is>
      </c>
      <c r="B22" s="5" t="inlineStr">
        <is>
          <t>Financial Result</t>
        </is>
      </c>
      <c r="C22" t="n">
        <v>-154.8</v>
      </c>
      <c r="D22" t="n">
        <v>-97</v>
      </c>
      <c r="E22" t="n">
        <v>-26.6</v>
      </c>
      <c r="F22" t="n">
        <v>102.9</v>
      </c>
      <c r="G22" t="n">
        <v>218.4</v>
      </c>
      <c r="H22" t="n">
        <v>37.2</v>
      </c>
      <c r="I22" t="n">
        <v>22.2</v>
      </c>
      <c r="J22" t="n">
        <v>-77.5</v>
      </c>
      <c r="K22" t="n">
        <v>-37.3</v>
      </c>
      <c r="L22" t="n">
        <v>-27</v>
      </c>
      <c r="M22" t="n">
        <v>-70.59999999999999</v>
      </c>
      <c r="N22" t="n">
        <v>-11.1</v>
      </c>
      <c r="O22" t="n">
        <v>0.6</v>
      </c>
      <c r="P22" t="n">
        <v>37.8</v>
      </c>
      <c r="Q22" t="n">
        <v>23.6</v>
      </c>
      <c r="R22" t="n">
        <v>-12.5</v>
      </c>
      <c r="S22" t="n">
        <v>-7.6</v>
      </c>
      <c r="T22" t="n">
        <v>-6.9</v>
      </c>
      <c r="U22" t="n">
        <v>-6.8</v>
      </c>
      <c r="V22" t="n">
        <v>11.4</v>
      </c>
    </row>
    <row r="23">
      <c r="A23" s="5" t="inlineStr">
        <is>
          <t>Ergebnis vor Steuer (EBT)</t>
        </is>
      </c>
      <c r="B23" s="5" t="inlineStr">
        <is>
          <t>EBT Earning Before Tax</t>
        </is>
      </c>
      <c r="C23" t="n">
        <v>42.7</v>
      </c>
      <c r="D23" t="n">
        <v>102.1</v>
      </c>
      <c r="E23" t="n">
        <v>165.8</v>
      </c>
      <c r="F23" t="n">
        <v>281.5</v>
      </c>
      <c r="G23" t="n">
        <v>394.7</v>
      </c>
      <c r="H23" t="n">
        <v>214.7</v>
      </c>
      <c r="I23" t="n">
        <v>187.6</v>
      </c>
      <c r="J23" t="n">
        <v>103.5</v>
      </c>
      <c r="K23" t="n">
        <v>128.4</v>
      </c>
      <c r="L23" t="n">
        <v>97</v>
      </c>
      <c r="M23" t="n">
        <v>40.1</v>
      </c>
      <c r="N23" t="n">
        <v>87</v>
      </c>
      <c r="O23" t="n">
        <v>77.8</v>
      </c>
      <c r="P23" t="n">
        <v>124.1</v>
      </c>
      <c r="Q23" t="n">
        <v>81.09999999999999</v>
      </c>
      <c r="R23" t="n">
        <v>38.2</v>
      </c>
      <c r="S23" t="n">
        <v>6.5</v>
      </c>
      <c r="T23" t="n">
        <v>4.9</v>
      </c>
      <c r="U23" t="n">
        <v>-12.3</v>
      </c>
      <c r="V23" t="n">
        <v>10.9</v>
      </c>
    </row>
    <row r="24">
      <c r="A24" s="5" t="inlineStr">
        <is>
          <t>Steuern auf Einkommen und Ertrag</t>
        </is>
      </c>
      <c r="B24" s="5" t="inlineStr">
        <is>
          <t>Taxes on income and earnings</t>
        </is>
      </c>
      <c r="C24" t="n">
        <v>-69.40000000000001</v>
      </c>
      <c r="D24" t="n">
        <v>22.7</v>
      </c>
      <c r="E24" t="n">
        <v>31.5</v>
      </c>
      <c r="F24" t="n">
        <v>59.8</v>
      </c>
      <c r="G24" t="n">
        <v>85.40000000000001</v>
      </c>
      <c r="H24" t="n">
        <v>37.2</v>
      </c>
      <c r="I24" t="n">
        <v>16.6</v>
      </c>
      <c r="J24" t="n">
        <v>-19</v>
      </c>
      <c r="K24" t="n">
        <v>35</v>
      </c>
      <c r="L24" t="n">
        <v>15.2</v>
      </c>
      <c r="M24" t="n">
        <v>5.7</v>
      </c>
      <c r="N24" t="n">
        <v>18.1</v>
      </c>
      <c r="O24" t="n">
        <v>-16.3</v>
      </c>
      <c r="P24" t="n">
        <v>17.4</v>
      </c>
      <c r="Q24" t="n">
        <v>19.4</v>
      </c>
      <c r="R24" t="n">
        <v>10.8</v>
      </c>
      <c r="S24" t="n">
        <v>7.8</v>
      </c>
      <c r="T24" t="n">
        <v>7</v>
      </c>
      <c r="U24" t="n">
        <v>4.1</v>
      </c>
      <c r="V24" t="n">
        <v>3.9</v>
      </c>
    </row>
    <row r="25">
      <c r="A25" s="5" t="inlineStr">
        <is>
          <t>Ergebnis nach Steuer</t>
        </is>
      </c>
      <c r="B25" s="5" t="inlineStr">
        <is>
          <t>Earnings after tax</t>
        </is>
      </c>
      <c r="C25" t="n">
        <v>112.1</v>
      </c>
      <c r="D25" t="n">
        <v>79.40000000000001</v>
      </c>
      <c r="E25" t="n">
        <v>134.3</v>
      </c>
      <c r="F25" t="n">
        <v>221.8</v>
      </c>
      <c r="G25" t="n">
        <v>309.3</v>
      </c>
      <c r="H25" t="n">
        <v>177.4</v>
      </c>
      <c r="I25" t="n">
        <v>171</v>
      </c>
      <c r="J25" t="n">
        <v>122.5</v>
      </c>
      <c r="K25" t="n">
        <v>93.40000000000001</v>
      </c>
      <c r="L25" t="n">
        <v>81.8</v>
      </c>
      <c r="M25" t="n">
        <v>34.4</v>
      </c>
      <c r="N25" t="n">
        <v>68.90000000000001</v>
      </c>
      <c r="O25" t="n">
        <v>94.2</v>
      </c>
      <c r="P25" t="n">
        <v>106.7</v>
      </c>
      <c r="Q25" t="n">
        <v>61.7</v>
      </c>
      <c r="R25" t="n">
        <v>26.4</v>
      </c>
      <c r="S25" t="n">
        <v>-2.3</v>
      </c>
      <c r="T25" t="n">
        <v>-3</v>
      </c>
      <c r="U25" t="n">
        <v>-16.8</v>
      </c>
      <c r="V25" t="n">
        <v>7</v>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inlineStr">
        <is>
          <t>-</t>
        </is>
      </c>
      <c r="J26" t="inlineStr">
        <is>
          <t>-</t>
        </is>
      </c>
      <c r="K26" t="inlineStr">
        <is>
          <t>-</t>
        </is>
      </c>
      <c r="L26" t="inlineStr">
        <is>
          <t>-</t>
        </is>
      </c>
      <c r="M26" t="inlineStr">
        <is>
          <t>-</t>
        </is>
      </c>
      <c r="N26" t="inlineStr">
        <is>
          <t>-</t>
        </is>
      </c>
      <c r="O26" t="inlineStr">
        <is>
          <t>-</t>
        </is>
      </c>
      <c r="P26" t="n">
        <v>-6.4</v>
      </c>
      <c r="Q26" t="n">
        <v>-12.9</v>
      </c>
      <c r="R26" t="n">
        <v>1.3</v>
      </c>
      <c r="S26" t="n">
        <v>1.7</v>
      </c>
      <c r="T26" t="inlineStr">
        <is>
          <t>-</t>
        </is>
      </c>
      <c r="U26" t="inlineStr">
        <is>
          <t>-</t>
        </is>
      </c>
      <c r="V26" t="inlineStr">
        <is>
          <t>-</t>
        </is>
      </c>
    </row>
    <row r="27">
      <c r="A27" s="5" t="inlineStr">
        <is>
          <t>Jahresüberschuss/-fehlbetrag</t>
        </is>
      </c>
      <c r="B27" s="5" t="inlineStr">
        <is>
          <t>Net Profit</t>
        </is>
      </c>
      <c r="C27" t="n">
        <v>112.1</v>
      </c>
      <c r="D27" t="n">
        <v>79.40000000000001</v>
      </c>
      <c r="E27" t="n">
        <v>134.3</v>
      </c>
      <c r="F27" t="n">
        <v>221.8</v>
      </c>
      <c r="G27" t="n">
        <v>309.3</v>
      </c>
      <c r="H27" t="n">
        <v>177.4</v>
      </c>
      <c r="I27" t="n">
        <v>171</v>
      </c>
      <c r="J27" t="n">
        <v>122.5</v>
      </c>
      <c r="K27" t="n">
        <v>93.40000000000001</v>
      </c>
      <c r="L27" t="n">
        <v>81.8</v>
      </c>
      <c r="M27" t="n">
        <v>34.4</v>
      </c>
      <c r="N27" t="n">
        <v>68.90000000000001</v>
      </c>
      <c r="O27" t="n">
        <v>94.2</v>
      </c>
      <c r="P27" t="n">
        <v>100.3</v>
      </c>
      <c r="Q27" t="n">
        <v>48.7</v>
      </c>
      <c r="R27" t="n">
        <v>27.7</v>
      </c>
      <c r="S27" t="n">
        <v>-0.5</v>
      </c>
      <c r="T27" t="n">
        <v>-3</v>
      </c>
      <c r="U27" t="n">
        <v>-16.8</v>
      </c>
      <c r="V27" t="n">
        <v>7</v>
      </c>
    </row>
    <row r="28">
      <c r="A28" s="5" t="inlineStr">
        <is>
          <t>Summe Umlaufvermögen</t>
        </is>
      </c>
      <c r="B28" s="5" t="inlineStr">
        <is>
          <t>Current Assets</t>
        </is>
      </c>
      <c r="C28" t="n">
        <v>170.2</v>
      </c>
      <c r="D28" t="n">
        <v>133.5</v>
      </c>
      <c r="E28" t="n">
        <v>122.1</v>
      </c>
      <c r="F28" t="n">
        <v>77.90000000000001</v>
      </c>
      <c r="G28" t="n">
        <v>83.5</v>
      </c>
      <c r="H28" t="n">
        <v>71.90000000000001</v>
      </c>
      <c r="I28" t="n">
        <v>55.7</v>
      </c>
      <c r="J28" t="n">
        <v>183.7</v>
      </c>
      <c r="K28" t="n">
        <v>85.3</v>
      </c>
      <c r="L28" t="n">
        <v>234.2</v>
      </c>
      <c r="M28" t="n">
        <v>91.90000000000001</v>
      </c>
      <c r="N28" t="n">
        <v>52.9</v>
      </c>
      <c r="O28" t="n">
        <v>137.1</v>
      </c>
      <c r="P28" t="n">
        <v>143.3</v>
      </c>
      <c r="Q28" t="n">
        <v>216.6</v>
      </c>
      <c r="R28" t="n">
        <v>167</v>
      </c>
      <c r="S28" t="n">
        <v>127</v>
      </c>
      <c r="T28" t="n">
        <v>185.6</v>
      </c>
      <c r="U28" t="n">
        <v>228.7</v>
      </c>
      <c r="V28" t="n">
        <v>345.3</v>
      </c>
    </row>
    <row r="29">
      <c r="A29" s="5" t="inlineStr">
        <is>
          <t>Summe Anlagevermögen</t>
        </is>
      </c>
      <c r="B29" s="5" t="inlineStr">
        <is>
          <t>Fixed Assets</t>
        </is>
      </c>
      <c r="C29" t="n">
        <v>4388</v>
      </c>
      <c r="D29" t="n">
        <v>4477</v>
      </c>
      <c r="E29" t="n">
        <v>4505</v>
      </c>
      <c r="F29" t="n">
        <v>4037</v>
      </c>
      <c r="G29" t="n">
        <v>3768</v>
      </c>
      <c r="H29" t="n">
        <v>3420</v>
      </c>
      <c r="I29" t="n">
        <v>3339</v>
      </c>
      <c r="J29" t="n">
        <v>3365</v>
      </c>
      <c r="K29" t="n">
        <v>3140</v>
      </c>
      <c r="L29" t="n">
        <v>2729</v>
      </c>
      <c r="M29" t="n">
        <v>2020</v>
      </c>
      <c r="N29" t="n">
        <v>1954</v>
      </c>
      <c r="O29" t="n">
        <v>1839</v>
      </c>
      <c r="P29" t="n">
        <v>1653</v>
      </c>
      <c r="Q29" t="n">
        <v>1327</v>
      </c>
      <c r="R29" t="n">
        <v>1203</v>
      </c>
      <c r="S29" t="n">
        <v>851.8</v>
      </c>
      <c r="T29" t="n">
        <v>814.7</v>
      </c>
      <c r="U29" t="n">
        <v>704.1</v>
      </c>
      <c r="V29" t="n">
        <v>589.8</v>
      </c>
    </row>
    <row r="30">
      <c r="A30" s="5" t="inlineStr">
        <is>
          <t>Summe Aktiva</t>
        </is>
      </c>
      <c r="B30" s="5" t="inlineStr">
        <is>
          <t>Total Assets</t>
        </is>
      </c>
      <c r="C30" t="n">
        <v>4559</v>
      </c>
      <c r="D30" t="n">
        <v>4610</v>
      </c>
      <c r="E30" t="n">
        <v>4627</v>
      </c>
      <c r="F30" t="n">
        <v>4115</v>
      </c>
      <c r="G30" t="n">
        <v>3852</v>
      </c>
      <c r="H30" t="n">
        <v>3492</v>
      </c>
      <c r="I30" t="n">
        <v>3395</v>
      </c>
      <c r="J30" t="n">
        <v>3549</v>
      </c>
      <c r="K30" t="n">
        <v>3225</v>
      </c>
      <c r="L30" t="n">
        <v>2964</v>
      </c>
      <c r="M30" t="n">
        <v>2112</v>
      </c>
      <c r="N30" t="n">
        <v>2007</v>
      </c>
      <c r="O30" t="n">
        <v>1976</v>
      </c>
      <c r="P30" t="n">
        <v>1796</v>
      </c>
      <c r="Q30" t="n">
        <v>1544</v>
      </c>
      <c r="R30" t="n">
        <v>1370</v>
      </c>
      <c r="S30" t="n">
        <v>980.7</v>
      </c>
      <c r="T30" t="n">
        <v>1000</v>
      </c>
      <c r="U30" t="n">
        <v>932.8</v>
      </c>
      <c r="V30" t="n">
        <v>935.9</v>
      </c>
    </row>
    <row r="31">
      <c r="A31" s="5" t="inlineStr">
        <is>
          <t>Summe kurzfristiges Fremdkapital</t>
        </is>
      </c>
      <c r="B31" s="5" t="inlineStr">
        <is>
          <t>Short-Term Debt</t>
        </is>
      </c>
      <c r="C31" t="n">
        <v>111.1</v>
      </c>
      <c r="D31" t="n">
        <v>53.6</v>
      </c>
      <c r="E31" t="n">
        <v>56.7</v>
      </c>
      <c r="F31" t="n">
        <v>222.5</v>
      </c>
      <c r="G31" t="n">
        <v>68.90000000000001</v>
      </c>
      <c r="H31" t="n">
        <v>79.8</v>
      </c>
      <c r="I31" t="n">
        <v>123.4</v>
      </c>
      <c r="J31" t="n">
        <v>247.9</v>
      </c>
      <c r="K31" t="n">
        <v>167</v>
      </c>
      <c r="L31" t="n">
        <v>86.2</v>
      </c>
      <c r="M31" t="n">
        <v>41.2</v>
      </c>
      <c r="N31" t="n">
        <v>52.7</v>
      </c>
      <c r="O31" t="n">
        <v>88.2</v>
      </c>
      <c r="P31" t="n">
        <v>64.59999999999999</v>
      </c>
      <c r="Q31" t="n">
        <v>69.90000000000001</v>
      </c>
      <c r="R31" t="n">
        <v>36.5</v>
      </c>
      <c r="S31" t="inlineStr">
        <is>
          <t>-</t>
        </is>
      </c>
      <c r="T31" t="inlineStr">
        <is>
          <t>-</t>
        </is>
      </c>
      <c r="U31" t="inlineStr">
        <is>
          <t>-</t>
        </is>
      </c>
      <c r="V31" t="inlineStr">
        <is>
          <t>-</t>
        </is>
      </c>
    </row>
    <row r="32">
      <c r="A32" s="5" t="inlineStr">
        <is>
          <t>Summe langfristiges Fremdkapital</t>
        </is>
      </c>
      <c r="B32" s="5" t="inlineStr">
        <is>
          <t>Long-Term Debt</t>
        </is>
      </c>
      <c r="C32" t="n">
        <v>1819</v>
      </c>
      <c r="D32" t="n">
        <v>1874</v>
      </c>
      <c r="E32" t="n">
        <v>1893</v>
      </c>
      <c r="F32" t="n">
        <v>1616</v>
      </c>
      <c r="G32" t="n">
        <v>1705</v>
      </c>
      <c r="H32" t="n">
        <v>1661</v>
      </c>
      <c r="I32" t="n">
        <v>1644</v>
      </c>
      <c r="J32" t="n">
        <v>1799</v>
      </c>
      <c r="K32" t="n">
        <v>1655</v>
      </c>
      <c r="L32" t="n">
        <v>1527</v>
      </c>
      <c r="M32" t="n">
        <v>1064</v>
      </c>
      <c r="N32" t="n">
        <v>1011</v>
      </c>
      <c r="O32" t="n">
        <v>963.1</v>
      </c>
      <c r="P32" t="n">
        <v>854.1</v>
      </c>
      <c r="Q32" t="n">
        <v>616.4</v>
      </c>
      <c r="R32" t="n">
        <v>597.7</v>
      </c>
      <c r="S32" t="inlineStr">
        <is>
          <t>-</t>
        </is>
      </c>
      <c r="T32" t="inlineStr">
        <is>
          <t>-</t>
        </is>
      </c>
      <c r="U32" t="inlineStr">
        <is>
          <t>-</t>
        </is>
      </c>
      <c r="V32" t="inlineStr">
        <is>
          <t>-</t>
        </is>
      </c>
    </row>
    <row r="33">
      <c r="A33" s="5" t="inlineStr">
        <is>
          <t>Summe Fremdkapital</t>
        </is>
      </c>
      <c r="B33" s="5" t="inlineStr">
        <is>
          <t>Total Liabilities</t>
        </is>
      </c>
      <c r="C33" t="n">
        <v>2309</v>
      </c>
      <c r="D33" t="n">
        <v>2381</v>
      </c>
      <c r="E33" t="n">
        <v>2390</v>
      </c>
      <c r="F33" t="n">
        <v>2198</v>
      </c>
      <c r="G33" t="n">
        <v>2084</v>
      </c>
      <c r="H33" t="n">
        <v>1968</v>
      </c>
      <c r="I33" t="n">
        <v>1966</v>
      </c>
      <c r="J33" t="n">
        <v>2227</v>
      </c>
      <c r="K33" t="n">
        <v>2032</v>
      </c>
      <c r="L33" t="n">
        <v>1714</v>
      </c>
      <c r="M33" t="n">
        <v>1191</v>
      </c>
      <c r="N33" t="n">
        <v>1146</v>
      </c>
      <c r="O33" t="n">
        <v>1116</v>
      </c>
      <c r="P33" t="n">
        <v>999.9</v>
      </c>
      <c r="Q33" t="n">
        <v>756.1</v>
      </c>
      <c r="R33" t="n">
        <v>685.8</v>
      </c>
      <c r="S33" t="n">
        <v>445</v>
      </c>
      <c r="T33" t="n">
        <v>443.5</v>
      </c>
      <c r="U33" t="n">
        <v>335.7</v>
      </c>
      <c r="V33" t="n">
        <v>322.8</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n">
        <v>62.8</v>
      </c>
      <c r="R34" t="n">
        <v>49.3</v>
      </c>
      <c r="S34" t="n">
        <v>6.9</v>
      </c>
      <c r="T34" t="n">
        <v>-2.5</v>
      </c>
      <c r="U34" t="n">
        <v>5.1</v>
      </c>
      <c r="V34" t="n">
        <v>6.1</v>
      </c>
    </row>
    <row r="35">
      <c r="A35" s="5" t="inlineStr">
        <is>
          <t>Summe Eigenkapital</t>
        </is>
      </c>
      <c r="B35" s="5" t="inlineStr">
        <is>
          <t>Equity</t>
        </is>
      </c>
      <c r="C35" t="n">
        <v>2250</v>
      </c>
      <c r="D35" t="n">
        <v>2230</v>
      </c>
      <c r="E35" t="n">
        <v>2237</v>
      </c>
      <c r="F35" t="n">
        <v>1916</v>
      </c>
      <c r="G35" t="n">
        <v>1768</v>
      </c>
      <c r="H35" t="n">
        <v>1524</v>
      </c>
      <c r="I35" t="n">
        <v>1429</v>
      </c>
      <c r="J35" t="n">
        <v>1322</v>
      </c>
      <c r="K35" t="n">
        <v>1193</v>
      </c>
      <c r="L35" t="n">
        <v>1250</v>
      </c>
      <c r="M35" t="n">
        <v>921.3</v>
      </c>
      <c r="N35" t="n">
        <v>860.5</v>
      </c>
      <c r="O35" t="n">
        <v>860.8</v>
      </c>
      <c r="P35" t="n">
        <v>796.3</v>
      </c>
      <c r="Q35" t="n">
        <v>724.6</v>
      </c>
      <c r="R35" t="n">
        <v>635.1</v>
      </c>
      <c r="S35" t="n">
        <v>528.8</v>
      </c>
      <c r="T35" t="n">
        <v>559.3</v>
      </c>
      <c r="U35" t="n">
        <v>592</v>
      </c>
      <c r="V35" t="n">
        <v>607</v>
      </c>
    </row>
    <row r="36">
      <c r="A36" s="5" t="inlineStr">
        <is>
          <t>Summe Passiva</t>
        </is>
      </c>
      <c r="B36" s="5" t="inlineStr">
        <is>
          <t>Liabilities &amp; Shareholder Equity</t>
        </is>
      </c>
      <c r="C36" t="n">
        <v>4559</v>
      </c>
      <c r="D36" t="n">
        <v>4610</v>
      </c>
      <c r="E36" t="n">
        <v>4627</v>
      </c>
      <c r="F36" t="n">
        <v>4115</v>
      </c>
      <c r="G36" t="n">
        <v>3852</v>
      </c>
      <c r="H36" t="n">
        <v>3492</v>
      </c>
      <c r="I36" t="n">
        <v>3395</v>
      </c>
      <c r="J36" t="n">
        <v>3549</v>
      </c>
      <c r="K36" t="n">
        <v>3225</v>
      </c>
      <c r="L36" t="n">
        <v>2964</v>
      </c>
      <c r="M36" t="n">
        <v>2112</v>
      </c>
      <c r="N36" t="n">
        <v>2007</v>
      </c>
      <c r="O36" t="n">
        <v>1976</v>
      </c>
      <c r="P36" t="n">
        <v>1796</v>
      </c>
      <c r="Q36" t="n">
        <v>1544</v>
      </c>
      <c r="R36" t="n">
        <v>1370</v>
      </c>
      <c r="S36" t="n">
        <v>980.7</v>
      </c>
      <c r="T36" t="n">
        <v>1000</v>
      </c>
      <c r="U36" t="n">
        <v>932.8</v>
      </c>
      <c r="V36" t="n">
        <v>935.9</v>
      </c>
    </row>
    <row r="37">
      <c r="A37" s="5" t="inlineStr">
        <is>
          <t>Mio.Aktien im Umlauf</t>
        </is>
      </c>
      <c r="B37" s="5" t="inlineStr">
        <is>
          <t>Million shares outstanding</t>
        </is>
      </c>
      <c r="C37" t="n">
        <v>61.78</v>
      </c>
      <c r="D37" t="n">
        <v>61.78</v>
      </c>
      <c r="E37" t="n">
        <v>61.78</v>
      </c>
      <c r="F37" t="n">
        <v>53.95</v>
      </c>
      <c r="G37" t="n">
        <v>53.95</v>
      </c>
      <c r="H37" t="n">
        <v>53.95</v>
      </c>
      <c r="I37" t="n">
        <v>53.95</v>
      </c>
      <c r="J37" t="n">
        <v>53.95</v>
      </c>
      <c r="K37" t="n">
        <v>51.63</v>
      </c>
      <c r="L37" t="n">
        <v>51.6</v>
      </c>
      <c r="M37" t="n">
        <v>44.1</v>
      </c>
      <c r="N37" t="n">
        <v>34.4</v>
      </c>
      <c r="O37" t="n">
        <v>34.4</v>
      </c>
      <c r="P37" t="n">
        <v>34.4</v>
      </c>
      <c r="Q37" t="n">
        <v>34.4</v>
      </c>
      <c r="R37" t="n">
        <v>31.2</v>
      </c>
      <c r="S37" t="n">
        <v>31.2</v>
      </c>
      <c r="T37" t="n">
        <v>31.2</v>
      </c>
      <c r="U37" t="n">
        <v>31.2</v>
      </c>
      <c r="V37" t="n">
        <v>31.2</v>
      </c>
    </row>
    <row r="38">
      <c r="A38" s="5" t="inlineStr">
        <is>
          <t>Gezeichnetes Kapital (in Mio.)</t>
        </is>
      </c>
      <c r="B38" s="5" t="inlineStr">
        <is>
          <t>Subscribed Capital in M</t>
        </is>
      </c>
      <c r="C38" t="n">
        <v>61.78</v>
      </c>
      <c r="D38" t="n">
        <v>61.78</v>
      </c>
      <c r="E38" t="n">
        <v>61.78</v>
      </c>
      <c r="F38" t="n">
        <v>53.95</v>
      </c>
      <c r="G38" t="n">
        <v>53.95</v>
      </c>
      <c r="H38" t="n">
        <v>53.95</v>
      </c>
      <c r="I38" t="n">
        <v>53.95</v>
      </c>
      <c r="J38" t="n">
        <v>53.95</v>
      </c>
      <c r="K38" t="n">
        <v>51.63</v>
      </c>
      <c r="L38" t="n">
        <v>51.6</v>
      </c>
      <c r="M38" t="n">
        <v>44.1</v>
      </c>
      <c r="N38" t="n">
        <v>34.4</v>
      </c>
      <c r="O38" t="n">
        <v>34.4</v>
      </c>
      <c r="P38" t="n">
        <v>44</v>
      </c>
      <c r="Q38" t="n">
        <v>44</v>
      </c>
      <c r="R38" t="n">
        <v>40</v>
      </c>
      <c r="S38" t="n">
        <v>40</v>
      </c>
      <c r="T38" t="n">
        <v>40</v>
      </c>
      <c r="U38" t="n">
        <v>40</v>
      </c>
      <c r="V38" t="n">
        <v>40</v>
      </c>
    </row>
    <row r="39">
      <c r="A39" s="5" t="inlineStr">
        <is>
          <t>Ergebnis je Aktie (brutto)</t>
        </is>
      </c>
      <c r="B39" s="5" t="inlineStr">
        <is>
          <t>Earnings per share</t>
        </is>
      </c>
      <c r="C39" t="n">
        <v>0.6899999999999999</v>
      </c>
      <c r="D39" t="n">
        <v>1.65</v>
      </c>
      <c r="E39" t="n">
        <v>2.68</v>
      </c>
      <c r="F39" t="n">
        <v>5.22</v>
      </c>
      <c r="G39" t="n">
        <v>7.32</v>
      </c>
      <c r="H39" t="n">
        <v>3.98</v>
      </c>
      <c r="I39" t="n">
        <v>3.48</v>
      </c>
      <c r="J39" t="n">
        <v>1.92</v>
      </c>
      <c r="K39" t="n">
        <v>2.49</v>
      </c>
      <c r="L39" t="n">
        <v>1.88</v>
      </c>
      <c r="M39" t="n">
        <v>0.91</v>
      </c>
      <c r="N39" t="n">
        <v>2.53</v>
      </c>
      <c r="O39" t="n">
        <v>2.26</v>
      </c>
      <c r="P39" t="n">
        <v>3.61</v>
      </c>
      <c r="Q39" t="n">
        <v>2.36</v>
      </c>
      <c r="R39" t="n">
        <v>1.22</v>
      </c>
      <c r="S39" t="n">
        <v>0.21</v>
      </c>
      <c r="T39" t="n">
        <v>0.16</v>
      </c>
      <c r="U39" t="n">
        <v>-0.39</v>
      </c>
      <c r="V39" t="n">
        <v>0.35</v>
      </c>
    </row>
    <row r="40">
      <c r="A40" s="5" t="inlineStr">
        <is>
          <t>Ergebnis je Aktie (unverwässert)</t>
        </is>
      </c>
      <c r="B40" s="5" t="inlineStr">
        <is>
          <t>Basic Earnings per share</t>
        </is>
      </c>
      <c r="C40" t="n">
        <v>1.81</v>
      </c>
      <c r="D40" t="n">
        <v>1.29</v>
      </c>
      <c r="E40" t="n">
        <v>2.31</v>
      </c>
      <c r="F40" t="n">
        <v>4.11</v>
      </c>
      <c r="G40" t="n">
        <v>5.73</v>
      </c>
      <c r="H40" t="n">
        <v>3.29</v>
      </c>
      <c r="I40" t="n">
        <v>3.17</v>
      </c>
      <c r="J40" t="n">
        <v>2.36</v>
      </c>
      <c r="K40" t="n">
        <v>1.81</v>
      </c>
      <c r="L40" t="n">
        <v>1.8</v>
      </c>
      <c r="M40" t="n">
        <v>0.9399999999999999</v>
      </c>
      <c r="N40" t="n">
        <v>2</v>
      </c>
      <c r="O40" t="n">
        <v>2.74</v>
      </c>
      <c r="P40" t="n">
        <v>2.92</v>
      </c>
      <c r="Q40" t="n">
        <v>1.55</v>
      </c>
      <c r="R40" t="n">
        <v>0.89</v>
      </c>
      <c r="S40" t="n">
        <v>0.61</v>
      </c>
      <c r="T40" t="n">
        <v>-0.09</v>
      </c>
      <c r="U40" t="n">
        <v>-0.46</v>
      </c>
      <c r="V40" t="n">
        <v>0.21</v>
      </c>
    </row>
    <row r="41">
      <c r="A41" s="5" t="inlineStr">
        <is>
          <t>Ergebnis je Aktie (verwässert)</t>
        </is>
      </c>
      <c r="B41" s="5" t="inlineStr">
        <is>
          <t>Diluted Earnings per share</t>
        </is>
      </c>
      <c r="C41" t="n">
        <v>1.81</v>
      </c>
      <c r="D41" t="n">
        <v>1.29</v>
      </c>
      <c r="E41" t="n">
        <v>2.31</v>
      </c>
      <c r="F41" t="n">
        <v>3.92</v>
      </c>
      <c r="G41" t="n">
        <v>5.73</v>
      </c>
      <c r="H41" t="n">
        <v>3.15</v>
      </c>
      <c r="I41" t="n">
        <v>3.05</v>
      </c>
      <c r="J41" t="n">
        <v>2.35</v>
      </c>
      <c r="K41" t="n">
        <v>1.81</v>
      </c>
      <c r="L41" t="n">
        <v>1.8</v>
      </c>
      <c r="M41" t="n">
        <v>0.9399999999999999</v>
      </c>
      <c r="N41" t="n">
        <v>2</v>
      </c>
      <c r="O41" t="n">
        <v>2.74</v>
      </c>
      <c r="P41" t="n">
        <v>2.92</v>
      </c>
      <c r="Q41" t="n">
        <v>1.42</v>
      </c>
      <c r="R41" t="n">
        <v>0.89</v>
      </c>
      <c r="S41" t="n">
        <v>0.61</v>
      </c>
      <c r="T41" t="n">
        <v>-0.09</v>
      </c>
      <c r="U41" t="n">
        <v>-0.46</v>
      </c>
      <c r="V41" t="n">
        <v>0.21</v>
      </c>
    </row>
    <row r="42">
      <c r="A42" s="5" t="inlineStr">
        <is>
          <t>Dividende je Aktie</t>
        </is>
      </c>
      <c r="B42" s="5" t="inlineStr">
        <is>
          <t>Dividend per share</t>
        </is>
      </c>
      <c r="C42" t="inlineStr">
        <is>
          <t>-</t>
        </is>
      </c>
      <c r="D42" t="n">
        <v>1.5</v>
      </c>
      <c r="E42" t="n">
        <v>1.45</v>
      </c>
      <c r="F42" t="n">
        <v>1.4</v>
      </c>
      <c r="G42" t="n">
        <v>1.35</v>
      </c>
      <c r="H42" t="n">
        <v>1.3</v>
      </c>
      <c r="I42" t="n">
        <v>1.25</v>
      </c>
      <c r="J42" t="n">
        <v>1.2</v>
      </c>
      <c r="K42" t="n">
        <v>1.1</v>
      </c>
      <c r="L42" t="n">
        <v>1.1</v>
      </c>
      <c r="M42" t="n">
        <v>1.05</v>
      </c>
      <c r="N42" t="n">
        <v>1.05</v>
      </c>
      <c r="O42" t="n">
        <v>1.05</v>
      </c>
      <c r="P42" t="n">
        <v>1.05</v>
      </c>
      <c r="Q42" t="n">
        <v>1</v>
      </c>
      <c r="R42" t="n">
        <v>0.96</v>
      </c>
      <c r="S42" t="n">
        <v>0.96</v>
      </c>
      <c r="T42" t="n">
        <v>0.96</v>
      </c>
      <c r="U42" t="n">
        <v>0.96</v>
      </c>
      <c r="V42" t="inlineStr">
        <is>
          <t>-</t>
        </is>
      </c>
    </row>
    <row r="43">
      <c r="A43" s="5" t="inlineStr">
        <is>
          <t>Dividendenausschüttung in Mio</t>
        </is>
      </c>
      <c r="B43" s="5" t="inlineStr">
        <is>
          <t>Dividend Payment in M</t>
        </is>
      </c>
      <c r="C43" t="inlineStr">
        <is>
          <t>-</t>
        </is>
      </c>
      <c r="D43" t="n">
        <v>92.68000000000001</v>
      </c>
      <c r="E43" t="n">
        <v>89.59</v>
      </c>
      <c r="F43" t="n">
        <v>81.77</v>
      </c>
      <c r="G43" t="n">
        <v>72.83</v>
      </c>
      <c r="H43" t="n">
        <v>70.13</v>
      </c>
      <c r="I43" t="n">
        <v>67.43000000000001</v>
      </c>
      <c r="J43" t="n">
        <v>64.73</v>
      </c>
      <c r="K43" t="n">
        <v>56.8</v>
      </c>
      <c r="L43" t="n">
        <v>56.8</v>
      </c>
      <c r="M43" t="n">
        <v>46.32</v>
      </c>
      <c r="N43" t="n">
        <v>36.09</v>
      </c>
      <c r="O43" t="n">
        <v>36.09</v>
      </c>
      <c r="P43" t="n">
        <v>36.09</v>
      </c>
      <c r="Q43" t="n">
        <v>34.38</v>
      </c>
      <c r="R43" t="n">
        <v>33.38</v>
      </c>
      <c r="S43" t="n">
        <v>36.03</v>
      </c>
      <c r="T43" t="n">
        <v>30</v>
      </c>
      <c r="U43" t="n">
        <v>30</v>
      </c>
      <c r="V43" t="inlineStr">
        <is>
          <t>-</t>
        </is>
      </c>
    </row>
    <row r="44">
      <c r="A44" s="5" t="inlineStr">
        <is>
          <t>Umsatz</t>
        </is>
      </c>
      <c r="B44" s="5" t="inlineStr">
        <is>
          <t>Revenue</t>
        </is>
      </c>
      <c r="C44" t="n">
        <v>3.66</v>
      </c>
      <c r="D44" t="n">
        <v>3.64</v>
      </c>
      <c r="E44" t="n">
        <v>3.54</v>
      </c>
      <c r="F44" t="n">
        <v>3.8</v>
      </c>
      <c r="G44" t="n">
        <v>3.76</v>
      </c>
      <c r="H44" t="n">
        <v>3.72</v>
      </c>
      <c r="I44" t="n">
        <v>3.48</v>
      </c>
      <c r="J44" t="n">
        <v>3.92</v>
      </c>
      <c r="K44" t="n">
        <v>3.68</v>
      </c>
      <c r="L44" t="n">
        <v>2.79</v>
      </c>
      <c r="M44" t="n">
        <v>2.89</v>
      </c>
      <c r="N44" t="n">
        <v>3.35</v>
      </c>
      <c r="O44" t="n">
        <v>2.78</v>
      </c>
      <c r="P44" t="n">
        <v>2.7</v>
      </c>
      <c r="Q44" t="n">
        <v>2.1</v>
      </c>
      <c r="R44" t="n">
        <v>1.97</v>
      </c>
      <c r="S44" t="n">
        <v>1.58</v>
      </c>
      <c r="T44" t="n">
        <v>1.49</v>
      </c>
      <c r="U44" t="n">
        <v>0.73</v>
      </c>
      <c r="V44" t="inlineStr">
        <is>
          <t>-</t>
        </is>
      </c>
    </row>
    <row r="45">
      <c r="A45" s="5" t="inlineStr">
        <is>
          <t>Buchwert je Aktie</t>
        </is>
      </c>
      <c r="B45" s="5" t="inlineStr">
        <is>
          <t>Book value per share</t>
        </is>
      </c>
      <c r="C45" t="n">
        <v>36.41</v>
      </c>
      <c r="D45" t="n">
        <v>36.09</v>
      </c>
      <c r="E45" t="n">
        <v>36.21</v>
      </c>
      <c r="F45" t="n">
        <v>35.52</v>
      </c>
      <c r="G45" t="n">
        <v>32.77</v>
      </c>
      <c r="H45" t="n">
        <v>28.26</v>
      </c>
      <c r="I45" t="n">
        <v>26.49</v>
      </c>
      <c r="J45" t="n">
        <v>24.5</v>
      </c>
      <c r="K45" t="n">
        <v>23.11</v>
      </c>
      <c r="L45" t="n">
        <v>24.22</v>
      </c>
      <c r="M45" t="n">
        <v>20.89</v>
      </c>
      <c r="N45" t="n">
        <v>25.01</v>
      </c>
      <c r="O45" t="n">
        <v>25.02</v>
      </c>
      <c r="P45" t="n">
        <v>23.15</v>
      </c>
      <c r="Q45" t="n">
        <v>22.89</v>
      </c>
      <c r="R45" t="n">
        <v>21.94</v>
      </c>
      <c r="S45" t="n">
        <v>17.17</v>
      </c>
      <c r="T45" t="n">
        <v>17.85</v>
      </c>
      <c r="U45" t="n">
        <v>19.14</v>
      </c>
      <c r="V45" t="n">
        <v>19.65</v>
      </c>
    </row>
    <row r="46">
      <c r="A46" s="5" t="inlineStr">
        <is>
          <t>Cashflow je Aktie</t>
        </is>
      </c>
      <c r="B46" s="5" t="inlineStr">
        <is>
          <t>Cashflow per share</t>
        </is>
      </c>
      <c r="C46" t="n">
        <v>2.75</v>
      </c>
      <c r="D46" t="n">
        <v>2.58</v>
      </c>
      <c r="E46" t="n">
        <v>2.52</v>
      </c>
      <c r="F46" t="n">
        <v>2.61</v>
      </c>
      <c r="G46" t="n">
        <v>2.48</v>
      </c>
      <c r="H46" t="n">
        <v>2.46</v>
      </c>
      <c r="I46" t="n">
        <v>1.84</v>
      </c>
      <c r="J46" t="n">
        <v>2.25</v>
      </c>
      <c r="K46" t="n">
        <v>4.83</v>
      </c>
      <c r="L46" t="n">
        <v>-1.83</v>
      </c>
      <c r="M46" t="n">
        <v>1.41</v>
      </c>
      <c r="N46" t="n">
        <v>2.32</v>
      </c>
      <c r="O46" t="n">
        <v>2.24</v>
      </c>
      <c r="P46" t="n">
        <v>0.5</v>
      </c>
      <c r="Q46" t="n">
        <v>0.57</v>
      </c>
      <c r="R46" t="n">
        <v>1.19</v>
      </c>
      <c r="S46" t="n">
        <v>0.82</v>
      </c>
      <c r="T46" t="n">
        <v>0.71</v>
      </c>
      <c r="U46" t="n">
        <v>2.11</v>
      </c>
      <c r="V46" t="inlineStr">
        <is>
          <t>-</t>
        </is>
      </c>
    </row>
    <row r="47">
      <c r="A47" s="5" t="inlineStr">
        <is>
          <t>Bilanzsumme je Aktie</t>
        </is>
      </c>
      <c r="B47" s="5" t="inlineStr">
        <is>
          <t>Total assets per share</t>
        </is>
      </c>
      <c r="C47" t="n">
        <v>73.78</v>
      </c>
      <c r="D47" t="n">
        <v>74.62</v>
      </c>
      <c r="E47" t="n">
        <v>74.89</v>
      </c>
      <c r="F47" t="n">
        <v>76.27</v>
      </c>
      <c r="G47" t="n">
        <v>71.40000000000001</v>
      </c>
      <c r="H47" t="n">
        <v>64.73999999999999</v>
      </c>
      <c r="I47" t="n">
        <v>62.93</v>
      </c>
      <c r="J47" t="n">
        <v>65.79000000000001</v>
      </c>
      <c r="K47" t="n">
        <v>62.46</v>
      </c>
      <c r="L47" t="n">
        <v>57.43</v>
      </c>
      <c r="M47" t="n">
        <v>47.89</v>
      </c>
      <c r="N47" t="n">
        <v>58.34</v>
      </c>
      <c r="O47" t="n">
        <v>57.45</v>
      </c>
      <c r="P47" t="n">
        <v>52.22</v>
      </c>
      <c r="Q47" t="n">
        <v>44.87</v>
      </c>
      <c r="R47" t="n">
        <v>43.92</v>
      </c>
      <c r="S47" t="n">
        <v>31.43</v>
      </c>
      <c r="T47" t="n">
        <v>32.06</v>
      </c>
      <c r="U47" t="n">
        <v>29.9</v>
      </c>
      <c r="V47" t="n">
        <v>30</v>
      </c>
    </row>
    <row r="48">
      <c r="A48" s="5" t="inlineStr">
        <is>
          <t>Personal am Ende des Jahres</t>
        </is>
      </c>
      <c r="B48" s="5" t="inlineStr">
        <is>
          <t>Staff at the end of year</t>
        </is>
      </c>
      <c r="C48" t="n">
        <v>5</v>
      </c>
      <c r="D48" t="n">
        <v>5</v>
      </c>
      <c r="E48" t="n">
        <v>5</v>
      </c>
      <c r="F48" t="n">
        <v>5</v>
      </c>
      <c r="G48" t="n">
        <v>4</v>
      </c>
      <c r="H48" t="n">
        <v>4</v>
      </c>
      <c r="I48" t="n">
        <v>4</v>
      </c>
      <c r="J48" t="n">
        <v>4</v>
      </c>
      <c r="K48" t="n">
        <v>5</v>
      </c>
      <c r="L48" t="n">
        <v>4</v>
      </c>
      <c r="M48" t="n">
        <v>4</v>
      </c>
      <c r="N48" t="n">
        <v>4</v>
      </c>
      <c r="O48" t="n">
        <v>4</v>
      </c>
      <c r="P48" t="n">
        <v>4</v>
      </c>
      <c r="Q48" t="n">
        <v>5</v>
      </c>
      <c r="R48" t="n">
        <v>3</v>
      </c>
      <c r="S48" t="n">
        <v>3</v>
      </c>
      <c r="T48" t="n">
        <v>3</v>
      </c>
      <c r="U48" t="n">
        <v>1</v>
      </c>
      <c r="V48" t="inlineStr">
        <is>
          <t>-</t>
        </is>
      </c>
    </row>
    <row r="49">
      <c r="A49" s="5" t="inlineStr">
        <is>
          <t>Personalaufwand in Mio. EUR</t>
        </is>
      </c>
      <c r="B49" s="5" t="inlineStr">
        <is>
          <t>Personnel expenses in M</t>
        </is>
      </c>
      <c r="C49" t="n">
        <v>2.1</v>
      </c>
      <c r="D49" t="n">
        <v>1.9</v>
      </c>
      <c r="E49" t="n">
        <v>1.9</v>
      </c>
      <c r="F49" t="n">
        <v>1.8</v>
      </c>
      <c r="G49" t="n">
        <v>2.8</v>
      </c>
      <c r="H49" t="n">
        <v>2.5</v>
      </c>
      <c r="I49" t="n">
        <v>2.1</v>
      </c>
      <c r="J49" t="n">
        <v>2.1</v>
      </c>
      <c r="K49" t="n">
        <v>1.7</v>
      </c>
      <c r="L49" t="n">
        <v>1.8</v>
      </c>
      <c r="M49" t="n">
        <v>1.4</v>
      </c>
      <c r="N49" t="n">
        <v>1.4</v>
      </c>
      <c r="O49" t="n">
        <v>1.2</v>
      </c>
      <c r="P49" t="n">
        <v>1</v>
      </c>
      <c r="Q49" t="n">
        <v>0.9</v>
      </c>
      <c r="R49" t="n">
        <v>0.8</v>
      </c>
      <c r="S49" t="n">
        <v>0.8</v>
      </c>
      <c r="T49" t="n">
        <v>0.5</v>
      </c>
      <c r="U49" t="inlineStr">
        <is>
          <t>-</t>
        </is>
      </c>
      <c r="V49" t="inlineStr">
        <is>
          <t>-</t>
        </is>
      </c>
    </row>
    <row r="50">
      <c r="A50" s="5" t="inlineStr">
        <is>
          <t>Aufwand je Mitarbeiter in EUR</t>
        </is>
      </c>
      <c r="B50" s="5" t="inlineStr">
        <is>
          <t>Effort per employee</t>
        </is>
      </c>
      <c r="C50" t="n">
        <v>420000</v>
      </c>
      <c r="D50" t="n">
        <v>380000</v>
      </c>
      <c r="E50" t="n">
        <v>380000</v>
      </c>
      <c r="F50" t="n">
        <v>360000</v>
      </c>
      <c r="G50" t="n">
        <v>700000</v>
      </c>
      <c r="H50" t="n">
        <v>625000</v>
      </c>
      <c r="I50" t="n">
        <v>525000</v>
      </c>
      <c r="J50" t="n">
        <v>525000</v>
      </c>
      <c r="K50" t="n">
        <v>340000</v>
      </c>
      <c r="L50" t="n">
        <v>450000</v>
      </c>
      <c r="M50" t="n">
        <v>350000</v>
      </c>
      <c r="N50" t="n">
        <v>350000</v>
      </c>
      <c r="O50" t="n">
        <v>300000</v>
      </c>
      <c r="P50" t="n">
        <v>250000</v>
      </c>
      <c r="Q50" t="n">
        <v>180000</v>
      </c>
      <c r="R50" t="n">
        <v>266667</v>
      </c>
      <c r="S50" t="n">
        <v>266667</v>
      </c>
      <c r="T50" t="n">
        <v>166667</v>
      </c>
      <c r="U50" t="inlineStr">
        <is>
          <t>-</t>
        </is>
      </c>
      <c r="V50" t="inlineStr">
        <is>
          <t>-</t>
        </is>
      </c>
    </row>
    <row r="51">
      <c r="A51" s="5" t="inlineStr">
        <is>
          <t>Umsatz je Aktie</t>
        </is>
      </c>
      <c r="B51" s="5" t="inlineStr">
        <is>
          <t>Revenue per share</t>
        </is>
      </c>
      <c r="C51" t="n">
        <v>45200000</v>
      </c>
      <c r="D51" t="n">
        <v>45000000</v>
      </c>
      <c r="E51" t="n">
        <v>43700000</v>
      </c>
      <c r="F51" t="n">
        <v>41000000</v>
      </c>
      <c r="G51" t="n">
        <v>50700000</v>
      </c>
      <c r="H51" t="n">
        <v>50200000</v>
      </c>
      <c r="I51" t="n">
        <v>47000000</v>
      </c>
      <c r="J51" t="n">
        <v>52800000</v>
      </c>
      <c r="K51" t="n">
        <v>38000000</v>
      </c>
      <c r="L51" t="n">
        <v>36000000</v>
      </c>
      <c r="M51" t="n">
        <v>31900000</v>
      </c>
      <c r="N51" t="n">
        <v>28800000</v>
      </c>
      <c r="O51" t="n">
        <v>24000000</v>
      </c>
      <c r="P51" t="n">
        <v>23200000</v>
      </c>
      <c r="Q51" t="n">
        <v>14400000</v>
      </c>
      <c r="R51" t="n">
        <v>20500000</v>
      </c>
      <c r="S51" t="n">
        <v>16400000</v>
      </c>
      <c r="T51" t="n">
        <v>15500000</v>
      </c>
      <c r="U51" t="n">
        <v>22700000</v>
      </c>
      <c r="V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row>
    <row r="53">
      <c r="A53" s="5" t="inlineStr">
        <is>
          <t>Gewinn je Mitarbeiter in EUR</t>
        </is>
      </c>
      <c r="B53" s="5" t="inlineStr">
        <is>
          <t>Earnings per employee</t>
        </is>
      </c>
      <c r="C53" t="n">
        <v>22400000</v>
      </c>
      <c r="D53" t="n">
        <v>15900000</v>
      </c>
      <c r="E53" t="n">
        <v>26900000</v>
      </c>
      <c r="F53" t="n">
        <v>44400000</v>
      </c>
      <c r="G53" t="n">
        <v>77300000</v>
      </c>
      <c r="H53" t="n">
        <v>44400000</v>
      </c>
      <c r="I53" t="n">
        <v>42800000</v>
      </c>
      <c r="J53" t="n">
        <v>30600000</v>
      </c>
      <c r="K53" t="n">
        <v>18700000</v>
      </c>
      <c r="L53" t="n">
        <v>20500000</v>
      </c>
      <c r="M53" t="n">
        <v>8600000</v>
      </c>
      <c r="N53" t="n">
        <v>17200000</v>
      </c>
      <c r="O53" t="n">
        <v>23600000</v>
      </c>
      <c r="P53" t="n">
        <v>25100000</v>
      </c>
      <c r="Q53" t="n">
        <v>9740000</v>
      </c>
      <c r="R53" t="n">
        <v>9230000</v>
      </c>
      <c r="S53" t="n">
        <v>-166667</v>
      </c>
      <c r="T53" t="n">
        <v>-1000000</v>
      </c>
      <c r="U53" t="n">
        <v>-16800000</v>
      </c>
      <c r="V53" t="inlineStr">
        <is>
          <t>-</t>
        </is>
      </c>
    </row>
    <row r="54">
      <c r="A54" s="5" t="inlineStr">
        <is>
          <t>KGV (Kurs/Gewinn)</t>
        </is>
      </c>
      <c r="B54" s="5" t="inlineStr">
        <is>
          <t>PE (price/earnings)</t>
        </is>
      </c>
      <c r="C54" t="n">
        <v>14.6</v>
      </c>
      <c r="D54" t="n">
        <v>19.6</v>
      </c>
      <c r="E54" t="n">
        <v>14.7</v>
      </c>
      <c r="F54" t="n">
        <v>9.4</v>
      </c>
      <c r="G54" t="n">
        <v>7.1</v>
      </c>
      <c r="H54" t="n">
        <v>11</v>
      </c>
      <c r="I54" t="n">
        <v>10</v>
      </c>
      <c r="J54" t="n">
        <v>13.4</v>
      </c>
      <c r="K54" t="n">
        <v>15.7</v>
      </c>
      <c r="L54" t="n">
        <v>16.1</v>
      </c>
      <c r="M54" t="n">
        <v>25.1</v>
      </c>
      <c r="N54" t="n">
        <v>12.2</v>
      </c>
      <c r="O54" t="n">
        <v>8.6</v>
      </c>
      <c r="P54" t="n">
        <v>9.6</v>
      </c>
      <c r="Q54" t="n">
        <v>15.3</v>
      </c>
      <c r="R54" t="n">
        <v>21.6</v>
      </c>
      <c r="S54" t="n">
        <v>27.9</v>
      </c>
      <c r="T54" t="inlineStr">
        <is>
          <t>-</t>
        </is>
      </c>
      <c r="U54" t="inlineStr">
        <is>
          <t>-</t>
        </is>
      </c>
      <c r="V54" t="inlineStr">
        <is>
          <t>-</t>
        </is>
      </c>
    </row>
    <row r="55">
      <c r="A55" s="5" t="inlineStr">
        <is>
          <t>KUV (Kurs/Umsatz)</t>
        </is>
      </c>
      <c r="B55" s="5" t="inlineStr">
        <is>
          <t>PS (price/sales)</t>
        </is>
      </c>
      <c r="C55" t="n">
        <v>7.23</v>
      </c>
      <c r="D55" t="n">
        <v>6.96</v>
      </c>
      <c r="E55" t="n">
        <v>9.6</v>
      </c>
      <c r="F55" t="n">
        <v>10.17</v>
      </c>
      <c r="G55" t="n">
        <v>10.76</v>
      </c>
      <c r="H55" t="n">
        <v>9.73</v>
      </c>
      <c r="I55" t="n">
        <v>9.130000000000001</v>
      </c>
      <c r="J55" t="n">
        <v>8.08</v>
      </c>
      <c r="K55" t="n">
        <v>7.72</v>
      </c>
      <c r="L55" t="n">
        <v>10.37</v>
      </c>
      <c r="M55" t="n">
        <v>8.16</v>
      </c>
      <c r="N55" t="n">
        <v>7.25</v>
      </c>
      <c r="O55" t="n">
        <v>8.44</v>
      </c>
      <c r="P55" t="n">
        <v>10.4</v>
      </c>
      <c r="Q55" t="n">
        <v>11.32</v>
      </c>
      <c r="R55" t="n">
        <v>9.789999999999999</v>
      </c>
      <c r="S55" t="n">
        <v>10.76</v>
      </c>
      <c r="T55" t="n">
        <v>10.4</v>
      </c>
      <c r="U55" t="n">
        <v>20.96</v>
      </c>
      <c r="V55" t="inlineStr">
        <is>
          <t>-</t>
        </is>
      </c>
    </row>
    <row r="56">
      <c r="A56" s="5" t="inlineStr">
        <is>
          <t>KBV (Kurs/Buchwert)</t>
        </is>
      </c>
      <c r="B56" s="5" t="inlineStr">
        <is>
          <t>PB (price/book value)</t>
        </is>
      </c>
      <c r="C56" t="n">
        <v>0.73</v>
      </c>
      <c r="D56" t="n">
        <v>0.7</v>
      </c>
      <c r="E56" t="n">
        <v>0.9399999999999999</v>
      </c>
      <c r="F56" t="n">
        <v>1.09</v>
      </c>
      <c r="G56" t="n">
        <v>1.23</v>
      </c>
      <c r="H56" t="n">
        <v>1.28</v>
      </c>
      <c r="I56" t="n">
        <v>1.2</v>
      </c>
      <c r="J56" t="n">
        <v>1.29</v>
      </c>
      <c r="K56" t="n">
        <v>1.23</v>
      </c>
      <c r="L56" t="n">
        <v>1.2</v>
      </c>
      <c r="M56" t="n">
        <v>1.13</v>
      </c>
      <c r="N56" t="n">
        <v>0.97</v>
      </c>
      <c r="O56" t="n">
        <v>0.9399999999999999</v>
      </c>
      <c r="P56" t="n">
        <v>1.21</v>
      </c>
      <c r="Q56" t="n">
        <v>1.13</v>
      </c>
      <c r="R56" t="n">
        <v>0.95</v>
      </c>
      <c r="S56" t="n">
        <v>1</v>
      </c>
      <c r="T56" t="n">
        <v>0.86</v>
      </c>
      <c r="U56" t="n">
        <v>0.8</v>
      </c>
      <c r="V56" t="inlineStr">
        <is>
          <t>-</t>
        </is>
      </c>
    </row>
    <row r="57">
      <c r="A57" s="5" t="inlineStr">
        <is>
          <t>KCV (Kurs/Cashflow)</t>
        </is>
      </c>
      <c r="B57" s="5" t="inlineStr">
        <is>
          <t>PC (price/cashflow)</t>
        </is>
      </c>
      <c r="C57" t="n">
        <v>9.59</v>
      </c>
      <c r="D57" t="n">
        <v>9.83</v>
      </c>
      <c r="E57" t="n">
        <v>13.45</v>
      </c>
      <c r="F57" t="n">
        <v>14.79</v>
      </c>
      <c r="G57" t="n">
        <v>16.31</v>
      </c>
      <c r="H57" t="n">
        <v>14.71</v>
      </c>
      <c r="I57" t="n">
        <v>17.27</v>
      </c>
      <c r="J57" t="n">
        <v>14.06</v>
      </c>
      <c r="K57" t="n">
        <v>5.88</v>
      </c>
      <c r="L57" t="n">
        <v>-15.87</v>
      </c>
      <c r="M57" t="n">
        <v>16.77</v>
      </c>
      <c r="N57" t="n">
        <v>10.48</v>
      </c>
      <c r="O57" t="n">
        <v>10.51</v>
      </c>
      <c r="P57" t="n">
        <v>55.84</v>
      </c>
      <c r="Q57" t="n">
        <v>41.65</v>
      </c>
      <c r="R57" t="n">
        <v>16.24</v>
      </c>
      <c r="S57" t="n">
        <v>20.8</v>
      </c>
      <c r="T57" t="n">
        <v>21.88</v>
      </c>
      <c r="U57" t="n">
        <v>7.22</v>
      </c>
      <c r="V57" t="inlineStr">
        <is>
          <t>-</t>
        </is>
      </c>
    </row>
    <row r="58">
      <c r="A58" s="5" t="inlineStr">
        <is>
          <t>Dividendenrendite in %</t>
        </is>
      </c>
      <c r="B58" s="5" t="inlineStr">
        <is>
          <t>Dividend Yield in %</t>
        </is>
      </c>
      <c r="C58" t="inlineStr">
        <is>
          <t>-</t>
        </is>
      </c>
      <c r="D58" t="n">
        <v>5.92</v>
      </c>
      <c r="E58" t="n">
        <v>4.27</v>
      </c>
      <c r="F58" t="n">
        <v>3.62</v>
      </c>
      <c r="G58" t="n">
        <v>3.34</v>
      </c>
      <c r="H58" t="n">
        <v>3.59</v>
      </c>
      <c r="I58" t="n">
        <v>3.93</v>
      </c>
      <c r="J58" t="n">
        <v>3.79</v>
      </c>
      <c r="K58" t="n">
        <v>3.87</v>
      </c>
      <c r="L58" t="n">
        <v>3.8</v>
      </c>
      <c r="M58" t="n">
        <v>4.45</v>
      </c>
      <c r="N58" t="n">
        <v>4.32</v>
      </c>
      <c r="O58" t="n">
        <v>4.47</v>
      </c>
      <c r="P58" t="n">
        <v>3.74</v>
      </c>
      <c r="Q58" t="n">
        <v>4.21</v>
      </c>
      <c r="R58" t="n">
        <v>4.98</v>
      </c>
      <c r="S58" t="n">
        <v>5.65</v>
      </c>
      <c r="T58" t="n">
        <v>6.19</v>
      </c>
      <c r="U58" t="n">
        <v>6.3</v>
      </c>
      <c r="V58" t="inlineStr">
        <is>
          <t>-</t>
        </is>
      </c>
    </row>
    <row r="59">
      <c r="A59" s="5" t="inlineStr">
        <is>
          <t>Gewinnrendite in %</t>
        </is>
      </c>
      <c r="B59" s="5" t="inlineStr">
        <is>
          <t>Return on profit in %</t>
        </is>
      </c>
      <c r="C59" t="n">
        <v>6.9</v>
      </c>
      <c r="D59" t="n">
        <v>5.1</v>
      </c>
      <c r="E59" t="n">
        <v>6.8</v>
      </c>
      <c r="F59" t="n">
        <v>10.6</v>
      </c>
      <c r="G59" t="n">
        <v>14.2</v>
      </c>
      <c r="H59" t="n">
        <v>9.1</v>
      </c>
      <c r="I59" t="n">
        <v>10</v>
      </c>
      <c r="J59" t="n">
        <v>7.5</v>
      </c>
      <c r="K59" t="n">
        <v>6.4</v>
      </c>
      <c r="L59" t="n">
        <v>6.2</v>
      </c>
      <c r="M59" t="n">
        <v>4</v>
      </c>
      <c r="N59" t="n">
        <v>8.199999999999999</v>
      </c>
      <c r="O59" t="n">
        <v>11.7</v>
      </c>
      <c r="P59" t="n">
        <v>10.4</v>
      </c>
      <c r="Q59" t="n">
        <v>6.5</v>
      </c>
      <c r="R59" t="n">
        <v>4.6</v>
      </c>
      <c r="S59" t="n">
        <v>3.6</v>
      </c>
      <c r="T59" t="n">
        <v>-0.6</v>
      </c>
      <c r="U59" t="n">
        <v>-3</v>
      </c>
      <c r="V59" t="inlineStr">
        <is>
          <t>-</t>
        </is>
      </c>
    </row>
    <row r="60">
      <c r="A60" s="5" t="inlineStr">
        <is>
          <t>Eigenkapitalrendite in %</t>
        </is>
      </c>
      <c r="B60" s="5" t="inlineStr">
        <is>
          <t>Return on Equity in %</t>
        </is>
      </c>
      <c r="C60" t="n">
        <v>4.98</v>
      </c>
      <c r="D60" t="n">
        <v>3.56</v>
      </c>
      <c r="E60" t="n">
        <v>6</v>
      </c>
      <c r="F60" t="n">
        <v>11.58</v>
      </c>
      <c r="G60" t="n">
        <v>17.5</v>
      </c>
      <c r="H60" t="n">
        <v>11.64</v>
      </c>
      <c r="I60" t="n">
        <v>11.97</v>
      </c>
      <c r="J60" t="n">
        <v>9.27</v>
      </c>
      <c r="K60" t="n">
        <v>7.83</v>
      </c>
      <c r="L60" t="n">
        <v>6.55</v>
      </c>
      <c r="M60" t="n">
        <v>3.73</v>
      </c>
      <c r="N60" t="n">
        <v>8.01</v>
      </c>
      <c r="O60" t="n">
        <v>10.94</v>
      </c>
      <c r="P60" t="n">
        <v>12.6</v>
      </c>
      <c r="Q60" t="n">
        <v>6.18</v>
      </c>
      <c r="R60" t="n">
        <v>4.05</v>
      </c>
      <c r="S60" t="n">
        <v>-0.09</v>
      </c>
      <c r="T60" t="n">
        <v>-0.54</v>
      </c>
      <c r="U60" t="n">
        <v>-2.81</v>
      </c>
      <c r="V60" t="n">
        <v>1.14</v>
      </c>
    </row>
    <row r="61">
      <c r="A61" s="5" t="inlineStr">
        <is>
          <t>Umsatzrendite in %</t>
        </is>
      </c>
      <c r="B61" s="5" t="inlineStr">
        <is>
          <t>Return on sales in %</t>
        </is>
      </c>
      <c r="C61" t="n">
        <v>49.62</v>
      </c>
      <c r="D61" t="n">
        <v>35.29</v>
      </c>
      <c r="E61" t="n">
        <v>61.46</v>
      </c>
      <c r="F61" t="n">
        <v>108.14</v>
      </c>
      <c r="G61" t="n">
        <v>152.44</v>
      </c>
      <c r="H61" t="n">
        <v>88.34999999999999</v>
      </c>
      <c r="I61" t="n">
        <v>90.95999999999999</v>
      </c>
      <c r="J61" t="n">
        <v>58</v>
      </c>
      <c r="K61" t="n">
        <v>49.16</v>
      </c>
      <c r="L61" t="n">
        <v>56.73</v>
      </c>
      <c r="M61" t="n">
        <v>26.96</v>
      </c>
      <c r="N61" t="n">
        <v>59.76</v>
      </c>
      <c r="O61" t="n">
        <v>98.33</v>
      </c>
      <c r="P61" t="n">
        <v>107.97</v>
      </c>
      <c r="Q61" t="n">
        <v>67.55</v>
      </c>
      <c r="R61" t="n">
        <v>90.23</v>
      </c>
      <c r="S61" t="n">
        <v>-1.01</v>
      </c>
      <c r="T61" t="n">
        <v>-6.45</v>
      </c>
      <c r="U61" t="n">
        <v>-74.01000000000001</v>
      </c>
      <c r="V61" t="inlineStr">
        <is>
          <t>-</t>
        </is>
      </c>
    </row>
    <row r="62">
      <c r="A62" s="5" t="inlineStr">
        <is>
          <t>Gesamtkapitalrendite in %</t>
        </is>
      </c>
      <c r="B62" s="5" t="inlineStr">
        <is>
          <t>Total Return on Investment in %</t>
        </is>
      </c>
      <c r="C62" t="n">
        <v>3.54</v>
      </c>
      <c r="D62" t="n">
        <v>2.87</v>
      </c>
      <c r="E62" t="n">
        <v>4.07</v>
      </c>
      <c r="F62" t="n">
        <v>6.68</v>
      </c>
      <c r="G62" t="n">
        <v>9.48</v>
      </c>
      <c r="H62" t="n">
        <v>6.76</v>
      </c>
      <c r="I62" t="n">
        <v>6.74</v>
      </c>
      <c r="J62" t="n">
        <v>5.48</v>
      </c>
      <c r="K62" t="n">
        <v>4.94</v>
      </c>
      <c r="L62" t="n">
        <v>4.59</v>
      </c>
      <c r="M62" t="n">
        <v>3.98</v>
      </c>
      <c r="N62" t="n">
        <v>5.73</v>
      </c>
      <c r="O62" t="n">
        <v>6.8</v>
      </c>
      <c r="P62" t="n">
        <v>7.75</v>
      </c>
      <c r="Q62" t="n">
        <v>5.33</v>
      </c>
      <c r="R62" t="n">
        <v>3.87</v>
      </c>
      <c r="S62" t="n">
        <v>1.87</v>
      </c>
      <c r="T62" t="n">
        <v>1.56</v>
      </c>
      <c r="U62" t="n">
        <v>0.7</v>
      </c>
      <c r="V62" t="n">
        <v>0.75</v>
      </c>
    </row>
    <row r="63">
      <c r="A63" s="5" t="inlineStr">
        <is>
          <t>Return on Investment in %</t>
        </is>
      </c>
      <c r="B63" s="5" t="inlineStr">
        <is>
          <t>Return on Investment in %</t>
        </is>
      </c>
      <c r="C63" t="n">
        <v>2.46</v>
      </c>
      <c r="D63" t="n">
        <v>1.72</v>
      </c>
      <c r="E63" t="n">
        <v>2.9</v>
      </c>
      <c r="F63" t="n">
        <v>5.39</v>
      </c>
      <c r="G63" t="n">
        <v>8.029999999999999</v>
      </c>
      <c r="H63" t="n">
        <v>5.08</v>
      </c>
      <c r="I63" t="n">
        <v>5.04</v>
      </c>
      <c r="J63" t="n">
        <v>3.45</v>
      </c>
      <c r="K63" t="n">
        <v>2.9</v>
      </c>
      <c r="L63" t="n">
        <v>2.76</v>
      </c>
      <c r="M63" t="n">
        <v>1.63</v>
      </c>
      <c r="N63" t="n">
        <v>3.43</v>
      </c>
      <c r="O63" t="n">
        <v>4.77</v>
      </c>
      <c r="P63" t="n">
        <v>5.58</v>
      </c>
      <c r="Q63" t="n">
        <v>3.15</v>
      </c>
      <c r="R63" t="n">
        <v>2.02</v>
      </c>
      <c r="S63" t="n">
        <v>-0.05</v>
      </c>
      <c r="T63" t="n">
        <v>-0.3</v>
      </c>
      <c r="U63" t="n">
        <v>-1.8</v>
      </c>
      <c r="V63" t="n">
        <v>0.75</v>
      </c>
    </row>
    <row r="64">
      <c r="A64" s="5" t="inlineStr">
        <is>
          <t>Arbeitsintensität in %</t>
        </is>
      </c>
      <c r="B64" s="5" t="inlineStr">
        <is>
          <t>Work Intensity in %</t>
        </is>
      </c>
      <c r="C64" t="n">
        <v>3.73</v>
      </c>
      <c r="D64" t="n">
        <v>2.9</v>
      </c>
      <c r="E64" t="n">
        <v>2.64</v>
      </c>
      <c r="F64" t="n">
        <v>1.89</v>
      </c>
      <c r="G64" t="n">
        <v>2.17</v>
      </c>
      <c r="H64" t="n">
        <v>2.06</v>
      </c>
      <c r="I64" t="n">
        <v>1.64</v>
      </c>
      <c r="J64" t="n">
        <v>5.18</v>
      </c>
      <c r="K64" t="n">
        <v>2.64</v>
      </c>
      <c r="L64" t="n">
        <v>7.9</v>
      </c>
      <c r="M64" t="n">
        <v>4.35</v>
      </c>
      <c r="N64" t="n">
        <v>2.64</v>
      </c>
      <c r="O64" t="n">
        <v>6.94</v>
      </c>
      <c r="P64" t="n">
        <v>7.98</v>
      </c>
      <c r="Q64" t="n">
        <v>14.03</v>
      </c>
      <c r="R64" t="n">
        <v>12.19</v>
      </c>
      <c r="S64" t="n">
        <v>12.95</v>
      </c>
      <c r="T64" t="n">
        <v>18.55</v>
      </c>
      <c r="U64" t="n">
        <v>24.52</v>
      </c>
      <c r="V64" t="n">
        <v>36.89</v>
      </c>
    </row>
    <row r="65">
      <c r="A65" s="5" t="inlineStr">
        <is>
          <t>Eigenkapitalquote in %</t>
        </is>
      </c>
      <c r="B65" s="5" t="inlineStr">
        <is>
          <t>Equity Ratio in %</t>
        </is>
      </c>
      <c r="C65" t="n">
        <v>49.35</v>
      </c>
      <c r="D65" t="n">
        <v>48.36</v>
      </c>
      <c r="E65" t="n">
        <v>48.36</v>
      </c>
      <c r="F65" t="n">
        <v>46.57</v>
      </c>
      <c r="G65" t="n">
        <v>45.9</v>
      </c>
      <c r="H65" t="n">
        <v>43.65</v>
      </c>
      <c r="I65" t="n">
        <v>42.09</v>
      </c>
      <c r="J65" t="n">
        <v>37.25</v>
      </c>
      <c r="K65" t="n">
        <v>36.99</v>
      </c>
      <c r="L65" t="n">
        <v>42.17</v>
      </c>
      <c r="M65" t="n">
        <v>43.62</v>
      </c>
      <c r="N65" t="n">
        <v>42.88</v>
      </c>
      <c r="O65" t="n">
        <v>43.56</v>
      </c>
      <c r="P65" t="n">
        <v>44.33</v>
      </c>
      <c r="Q65" t="n">
        <v>51.01</v>
      </c>
      <c r="R65" t="n">
        <v>49.95</v>
      </c>
      <c r="S65" t="n">
        <v>54.62</v>
      </c>
      <c r="T65" t="n">
        <v>55.66</v>
      </c>
      <c r="U65" t="n">
        <v>64.01000000000001</v>
      </c>
      <c r="V65" t="n">
        <v>65.51000000000001</v>
      </c>
    </row>
    <row r="66">
      <c r="A66" s="5" t="inlineStr">
        <is>
          <t>Fremdkapitalquote in %</t>
        </is>
      </c>
      <c r="B66" s="5" t="inlineStr">
        <is>
          <t>Debt Ratio in %</t>
        </is>
      </c>
      <c r="C66" t="n">
        <v>50.65</v>
      </c>
      <c r="D66" t="n">
        <v>51.64</v>
      </c>
      <c r="E66" t="n">
        <v>51.64</v>
      </c>
      <c r="F66" t="n">
        <v>53.43</v>
      </c>
      <c r="G66" t="n">
        <v>54.1</v>
      </c>
      <c r="H66" t="n">
        <v>56.35</v>
      </c>
      <c r="I66" t="n">
        <v>57.91</v>
      </c>
      <c r="J66" t="n">
        <v>62.75</v>
      </c>
      <c r="K66" t="n">
        <v>63.01</v>
      </c>
      <c r="L66" t="n">
        <v>57.83</v>
      </c>
      <c r="M66" t="n">
        <v>56.38</v>
      </c>
      <c r="N66" t="n">
        <v>57.12</v>
      </c>
      <c r="O66" t="n">
        <v>56.44</v>
      </c>
      <c r="P66" t="n">
        <v>55.67</v>
      </c>
      <c r="Q66" t="n">
        <v>48.99</v>
      </c>
      <c r="R66" t="n">
        <v>50.05</v>
      </c>
      <c r="S66" t="n">
        <v>45.38</v>
      </c>
      <c r="T66" t="n">
        <v>44.34</v>
      </c>
      <c r="U66" t="n">
        <v>35.99</v>
      </c>
      <c r="V66" t="n">
        <v>34.49</v>
      </c>
    </row>
    <row r="67">
      <c r="A67" s="5" t="inlineStr">
        <is>
          <t>Verschuldungsgrad in %</t>
        </is>
      </c>
      <c r="B67" s="5" t="inlineStr">
        <is>
          <t>Finance Gearing in %</t>
        </is>
      </c>
      <c r="C67" t="n">
        <v>102.64</v>
      </c>
      <c r="D67" t="n">
        <v>106.76</v>
      </c>
      <c r="E67" t="n">
        <v>106.8</v>
      </c>
      <c r="F67" t="n">
        <v>114.73</v>
      </c>
      <c r="G67" t="n">
        <v>117.86</v>
      </c>
      <c r="H67" t="n">
        <v>129.1</v>
      </c>
      <c r="I67" t="n">
        <v>137.59</v>
      </c>
      <c r="J67" t="n">
        <v>168.47</v>
      </c>
      <c r="K67" t="n">
        <v>170.34</v>
      </c>
      <c r="L67" t="n">
        <v>137.14</v>
      </c>
      <c r="M67" t="n">
        <v>129.25</v>
      </c>
      <c r="N67" t="n">
        <v>133.21</v>
      </c>
      <c r="O67" t="n">
        <v>129.59</v>
      </c>
      <c r="P67" t="n">
        <v>125.57</v>
      </c>
      <c r="Q67" t="n">
        <v>96.04000000000001</v>
      </c>
      <c r="R67" t="n">
        <v>100.2</v>
      </c>
      <c r="S67" t="n">
        <v>83.06999999999999</v>
      </c>
      <c r="T67" t="n">
        <v>79.65000000000001</v>
      </c>
      <c r="U67" t="n">
        <v>56.22</v>
      </c>
      <c r="V67" t="n">
        <v>52.65</v>
      </c>
    </row>
    <row r="68">
      <c r="A68" s="5" t="inlineStr"/>
      <c r="B68" s="5" t="inlineStr"/>
    </row>
    <row r="69">
      <c r="A69" s="5" t="inlineStr">
        <is>
          <t>Kurzfristige Vermögensquote in %</t>
        </is>
      </c>
      <c r="B69" s="5" t="inlineStr">
        <is>
          <t>Current Assets Ratio in %</t>
        </is>
      </c>
      <c r="C69" t="n">
        <v>3.73</v>
      </c>
      <c r="D69" t="n">
        <v>2.9</v>
      </c>
      <c r="E69" t="n">
        <v>2.64</v>
      </c>
      <c r="F69" t="n">
        <v>1.89</v>
      </c>
      <c r="G69" t="n">
        <v>2.17</v>
      </c>
      <c r="H69" t="n">
        <v>2.06</v>
      </c>
      <c r="I69" t="n">
        <v>1.64</v>
      </c>
      <c r="J69" t="n">
        <v>5.18</v>
      </c>
      <c r="K69" t="n">
        <v>2.64</v>
      </c>
      <c r="L69" t="n">
        <v>7.9</v>
      </c>
      <c r="M69" t="n">
        <v>4.35</v>
      </c>
      <c r="N69" t="n">
        <v>2.64</v>
      </c>
      <c r="O69" t="n">
        <v>6.94</v>
      </c>
      <c r="P69" t="n">
        <v>7.98</v>
      </c>
      <c r="Q69" t="n">
        <v>14.03</v>
      </c>
      <c r="R69" t="n">
        <v>12.19</v>
      </c>
      <c r="S69" t="n">
        <v>12.95</v>
      </c>
      <c r="T69" t="n">
        <v>18.56</v>
      </c>
      <c r="U69" t="n">
        <v>24.52</v>
      </c>
    </row>
    <row r="70">
      <c r="A70" s="5" t="inlineStr">
        <is>
          <t>Nettogewinn Marge in %</t>
        </is>
      </c>
      <c r="B70" s="5" t="inlineStr">
        <is>
          <t>Net Profit Marge in %</t>
        </is>
      </c>
      <c r="C70" t="n">
        <v>3062.84</v>
      </c>
      <c r="D70" t="n">
        <v>2181.32</v>
      </c>
      <c r="E70" t="n">
        <v>3793.79</v>
      </c>
      <c r="F70" t="n">
        <v>5836.84</v>
      </c>
      <c r="G70" t="n">
        <v>8226.059999999999</v>
      </c>
      <c r="H70" t="n">
        <v>4768.82</v>
      </c>
      <c r="I70" t="n">
        <v>4913.79</v>
      </c>
      <c r="J70" t="n">
        <v>3125</v>
      </c>
      <c r="K70" t="n">
        <v>2538.04</v>
      </c>
      <c r="L70" t="n">
        <v>2931.9</v>
      </c>
      <c r="M70" t="n">
        <v>1190.31</v>
      </c>
      <c r="N70" t="n">
        <v>2056.72</v>
      </c>
      <c r="O70" t="n">
        <v>3388.49</v>
      </c>
      <c r="P70" t="n">
        <v>3714.81</v>
      </c>
      <c r="Q70" t="n">
        <v>2319.05</v>
      </c>
      <c r="R70" t="n">
        <v>1406.09</v>
      </c>
      <c r="S70" t="n">
        <v>-31.65</v>
      </c>
      <c r="T70" t="n">
        <v>-201.34</v>
      </c>
      <c r="U70" t="n">
        <v>-2301.37</v>
      </c>
    </row>
    <row r="71">
      <c r="A71" s="5" t="inlineStr">
        <is>
          <t>Operative Ergebnis Marge in %</t>
        </is>
      </c>
      <c r="B71" s="5" t="inlineStr">
        <is>
          <t>EBIT Marge in %</t>
        </is>
      </c>
      <c r="C71" t="n">
        <v>5396.17</v>
      </c>
      <c r="D71" t="n">
        <v>5469.78</v>
      </c>
      <c r="E71" t="n">
        <v>5435.03</v>
      </c>
      <c r="F71" t="n">
        <v>4700</v>
      </c>
      <c r="G71" t="n">
        <v>4688.83</v>
      </c>
      <c r="H71" t="n">
        <v>4771.51</v>
      </c>
      <c r="I71" t="n">
        <v>4752.87</v>
      </c>
      <c r="J71" t="n">
        <v>4617.35</v>
      </c>
      <c r="K71" t="n">
        <v>4502.72</v>
      </c>
      <c r="L71" t="n">
        <v>4444.44</v>
      </c>
      <c r="M71" t="n">
        <v>3830.45</v>
      </c>
      <c r="N71" t="n">
        <v>2928.36</v>
      </c>
      <c r="O71" t="n">
        <v>2776.98</v>
      </c>
      <c r="P71" t="n">
        <v>3196.3</v>
      </c>
      <c r="Q71" t="n">
        <v>2738.1</v>
      </c>
      <c r="R71" t="n">
        <v>2573.6</v>
      </c>
      <c r="S71" t="n">
        <v>892.41</v>
      </c>
      <c r="T71" t="n">
        <v>791.95</v>
      </c>
      <c r="U71" t="n">
        <v>-753.42</v>
      </c>
    </row>
    <row r="72">
      <c r="A72" s="5" t="inlineStr">
        <is>
          <t>Vermögensumsschlag in %</t>
        </is>
      </c>
      <c r="B72" s="5" t="inlineStr">
        <is>
          <t>Asset Turnover in %</t>
        </is>
      </c>
      <c r="C72" t="n">
        <v>0.08</v>
      </c>
      <c r="D72" t="n">
        <v>0.08</v>
      </c>
      <c r="E72" t="n">
        <v>0.08</v>
      </c>
      <c r="F72" t="n">
        <v>0.09</v>
      </c>
      <c r="G72" t="n">
        <v>0.1</v>
      </c>
      <c r="H72" t="n">
        <v>0.11</v>
      </c>
      <c r="I72" t="n">
        <v>0.1</v>
      </c>
      <c r="J72" t="n">
        <v>0.11</v>
      </c>
      <c r="K72" t="n">
        <v>0.11</v>
      </c>
      <c r="L72" t="n">
        <v>0.09</v>
      </c>
      <c r="M72" t="n">
        <v>0.14</v>
      </c>
      <c r="N72" t="n">
        <v>0.17</v>
      </c>
      <c r="O72" t="n">
        <v>0.14</v>
      </c>
      <c r="P72" t="n">
        <v>0.15</v>
      </c>
      <c r="Q72" t="n">
        <v>0.14</v>
      </c>
      <c r="R72" t="n">
        <v>0.14</v>
      </c>
      <c r="S72" t="n">
        <v>0.16</v>
      </c>
      <c r="T72" t="n">
        <v>0.15</v>
      </c>
      <c r="U72" t="n">
        <v>0.08</v>
      </c>
    </row>
    <row r="73">
      <c r="A73" s="5" t="inlineStr">
        <is>
          <t>Langfristige Vermögensquote in %</t>
        </is>
      </c>
      <c r="B73" s="5" t="inlineStr">
        <is>
          <t>Non-Current Assets Ratio in %</t>
        </is>
      </c>
      <c r="C73" t="n">
        <v>96.25</v>
      </c>
      <c r="D73" t="n">
        <v>97.11</v>
      </c>
      <c r="E73" t="n">
        <v>97.36</v>
      </c>
      <c r="F73" t="n">
        <v>98.09999999999999</v>
      </c>
      <c r="G73" t="n">
        <v>97.81999999999999</v>
      </c>
      <c r="H73" t="n">
        <v>97.94</v>
      </c>
      <c r="I73" t="n">
        <v>98.34999999999999</v>
      </c>
      <c r="J73" t="n">
        <v>94.81999999999999</v>
      </c>
      <c r="K73" t="n">
        <v>97.36</v>
      </c>
      <c r="L73" t="n">
        <v>92.06999999999999</v>
      </c>
      <c r="M73" t="n">
        <v>95.64</v>
      </c>
      <c r="N73" t="n">
        <v>97.36</v>
      </c>
      <c r="O73" t="n">
        <v>93.06999999999999</v>
      </c>
      <c r="P73" t="n">
        <v>92.04000000000001</v>
      </c>
      <c r="Q73" t="n">
        <v>85.95</v>
      </c>
      <c r="R73" t="n">
        <v>87.81</v>
      </c>
      <c r="S73" t="n">
        <v>86.86</v>
      </c>
      <c r="T73" t="n">
        <v>81.47</v>
      </c>
      <c r="U73" t="n">
        <v>75.48</v>
      </c>
    </row>
    <row r="74">
      <c r="A74" s="5" t="inlineStr">
        <is>
          <t>Gesamtkapitalrentabilität</t>
        </is>
      </c>
      <c r="B74" s="5" t="inlineStr">
        <is>
          <t>ROA Return on Assets in %</t>
        </is>
      </c>
      <c r="C74" t="n">
        <v>2.46</v>
      </c>
      <c r="D74" t="n">
        <v>1.72</v>
      </c>
      <c r="E74" t="n">
        <v>2.9</v>
      </c>
      <c r="F74" t="n">
        <v>5.39</v>
      </c>
      <c r="G74" t="n">
        <v>8.029999999999999</v>
      </c>
      <c r="H74" t="n">
        <v>5.08</v>
      </c>
      <c r="I74" t="n">
        <v>5.04</v>
      </c>
      <c r="J74" t="n">
        <v>3.45</v>
      </c>
      <c r="K74" t="n">
        <v>2.9</v>
      </c>
      <c r="L74" t="n">
        <v>2.76</v>
      </c>
      <c r="M74" t="n">
        <v>1.63</v>
      </c>
      <c r="N74" t="n">
        <v>3.43</v>
      </c>
      <c r="O74" t="n">
        <v>4.77</v>
      </c>
      <c r="P74" t="n">
        <v>5.58</v>
      </c>
      <c r="Q74" t="n">
        <v>3.15</v>
      </c>
      <c r="R74" t="n">
        <v>2.02</v>
      </c>
      <c r="S74" t="n">
        <v>-0.05</v>
      </c>
      <c r="T74" t="n">
        <v>-0.3</v>
      </c>
      <c r="U74" t="n">
        <v>-1.8</v>
      </c>
    </row>
    <row r="75">
      <c r="A75" s="5" t="inlineStr">
        <is>
          <t>Ertrag des eingesetzten Kapitals</t>
        </is>
      </c>
      <c r="B75" s="5" t="inlineStr">
        <is>
          <t>ROCE Return on Cap. Empl. in %</t>
        </is>
      </c>
      <c r="C75" t="n">
        <v>4.44</v>
      </c>
      <c r="D75" t="n">
        <v>4.37</v>
      </c>
      <c r="E75" t="n">
        <v>4.21</v>
      </c>
      <c r="F75" t="n">
        <v>4.59</v>
      </c>
      <c r="G75" t="n">
        <v>4.66</v>
      </c>
      <c r="H75" t="n">
        <v>5.2</v>
      </c>
      <c r="I75" t="n">
        <v>5.06</v>
      </c>
      <c r="J75" t="n">
        <v>5.48</v>
      </c>
      <c r="K75" t="n">
        <v>5.42</v>
      </c>
      <c r="L75" t="n">
        <v>4.31</v>
      </c>
      <c r="M75" t="n">
        <v>5.35</v>
      </c>
      <c r="N75" t="n">
        <v>5.02</v>
      </c>
      <c r="O75" t="n">
        <v>4.09</v>
      </c>
      <c r="P75" t="n">
        <v>4.98</v>
      </c>
      <c r="Q75" t="n">
        <v>3.9</v>
      </c>
      <c r="R75" t="n">
        <v>3.8</v>
      </c>
      <c r="S75" t="inlineStr">
        <is>
          <t>-</t>
        </is>
      </c>
      <c r="T75" t="inlineStr">
        <is>
          <t>-</t>
        </is>
      </c>
      <c r="U75" t="inlineStr">
        <is>
          <t>-</t>
        </is>
      </c>
    </row>
    <row r="76">
      <c r="A76" s="5" t="inlineStr">
        <is>
          <t>Eigenkapital zu Anlagevermögen</t>
        </is>
      </c>
      <c r="B76" s="5" t="inlineStr">
        <is>
          <t>Equity to Fixed Assets in %</t>
        </is>
      </c>
      <c r="C76" t="n">
        <v>51.28</v>
      </c>
      <c r="D76" t="n">
        <v>49.81</v>
      </c>
      <c r="E76" t="n">
        <v>49.66</v>
      </c>
      <c r="F76" t="n">
        <v>47.46</v>
      </c>
      <c r="G76" t="n">
        <v>46.92</v>
      </c>
      <c r="H76" t="n">
        <v>44.56</v>
      </c>
      <c r="I76" t="n">
        <v>42.8</v>
      </c>
      <c r="J76" t="n">
        <v>39.29</v>
      </c>
      <c r="K76" t="n">
        <v>37.99</v>
      </c>
      <c r="L76" t="n">
        <v>45.8</v>
      </c>
      <c r="M76" t="n">
        <v>45.61</v>
      </c>
      <c r="N76" t="n">
        <v>44.04</v>
      </c>
      <c r="O76" t="n">
        <v>46.81</v>
      </c>
      <c r="P76" t="n">
        <v>48.17</v>
      </c>
      <c r="Q76" t="n">
        <v>54.6</v>
      </c>
      <c r="R76" t="n">
        <v>52.79</v>
      </c>
      <c r="S76" t="n">
        <v>62.08</v>
      </c>
      <c r="T76" t="n">
        <v>68.65000000000001</v>
      </c>
      <c r="U76" t="n">
        <v>84.08</v>
      </c>
    </row>
    <row r="77">
      <c r="A77" s="5" t="inlineStr">
        <is>
          <t>Liquidität Dritten Grades</t>
        </is>
      </c>
      <c r="B77" s="5" t="inlineStr">
        <is>
          <t>Current Ratio in %</t>
        </is>
      </c>
      <c r="C77" t="n">
        <v>153.2</v>
      </c>
      <c r="D77" t="n">
        <v>249.07</v>
      </c>
      <c r="E77" t="n">
        <v>215.34</v>
      </c>
      <c r="F77" t="n">
        <v>35.01</v>
      </c>
      <c r="G77" t="n">
        <v>121.19</v>
      </c>
      <c r="H77" t="n">
        <v>90.09999999999999</v>
      </c>
      <c r="I77" t="n">
        <v>45.14</v>
      </c>
      <c r="J77" t="n">
        <v>74.09999999999999</v>
      </c>
      <c r="K77" t="n">
        <v>51.08</v>
      </c>
      <c r="L77" t="n">
        <v>271.69</v>
      </c>
      <c r="M77" t="n">
        <v>223.06</v>
      </c>
      <c r="N77" t="n">
        <v>100.38</v>
      </c>
      <c r="O77" t="n">
        <v>155.44</v>
      </c>
      <c r="P77" t="n">
        <v>221.83</v>
      </c>
      <c r="Q77" t="n">
        <v>309.87</v>
      </c>
      <c r="R77" t="n">
        <v>457.53</v>
      </c>
      <c r="S77" t="inlineStr">
        <is>
          <t>-</t>
        </is>
      </c>
      <c r="T77" t="inlineStr">
        <is>
          <t>-</t>
        </is>
      </c>
      <c r="U77" t="inlineStr">
        <is>
          <t>-</t>
        </is>
      </c>
    </row>
    <row r="78">
      <c r="A78" s="5" t="inlineStr">
        <is>
          <t>Operativer Cashflow</t>
        </is>
      </c>
      <c r="B78" s="5" t="inlineStr">
        <is>
          <t>Operating Cashflow in M</t>
        </is>
      </c>
      <c r="C78" t="n">
        <v>592.4702</v>
      </c>
      <c r="D78" t="n">
        <v>607.2974</v>
      </c>
      <c r="E78" t="n">
        <v>830.9409999999999</v>
      </c>
      <c r="F78" t="n">
        <v>797.9204999999999</v>
      </c>
      <c r="G78" t="n">
        <v>879.9245</v>
      </c>
      <c r="H78" t="n">
        <v>793.6045000000001</v>
      </c>
      <c r="I78" t="n">
        <v>931.7165</v>
      </c>
      <c r="J78" t="n">
        <v>758.537</v>
      </c>
      <c r="K78" t="n">
        <v>303.5844</v>
      </c>
      <c r="L78" t="n">
        <v>-818.8919999999999</v>
      </c>
      <c r="M78" t="n">
        <v>739.557</v>
      </c>
      <c r="N78" t="n">
        <v>360.512</v>
      </c>
      <c r="O78" t="n">
        <v>361.544</v>
      </c>
      <c r="P78" t="n">
        <v>1920.896</v>
      </c>
      <c r="Q78" t="n">
        <v>1432.76</v>
      </c>
      <c r="R78" t="n">
        <v>506.6879999999999</v>
      </c>
      <c r="S78" t="n">
        <v>648.96</v>
      </c>
      <c r="T78" t="n">
        <v>682.6559999999999</v>
      </c>
      <c r="U78" t="n">
        <v>225.264</v>
      </c>
    </row>
    <row r="79">
      <c r="A79" s="5" t="inlineStr">
        <is>
          <t>Aktienrückkauf</t>
        </is>
      </c>
      <c r="B79" s="5" t="inlineStr">
        <is>
          <t>Share Buyback in M</t>
        </is>
      </c>
      <c r="C79" t="n">
        <v>0</v>
      </c>
      <c r="D79" t="n">
        <v>0</v>
      </c>
      <c r="E79" t="n">
        <v>-7.829999999999998</v>
      </c>
      <c r="F79" t="n">
        <v>0</v>
      </c>
      <c r="G79" t="n">
        <v>0</v>
      </c>
      <c r="H79" t="n">
        <v>0</v>
      </c>
      <c r="I79" t="n">
        <v>0</v>
      </c>
      <c r="J79" t="n">
        <v>-2.32</v>
      </c>
      <c r="K79" t="n">
        <v>-0.03000000000000114</v>
      </c>
      <c r="L79" t="n">
        <v>-7.5</v>
      </c>
      <c r="M79" t="n">
        <v>-9.700000000000003</v>
      </c>
      <c r="N79" t="n">
        <v>0</v>
      </c>
      <c r="O79" t="n">
        <v>0</v>
      </c>
      <c r="P79" t="n">
        <v>0</v>
      </c>
      <c r="Q79" t="n">
        <v>-3.199999999999999</v>
      </c>
      <c r="R79" t="n">
        <v>0</v>
      </c>
      <c r="S79" t="n">
        <v>0</v>
      </c>
      <c r="T79" t="n">
        <v>0</v>
      </c>
      <c r="U79" t="n">
        <v>0</v>
      </c>
    </row>
    <row r="80">
      <c r="A80" s="5" t="inlineStr">
        <is>
          <t>Umsatzwachstum 1J in %</t>
        </is>
      </c>
      <c r="B80" s="5" t="inlineStr">
        <is>
          <t>Revenue Growth 1Y in %</t>
        </is>
      </c>
      <c r="C80" t="n">
        <v>0.55</v>
      </c>
      <c r="D80" t="n">
        <v>2.82</v>
      </c>
      <c r="E80" t="n">
        <v>-6.84</v>
      </c>
      <c r="F80" t="n">
        <v>1.06</v>
      </c>
      <c r="G80" t="n">
        <v>1.08</v>
      </c>
      <c r="H80" t="n">
        <v>6.9</v>
      </c>
      <c r="I80" t="n">
        <v>-11.22</v>
      </c>
      <c r="J80" t="n">
        <v>6.52</v>
      </c>
      <c r="K80" t="n">
        <v>31.9</v>
      </c>
      <c r="L80" t="n">
        <v>-3.46</v>
      </c>
      <c r="M80" t="n">
        <v>-13.73</v>
      </c>
      <c r="N80" t="n">
        <v>20.5</v>
      </c>
      <c r="O80" t="n">
        <v>2.96</v>
      </c>
      <c r="P80" t="n">
        <v>28.57</v>
      </c>
      <c r="Q80" t="n">
        <v>6.6</v>
      </c>
      <c r="R80" t="n">
        <v>24.68</v>
      </c>
      <c r="S80" t="n">
        <v>6.04</v>
      </c>
      <c r="T80" t="n">
        <v>104.11</v>
      </c>
      <c r="U80" t="inlineStr">
        <is>
          <t>-</t>
        </is>
      </c>
    </row>
    <row r="81">
      <c r="A81" s="5" t="inlineStr">
        <is>
          <t>Umsatzwachstum 3J in %</t>
        </is>
      </c>
      <c r="B81" s="5" t="inlineStr">
        <is>
          <t>Revenue Growth 3Y in %</t>
        </is>
      </c>
      <c r="C81" t="n">
        <v>-1.16</v>
      </c>
      <c r="D81" t="n">
        <v>-0.99</v>
      </c>
      <c r="E81" t="n">
        <v>-1.57</v>
      </c>
      <c r="F81" t="n">
        <v>3.01</v>
      </c>
      <c r="G81" t="n">
        <v>-1.08</v>
      </c>
      <c r="H81" t="n">
        <v>0.73</v>
      </c>
      <c r="I81" t="n">
        <v>9.07</v>
      </c>
      <c r="J81" t="n">
        <v>11.65</v>
      </c>
      <c r="K81" t="n">
        <v>4.9</v>
      </c>
      <c r="L81" t="n">
        <v>1.1</v>
      </c>
      <c r="M81" t="n">
        <v>3.24</v>
      </c>
      <c r="N81" t="n">
        <v>17.34</v>
      </c>
      <c r="O81" t="n">
        <v>12.71</v>
      </c>
      <c r="P81" t="n">
        <v>19.95</v>
      </c>
      <c r="Q81" t="n">
        <v>12.44</v>
      </c>
      <c r="R81" t="n">
        <v>44.94</v>
      </c>
      <c r="S81" t="inlineStr">
        <is>
          <t>-</t>
        </is>
      </c>
      <c r="T81" t="inlineStr">
        <is>
          <t>-</t>
        </is>
      </c>
      <c r="U81" t="inlineStr">
        <is>
          <t>-</t>
        </is>
      </c>
    </row>
    <row r="82">
      <c r="A82" s="5" t="inlineStr">
        <is>
          <t>Umsatzwachstum 5J in %</t>
        </is>
      </c>
      <c r="B82" s="5" t="inlineStr">
        <is>
          <t>Revenue Growth 5Y in %</t>
        </is>
      </c>
      <c r="C82" t="n">
        <v>-0.27</v>
      </c>
      <c r="D82" t="n">
        <v>1</v>
      </c>
      <c r="E82" t="n">
        <v>-1.8</v>
      </c>
      <c r="F82" t="n">
        <v>0.87</v>
      </c>
      <c r="G82" t="n">
        <v>7.04</v>
      </c>
      <c r="H82" t="n">
        <v>6.13</v>
      </c>
      <c r="I82" t="n">
        <v>2</v>
      </c>
      <c r="J82" t="n">
        <v>8.35</v>
      </c>
      <c r="K82" t="n">
        <v>7.63</v>
      </c>
      <c r="L82" t="n">
        <v>6.97</v>
      </c>
      <c r="M82" t="n">
        <v>8.98</v>
      </c>
      <c r="N82" t="n">
        <v>16.66</v>
      </c>
      <c r="O82" t="n">
        <v>13.77</v>
      </c>
      <c r="P82" t="n">
        <v>34</v>
      </c>
      <c r="Q82" t="inlineStr">
        <is>
          <t>-</t>
        </is>
      </c>
      <c r="R82" t="inlineStr">
        <is>
          <t>-</t>
        </is>
      </c>
      <c r="S82" t="inlineStr">
        <is>
          <t>-</t>
        </is>
      </c>
      <c r="T82" t="inlineStr">
        <is>
          <t>-</t>
        </is>
      </c>
      <c r="U82" t="inlineStr">
        <is>
          <t>-</t>
        </is>
      </c>
    </row>
    <row r="83">
      <c r="A83" s="5" t="inlineStr">
        <is>
          <t>Umsatzwachstum 10J in %</t>
        </is>
      </c>
      <c r="B83" s="5" t="inlineStr">
        <is>
          <t>Revenue Growth 10Y in %</t>
        </is>
      </c>
      <c r="C83" t="n">
        <v>2.93</v>
      </c>
      <c r="D83" t="n">
        <v>1.5</v>
      </c>
      <c r="E83" t="n">
        <v>3.27</v>
      </c>
      <c r="F83" t="n">
        <v>4.25</v>
      </c>
      <c r="G83" t="n">
        <v>7</v>
      </c>
      <c r="H83" t="n">
        <v>7.55</v>
      </c>
      <c r="I83" t="n">
        <v>9.33</v>
      </c>
      <c r="J83" t="n">
        <v>11.06</v>
      </c>
      <c r="K83" t="n">
        <v>20.82</v>
      </c>
      <c r="L83" t="inlineStr">
        <is>
          <t>-</t>
        </is>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Gewinnwachstum 1J in %</t>
        </is>
      </c>
      <c r="B84" s="5" t="inlineStr">
        <is>
          <t>Earnings Growth 1Y in %</t>
        </is>
      </c>
      <c r="C84" t="n">
        <v>41.18</v>
      </c>
      <c r="D84" t="n">
        <v>-40.88</v>
      </c>
      <c r="E84" t="n">
        <v>-39.45</v>
      </c>
      <c r="F84" t="n">
        <v>-28.29</v>
      </c>
      <c r="G84" t="n">
        <v>74.34999999999999</v>
      </c>
      <c r="H84" t="n">
        <v>3.74</v>
      </c>
      <c r="I84" t="n">
        <v>39.59</v>
      </c>
      <c r="J84" t="n">
        <v>31.16</v>
      </c>
      <c r="K84" t="n">
        <v>14.18</v>
      </c>
      <c r="L84" t="n">
        <v>137.79</v>
      </c>
      <c r="M84" t="n">
        <v>-50.07</v>
      </c>
      <c r="N84" t="n">
        <v>-26.86</v>
      </c>
      <c r="O84" t="n">
        <v>-6.08</v>
      </c>
      <c r="P84" t="n">
        <v>105.95</v>
      </c>
      <c r="Q84" t="n">
        <v>75.81</v>
      </c>
      <c r="R84" t="n">
        <v>-5640</v>
      </c>
      <c r="S84" t="n">
        <v>-83.33</v>
      </c>
      <c r="T84" t="n">
        <v>-82.14</v>
      </c>
      <c r="U84" t="n">
        <v>-340</v>
      </c>
    </row>
    <row r="85">
      <c r="A85" s="5" t="inlineStr">
        <is>
          <t>Gewinnwachstum 3J in %</t>
        </is>
      </c>
      <c r="B85" s="5" t="inlineStr">
        <is>
          <t>Earnings Growth 3Y in %</t>
        </is>
      </c>
      <c r="C85" t="n">
        <v>-13.05</v>
      </c>
      <c r="D85" t="n">
        <v>-36.21</v>
      </c>
      <c r="E85" t="n">
        <v>2.2</v>
      </c>
      <c r="F85" t="n">
        <v>16.6</v>
      </c>
      <c r="G85" t="n">
        <v>39.23</v>
      </c>
      <c r="H85" t="n">
        <v>24.83</v>
      </c>
      <c r="I85" t="n">
        <v>28.31</v>
      </c>
      <c r="J85" t="n">
        <v>61.04</v>
      </c>
      <c r="K85" t="n">
        <v>33.97</v>
      </c>
      <c r="L85" t="n">
        <v>20.29</v>
      </c>
      <c r="M85" t="n">
        <v>-27.67</v>
      </c>
      <c r="N85" t="n">
        <v>24.34</v>
      </c>
      <c r="O85" t="n">
        <v>58.56</v>
      </c>
      <c r="P85" t="n">
        <v>-1819.41</v>
      </c>
      <c r="Q85" t="n">
        <v>-1882.51</v>
      </c>
      <c r="R85" t="n">
        <v>-1935.16</v>
      </c>
      <c r="S85" t="n">
        <v>-168.49</v>
      </c>
      <c r="T85" t="inlineStr">
        <is>
          <t>-</t>
        </is>
      </c>
      <c r="U85" t="inlineStr">
        <is>
          <t>-</t>
        </is>
      </c>
    </row>
    <row r="86">
      <c r="A86" s="5" t="inlineStr">
        <is>
          <t>Gewinnwachstum 5J in %</t>
        </is>
      </c>
      <c r="B86" s="5" t="inlineStr">
        <is>
          <t>Earnings Growth 5Y in %</t>
        </is>
      </c>
      <c r="C86" t="n">
        <v>1.38</v>
      </c>
      <c r="D86" t="n">
        <v>-6.11</v>
      </c>
      <c r="E86" t="n">
        <v>9.99</v>
      </c>
      <c r="F86" t="n">
        <v>24.11</v>
      </c>
      <c r="G86" t="n">
        <v>32.6</v>
      </c>
      <c r="H86" t="n">
        <v>45.29</v>
      </c>
      <c r="I86" t="n">
        <v>34.53</v>
      </c>
      <c r="J86" t="n">
        <v>21.24</v>
      </c>
      <c r="K86" t="n">
        <v>13.79</v>
      </c>
      <c r="L86" t="n">
        <v>32.15</v>
      </c>
      <c r="M86" t="n">
        <v>19.75</v>
      </c>
      <c r="N86" t="n">
        <v>-1098.24</v>
      </c>
      <c r="O86" t="n">
        <v>-1109.53</v>
      </c>
      <c r="P86" t="n">
        <v>-1124.74</v>
      </c>
      <c r="Q86" t="n">
        <v>-1213.93</v>
      </c>
      <c r="R86" t="inlineStr">
        <is>
          <t>-</t>
        </is>
      </c>
      <c r="S86" t="inlineStr">
        <is>
          <t>-</t>
        </is>
      </c>
      <c r="T86" t="inlineStr">
        <is>
          <t>-</t>
        </is>
      </c>
      <c r="U86" t="inlineStr">
        <is>
          <t>-</t>
        </is>
      </c>
    </row>
    <row r="87">
      <c r="A87" s="5" t="inlineStr">
        <is>
          <t>Gewinnwachstum 10J in %</t>
        </is>
      </c>
      <c r="B87" s="5" t="inlineStr">
        <is>
          <t>Earnings Growth 10Y in %</t>
        </is>
      </c>
      <c r="C87" t="n">
        <v>23.34</v>
      </c>
      <c r="D87" t="n">
        <v>14.21</v>
      </c>
      <c r="E87" t="n">
        <v>15.61</v>
      </c>
      <c r="F87" t="n">
        <v>18.95</v>
      </c>
      <c r="G87" t="n">
        <v>32.38</v>
      </c>
      <c r="H87" t="n">
        <v>32.52</v>
      </c>
      <c r="I87" t="n">
        <v>-531.85</v>
      </c>
      <c r="J87" t="n">
        <v>-544.14</v>
      </c>
      <c r="K87" t="n">
        <v>-555.48</v>
      </c>
      <c r="L87" t="n">
        <v>-590.89</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PEG Ratio</t>
        </is>
      </c>
      <c r="B88" s="5" t="inlineStr">
        <is>
          <t>KGW Kurs/Gewinn/Wachstum</t>
        </is>
      </c>
      <c r="C88" t="n">
        <v>10.58</v>
      </c>
      <c r="D88" t="n">
        <v>-3.21</v>
      </c>
      <c r="E88" t="n">
        <v>1.47</v>
      </c>
      <c r="F88" t="n">
        <v>0.39</v>
      </c>
      <c r="G88" t="n">
        <v>0.22</v>
      </c>
      <c r="H88" t="n">
        <v>0.24</v>
      </c>
      <c r="I88" t="n">
        <v>0.29</v>
      </c>
      <c r="J88" t="n">
        <v>0.63</v>
      </c>
      <c r="K88" t="n">
        <v>1.14</v>
      </c>
      <c r="L88" t="n">
        <v>0.5</v>
      </c>
      <c r="M88" t="n">
        <v>1.27</v>
      </c>
      <c r="N88" t="n">
        <v>-0.01</v>
      </c>
      <c r="O88" t="n">
        <v>-0.01</v>
      </c>
      <c r="P88" t="n">
        <v>-0.01</v>
      </c>
      <c r="Q88" t="n">
        <v>-0.01</v>
      </c>
      <c r="R88" t="inlineStr">
        <is>
          <t>-</t>
        </is>
      </c>
      <c r="S88" t="inlineStr">
        <is>
          <t>-</t>
        </is>
      </c>
      <c r="T88" t="inlineStr">
        <is>
          <t>-</t>
        </is>
      </c>
      <c r="U88" t="inlineStr">
        <is>
          <t>-</t>
        </is>
      </c>
    </row>
    <row r="89">
      <c r="A89" s="5" t="inlineStr">
        <is>
          <t>EBIT-Wachstum 1J in %</t>
        </is>
      </c>
      <c r="B89" s="5" t="inlineStr">
        <is>
          <t>EBIT Growth 1Y in %</t>
        </is>
      </c>
      <c r="C89" t="n">
        <v>-0.8</v>
      </c>
      <c r="D89" t="n">
        <v>3.48</v>
      </c>
      <c r="E89" t="n">
        <v>7.73</v>
      </c>
      <c r="F89" t="n">
        <v>1.3</v>
      </c>
      <c r="G89" t="n">
        <v>-0.68</v>
      </c>
      <c r="H89" t="n">
        <v>7.32</v>
      </c>
      <c r="I89" t="n">
        <v>-8.619999999999999</v>
      </c>
      <c r="J89" t="n">
        <v>9.23</v>
      </c>
      <c r="K89" t="n">
        <v>33.63</v>
      </c>
      <c r="L89" t="n">
        <v>12.01</v>
      </c>
      <c r="M89" t="n">
        <v>12.84</v>
      </c>
      <c r="N89" t="n">
        <v>27.07</v>
      </c>
      <c r="O89" t="n">
        <v>-10.54</v>
      </c>
      <c r="P89" t="n">
        <v>50.09</v>
      </c>
      <c r="Q89" t="n">
        <v>13.41</v>
      </c>
      <c r="R89" t="n">
        <v>259.57</v>
      </c>
      <c r="S89" t="n">
        <v>19.49</v>
      </c>
      <c r="T89" t="n">
        <v>-314.55</v>
      </c>
      <c r="U89" t="n">
        <v>1000</v>
      </c>
    </row>
    <row r="90">
      <c r="A90" s="5" t="inlineStr">
        <is>
          <t>EBIT-Wachstum 3J in %</t>
        </is>
      </c>
      <c r="B90" s="5" t="inlineStr">
        <is>
          <t>EBIT Growth 3Y in %</t>
        </is>
      </c>
      <c r="C90" t="n">
        <v>3.47</v>
      </c>
      <c r="D90" t="n">
        <v>4.17</v>
      </c>
      <c r="E90" t="n">
        <v>2.78</v>
      </c>
      <c r="F90" t="n">
        <v>2.65</v>
      </c>
      <c r="G90" t="n">
        <v>-0.66</v>
      </c>
      <c r="H90" t="n">
        <v>2.64</v>
      </c>
      <c r="I90" t="n">
        <v>11.41</v>
      </c>
      <c r="J90" t="n">
        <v>18.29</v>
      </c>
      <c r="K90" t="n">
        <v>19.49</v>
      </c>
      <c r="L90" t="n">
        <v>17.31</v>
      </c>
      <c r="M90" t="n">
        <v>9.789999999999999</v>
      </c>
      <c r="N90" t="n">
        <v>22.21</v>
      </c>
      <c r="O90" t="n">
        <v>17.65</v>
      </c>
      <c r="P90" t="n">
        <v>107.69</v>
      </c>
      <c r="Q90" t="n">
        <v>97.48999999999999</v>
      </c>
      <c r="R90" t="n">
        <v>-11.83</v>
      </c>
      <c r="S90" t="n">
        <v>234.98</v>
      </c>
      <c r="T90" t="inlineStr">
        <is>
          <t>-</t>
        </is>
      </c>
      <c r="U90" t="inlineStr">
        <is>
          <t>-</t>
        </is>
      </c>
    </row>
    <row r="91">
      <c r="A91" s="5" t="inlineStr">
        <is>
          <t>EBIT-Wachstum 5J in %</t>
        </is>
      </c>
      <c r="B91" s="5" t="inlineStr">
        <is>
          <t>EBIT Growth 5Y in %</t>
        </is>
      </c>
      <c r="C91" t="n">
        <v>2.21</v>
      </c>
      <c r="D91" t="n">
        <v>3.83</v>
      </c>
      <c r="E91" t="n">
        <v>1.41</v>
      </c>
      <c r="F91" t="n">
        <v>1.71</v>
      </c>
      <c r="G91" t="n">
        <v>8.18</v>
      </c>
      <c r="H91" t="n">
        <v>10.71</v>
      </c>
      <c r="I91" t="n">
        <v>11.82</v>
      </c>
      <c r="J91" t="n">
        <v>18.96</v>
      </c>
      <c r="K91" t="n">
        <v>15</v>
      </c>
      <c r="L91" t="n">
        <v>18.29</v>
      </c>
      <c r="M91" t="n">
        <v>18.57</v>
      </c>
      <c r="N91" t="n">
        <v>67.92</v>
      </c>
      <c r="O91" t="n">
        <v>66.40000000000001</v>
      </c>
      <c r="P91" t="n">
        <v>5.6</v>
      </c>
      <c r="Q91" t="n">
        <v>195.58</v>
      </c>
      <c r="R91" t="inlineStr">
        <is>
          <t>-</t>
        </is>
      </c>
      <c r="S91" t="inlineStr">
        <is>
          <t>-</t>
        </is>
      </c>
      <c r="T91" t="inlineStr">
        <is>
          <t>-</t>
        </is>
      </c>
      <c r="U91" t="inlineStr">
        <is>
          <t>-</t>
        </is>
      </c>
    </row>
    <row r="92">
      <c r="A92" s="5" t="inlineStr">
        <is>
          <t>EBIT-Wachstum 10J in %</t>
        </is>
      </c>
      <c r="B92" s="5" t="inlineStr">
        <is>
          <t>EBIT Growth 10Y in %</t>
        </is>
      </c>
      <c r="C92" t="n">
        <v>6.46</v>
      </c>
      <c r="D92" t="n">
        <v>7.82</v>
      </c>
      <c r="E92" t="n">
        <v>10.18</v>
      </c>
      <c r="F92" t="n">
        <v>8.359999999999999</v>
      </c>
      <c r="G92" t="n">
        <v>13.24</v>
      </c>
      <c r="H92" t="n">
        <v>14.64</v>
      </c>
      <c r="I92" t="n">
        <v>39.87</v>
      </c>
      <c r="J92" t="n">
        <v>42.68</v>
      </c>
      <c r="K92" t="n">
        <v>10.3</v>
      </c>
      <c r="L92" t="n">
        <v>106.94</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-2.44</v>
      </c>
      <c r="D93" t="n">
        <v>-26.91</v>
      </c>
      <c r="E93" t="n">
        <v>-9.06</v>
      </c>
      <c r="F93" t="n">
        <v>-9.32</v>
      </c>
      <c r="G93" t="n">
        <v>10.88</v>
      </c>
      <c r="H93" t="n">
        <v>-14.82</v>
      </c>
      <c r="I93" t="n">
        <v>22.83</v>
      </c>
      <c r="J93" t="n">
        <v>139.12</v>
      </c>
      <c r="K93" t="n">
        <v>-137.05</v>
      </c>
      <c r="L93" t="n">
        <v>-194.63</v>
      </c>
      <c r="M93" t="n">
        <v>60.02</v>
      </c>
      <c r="N93" t="n">
        <v>-0.29</v>
      </c>
      <c r="O93" t="n">
        <v>-81.18000000000001</v>
      </c>
      <c r="P93" t="n">
        <v>34.07</v>
      </c>
      <c r="Q93" t="n">
        <v>156.47</v>
      </c>
      <c r="R93" t="n">
        <v>-21.92</v>
      </c>
      <c r="S93" t="n">
        <v>-4.94</v>
      </c>
      <c r="T93" t="n">
        <v>203.05</v>
      </c>
      <c r="U93" t="inlineStr">
        <is>
          <t>-</t>
        </is>
      </c>
    </row>
    <row r="94">
      <c r="A94" s="5" t="inlineStr">
        <is>
          <t>Op.Cashflow Wachstum 3J in %</t>
        </is>
      </c>
      <c r="B94" s="5" t="inlineStr">
        <is>
          <t>Op.Cashflow Wachstum 3Y in %</t>
        </is>
      </c>
      <c r="C94" t="n">
        <v>-12.8</v>
      </c>
      <c r="D94" t="n">
        <v>-15.1</v>
      </c>
      <c r="E94" t="n">
        <v>-2.5</v>
      </c>
      <c r="F94" t="n">
        <v>-4.42</v>
      </c>
      <c r="G94" t="n">
        <v>6.3</v>
      </c>
      <c r="H94" t="n">
        <v>49.04</v>
      </c>
      <c r="I94" t="n">
        <v>8.300000000000001</v>
      </c>
      <c r="J94" t="n">
        <v>-64.19</v>
      </c>
      <c r="K94" t="n">
        <v>-90.55</v>
      </c>
      <c r="L94" t="n">
        <v>-44.97</v>
      </c>
      <c r="M94" t="n">
        <v>-7.15</v>
      </c>
      <c r="N94" t="n">
        <v>-15.8</v>
      </c>
      <c r="O94" t="n">
        <v>36.45</v>
      </c>
      <c r="P94" t="n">
        <v>56.21</v>
      </c>
      <c r="Q94" t="n">
        <v>43.2</v>
      </c>
      <c r="R94" t="n">
        <v>58.73</v>
      </c>
      <c r="S94" t="inlineStr">
        <is>
          <t>-</t>
        </is>
      </c>
      <c r="T94" t="inlineStr">
        <is>
          <t>-</t>
        </is>
      </c>
      <c r="U94" t="inlineStr">
        <is>
          <t>-</t>
        </is>
      </c>
    </row>
    <row r="95">
      <c r="A95" s="5" t="inlineStr">
        <is>
          <t>Op.Cashflow Wachstum 5J in %</t>
        </is>
      </c>
      <c r="B95" s="5" t="inlineStr">
        <is>
          <t>Op.Cashflow Wachstum 5Y in %</t>
        </is>
      </c>
      <c r="C95" t="n">
        <v>-7.37</v>
      </c>
      <c r="D95" t="n">
        <v>-9.85</v>
      </c>
      <c r="E95" t="n">
        <v>0.1</v>
      </c>
      <c r="F95" t="n">
        <v>29.74</v>
      </c>
      <c r="G95" t="n">
        <v>4.19</v>
      </c>
      <c r="H95" t="n">
        <v>-36.91</v>
      </c>
      <c r="I95" t="n">
        <v>-21.94</v>
      </c>
      <c r="J95" t="n">
        <v>-26.57</v>
      </c>
      <c r="K95" t="n">
        <v>-70.63</v>
      </c>
      <c r="L95" t="n">
        <v>-36.4</v>
      </c>
      <c r="M95" t="n">
        <v>33.82</v>
      </c>
      <c r="N95" t="n">
        <v>17.43</v>
      </c>
      <c r="O95" t="n">
        <v>16.5</v>
      </c>
      <c r="P95" t="n">
        <v>73.34999999999999</v>
      </c>
      <c r="Q95" t="inlineStr">
        <is>
          <t>-</t>
        </is>
      </c>
      <c r="R95" t="inlineStr">
        <is>
          <t>-</t>
        </is>
      </c>
      <c r="S95" t="inlineStr">
        <is>
          <t>-</t>
        </is>
      </c>
      <c r="T95" t="inlineStr">
        <is>
          <t>-</t>
        </is>
      </c>
      <c r="U95" t="inlineStr">
        <is>
          <t>-</t>
        </is>
      </c>
    </row>
    <row r="96">
      <c r="A96" s="5" t="inlineStr">
        <is>
          <t>Op.Cashflow Wachstum 10J in %</t>
        </is>
      </c>
      <c r="B96" s="5" t="inlineStr">
        <is>
          <t>Op.Cashflow Wachstum 10Y in %</t>
        </is>
      </c>
      <c r="C96" t="n">
        <v>-22.14</v>
      </c>
      <c r="D96" t="n">
        <v>-15.89</v>
      </c>
      <c r="E96" t="n">
        <v>-13.23</v>
      </c>
      <c r="F96" t="n">
        <v>-20.44</v>
      </c>
      <c r="G96" t="n">
        <v>-16.11</v>
      </c>
      <c r="H96" t="n">
        <v>-1.55</v>
      </c>
      <c r="I96" t="n">
        <v>-2.26</v>
      </c>
      <c r="J96" t="n">
        <v>-5.03</v>
      </c>
      <c r="K96" t="n">
        <v>1.36</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59.1</v>
      </c>
      <c r="D97" t="n">
        <v>79.90000000000001</v>
      </c>
      <c r="E97" t="n">
        <v>65.40000000000001</v>
      </c>
      <c r="F97" t="n">
        <v>-144.6</v>
      </c>
      <c r="G97" t="n">
        <v>14.6</v>
      </c>
      <c r="H97" t="n">
        <v>-7.9</v>
      </c>
      <c r="I97" t="n">
        <v>-67.7</v>
      </c>
      <c r="J97" t="n">
        <v>-64.2</v>
      </c>
      <c r="K97" t="n">
        <v>-81.7</v>
      </c>
      <c r="L97" t="n">
        <v>148</v>
      </c>
      <c r="M97" t="n">
        <v>50.7</v>
      </c>
      <c r="N97" t="n">
        <v>0.2</v>
      </c>
      <c r="O97" t="n">
        <v>48.9</v>
      </c>
      <c r="P97" t="n">
        <v>78.7</v>
      </c>
      <c r="Q97" t="n">
        <v>146.7</v>
      </c>
      <c r="R97" t="n">
        <v>130.5</v>
      </c>
      <c r="S97" t="n">
        <v>127</v>
      </c>
      <c r="T97" t="n">
        <v>185.6</v>
      </c>
      <c r="U97" t="n">
        <v>228.7</v>
      </c>
      <c r="V97" t="n">
        <v>345.3</v>
      </c>
    </row>
  </sheetData>
  <pageMargins bottom="1" footer="0.5" header="0.5" left="0.75" right="0.75" top="1"/>
</worksheet>
</file>

<file path=xl/worksheets/sheet22.xml><?xml version="1.0" encoding="utf-8"?>
<worksheet xmlns="http://schemas.openxmlformats.org/spreadsheetml/2006/main">
  <sheetPr>
    <outlinePr summaryBelow="1" summaryRight="1"/>
    <pageSetUpPr/>
  </sheetPr>
  <dimension ref="A1:L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DWS GROUP </t>
        </is>
      </c>
      <c r="B1" s="2" t="inlineStr">
        <is>
          <t>WKN: DWS100  ISIN: DE000DWS1007  Symbol:DWS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+49-69-910-12371</t>
        </is>
      </c>
      <c r="G4" t="inlineStr">
        <is>
          <t>30.01.2020</t>
        </is>
      </c>
      <c r="H4" t="inlineStr">
        <is>
          <t>Preliminary Results</t>
        </is>
      </c>
      <c r="J4" t="inlineStr">
        <is>
          <t>DB Beteiligungs-Holding GmbH</t>
        </is>
      </c>
      <c r="L4" t="inlineStr">
        <is>
          <t>77,75%</t>
        </is>
      </c>
    </row>
    <row r="5">
      <c r="A5" s="5" t="inlineStr">
        <is>
          <t>Ticker</t>
        </is>
      </c>
      <c r="B5" t="inlineStr">
        <is>
          <t>DWS</t>
        </is>
      </c>
      <c r="C5" s="5" t="inlineStr">
        <is>
          <t>Fax</t>
        </is>
      </c>
      <c r="D5" s="5" t="inlineStr"/>
      <c r="E5" t="inlineStr">
        <is>
          <t>+49-69-910-19090</t>
        </is>
      </c>
      <c r="G5" t="inlineStr">
        <is>
          <t>20.03.2020</t>
        </is>
      </c>
      <c r="H5" t="inlineStr">
        <is>
          <t>Publication Of Annual Report</t>
        </is>
      </c>
      <c r="J5" t="inlineStr">
        <is>
          <t>Nippon Life Insurance Company</t>
        </is>
      </c>
      <c r="L5" t="inlineStr">
        <is>
          <t>5,00%</t>
        </is>
      </c>
    </row>
    <row r="6">
      <c r="A6" s="5" t="inlineStr">
        <is>
          <t>Gelistet Seit / Listed Since</t>
        </is>
      </c>
      <c r="B6" t="inlineStr">
        <is>
          <t>23.03.2018</t>
        </is>
      </c>
      <c r="C6" s="5" t="inlineStr">
        <is>
          <t>Internet</t>
        </is>
      </c>
      <c r="D6" s="5" t="inlineStr"/>
      <c r="E6" t="inlineStr">
        <is>
          <t>https://dws.com/de-de/</t>
        </is>
      </c>
      <c r="G6" t="inlineStr">
        <is>
          <t>29.04.2020</t>
        </is>
      </c>
      <c r="H6" t="inlineStr">
        <is>
          <t>Result Q1</t>
        </is>
      </c>
      <c r="J6" t="inlineStr">
        <is>
          <t>Freefloat</t>
        </is>
      </c>
      <c r="L6" t="inlineStr">
        <is>
          <t>17,25%</t>
        </is>
      </c>
    </row>
    <row r="7">
      <c r="A7" s="5" t="inlineStr">
        <is>
          <t>Nominalwert / Nominal Value</t>
        </is>
      </c>
      <c r="B7" t="inlineStr">
        <is>
          <t>-</t>
        </is>
      </c>
      <c r="C7" s="5" t="inlineStr">
        <is>
          <t>E-Mail</t>
        </is>
      </c>
      <c r="D7" s="5" t="inlineStr"/>
      <c r="E7" t="inlineStr">
        <is>
          <t>info@dws.com</t>
        </is>
      </c>
      <c r="G7" t="inlineStr">
        <is>
          <t>18.06.2020</t>
        </is>
      </c>
      <c r="H7" t="inlineStr">
        <is>
          <t>Annual General Meeting</t>
        </is>
      </c>
    </row>
    <row r="8">
      <c r="A8" s="5" t="inlineStr">
        <is>
          <t>Land / Country</t>
        </is>
      </c>
      <c r="B8" t="inlineStr">
        <is>
          <t>Deutschland</t>
        </is>
      </c>
      <c r="C8" s="5" t="inlineStr">
        <is>
          <t>Inv. Relations Telefon / Phone</t>
        </is>
      </c>
      <c r="D8" s="5" t="inlineStr"/>
      <c r="E8" t="inlineStr">
        <is>
          <t>+49-69-910-14700</t>
        </is>
      </c>
      <c r="G8" t="inlineStr">
        <is>
          <t>29.07.2020</t>
        </is>
      </c>
      <c r="H8" t="inlineStr">
        <is>
          <t>Score Half Year</t>
        </is>
      </c>
    </row>
    <row r="9">
      <c r="A9" s="5" t="inlineStr">
        <is>
          <t>Währung / Currency</t>
        </is>
      </c>
      <c r="B9" t="inlineStr">
        <is>
          <t>EUR</t>
        </is>
      </c>
      <c r="C9" s="5" t="inlineStr">
        <is>
          <t>Inv. Relations E-Mail</t>
        </is>
      </c>
      <c r="D9" s="5" t="inlineStr"/>
      <c r="E9" t="inlineStr">
        <is>
          <t>investor.relations@dws.com</t>
        </is>
      </c>
      <c r="G9" t="inlineStr">
        <is>
          <t>28.10.2020</t>
        </is>
      </c>
      <c r="H9" t="inlineStr">
        <is>
          <t>Q3 Earnings</t>
        </is>
      </c>
    </row>
    <row r="10">
      <c r="A10" s="5" t="inlineStr">
        <is>
          <t>Branche / Industry</t>
        </is>
      </c>
      <c r="B10" t="inlineStr">
        <is>
          <t>Financial Services</t>
        </is>
      </c>
      <c r="C10" s="5" t="inlineStr">
        <is>
          <t>Kontaktperson / Contact Person</t>
        </is>
      </c>
      <c r="D10" s="5" t="inlineStr"/>
      <c r="E10" t="inlineStr">
        <is>
          <t>Oliver Flade</t>
        </is>
      </c>
    </row>
    <row r="11">
      <c r="A11" s="5" t="inlineStr">
        <is>
          <t>Sektor / Sector</t>
        </is>
      </c>
      <c r="B11" t="inlineStr">
        <is>
          <t>Financial Sector</t>
        </is>
      </c>
    </row>
    <row r="12">
      <c r="A12" s="5" t="inlineStr">
        <is>
          <t>Typ / Genre</t>
        </is>
      </c>
      <c r="B12" t="inlineStr">
        <is>
          <t>Inhaber-Stammaktie</t>
        </is>
      </c>
    </row>
    <row r="13">
      <c r="A13" s="5" t="inlineStr">
        <is>
          <t>Adresse / Address</t>
        </is>
      </c>
      <c r="B13" t="inlineStr">
        <is>
          <t>DWS Group GmbH &amp; Co. KGaAMainzer Landstraße 11-17  D-60325 Frankfurt am Main</t>
        </is>
      </c>
    </row>
    <row r="14">
      <c r="A14" s="5" t="inlineStr">
        <is>
          <t>Management</t>
        </is>
      </c>
      <c r="B14" t="inlineStr">
        <is>
          <t>Asoka Wöhrmann, Claire Peel, Mark Cullen, Nikolaus von Tippelskirch, Stefan Kreuzkamp, Pierre Cherki, Dirk Görgen, Robert Kendall</t>
        </is>
      </c>
    </row>
    <row r="15">
      <c r="A15" s="5" t="inlineStr">
        <is>
          <t>Aufsichtsrat / Board</t>
        </is>
      </c>
      <c r="B15" t="inlineStr">
        <is>
          <t>Karl von Rohr, Ute Wolf, Annabelle Bexiga, Aldo Cardoso, Richard I. Morris, Jr., Margret Sucksale, Stephan Accorsini, Angela Meurer, Erwin Stengele, Said Zanjani</t>
        </is>
      </c>
    </row>
    <row r="16">
      <c r="A16" s="5" t="inlineStr">
        <is>
          <t>Beschreibung</t>
        </is>
      </c>
      <c r="B16" t="inlineStr">
        <is>
          <t>Die DWS Group GmbH &amp; Co. KGaA gehört mit 700 Mrd. Euro verwaltetem Vermögen (Stand: 31. Dezember 2017) zu den weltweit größten Vermögensverwaltern. Die Deutsche Asset Management bietet Privatanlegern und Institutionen eine breite Palette an traditionellen und alternativen Investmentlösungen über alle Anlageklassen. Mit dem Börsengang 2018 wird die Vermögenssparte der Deutschen Bank als eigenes Unternehmen gelistet. Copyright 2014 FINANCE BASE AG</t>
        </is>
      </c>
    </row>
    <row r="17">
      <c r="A17" s="5" t="inlineStr">
        <is>
          <t>Profile</t>
        </is>
      </c>
      <c r="B17" t="inlineStr">
        <is>
          <t>DWS Group GmbH &amp; Co. KGaA is one (of December 31, 2017) with 700 billion euros in assets under management of the world's largest asset managers. The German Asset Management provides private investors and institutions with a broad range of traditional and alternative investment solutions across all asset classes. The IPO 2018, the assets division of Deutsche Bank is listed as a separate company.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inlineStr"/>
      <c r="G19" s="5" t="inlineStr"/>
      <c r="H19" s="5" t="inlineStr"/>
      <c r="I19" s="5" t="inlineStr"/>
      <c r="J19" s="5" t="inlineStr"/>
      <c r="K19" s="5" t="inlineStr"/>
      <c r="L19" s="5" t="inlineStr"/>
    </row>
    <row r="20">
      <c r="A20" s="5" t="inlineStr">
        <is>
          <t>Gesamtertrag</t>
        </is>
      </c>
      <c r="B20" s="5" t="inlineStr">
        <is>
          <t>Total Income</t>
        </is>
      </c>
      <c r="C20" t="n">
        <v>2389</v>
      </c>
      <c r="D20" t="n">
        <v>2259</v>
      </c>
      <c r="E20" t="n">
        <v>2509</v>
      </c>
    </row>
    <row r="21">
      <c r="A21" s="5" t="inlineStr">
        <is>
          <t>Operatives Ergebnis (EBIT)</t>
        </is>
      </c>
      <c r="B21" s="5" t="inlineStr">
        <is>
          <t>EBIT Earning Before Interest &amp; Tax</t>
        </is>
      </c>
      <c r="C21" t="n">
        <v>732</v>
      </c>
      <c r="D21" t="n">
        <v>583</v>
      </c>
      <c r="E21" t="n">
        <v>783</v>
      </c>
    </row>
    <row r="22">
      <c r="A22" s="5" t="inlineStr">
        <is>
          <t>Finanzergebnis</t>
        </is>
      </c>
      <c r="B22" s="5" t="inlineStr">
        <is>
          <t>Financial Result</t>
        </is>
      </c>
      <c r="C22" t="inlineStr">
        <is>
          <t>-</t>
        </is>
      </c>
      <c r="D22" t="inlineStr">
        <is>
          <t>-</t>
        </is>
      </c>
      <c r="E22" t="inlineStr">
        <is>
          <t>-</t>
        </is>
      </c>
    </row>
    <row r="23">
      <c r="A23" s="5" t="inlineStr">
        <is>
          <t>Ergebnis vor Steuer (EBT)</t>
        </is>
      </c>
      <c r="B23" s="5" t="inlineStr">
        <is>
          <t>EBT Earning Before Tax</t>
        </is>
      </c>
      <c r="C23" t="n">
        <v>732</v>
      </c>
      <c r="D23" t="n">
        <v>583</v>
      </c>
      <c r="E23" t="n">
        <v>783</v>
      </c>
    </row>
    <row r="24">
      <c r="A24" s="5" t="inlineStr">
        <is>
          <t>Steuern auf Einkommen und Ertrag</t>
        </is>
      </c>
      <c r="B24" s="5" t="inlineStr">
        <is>
          <t>Taxes on income and earnings</t>
        </is>
      </c>
      <c r="C24" t="n">
        <v>219</v>
      </c>
      <c r="D24" t="n">
        <v>192</v>
      </c>
      <c r="E24" t="n">
        <v>149</v>
      </c>
    </row>
    <row r="25">
      <c r="A25" s="5" t="inlineStr">
        <is>
          <t>Ergebnis nach Steuer</t>
        </is>
      </c>
      <c r="B25" s="5" t="inlineStr">
        <is>
          <t>Earnings after tax</t>
        </is>
      </c>
      <c r="C25" t="n">
        <v>512</v>
      </c>
      <c r="D25" t="n">
        <v>391</v>
      </c>
      <c r="E25" t="n">
        <v>634</v>
      </c>
    </row>
    <row r="26">
      <c r="A26" s="5" t="inlineStr">
        <is>
          <t>Minderheitenanteil</t>
        </is>
      </c>
      <c r="B26" s="5" t="inlineStr">
        <is>
          <t>Minority Share</t>
        </is>
      </c>
      <c r="C26" t="n">
        <v>-1</v>
      </c>
      <c r="D26" t="inlineStr">
        <is>
          <t>-</t>
        </is>
      </c>
      <c r="E26" t="n">
        <v>-1</v>
      </c>
    </row>
    <row r="27">
      <c r="A27" s="5" t="inlineStr">
        <is>
          <t>Jahresüberschuss/-fehlbetrag</t>
        </is>
      </c>
      <c r="B27" s="5" t="inlineStr">
        <is>
          <t>Net Profit</t>
        </is>
      </c>
      <c r="C27" t="n">
        <v>511</v>
      </c>
      <c r="D27" t="n">
        <v>391</v>
      </c>
      <c r="E27" t="n">
        <v>633</v>
      </c>
    </row>
    <row r="28">
      <c r="A28" s="5" t="inlineStr">
        <is>
          <t>Summe Aktiva</t>
        </is>
      </c>
      <c r="B28" s="5" t="inlineStr">
        <is>
          <t>Total Assets</t>
        </is>
      </c>
      <c r="C28" t="n">
        <v>10952</v>
      </c>
      <c r="D28" t="n">
        <v>10694</v>
      </c>
      <c r="E28" t="n">
        <v>11226</v>
      </c>
    </row>
    <row r="29">
      <c r="A29" s="5" t="inlineStr">
        <is>
          <t>Summe Fremdkapital</t>
        </is>
      </c>
      <c r="B29" s="5" t="inlineStr">
        <is>
          <t>Total Liabilities</t>
        </is>
      </c>
      <c r="C29" t="n">
        <v>4100</v>
      </c>
      <c r="D29" t="n">
        <v>4155</v>
      </c>
      <c r="E29" t="n">
        <v>4860</v>
      </c>
    </row>
    <row r="30">
      <c r="A30" s="5" t="inlineStr">
        <is>
          <t>Minderheitenanteil</t>
        </is>
      </c>
      <c r="B30" s="5" t="inlineStr">
        <is>
          <t>Minority Share</t>
        </is>
      </c>
      <c r="C30" t="n">
        <v>23</v>
      </c>
      <c r="D30" t="n">
        <v>20</v>
      </c>
      <c r="E30" t="n">
        <v>6</v>
      </c>
    </row>
    <row r="31">
      <c r="A31" s="5" t="inlineStr">
        <is>
          <t>Summe Eigenkapital</t>
        </is>
      </c>
      <c r="B31" s="5" t="inlineStr">
        <is>
          <t>Equity</t>
        </is>
      </c>
      <c r="C31" t="n">
        <v>6829</v>
      </c>
      <c r="D31" t="n">
        <v>6519</v>
      </c>
      <c r="E31" t="n">
        <v>6360</v>
      </c>
    </row>
    <row r="32">
      <c r="A32" s="5" t="inlineStr">
        <is>
          <t>Summe Passiva</t>
        </is>
      </c>
      <c r="B32" s="5" t="inlineStr">
        <is>
          <t>Liabilities &amp; Shareholder Equity</t>
        </is>
      </c>
      <c r="C32" t="n">
        <v>10952</v>
      </c>
      <c r="D32" t="n">
        <v>10694</v>
      </c>
      <c r="E32" t="n">
        <v>11226</v>
      </c>
    </row>
    <row r="33">
      <c r="A33" s="5" t="inlineStr">
        <is>
          <t>Mio.Aktien im Umlauf</t>
        </is>
      </c>
      <c r="B33" s="5" t="inlineStr">
        <is>
          <t>Million shares outstanding</t>
        </is>
      </c>
      <c r="C33" t="n">
        <v>200</v>
      </c>
      <c r="D33" t="n">
        <v>200</v>
      </c>
      <c r="E33" t="n">
        <v>200</v>
      </c>
    </row>
    <row r="34">
      <c r="A34" s="5" t="inlineStr">
        <is>
          <t>Gezeichnetes Kapital (in Mio.)</t>
        </is>
      </c>
      <c r="B34" s="5" t="inlineStr">
        <is>
          <t>Subscribed Capital in M</t>
        </is>
      </c>
      <c r="C34" t="n">
        <v>200</v>
      </c>
      <c r="D34" t="n">
        <v>200</v>
      </c>
      <c r="E34" t="n">
        <v>200</v>
      </c>
    </row>
    <row r="35">
      <c r="A35" s="5" t="inlineStr">
        <is>
          <t>Ergebnis je Aktie (brutto)</t>
        </is>
      </c>
      <c r="B35" s="5" t="inlineStr">
        <is>
          <t>Earnings per share</t>
        </is>
      </c>
      <c r="C35" t="n">
        <v>3.66</v>
      </c>
      <c r="D35" t="n">
        <v>2.92</v>
      </c>
      <c r="E35" t="n">
        <v>3.92</v>
      </c>
    </row>
    <row r="36">
      <c r="A36" s="5" t="inlineStr">
        <is>
          <t>Ergebnis je Aktie (unverwässert)</t>
        </is>
      </c>
      <c r="B36" s="5" t="inlineStr">
        <is>
          <t>Basic Earnings per share</t>
        </is>
      </c>
      <c r="C36" t="n">
        <v>2.56</v>
      </c>
      <c r="D36" t="n">
        <v>1.95</v>
      </c>
      <c r="E36" t="n">
        <v>3.16</v>
      </c>
    </row>
    <row r="37">
      <c r="A37" s="5" t="inlineStr">
        <is>
          <t>Ergebnis je Aktie (verwässert)</t>
        </is>
      </c>
      <c r="B37" s="5" t="inlineStr">
        <is>
          <t>Diluted Earnings per share</t>
        </is>
      </c>
      <c r="C37" t="n">
        <v>2.56</v>
      </c>
      <c r="D37" t="n">
        <v>1.95</v>
      </c>
      <c r="E37" t="n">
        <v>3.16</v>
      </c>
    </row>
    <row r="38">
      <c r="A38" s="5" t="inlineStr">
        <is>
          <t>Dividende je Aktie</t>
        </is>
      </c>
      <c r="B38" s="5" t="inlineStr">
        <is>
          <t>Dividend per share</t>
        </is>
      </c>
      <c r="C38" t="n">
        <v>1.67</v>
      </c>
      <c r="D38" t="n">
        <v>1.37</v>
      </c>
      <c r="E38" t="inlineStr">
        <is>
          <t>-</t>
        </is>
      </c>
    </row>
    <row r="39">
      <c r="A39" s="5" t="inlineStr">
        <is>
          <t>Dividendenausschüttung in Mio</t>
        </is>
      </c>
      <c r="B39" s="5" t="inlineStr">
        <is>
          <t>Dividend Payment in M</t>
        </is>
      </c>
      <c r="C39" t="inlineStr">
        <is>
          <t>-</t>
        </is>
      </c>
      <c r="D39" t="n">
        <v>274</v>
      </c>
      <c r="E39" t="inlineStr">
        <is>
          <t>-</t>
        </is>
      </c>
    </row>
    <row r="40">
      <c r="A40" s="5" t="inlineStr">
        <is>
          <t>Ertrag</t>
        </is>
      </c>
      <c r="B40" s="5" t="inlineStr">
        <is>
          <t>Income</t>
        </is>
      </c>
      <c r="C40" t="n">
        <v>11.95</v>
      </c>
      <c r="D40" t="n">
        <v>11.3</v>
      </c>
      <c r="E40" t="n">
        <v>12.55</v>
      </c>
    </row>
    <row r="41">
      <c r="A41" s="5" t="inlineStr">
        <is>
          <t>Buchwert je Aktie</t>
        </is>
      </c>
      <c r="B41" s="5" t="inlineStr">
        <is>
          <t>Book value per share</t>
        </is>
      </c>
      <c r="C41" t="n">
        <v>34.26</v>
      </c>
      <c r="D41" t="n">
        <v>32.7</v>
      </c>
      <c r="E41" t="n">
        <v>31.83</v>
      </c>
    </row>
    <row r="42">
      <c r="A42" s="5" t="inlineStr">
        <is>
          <t>Cashflow je Aktie</t>
        </is>
      </c>
      <c r="B42" s="5" t="inlineStr">
        <is>
          <t>Cashflow per share</t>
        </is>
      </c>
      <c r="C42" t="n">
        <v>2.18</v>
      </c>
      <c r="D42" t="n">
        <v>4.19</v>
      </c>
      <c r="E42" t="n">
        <v>4.87</v>
      </c>
    </row>
    <row r="43">
      <c r="A43" s="5" t="inlineStr">
        <is>
          <t>Bilanzsumme je Aktie</t>
        </is>
      </c>
      <c r="B43" s="5" t="inlineStr">
        <is>
          <t>Total assets per share</t>
        </is>
      </c>
      <c r="C43" t="n">
        <v>54.76</v>
      </c>
      <c r="D43" t="n">
        <v>53.47</v>
      </c>
      <c r="E43" t="n">
        <v>56.13</v>
      </c>
    </row>
    <row r="44">
      <c r="A44" s="5" t="inlineStr">
        <is>
          <t>Personal am Ende des Jahres</t>
        </is>
      </c>
      <c r="B44" s="5" t="inlineStr">
        <is>
          <t>Staff at the end of year</t>
        </is>
      </c>
      <c r="C44" t="n">
        <v>3360</v>
      </c>
      <c r="D44" t="n">
        <v>3400</v>
      </c>
      <c r="E44" t="inlineStr">
        <is>
          <t>-</t>
        </is>
      </c>
    </row>
    <row r="45">
      <c r="A45" s="5" t="inlineStr">
        <is>
          <t>Personalaufwand in Mio. EUR</t>
        </is>
      </c>
      <c r="B45" s="5" t="inlineStr">
        <is>
          <t>Personnel expenses in M</t>
        </is>
      </c>
      <c r="C45" t="n">
        <v>826</v>
      </c>
      <c r="D45" t="n">
        <v>730</v>
      </c>
      <c r="E45" t="n">
        <v>778</v>
      </c>
    </row>
    <row r="46">
      <c r="A46" s="5" t="inlineStr">
        <is>
          <t>Aufwand je Mitarbeiter in EUR</t>
        </is>
      </c>
      <c r="B46" s="5" t="inlineStr">
        <is>
          <t>Effort per employee</t>
        </is>
      </c>
      <c r="C46" t="n">
        <v>245833</v>
      </c>
      <c r="D46" t="n">
        <v>214706</v>
      </c>
      <c r="E46" t="inlineStr">
        <is>
          <t>-</t>
        </is>
      </c>
    </row>
    <row r="47">
      <c r="A47" s="5" t="inlineStr">
        <is>
          <t>Ertrag je Mitarbeiter in EUR</t>
        </is>
      </c>
      <c r="B47" s="5" t="inlineStr">
        <is>
          <t>Income per employee</t>
        </is>
      </c>
      <c r="C47" t="n">
        <v>711012</v>
      </c>
      <c r="D47" t="n">
        <v>664412</v>
      </c>
      <c r="E47" t="inlineStr">
        <is>
          <t>-</t>
        </is>
      </c>
    </row>
    <row r="48">
      <c r="A48" s="5" t="inlineStr">
        <is>
          <t>Bruttoergebnis je Mitarbeiter in EUR</t>
        </is>
      </c>
      <c r="B48" s="5" t="inlineStr">
        <is>
          <t>Gross Profit per employee</t>
        </is>
      </c>
      <c r="C48" t="inlineStr">
        <is>
          <t>-</t>
        </is>
      </c>
      <c r="D48" t="inlineStr">
        <is>
          <t>-</t>
        </is>
      </c>
      <c r="E48" t="inlineStr">
        <is>
          <t>-</t>
        </is>
      </c>
    </row>
    <row r="49">
      <c r="A49" s="5" t="inlineStr">
        <is>
          <t>Gewinn je Mitarbeiter in EUR</t>
        </is>
      </c>
      <c r="B49" s="5" t="inlineStr">
        <is>
          <t>Earnings per employee</t>
        </is>
      </c>
      <c r="C49" t="n">
        <v>152083</v>
      </c>
      <c r="D49" t="n">
        <v>115000</v>
      </c>
      <c r="E49" t="inlineStr">
        <is>
          <t>-</t>
        </is>
      </c>
    </row>
    <row r="50">
      <c r="A50" s="5" t="inlineStr">
        <is>
          <t>KGV (Kurs/Gewinn)</t>
        </is>
      </c>
      <c r="B50" s="5" t="inlineStr">
        <is>
          <t>PE (price/earnings)</t>
        </is>
      </c>
      <c r="C50" t="n">
        <v>12.4</v>
      </c>
      <c r="D50" t="n">
        <v>12</v>
      </c>
      <c r="E50" t="inlineStr">
        <is>
          <t>-</t>
        </is>
      </c>
    </row>
    <row r="51">
      <c r="A51" s="5" t="inlineStr">
        <is>
          <t>KUV (Kurs/Umsatz)</t>
        </is>
      </c>
      <c r="B51" s="5" t="inlineStr">
        <is>
          <t>PS (price/sales)</t>
        </is>
      </c>
      <c r="C51" t="n">
        <v>2.65</v>
      </c>
      <c r="D51" t="n">
        <v>2.07</v>
      </c>
      <c r="E51" t="inlineStr">
        <is>
          <t>-</t>
        </is>
      </c>
    </row>
    <row r="52">
      <c r="A52" s="5" t="inlineStr">
        <is>
          <t>KBV (Kurs/Buchwert)</t>
        </is>
      </c>
      <c r="B52" s="5" t="inlineStr">
        <is>
          <t>PB (price/book value)</t>
        </is>
      </c>
      <c r="C52" t="n">
        <v>0.93</v>
      </c>
      <c r="D52" t="n">
        <v>0.72</v>
      </c>
      <c r="E52" t="inlineStr">
        <is>
          <t>-</t>
        </is>
      </c>
    </row>
    <row r="53">
      <c r="A53" s="5" t="inlineStr">
        <is>
          <t>KCV (Kurs/Cashflow)</t>
        </is>
      </c>
      <c r="B53" s="5" t="inlineStr">
        <is>
          <t>PC (price/cashflow)</t>
        </is>
      </c>
      <c r="C53" t="n">
        <v>14.54</v>
      </c>
      <c r="D53" t="n">
        <v>5.58</v>
      </c>
      <c r="E53" t="inlineStr">
        <is>
          <t>-</t>
        </is>
      </c>
    </row>
    <row r="54">
      <c r="A54" s="5" t="inlineStr">
        <is>
          <t>Dividendenrendite in %</t>
        </is>
      </c>
      <c r="B54" s="5" t="inlineStr">
        <is>
          <t>Dividend Yield in %</t>
        </is>
      </c>
      <c r="C54" t="n">
        <v>5.27</v>
      </c>
      <c r="D54" t="n">
        <v>5.86</v>
      </c>
      <c r="E54" t="inlineStr">
        <is>
          <t>-</t>
        </is>
      </c>
    </row>
    <row r="55">
      <c r="A55" s="5" t="inlineStr">
        <is>
          <t>Gewinnrendite in %</t>
        </is>
      </c>
      <c r="B55" s="5" t="inlineStr">
        <is>
          <t>Return on profit in %</t>
        </is>
      </c>
      <c r="C55" t="n">
        <v>8.1</v>
      </c>
      <c r="D55" t="n">
        <v>8.300000000000001</v>
      </c>
      <c r="E55" t="inlineStr">
        <is>
          <t>-</t>
        </is>
      </c>
    </row>
    <row r="56">
      <c r="A56" s="5" t="inlineStr">
        <is>
          <t>Eigenkapitalrendite in %</t>
        </is>
      </c>
      <c r="B56" s="5" t="inlineStr">
        <is>
          <t>Return on Equity in %</t>
        </is>
      </c>
      <c r="C56" t="n">
        <v>7.46</v>
      </c>
      <c r="D56" t="n">
        <v>5.98</v>
      </c>
      <c r="E56" t="n">
        <v>9.94</v>
      </c>
    </row>
    <row r="57">
      <c r="A57" s="5" t="inlineStr">
        <is>
          <t>Gesamtkapitalrendite in %</t>
        </is>
      </c>
      <c r="B57" s="5" t="inlineStr">
        <is>
          <t>Total Return on Investment in %</t>
        </is>
      </c>
      <c r="C57" t="n">
        <v>4.67</v>
      </c>
      <c r="D57" t="n">
        <v>3.66</v>
      </c>
      <c r="E57" t="n">
        <v>5.64</v>
      </c>
    </row>
    <row r="58">
      <c r="A58" s="5" t="inlineStr">
        <is>
          <t>Eigenkapitalquote in %</t>
        </is>
      </c>
      <c r="B58" s="5" t="inlineStr">
        <is>
          <t>Equity Ratio in %</t>
        </is>
      </c>
      <c r="C58" t="n">
        <v>62.56</v>
      </c>
      <c r="D58" t="n">
        <v>61.15</v>
      </c>
      <c r="E58" t="n">
        <v>56.71</v>
      </c>
    </row>
    <row r="59">
      <c r="A59" s="5" t="inlineStr">
        <is>
          <t>Fremdkapitalquote in %</t>
        </is>
      </c>
      <c r="B59" s="5" t="inlineStr">
        <is>
          <t>Debt Ratio in %</t>
        </is>
      </c>
      <c r="C59" t="n">
        <v>37.44</v>
      </c>
      <c r="D59" t="n">
        <v>38.85</v>
      </c>
      <c r="E59" t="n">
        <v>43.29</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4.67</v>
      </c>
      <c r="D66" t="n">
        <v>3.66</v>
      </c>
    </row>
    <row r="67">
      <c r="A67" s="5" t="inlineStr">
        <is>
          <t>Ertrag des eingesetzten Kapitals</t>
        </is>
      </c>
      <c r="B67" s="5" t="inlineStr">
        <is>
          <t>ROCE Return on Cap. Empl. in %</t>
        </is>
      </c>
      <c r="C67" t="n">
        <v>8.19</v>
      </c>
      <c r="D67" t="n">
        <v>6.72</v>
      </c>
    </row>
    <row r="68">
      <c r="A68" s="5" t="inlineStr"/>
      <c r="B68" s="5" t="inlineStr"/>
    </row>
    <row r="69">
      <c r="A69" s="5" t="inlineStr"/>
      <c r="B69" s="5" t="inlineStr"/>
    </row>
    <row r="70">
      <c r="A70" s="5" t="inlineStr">
        <is>
          <t>Operativer Cashflow</t>
        </is>
      </c>
      <c r="B70" s="5" t="inlineStr">
        <is>
          <t>Operating Cashflow in M</t>
        </is>
      </c>
      <c r="C70" t="n">
        <v>2908</v>
      </c>
      <c r="D70" t="n">
        <v>1116</v>
      </c>
    </row>
    <row r="71">
      <c r="A71" s="5" t="inlineStr">
        <is>
          <t>Aktienrückkauf</t>
        </is>
      </c>
      <c r="B71" s="5" t="inlineStr">
        <is>
          <t>Share Buyback in M</t>
        </is>
      </c>
      <c r="C71" t="n">
        <v>0</v>
      </c>
      <c r="D71" t="n">
        <v>0</v>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30.69</v>
      </c>
      <c r="D76" t="n">
        <v>-38.23</v>
      </c>
    </row>
    <row r="77">
      <c r="A77" s="5" t="inlineStr">
        <is>
          <t>Gewinnwachstum 3J in %</t>
        </is>
      </c>
      <c r="B77" s="5" t="inlineStr">
        <is>
          <t>Earnings Growth 3Y in %</t>
        </is>
      </c>
      <c r="C77" t="inlineStr">
        <is>
          <t>-</t>
        </is>
      </c>
      <c r="D77" t="inlineStr">
        <is>
          <t>-</t>
        </is>
      </c>
    </row>
    <row r="78">
      <c r="A78" s="5" t="inlineStr">
        <is>
          <t>Gewinnwachstum 5J in %</t>
        </is>
      </c>
      <c r="B78" s="5" t="inlineStr">
        <is>
          <t>Earnings Growth 5Y in %</t>
        </is>
      </c>
      <c r="C78" t="inlineStr">
        <is>
          <t>-</t>
        </is>
      </c>
      <c r="D78" t="inlineStr">
        <is>
          <t>-</t>
        </is>
      </c>
    </row>
    <row r="79">
      <c r="A79" s="5" t="inlineStr">
        <is>
          <t>Gewinnwachstum 10J in %</t>
        </is>
      </c>
      <c r="B79" s="5" t="inlineStr">
        <is>
          <t>Earnings Growth 10Y in %</t>
        </is>
      </c>
      <c r="C79" t="inlineStr">
        <is>
          <t>-</t>
        </is>
      </c>
      <c r="D79" t="inlineStr">
        <is>
          <t>-</t>
        </is>
      </c>
    </row>
    <row r="80">
      <c r="A80" s="5" t="inlineStr">
        <is>
          <t>PEG Ratio</t>
        </is>
      </c>
      <c r="B80" s="5" t="inlineStr">
        <is>
          <t>KGW Kurs/Gewinn/Wachstum</t>
        </is>
      </c>
      <c r="C80" t="inlineStr">
        <is>
          <t>-</t>
        </is>
      </c>
      <c r="D80" t="inlineStr">
        <is>
          <t>-</t>
        </is>
      </c>
    </row>
    <row r="81">
      <c r="A81" s="5" t="inlineStr">
        <is>
          <t>EBIT-Wachstum 1J in %</t>
        </is>
      </c>
      <c r="B81" s="5" t="inlineStr">
        <is>
          <t>EBIT Growth 1Y in %</t>
        </is>
      </c>
      <c r="C81" t="n">
        <v>25.56</v>
      </c>
      <c r="D81" t="n">
        <v>-25.54</v>
      </c>
    </row>
    <row r="82">
      <c r="A82" s="5" t="inlineStr">
        <is>
          <t>EBIT-Wachstum 3J in %</t>
        </is>
      </c>
      <c r="B82" s="5" t="inlineStr">
        <is>
          <t>EBIT Growth 3Y in %</t>
        </is>
      </c>
      <c r="C82" t="inlineStr">
        <is>
          <t>-</t>
        </is>
      </c>
      <c r="D82" t="inlineStr">
        <is>
          <t>-</t>
        </is>
      </c>
    </row>
    <row r="83">
      <c r="A83" s="5" t="inlineStr">
        <is>
          <t>EBIT-Wachstum 5J in %</t>
        </is>
      </c>
      <c r="B83" s="5" t="inlineStr">
        <is>
          <t>EBIT Growth 5Y in %</t>
        </is>
      </c>
      <c r="C83" t="inlineStr">
        <is>
          <t>-</t>
        </is>
      </c>
      <c r="D83" t="inlineStr">
        <is>
          <t>-</t>
        </is>
      </c>
    </row>
    <row r="84">
      <c r="A84" s="5" t="inlineStr">
        <is>
          <t>EBIT-Wachstum 10J in %</t>
        </is>
      </c>
      <c r="B84" s="5" t="inlineStr">
        <is>
          <t>EBIT Growth 10Y in %</t>
        </is>
      </c>
      <c r="C84" t="inlineStr">
        <is>
          <t>-</t>
        </is>
      </c>
      <c r="D84" t="inlineStr">
        <is>
          <t>-</t>
        </is>
      </c>
    </row>
    <row r="85">
      <c r="A85" s="5" t="inlineStr">
        <is>
          <t>Op.Cashflow Wachstum 1J in %</t>
        </is>
      </c>
      <c r="B85" s="5" t="inlineStr">
        <is>
          <t>Op.Cashflow Wachstum 1Y in %</t>
        </is>
      </c>
      <c r="C85" t="n">
        <v>160.57</v>
      </c>
      <c r="D85" t="inlineStr">
        <is>
          <t>-</t>
        </is>
      </c>
    </row>
    <row r="86">
      <c r="A86" s="5" t="inlineStr">
        <is>
          <t>Op.Cashflow Wachstum 3J in %</t>
        </is>
      </c>
      <c r="B86" s="5" t="inlineStr">
        <is>
          <t>Op.Cashflow Wachstum 3Y in %</t>
        </is>
      </c>
      <c r="C86" t="inlineStr">
        <is>
          <t>-</t>
        </is>
      </c>
      <c r="D86" t="inlineStr">
        <is>
          <t>-</t>
        </is>
      </c>
    </row>
    <row r="87">
      <c r="A87" s="5" t="inlineStr">
        <is>
          <t>Op.Cashflow Wachstum 5J in %</t>
        </is>
      </c>
      <c r="B87" s="5" t="inlineStr">
        <is>
          <t>Op.Cashflow Wachstum 5Y in %</t>
        </is>
      </c>
      <c r="C87" t="inlineStr">
        <is>
          <t>-</t>
        </is>
      </c>
      <c r="D87" t="inlineStr">
        <is>
          <t>-</t>
        </is>
      </c>
    </row>
    <row r="88">
      <c r="A88" s="5" t="inlineStr">
        <is>
          <t>Op.Cashflow Wachstum 10J in %</t>
        </is>
      </c>
      <c r="B88" s="5" t="inlineStr">
        <is>
          <t>Op.Cashflow Wachstum 10Y in %</t>
        </is>
      </c>
      <c r="C88" t="inlineStr">
        <is>
          <t>-</t>
        </is>
      </c>
      <c r="D88" t="inlineStr">
        <is>
          <t>-</t>
        </is>
      </c>
    </row>
    <row r="89">
      <c r="A89" s="5" t="inlineStr">
        <is>
          <t>Verschuldungsgrad in %</t>
        </is>
      </c>
      <c r="B89" s="5" t="inlineStr">
        <is>
          <t>Finance Gearing in %</t>
        </is>
      </c>
      <c r="C89" t="n">
        <v>59.84</v>
      </c>
      <c r="D89" t="n">
        <v>63.54</v>
      </c>
      <c r="E89" t="n">
        <v>76.34</v>
      </c>
    </row>
  </sheetData>
  <pageMargins bottom="1" footer="0.5" header="0.5" left="0.75" right="0.75" top="1"/>
</worksheet>
</file>

<file path=xl/worksheets/sheet23.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1"/>
    <col customWidth="1" max="14" min="14" width="22"/>
    <col customWidth="1" max="15" min="15" width="10"/>
    <col customWidth="1" max="16" min="16" width="10"/>
    <col customWidth="1" max="17" min="17" width="10"/>
    <col customWidth="1" max="18" min="18" width="22"/>
    <col customWidth="1" max="19" min="19" width="20"/>
    <col customWidth="1" max="20" min="20" width="10"/>
    <col customWidth="1" max="21" min="21" width="10"/>
    <col customWidth="1" max="22" min="22" width="10"/>
    <col customWidth="1" max="23" min="23" width="8"/>
  </cols>
  <sheetData>
    <row r="1">
      <c r="A1" s="1" t="inlineStr">
        <is>
          <t xml:space="preserve">ECKERT ZIEGLER </t>
        </is>
      </c>
      <c r="B1" s="2" t="inlineStr">
        <is>
          <t>WKN: 565970  ISIN: DE0005659700  Symbol:EUZ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1997</t>
        </is>
      </c>
      <c r="C4" s="5" t="inlineStr">
        <is>
          <t>Telefon / Phone</t>
        </is>
      </c>
      <c r="D4" s="5" t="inlineStr"/>
      <c r="E4" t="inlineStr">
        <is>
          <t>+49-30-941084-0</t>
        </is>
      </c>
      <c r="G4" t="inlineStr">
        <is>
          <t>31.03.2020</t>
        </is>
      </c>
      <c r="H4" t="inlineStr">
        <is>
          <t>Publication Of Annual Report</t>
        </is>
      </c>
      <c r="J4" t="inlineStr">
        <is>
          <t>Eckert Wagniskapital und Frühphasenfinanzierung GmbH</t>
        </is>
      </c>
      <c r="L4" t="inlineStr">
        <is>
          <t>30,80%</t>
        </is>
      </c>
    </row>
    <row r="5">
      <c r="A5" s="5" t="inlineStr">
        <is>
          <t>Ticker</t>
        </is>
      </c>
      <c r="B5" t="inlineStr">
        <is>
          <t>EUZ</t>
        </is>
      </c>
      <c r="C5" s="5" t="inlineStr">
        <is>
          <t>Fax</t>
        </is>
      </c>
      <c r="D5" s="5" t="inlineStr"/>
      <c r="E5" t="inlineStr">
        <is>
          <t>+49-30-941084-112</t>
        </is>
      </c>
      <c r="G5" t="inlineStr">
        <is>
          <t>12.05.2020</t>
        </is>
      </c>
      <c r="H5" t="inlineStr">
        <is>
          <t>Result Q1</t>
        </is>
      </c>
      <c r="J5" t="inlineStr">
        <is>
          <t>JP Morgan Asset Management UK</t>
        </is>
      </c>
      <c r="L5" t="inlineStr">
        <is>
          <t>2,95%</t>
        </is>
      </c>
    </row>
    <row r="6">
      <c r="A6" s="5" t="inlineStr">
        <is>
          <t>Gelistet Seit / Listed Since</t>
        </is>
      </c>
      <c r="B6" t="inlineStr">
        <is>
          <t>-</t>
        </is>
      </c>
      <c r="C6" s="5" t="inlineStr">
        <is>
          <t>Internet</t>
        </is>
      </c>
      <c r="D6" s="5" t="inlineStr"/>
      <c r="E6" t="inlineStr">
        <is>
          <t>http://www.ezag.de</t>
        </is>
      </c>
      <c r="G6" t="inlineStr">
        <is>
          <t>10.06.2020</t>
        </is>
      </c>
      <c r="H6" t="inlineStr">
        <is>
          <t>Annual General Meeting</t>
        </is>
      </c>
      <c r="J6" t="inlineStr">
        <is>
          <t>JP Morgan Investment Management</t>
        </is>
      </c>
      <c r="L6" t="inlineStr">
        <is>
          <t>2,95%</t>
        </is>
      </c>
    </row>
    <row r="7">
      <c r="A7" s="5" t="inlineStr">
        <is>
          <t>Nominalwert / Nominal Value</t>
        </is>
      </c>
      <c r="B7" t="inlineStr">
        <is>
          <t>1,00</t>
        </is>
      </c>
      <c r="C7" s="5" t="inlineStr">
        <is>
          <t>E-Mail</t>
        </is>
      </c>
      <c r="D7" s="5" t="inlineStr"/>
      <c r="E7" t="inlineStr">
        <is>
          <t>info@ezag.de</t>
        </is>
      </c>
      <c r="G7" t="inlineStr">
        <is>
          <t>13.08.2020</t>
        </is>
      </c>
      <c r="H7" t="inlineStr">
        <is>
          <t>Score Half Year</t>
        </is>
      </c>
      <c r="J7" t="inlineStr">
        <is>
          <t>eigene Aktien</t>
        </is>
      </c>
      <c r="L7" t="inlineStr">
        <is>
          <t>2,70%</t>
        </is>
      </c>
    </row>
    <row r="8">
      <c r="A8" s="5" t="inlineStr">
        <is>
          <t>Land / Country</t>
        </is>
      </c>
      <c r="B8" t="inlineStr">
        <is>
          <t>Deutschland</t>
        </is>
      </c>
      <c r="C8" s="5" t="inlineStr">
        <is>
          <t>Inv. Relations Telefon / Phone</t>
        </is>
      </c>
      <c r="D8" s="5" t="inlineStr"/>
      <c r="E8" t="inlineStr">
        <is>
          <t>+49-30-941084-138</t>
        </is>
      </c>
      <c r="G8" t="inlineStr">
        <is>
          <t>10.11.2020</t>
        </is>
      </c>
      <c r="H8" t="inlineStr">
        <is>
          <t>Q3 Earnings</t>
        </is>
      </c>
      <c r="J8" t="inlineStr">
        <is>
          <t>LOYS Investment S.A.</t>
        </is>
      </c>
      <c r="L8" t="inlineStr">
        <is>
          <t>3,31%</t>
        </is>
      </c>
    </row>
    <row r="9">
      <c r="A9" s="5" t="inlineStr">
        <is>
          <t>Währung / Currency</t>
        </is>
      </c>
      <c r="B9" t="inlineStr">
        <is>
          <t>EUR</t>
        </is>
      </c>
      <c r="C9" s="5" t="inlineStr">
        <is>
          <t>Inv. Relations E-Mail</t>
        </is>
      </c>
      <c r="D9" s="5" t="inlineStr"/>
      <c r="E9" t="inlineStr">
        <is>
          <t>karolin.riehle@ezag.de</t>
        </is>
      </c>
      <c r="J9" t="inlineStr">
        <is>
          <t>JPMorgan Chase Bank</t>
        </is>
      </c>
      <c r="L9" t="inlineStr">
        <is>
          <t>2,95%</t>
        </is>
      </c>
    </row>
    <row r="10">
      <c r="A10" s="5" t="inlineStr">
        <is>
          <t>Branche / Industry</t>
        </is>
      </c>
      <c r="B10" t="inlineStr">
        <is>
          <t>Medical Equipment</t>
        </is>
      </c>
      <c r="C10" s="5" t="inlineStr">
        <is>
          <t>Kontaktperson / Contact Person</t>
        </is>
      </c>
      <c r="D10" s="5" t="inlineStr"/>
      <c r="E10" t="inlineStr">
        <is>
          <t>Karolin Riehle</t>
        </is>
      </c>
      <c r="J10" t="inlineStr">
        <is>
          <t>Freefloat</t>
        </is>
      </c>
      <c r="L10" t="inlineStr">
        <is>
          <t>54,34%</t>
        </is>
      </c>
    </row>
    <row r="11">
      <c r="A11" s="5" t="inlineStr">
        <is>
          <t>Sektor / Sector</t>
        </is>
      </c>
      <c r="B11" t="inlineStr">
        <is>
          <t>Health Service</t>
        </is>
      </c>
    </row>
    <row r="12">
      <c r="A12" s="5" t="inlineStr">
        <is>
          <t>Typ / Genre</t>
        </is>
      </c>
      <c r="B12" t="inlineStr">
        <is>
          <t>Inhaberaktie</t>
        </is>
      </c>
    </row>
    <row r="13">
      <c r="A13" s="5" t="inlineStr">
        <is>
          <t>Adresse / Address</t>
        </is>
      </c>
      <c r="B13" t="inlineStr">
        <is>
          <t>Eckert &amp; Ziegler Strahlen- und Medizintechnik AGRobert-Rössle-Str. 10  D-13125 Berlin</t>
        </is>
      </c>
    </row>
    <row r="14">
      <c r="A14" s="5" t="inlineStr">
        <is>
          <t>Management</t>
        </is>
      </c>
      <c r="B14" t="inlineStr">
        <is>
          <t>Dr. Andreas Eckert, Dr. Harald Hasselmann, Dr. Lutz Helmke</t>
        </is>
      </c>
    </row>
    <row r="15">
      <c r="A15" s="5" t="inlineStr">
        <is>
          <t>Aufsichtsrat / Board</t>
        </is>
      </c>
      <c r="B15" t="inlineStr">
        <is>
          <t>Prof. Dr. Wolfgang Maennig, Prof. Dr. Helmut Grothe, Dr. Edgar Löffler, Jutta Ludwig, Frank Perschmann, Albert Rupprecht</t>
        </is>
      </c>
    </row>
    <row r="16">
      <c r="A16" s="5" t="inlineStr">
        <is>
          <t>Beschreibung</t>
        </is>
      </c>
      <c r="B16" t="inlineStr">
        <is>
          <t>Die Eckert &amp; Ziegler Gruppe gehört zu den weltweit größten Herstellern für radioaktive Komponenten für medizinische, wissenschaftliche und messtechnische Zwecke. Vorrangig konzentriert sich das Unternehmen auf die Entwicklung von Strahlungstechnologien für den Einsatz als Krebs- und Herzheilmittel, wie auch die die nuklearmedizinische Bildgebung. Hauptkunden sind internationale Medizingerätehersteller und Kliniken. Im Auftrag von Medizingeräteherstellern übernimmt die Gruppe die Entwicklung, Erprobung, Herstellung und Markteinführung neuer, schwach radioaktiver Produkte. Neben medizinischen Komponenten bietet die Eckert &amp; Ziegler AG weltweit auch radioaktive Strahlenquellen für den Einsatz in spezialisierten Messgeräten oder für wissenschaftliche Anwendungen an. Das Leistungsspektrum umfasst die Entwicklung der Produkte und Fertigungstechnologien im Rahmen von Genehmigungsverfahren, Strahlenschutzexpertisen sowie Wissen über Atomrecht und Gefahrgutverordnung. Copyright 2014 FINANCE BASE AG</t>
        </is>
      </c>
    </row>
    <row r="17">
      <c r="A17" s="5" t="inlineStr">
        <is>
          <t>Profile</t>
        </is>
      </c>
      <c r="B17" t="inlineStr">
        <is>
          <t>Eckert &amp; Ziegler Group is one of the world's largest producers of radioactive components for medical, scientific and metrological purposes. Primarily, the company focuses on the development of radiation technologies for use as cancer and heart remedies, as well as the nuclear imaging. Its main customers are international medical device manufacturers and hospitals. On behalf of medical device manufacturers, the group responsible for the development, testing, manufacturing and launch of new, low-level radioactive products. In addition to medical components Eckert &amp; Ziegler AG is a worldwide supplier and radioactive sources for use in specialized instruments or for scientific applications. The range of services includes the development of products and production technologies in the context of approval procedures, radiation protection expertise and knowledge of nuclear law and Dangerous Goods Ordinance.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178.5</v>
      </c>
      <c r="D20" t="n">
        <v>168.7</v>
      </c>
      <c r="E20" t="n">
        <v>138.6</v>
      </c>
      <c r="F20" t="n">
        <v>138</v>
      </c>
      <c r="G20" t="n">
        <v>140</v>
      </c>
      <c r="H20" t="n">
        <v>127.3</v>
      </c>
      <c r="I20" t="n">
        <v>117</v>
      </c>
      <c r="J20" t="n">
        <v>120</v>
      </c>
      <c r="K20" t="n">
        <v>116.2</v>
      </c>
      <c r="L20" t="n">
        <v>111.1</v>
      </c>
      <c r="M20" t="n">
        <v>101.4</v>
      </c>
      <c r="N20" t="n">
        <v>71.59999999999999</v>
      </c>
      <c r="O20" t="n">
        <v>54.4</v>
      </c>
      <c r="P20" t="n">
        <v>50.4</v>
      </c>
      <c r="Q20" t="n">
        <v>41.8</v>
      </c>
      <c r="R20" t="n">
        <v>35.5</v>
      </c>
      <c r="S20" t="n">
        <v>29.2</v>
      </c>
      <c r="T20" t="n">
        <v>31.2</v>
      </c>
      <c r="U20" t="n">
        <v>32.8</v>
      </c>
      <c r="V20" t="n">
        <v>23.6</v>
      </c>
      <c r="W20" t="n">
        <v>10</v>
      </c>
    </row>
    <row r="21">
      <c r="A21" s="5" t="inlineStr">
        <is>
          <t>Bruttoergebnis vom Umsatz</t>
        </is>
      </c>
      <c r="B21" s="5" t="inlineStr">
        <is>
          <t>Gross Profit</t>
        </is>
      </c>
      <c r="C21" t="n">
        <v>87</v>
      </c>
      <c r="D21" t="n">
        <v>74.3</v>
      </c>
      <c r="E21" t="n">
        <v>63.9</v>
      </c>
      <c r="F21" t="n">
        <v>66.09999999999999</v>
      </c>
      <c r="G21" t="n">
        <v>62.4</v>
      </c>
      <c r="H21" t="n">
        <v>63.8</v>
      </c>
      <c r="I21" t="n">
        <v>57.1</v>
      </c>
      <c r="J21" t="n">
        <v>65.2</v>
      </c>
      <c r="K21" t="n">
        <v>64.40000000000001</v>
      </c>
      <c r="L21" t="n">
        <v>57.8</v>
      </c>
      <c r="M21" t="n">
        <v>51.1</v>
      </c>
      <c r="N21" t="n">
        <v>34.2</v>
      </c>
      <c r="O21" t="n">
        <v>26.9</v>
      </c>
      <c r="P21" t="n">
        <v>23.9</v>
      </c>
      <c r="Q21" t="n">
        <v>18.5</v>
      </c>
      <c r="R21" t="n">
        <v>16.3</v>
      </c>
      <c r="S21" t="n">
        <v>13.5</v>
      </c>
      <c r="T21" t="n">
        <v>15.3</v>
      </c>
      <c r="U21" t="n">
        <v>14</v>
      </c>
      <c r="V21" t="n">
        <v>9.4</v>
      </c>
      <c r="W21" t="n">
        <v>4.4</v>
      </c>
    </row>
    <row r="22">
      <c r="A22" s="5" t="inlineStr">
        <is>
          <t>Operatives Ergebnis (EBIT)</t>
        </is>
      </c>
      <c r="B22" s="5" t="inlineStr">
        <is>
          <t>EBIT Earning Before Interest &amp; Tax</t>
        </is>
      </c>
      <c r="C22" t="n">
        <v>31.6</v>
      </c>
      <c r="D22" t="n">
        <v>23.2</v>
      </c>
      <c r="E22" t="n">
        <v>19.2</v>
      </c>
      <c r="F22" t="n">
        <v>15.4</v>
      </c>
      <c r="G22" t="n">
        <v>16.3</v>
      </c>
      <c r="H22" t="n">
        <v>12.3</v>
      </c>
      <c r="I22" t="n">
        <v>10.7</v>
      </c>
      <c r="J22" t="n">
        <v>19.9</v>
      </c>
      <c r="K22" t="n">
        <v>22.8</v>
      </c>
      <c r="L22" t="n">
        <v>18.3</v>
      </c>
      <c r="M22" t="n">
        <v>15.5</v>
      </c>
      <c r="N22" t="n">
        <v>9.6</v>
      </c>
      <c r="O22" t="n">
        <v>5.7</v>
      </c>
      <c r="P22" t="n">
        <v>5.9</v>
      </c>
      <c r="Q22" t="n">
        <v>2.5</v>
      </c>
      <c r="R22" t="n">
        <v>3.4</v>
      </c>
      <c r="S22" t="n">
        <v>2.2</v>
      </c>
      <c r="T22" t="n">
        <v>2</v>
      </c>
      <c r="U22" t="n">
        <v>2</v>
      </c>
      <c r="V22" t="n">
        <v>1.9</v>
      </c>
      <c r="W22" t="n">
        <v>0.2</v>
      </c>
    </row>
    <row r="23">
      <c r="A23" s="5" t="inlineStr">
        <is>
          <t>Finanzergebnis</t>
        </is>
      </c>
      <c r="B23" s="5" t="inlineStr">
        <is>
          <t>Financial Result</t>
        </is>
      </c>
      <c r="C23" t="n">
        <v>-0.4</v>
      </c>
      <c r="D23" t="n">
        <v>-0.3</v>
      </c>
      <c r="E23" t="n">
        <v>-1.9</v>
      </c>
      <c r="F23" t="n">
        <v>-0.1</v>
      </c>
      <c r="G23" t="n">
        <v>-0.8</v>
      </c>
      <c r="H23" t="n">
        <v>-0.5</v>
      </c>
      <c r="I23" t="n">
        <v>2.2</v>
      </c>
      <c r="J23" t="n">
        <v>-2.4</v>
      </c>
      <c r="K23" t="n">
        <v>-2.6</v>
      </c>
      <c r="L23" t="n">
        <v>-3.9</v>
      </c>
      <c r="M23" t="n">
        <v>-0.3</v>
      </c>
      <c r="N23" t="n">
        <v>-1.3</v>
      </c>
      <c r="O23" t="n">
        <v>-0.8</v>
      </c>
      <c r="P23" t="n">
        <v>-1.2</v>
      </c>
      <c r="Q23" t="n">
        <v>-0.3</v>
      </c>
      <c r="R23" t="n">
        <v>0.2</v>
      </c>
      <c r="S23" t="n">
        <v>-0.3</v>
      </c>
      <c r="T23" t="n">
        <v>-1.1</v>
      </c>
      <c r="U23" t="n">
        <v>3.2</v>
      </c>
      <c r="V23" t="n">
        <v>0.6</v>
      </c>
      <c r="W23" t="n">
        <v>-0.2</v>
      </c>
    </row>
    <row r="24">
      <c r="A24" s="5" t="inlineStr">
        <is>
          <t>Ergebnis vor Steuer (EBT)</t>
        </is>
      </c>
      <c r="B24" s="5" t="inlineStr">
        <is>
          <t>EBT Earning Before Tax</t>
        </is>
      </c>
      <c r="C24" t="n">
        <v>31.2</v>
      </c>
      <c r="D24" t="n">
        <v>22.9</v>
      </c>
      <c r="E24" t="n">
        <v>17.3</v>
      </c>
      <c r="F24" t="n">
        <v>15.3</v>
      </c>
      <c r="G24" t="n">
        <v>15.5</v>
      </c>
      <c r="H24" t="n">
        <v>11.8</v>
      </c>
      <c r="I24" t="n">
        <v>12.9</v>
      </c>
      <c r="J24" t="n">
        <v>17.5</v>
      </c>
      <c r="K24" t="n">
        <v>20.2</v>
      </c>
      <c r="L24" t="n">
        <v>14.4</v>
      </c>
      <c r="M24" t="n">
        <v>15.2</v>
      </c>
      <c r="N24" t="n">
        <v>8.300000000000001</v>
      </c>
      <c r="O24" t="n">
        <v>4.9</v>
      </c>
      <c r="P24" t="n">
        <v>4.7</v>
      </c>
      <c r="Q24" t="n">
        <v>2.2</v>
      </c>
      <c r="R24" t="n">
        <v>3.6</v>
      </c>
      <c r="S24" t="n">
        <v>1.9</v>
      </c>
      <c r="T24" t="n">
        <v>0.9</v>
      </c>
      <c r="U24" t="n">
        <v>5.2</v>
      </c>
      <c r="V24" t="n">
        <v>2.5</v>
      </c>
      <c r="W24" t="inlineStr">
        <is>
          <t>-</t>
        </is>
      </c>
    </row>
    <row r="25">
      <c r="A25" s="5" t="inlineStr">
        <is>
          <t>Steuern auf Einkommen und Ertrag</t>
        </is>
      </c>
      <c r="B25" s="5" t="inlineStr">
        <is>
          <t>Taxes on income and earnings</t>
        </is>
      </c>
      <c r="C25" t="n">
        <v>8.800000000000001</v>
      </c>
      <c r="D25" t="n">
        <v>6</v>
      </c>
      <c r="E25" t="n">
        <v>5.3</v>
      </c>
      <c r="F25" t="n">
        <v>4.6</v>
      </c>
      <c r="G25" t="n">
        <v>5.1</v>
      </c>
      <c r="H25" t="n">
        <v>5.3</v>
      </c>
      <c r="I25" t="n">
        <v>2.4</v>
      </c>
      <c r="J25" t="n">
        <v>5.7</v>
      </c>
      <c r="K25" t="n">
        <v>8.800000000000001</v>
      </c>
      <c r="L25" t="n">
        <v>3.9</v>
      </c>
      <c r="M25" t="n">
        <v>-6.7</v>
      </c>
      <c r="N25" t="n">
        <v>5.3</v>
      </c>
      <c r="O25" t="n">
        <v>2.8</v>
      </c>
      <c r="P25" t="n">
        <v>1.6</v>
      </c>
      <c r="Q25" t="n">
        <v>0.7</v>
      </c>
      <c r="R25" t="n">
        <v>1.3</v>
      </c>
      <c r="S25" t="n">
        <v>1</v>
      </c>
      <c r="T25" t="n">
        <v>0.6</v>
      </c>
      <c r="U25" t="n">
        <v>2</v>
      </c>
      <c r="V25" t="n">
        <v>1.3</v>
      </c>
      <c r="W25" t="n">
        <v>0.1</v>
      </c>
    </row>
    <row r="26">
      <c r="A26" s="5" t="inlineStr">
        <is>
          <t>Ergebnis nach Steuer</t>
        </is>
      </c>
      <c r="B26" s="5" t="inlineStr">
        <is>
          <t>Earnings after tax</t>
        </is>
      </c>
      <c r="C26" t="n">
        <v>22.5</v>
      </c>
      <c r="D26" t="n">
        <v>16.9</v>
      </c>
      <c r="E26" t="n">
        <v>12</v>
      </c>
      <c r="F26" t="n">
        <v>10.7</v>
      </c>
      <c r="G26" t="n">
        <v>10.4</v>
      </c>
      <c r="H26" t="n">
        <v>6.5</v>
      </c>
      <c r="I26" t="n">
        <v>10.5</v>
      </c>
      <c r="J26" t="n">
        <v>11.8</v>
      </c>
      <c r="K26" t="n">
        <v>11.4</v>
      </c>
      <c r="L26" t="n">
        <v>10.4</v>
      </c>
      <c r="M26" t="n">
        <v>21.9</v>
      </c>
      <c r="N26" t="n">
        <v>3</v>
      </c>
      <c r="O26" t="n">
        <v>2.2</v>
      </c>
      <c r="P26" t="n">
        <v>3.1</v>
      </c>
      <c r="Q26" t="n">
        <v>1.5</v>
      </c>
      <c r="R26" t="n">
        <v>2.3</v>
      </c>
      <c r="S26" t="n">
        <v>0.8</v>
      </c>
      <c r="T26" t="n">
        <v>0.3</v>
      </c>
      <c r="U26" t="n">
        <v>3.2</v>
      </c>
      <c r="V26" t="n">
        <v>1.2</v>
      </c>
      <c r="W26" t="n">
        <v>-0.1</v>
      </c>
    </row>
    <row r="27">
      <c r="A27" s="5" t="inlineStr">
        <is>
          <t>Minderheitenanteil</t>
        </is>
      </c>
      <c r="B27" s="5" t="inlineStr">
        <is>
          <t>Minority Share</t>
        </is>
      </c>
      <c r="C27" t="n">
        <v>-0.5</v>
      </c>
      <c r="D27" t="n">
        <v>-0.8</v>
      </c>
      <c r="E27" t="n">
        <v>-0.4</v>
      </c>
      <c r="F27" t="n">
        <v>-0.2</v>
      </c>
      <c r="G27" t="n">
        <v>0.4</v>
      </c>
      <c r="H27" t="n">
        <v>0.3</v>
      </c>
      <c r="I27" t="n">
        <v>-1.4</v>
      </c>
      <c r="J27" t="n">
        <v>-1.5</v>
      </c>
      <c r="K27" t="n">
        <v>-1</v>
      </c>
      <c r="L27" t="n">
        <v>-1</v>
      </c>
      <c r="M27" t="n">
        <v>-8.6</v>
      </c>
      <c r="N27" t="n">
        <v>1.5</v>
      </c>
      <c r="O27" t="n">
        <v>-0.2</v>
      </c>
      <c r="P27" t="n">
        <v>-0.3</v>
      </c>
      <c r="Q27" t="n">
        <v>-0.1</v>
      </c>
      <c r="R27" t="n">
        <v>-0.1</v>
      </c>
      <c r="S27" t="n">
        <v>-0.1</v>
      </c>
      <c r="T27" t="inlineStr">
        <is>
          <t>-</t>
        </is>
      </c>
      <c r="U27" t="inlineStr">
        <is>
          <t>-</t>
        </is>
      </c>
      <c r="V27" t="inlineStr">
        <is>
          <t>-</t>
        </is>
      </c>
      <c r="W27" t="inlineStr">
        <is>
          <t>-</t>
        </is>
      </c>
    </row>
    <row r="28">
      <c r="A28" s="5" t="inlineStr">
        <is>
          <t>Jahresüberschuss/-fehlbetrag</t>
        </is>
      </c>
      <c r="B28" s="5" t="inlineStr">
        <is>
          <t>Net Profit</t>
        </is>
      </c>
      <c r="C28" t="n">
        <v>22</v>
      </c>
      <c r="D28" t="n">
        <v>16.1</v>
      </c>
      <c r="E28" t="n">
        <v>14.7</v>
      </c>
      <c r="F28" t="n">
        <v>9.6</v>
      </c>
      <c r="G28" t="n">
        <v>10.7</v>
      </c>
      <c r="H28" t="n">
        <v>6.8</v>
      </c>
      <c r="I28" t="n">
        <v>9.1</v>
      </c>
      <c r="J28" t="n">
        <v>10.3</v>
      </c>
      <c r="K28" t="n">
        <v>10.4</v>
      </c>
      <c r="L28" t="n">
        <v>9.4</v>
      </c>
      <c r="M28" t="n">
        <v>13.3</v>
      </c>
      <c r="N28" t="n">
        <v>4.5</v>
      </c>
      <c r="O28" t="n">
        <v>1.9</v>
      </c>
      <c r="P28" t="n">
        <v>2.2</v>
      </c>
      <c r="Q28" t="n">
        <v>1.6</v>
      </c>
      <c r="R28" t="n">
        <v>3.3</v>
      </c>
      <c r="S28" t="n">
        <v>-1.3</v>
      </c>
      <c r="T28" t="n">
        <v>0.3</v>
      </c>
      <c r="U28" t="n">
        <v>3.2</v>
      </c>
      <c r="V28" t="n">
        <v>1.2</v>
      </c>
      <c r="W28" t="n">
        <v>-0.1</v>
      </c>
    </row>
    <row r="29">
      <c r="A29" s="5" t="inlineStr">
        <is>
          <t>Summe Umlaufvermögen</t>
        </is>
      </c>
      <c r="B29" s="5" t="inlineStr">
        <is>
          <t>Current Assets</t>
        </is>
      </c>
      <c r="C29" t="n">
        <v>146.7</v>
      </c>
      <c r="D29" t="n">
        <v>122.1</v>
      </c>
      <c r="E29" t="n">
        <v>115.8</v>
      </c>
      <c r="F29" t="n">
        <v>93.90000000000001</v>
      </c>
      <c r="G29" t="n">
        <v>88.7</v>
      </c>
      <c r="H29" t="n">
        <v>77.90000000000001</v>
      </c>
      <c r="I29" t="n">
        <v>72.7</v>
      </c>
      <c r="J29" t="n">
        <v>72.5</v>
      </c>
      <c r="K29" t="n">
        <v>69.3</v>
      </c>
      <c r="L29" t="n">
        <v>62.4</v>
      </c>
      <c r="M29" t="n">
        <v>79</v>
      </c>
      <c r="N29" t="n">
        <v>33.7</v>
      </c>
      <c r="O29" t="n">
        <v>26.8</v>
      </c>
      <c r="P29" t="n">
        <v>24</v>
      </c>
      <c r="Q29" t="n">
        <v>23.9</v>
      </c>
      <c r="R29" t="n">
        <v>21.1</v>
      </c>
      <c r="S29" t="n">
        <v>18.4</v>
      </c>
      <c r="T29" t="n">
        <v>17.6</v>
      </c>
      <c r="U29" t="n">
        <v>18.1</v>
      </c>
      <c r="V29" t="n">
        <v>16.8</v>
      </c>
      <c r="W29" t="n">
        <v>12</v>
      </c>
    </row>
    <row r="30">
      <c r="A30" s="5" t="inlineStr">
        <is>
          <t>Summe Anlagevermögen</t>
        </is>
      </c>
      <c r="B30" s="5" t="inlineStr">
        <is>
          <t>Fixed Assets</t>
        </is>
      </c>
      <c r="C30" t="n">
        <v>127.5</v>
      </c>
      <c r="D30" t="n">
        <v>107</v>
      </c>
      <c r="E30" t="n">
        <v>101.2</v>
      </c>
      <c r="F30" t="n">
        <v>105.6</v>
      </c>
      <c r="G30" t="n">
        <v>108</v>
      </c>
      <c r="H30" t="n">
        <v>109.4</v>
      </c>
      <c r="I30" t="n">
        <v>106.2</v>
      </c>
      <c r="J30" t="n">
        <v>91.90000000000001</v>
      </c>
      <c r="K30" t="n">
        <v>84.7</v>
      </c>
      <c r="L30" t="n">
        <v>82.09999999999999</v>
      </c>
      <c r="M30" t="n">
        <v>82.90000000000001</v>
      </c>
      <c r="N30" t="n">
        <v>65.09999999999999</v>
      </c>
      <c r="O30" t="n">
        <v>40.8</v>
      </c>
      <c r="P30" t="n">
        <v>40.2</v>
      </c>
      <c r="Q30" t="n">
        <v>43.1</v>
      </c>
      <c r="R30" t="n">
        <v>27.9</v>
      </c>
      <c r="S30" t="n">
        <v>27.3</v>
      </c>
      <c r="T30" t="n">
        <v>32.1</v>
      </c>
      <c r="U30" t="n">
        <v>35</v>
      </c>
      <c r="V30" t="n">
        <v>33.7</v>
      </c>
      <c r="W30" t="n">
        <v>13.4</v>
      </c>
    </row>
    <row r="31">
      <c r="A31" s="5" t="inlineStr">
        <is>
          <t>Summe Aktiva</t>
        </is>
      </c>
      <c r="B31" s="5" t="inlineStr">
        <is>
          <t>Total Assets</t>
        </is>
      </c>
      <c r="C31" t="n">
        <v>274.2</v>
      </c>
      <c r="D31" t="n">
        <v>229.1</v>
      </c>
      <c r="E31" t="n">
        <v>217</v>
      </c>
      <c r="F31" t="n">
        <v>199.5</v>
      </c>
      <c r="G31" t="n">
        <v>196.7</v>
      </c>
      <c r="H31" t="n">
        <v>187.3</v>
      </c>
      <c r="I31" t="n">
        <v>178.9</v>
      </c>
      <c r="J31" t="n">
        <v>164.4</v>
      </c>
      <c r="K31" t="n">
        <v>154</v>
      </c>
      <c r="L31" t="n">
        <v>144.5</v>
      </c>
      <c r="M31" t="n">
        <v>161.9</v>
      </c>
      <c r="N31" t="n">
        <v>98.8</v>
      </c>
      <c r="O31" t="n">
        <v>67.59999999999999</v>
      </c>
      <c r="P31" t="n">
        <v>64.2</v>
      </c>
      <c r="Q31" t="n">
        <v>67</v>
      </c>
      <c r="R31" t="n">
        <v>49</v>
      </c>
      <c r="S31" t="n">
        <v>45.7</v>
      </c>
      <c r="T31" t="n">
        <v>49.7</v>
      </c>
      <c r="U31" t="n">
        <v>53.1</v>
      </c>
      <c r="V31" t="n">
        <v>50.5</v>
      </c>
      <c r="W31" t="n">
        <v>25.4</v>
      </c>
    </row>
    <row r="32">
      <c r="A32" s="5" t="inlineStr">
        <is>
          <t>Summe kurzfristiges Fremdkapital</t>
        </is>
      </c>
      <c r="B32" s="5" t="inlineStr">
        <is>
          <t>Short-Term Debt</t>
        </is>
      </c>
      <c r="C32" t="n">
        <v>43.6</v>
      </c>
      <c r="D32" t="n">
        <v>34.2</v>
      </c>
      <c r="E32" t="n">
        <v>33.9</v>
      </c>
      <c r="F32" t="n">
        <v>33.6</v>
      </c>
      <c r="G32" t="n">
        <v>39.3</v>
      </c>
      <c r="H32" t="n">
        <v>42.8</v>
      </c>
      <c r="I32" t="n">
        <v>31.8</v>
      </c>
      <c r="J32" t="n">
        <v>34.4</v>
      </c>
      <c r="K32" t="n">
        <v>28.8</v>
      </c>
      <c r="L32" t="n">
        <v>28.8</v>
      </c>
      <c r="M32" t="n">
        <v>34</v>
      </c>
      <c r="N32" t="n">
        <v>25.7</v>
      </c>
      <c r="O32" t="n">
        <v>20.7</v>
      </c>
      <c r="P32" t="n">
        <v>14</v>
      </c>
      <c r="Q32" t="n">
        <v>14.4</v>
      </c>
      <c r="R32" t="n">
        <v>6.8</v>
      </c>
      <c r="S32" t="n">
        <v>5.8</v>
      </c>
      <c r="T32" t="n">
        <v>6.6</v>
      </c>
      <c r="U32" t="n">
        <v>8.4</v>
      </c>
      <c r="V32" t="n">
        <v>7.6</v>
      </c>
      <c r="W32" t="n">
        <v>5.8</v>
      </c>
    </row>
    <row r="33">
      <c r="A33" s="5" t="inlineStr">
        <is>
          <t>Summe langfristiges Fremdkapital</t>
        </is>
      </c>
      <c r="B33" s="5" t="inlineStr">
        <is>
          <t>Long-Term Debt</t>
        </is>
      </c>
      <c r="C33" t="n">
        <v>92.40000000000001</v>
      </c>
      <c r="D33" t="n">
        <v>72.2</v>
      </c>
      <c r="E33" t="n">
        <v>70.8</v>
      </c>
      <c r="F33" t="n">
        <v>60.7</v>
      </c>
      <c r="G33" t="n">
        <v>57.7</v>
      </c>
      <c r="H33" t="n">
        <v>55.9</v>
      </c>
      <c r="I33" t="n">
        <v>63.6</v>
      </c>
      <c r="J33" t="n">
        <v>49.3</v>
      </c>
      <c r="K33" t="n">
        <v>49.4</v>
      </c>
      <c r="L33" t="n">
        <v>47.4</v>
      </c>
      <c r="M33" t="n">
        <v>51.5</v>
      </c>
      <c r="N33" t="n">
        <v>32.2</v>
      </c>
      <c r="O33" t="n">
        <v>10.8</v>
      </c>
      <c r="P33" t="n">
        <v>14.3</v>
      </c>
      <c r="Q33" t="n">
        <v>17.7</v>
      </c>
      <c r="R33" t="n">
        <v>9.5</v>
      </c>
      <c r="S33" t="n">
        <v>11.1</v>
      </c>
      <c r="T33" t="n">
        <v>9.9</v>
      </c>
      <c r="U33" t="n">
        <v>8.800000000000001</v>
      </c>
      <c r="V33" t="n">
        <v>10.5</v>
      </c>
      <c r="W33" t="n">
        <v>6.4</v>
      </c>
    </row>
    <row r="34">
      <c r="A34" s="5" t="inlineStr">
        <is>
          <t>Summe Fremdkapital</t>
        </is>
      </c>
      <c r="B34" s="5" t="inlineStr">
        <is>
          <t>Total Liabilities</t>
        </is>
      </c>
      <c r="C34" t="n">
        <v>134.8</v>
      </c>
      <c r="D34" t="n">
        <v>105.2</v>
      </c>
      <c r="E34" t="n">
        <v>99.5</v>
      </c>
      <c r="F34" t="n">
        <v>89.40000000000001</v>
      </c>
      <c r="G34" t="n">
        <v>92</v>
      </c>
      <c r="H34" t="n">
        <v>92.8</v>
      </c>
      <c r="I34" t="n">
        <v>88.3</v>
      </c>
      <c r="J34" t="n">
        <v>77.5</v>
      </c>
      <c r="K34" t="n">
        <v>72.5</v>
      </c>
      <c r="L34" t="n">
        <v>70.90000000000001</v>
      </c>
      <c r="M34" t="n">
        <v>75.2</v>
      </c>
      <c r="N34" t="n">
        <v>55.9</v>
      </c>
      <c r="O34" t="n">
        <v>31.1</v>
      </c>
      <c r="P34" t="n">
        <v>27.9</v>
      </c>
      <c r="Q34" t="n">
        <v>32</v>
      </c>
      <c r="R34" t="n">
        <v>16.1</v>
      </c>
      <c r="S34" t="n">
        <v>16.7</v>
      </c>
      <c r="T34" t="n">
        <v>16.5</v>
      </c>
      <c r="U34" t="n">
        <v>17.2</v>
      </c>
      <c r="V34" t="n">
        <v>18.1</v>
      </c>
      <c r="W34" t="n">
        <v>12.2</v>
      </c>
    </row>
    <row r="35">
      <c r="A35" s="5" t="inlineStr">
        <is>
          <t>Minderheitenanteil</t>
        </is>
      </c>
      <c r="B35" s="5" t="inlineStr">
        <is>
          <t>Minority Share</t>
        </is>
      </c>
      <c r="C35" t="n">
        <v>1.2</v>
      </c>
      <c r="D35" t="n">
        <v>1.2</v>
      </c>
      <c r="E35" t="n">
        <v>5.2</v>
      </c>
      <c r="F35" t="n">
        <v>4.9</v>
      </c>
      <c r="G35" t="n">
        <v>5</v>
      </c>
      <c r="H35" t="n">
        <v>5.9</v>
      </c>
      <c r="I35" t="n">
        <v>7.1</v>
      </c>
      <c r="J35" t="n">
        <v>6.2</v>
      </c>
      <c r="K35" t="n">
        <v>5.7</v>
      </c>
      <c r="L35" t="n">
        <v>5.3</v>
      </c>
      <c r="M35" t="n">
        <v>10.3</v>
      </c>
      <c r="N35" t="n">
        <v>2</v>
      </c>
      <c r="O35" t="n">
        <v>0.4</v>
      </c>
      <c r="P35" t="n">
        <v>0.4</v>
      </c>
      <c r="Q35" t="n">
        <v>0.1</v>
      </c>
      <c r="R35" t="n">
        <v>0.2</v>
      </c>
      <c r="S35" t="n">
        <v>0.2</v>
      </c>
      <c r="T35" t="inlineStr">
        <is>
          <t>-</t>
        </is>
      </c>
      <c r="U35" t="inlineStr">
        <is>
          <t>-</t>
        </is>
      </c>
      <c r="V35" t="inlineStr">
        <is>
          <t>-</t>
        </is>
      </c>
      <c r="W35" t="inlineStr">
        <is>
          <t>-</t>
        </is>
      </c>
    </row>
    <row r="36">
      <c r="A36" s="5" t="inlineStr">
        <is>
          <t>Summe Eigenkapital</t>
        </is>
      </c>
      <c r="B36" s="5" t="inlineStr">
        <is>
          <t>Equity</t>
        </is>
      </c>
      <c r="C36" t="n">
        <v>138.2</v>
      </c>
      <c r="D36" t="n">
        <v>122.6</v>
      </c>
      <c r="E36" t="n">
        <v>112.3</v>
      </c>
      <c r="F36" t="n">
        <v>105.2</v>
      </c>
      <c r="G36" t="n">
        <v>99.7</v>
      </c>
      <c r="H36" t="n">
        <v>88.59999999999999</v>
      </c>
      <c r="I36" t="n">
        <v>83.5</v>
      </c>
      <c r="J36" t="n">
        <v>80.7</v>
      </c>
      <c r="K36" t="n">
        <v>75.90000000000001</v>
      </c>
      <c r="L36" t="n">
        <v>68.3</v>
      </c>
      <c r="M36" t="n">
        <v>76.40000000000001</v>
      </c>
      <c r="N36" t="n">
        <v>40.9</v>
      </c>
      <c r="O36" t="n">
        <v>36.1</v>
      </c>
      <c r="P36" t="n">
        <v>35.9</v>
      </c>
      <c r="Q36" t="n">
        <v>34.9</v>
      </c>
      <c r="R36" t="n">
        <v>32.7</v>
      </c>
      <c r="S36" t="n">
        <v>28.8</v>
      </c>
      <c r="T36" t="n">
        <v>32.9</v>
      </c>
      <c r="U36" t="n">
        <v>35.8</v>
      </c>
      <c r="V36" t="n">
        <v>32.3</v>
      </c>
      <c r="W36" t="n">
        <v>13.2</v>
      </c>
    </row>
    <row r="37">
      <c r="A37" s="5" t="inlineStr">
        <is>
          <t>Summe Passiva</t>
        </is>
      </c>
      <c r="B37" s="5" t="inlineStr">
        <is>
          <t>Liabilities &amp; Shareholder Equity</t>
        </is>
      </c>
      <c r="C37" t="n">
        <v>274.2</v>
      </c>
      <c r="D37" t="n">
        <v>229.1</v>
      </c>
      <c r="E37" t="n">
        <v>217</v>
      </c>
      <c r="F37" t="n">
        <v>199.5</v>
      </c>
      <c r="G37" t="n">
        <v>196.7</v>
      </c>
      <c r="H37" t="n">
        <v>187.3</v>
      </c>
      <c r="I37" t="n">
        <v>178.9</v>
      </c>
      <c r="J37" t="n">
        <v>164.4</v>
      </c>
      <c r="K37" t="n">
        <v>154</v>
      </c>
      <c r="L37" t="n">
        <v>144.5</v>
      </c>
      <c r="M37" t="n">
        <v>161.9</v>
      </c>
      <c r="N37" t="n">
        <v>98.8</v>
      </c>
      <c r="O37" t="n">
        <v>67.59999999999999</v>
      </c>
      <c r="P37" t="n">
        <v>64.2</v>
      </c>
      <c r="Q37" t="n">
        <v>67</v>
      </c>
      <c r="R37" t="n">
        <v>49</v>
      </c>
      <c r="S37" t="n">
        <v>45.7</v>
      </c>
      <c r="T37" t="n">
        <v>49.7</v>
      </c>
      <c r="U37" t="n">
        <v>53.1</v>
      </c>
      <c r="V37" t="n">
        <v>50.5</v>
      </c>
      <c r="W37" t="n">
        <v>25.4</v>
      </c>
    </row>
    <row r="38">
      <c r="A38" s="5" t="inlineStr">
        <is>
          <t>Mio.Aktien im Umlauf</t>
        </is>
      </c>
      <c r="B38" s="5" t="inlineStr">
        <is>
          <t>Million shares outstanding</t>
        </is>
      </c>
      <c r="C38" t="n">
        <v>5.29</v>
      </c>
      <c r="D38" t="n">
        <v>5.29</v>
      </c>
      <c r="E38" t="n">
        <v>5.29</v>
      </c>
      <c r="F38" t="n">
        <v>5.29</v>
      </c>
      <c r="G38" t="n">
        <v>5.29</v>
      </c>
      <c r="H38" t="n">
        <v>5.29</v>
      </c>
      <c r="I38" t="n">
        <v>5.29</v>
      </c>
      <c r="J38" t="n">
        <v>5.29</v>
      </c>
      <c r="K38" t="n">
        <v>5.29</v>
      </c>
      <c r="L38" t="n">
        <v>5.3</v>
      </c>
      <c r="M38" t="n">
        <v>5.3</v>
      </c>
      <c r="N38" t="n">
        <v>3.2</v>
      </c>
      <c r="O38" t="n">
        <v>3.1</v>
      </c>
      <c r="P38" t="n">
        <v>3.1</v>
      </c>
      <c r="Q38" t="n">
        <v>3.1</v>
      </c>
      <c r="R38" t="n">
        <v>3.1</v>
      </c>
      <c r="S38" t="n">
        <v>3</v>
      </c>
      <c r="T38" t="n">
        <v>3.3</v>
      </c>
      <c r="U38" t="n">
        <v>3.3</v>
      </c>
      <c r="V38" t="n">
        <v>3.3</v>
      </c>
      <c r="W38" t="inlineStr">
        <is>
          <t>-</t>
        </is>
      </c>
    </row>
    <row r="39">
      <c r="A39" s="5" t="inlineStr">
        <is>
          <t>Ergebnis je Aktie (brutto)</t>
        </is>
      </c>
      <c r="B39" s="5" t="inlineStr">
        <is>
          <t>Earnings per share</t>
        </is>
      </c>
      <c r="C39" t="n">
        <v>5.89</v>
      </c>
      <c r="D39" t="n">
        <v>4.33</v>
      </c>
      <c r="E39" t="n">
        <v>3.27</v>
      </c>
      <c r="F39" t="n">
        <v>2.89</v>
      </c>
      <c r="G39" t="n">
        <v>2.93</v>
      </c>
      <c r="H39" t="n">
        <v>2.23</v>
      </c>
      <c r="I39" t="n">
        <v>2.44</v>
      </c>
      <c r="J39" t="n">
        <v>3.31</v>
      </c>
      <c r="K39" t="n">
        <v>3.82</v>
      </c>
      <c r="L39" t="n">
        <v>2.72</v>
      </c>
      <c r="M39" t="n">
        <v>2.87</v>
      </c>
      <c r="N39" t="n">
        <v>2.59</v>
      </c>
      <c r="O39" t="n">
        <v>1.58</v>
      </c>
      <c r="P39" t="n">
        <v>1.52</v>
      </c>
      <c r="Q39" t="n">
        <v>0.71</v>
      </c>
      <c r="R39" t="n">
        <v>1.16</v>
      </c>
      <c r="S39" t="n">
        <v>0.63</v>
      </c>
      <c r="T39" t="n">
        <v>0.27</v>
      </c>
      <c r="U39" t="n">
        <v>1.58</v>
      </c>
      <c r="V39" t="n">
        <v>0.76</v>
      </c>
      <c r="W39" t="inlineStr">
        <is>
          <t>-</t>
        </is>
      </c>
    </row>
    <row r="40">
      <c r="A40" s="5" t="inlineStr">
        <is>
          <t>Ergebnis je Aktie (unverwässert)</t>
        </is>
      </c>
      <c r="B40" s="5" t="inlineStr">
        <is>
          <t>Basic Earnings per share</t>
        </is>
      </c>
      <c r="C40" t="n">
        <v>4.29</v>
      </c>
      <c r="D40" t="n">
        <v>3.12</v>
      </c>
      <c r="E40" t="n">
        <v>2.78</v>
      </c>
      <c r="F40" t="n">
        <v>1.81</v>
      </c>
      <c r="G40" t="n">
        <v>2.03</v>
      </c>
      <c r="H40" t="n">
        <v>1.28</v>
      </c>
      <c r="I40" t="n">
        <v>1.72</v>
      </c>
      <c r="J40" t="n">
        <v>1.95</v>
      </c>
      <c r="K40" t="n">
        <v>1.98</v>
      </c>
      <c r="L40" t="n">
        <v>1.81</v>
      </c>
      <c r="M40" t="n">
        <v>3.58</v>
      </c>
      <c r="N40" t="n">
        <v>1.43</v>
      </c>
      <c r="O40" t="n">
        <v>0.62</v>
      </c>
      <c r="P40" t="n">
        <v>0.71</v>
      </c>
      <c r="Q40" t="n">
        <v>0.51</v>
      </c>
      <c r="R40" t="n">
        <v>1.09</v>
      </c>
      <c r="S40" t="n">
        <v>-0.42</v>
      </c>
      <c r="T40" t="n">
        <v>0.11</v>
      </c>
      <c r="U40" t="n">
        <v>1</v>
      </c>
      <c r="V40" t="n">
        <v>0.4</v>
      </c>
      <c r="W40" t="n">
        <v>-0.03</v>
      </c>
    </row>
    <row r="41">
      <c r="A41" s="5" t="inlineStr">
        <is>
          <t>Ergebnis je Aktie (verwässert)</t>
        </is>
      </c>
      <c r="B41" s="5" t="inlineStr">
        <is>
          <t>Diluted Earnings per share</t>
        </is>
      </c>
      <c r="C41" t="n">
        <v>4.29</v>
      </c>
      <c r="D41" t="n">
        <v>3.12</v>
      </c>
      <c r="E41" t="n">
        <v>2.78</v>
      </c>
      <c r="F41" t="n">
        <v>1.81</v>
      </c>
      <c r="G41" t="n">
        <v>2.03</v>
      </c>
      <c r="H41" t="n">
        <v>1.28</v>
      </c>
      <c r="I41" t="n">
        <v>1.72</v>
      </c>
      <c r="J41" t="n">
        <v>1.95</v>
      </c>
      <c r="K41" t="n">
        <v>1.98</v>
      </c>
      <c r="L41" t="n">
        <v>1.81</v>
      </c>
      <c r="M41" t="n">
        <v>3.58</v>
      </c>
      <c r="N41" t="n">
        <v>1.43</v>
      </c>
      <c r="O41" t="n">
        <v>0.61</v>
      </c>
      <c r="P41" t="n">
        <v>0.7</v>
      </c>
      <c r="Q41" t="n">
        <v>0.51</v>
      </c>
      <c r="R41" t="n">
        <v>1.09</v>
      </c>
      <c r="S41" t="n">
        <v>-0.42</v>
      </c>
      <c r="T41" t="n">
        <v>0.11</v>
      </c>
      <c r="U41" t="n">
        <v>1</v>
      </c>
      <c r="V41" t="n">
        <v>0.4</v>
      </c>
      <c r="W41" t="n">
        <v>-0.04</v>
      </c>
    </row>
    <row r="42">
      <c r="A42" s="5" t="inlineStr">
        <is>
          <t>Dividende je Aktie</t>
        </is>
      </c>
      <c r="B42" s="5" t="inlineStr">
        <is>
          <t>Dividend per share</t>
        </is>
      </c>
      <c r="C42" t="n">
        <v>1.7</v>
      </c>
      <c r="D42" t="n">
        <v>1.2</v>
      </c>
      <c r="E42" t="n">
        <v>0.8</v>
      </c>
      <c r="F42" t="n">
        <v>0.6</v>
      </c>
      <c r="G42" t="n">
        <v>0.6</v>
      </c>
      <c r="H42" t="n">
        <v>0.6</v>
      </c>
      <c r="I42" t="n">
        <v>0.6</v>
      </c>
      <c r="J42" t="n">
        <v>0.6</v>
      </c>
      <c r="K42" t="n">
        <v>0.6</v>
      </c>
      <c r="L42" t="n">
        <v>0.6</v>
      </c>
      <c r="M42" t="n">
        <v>0.45</v>
      </c>
      <c r="N42" t="n">
        <v>0.3</v>
      </c>
      <c r="O42" t="n">
        <v>0.25</v>
      </c>
      <c r="P42" t="n">
        <v>0.25</v>
      </c>
      <c r="Q42" t="n">
        <v>0.15</v>
      </c>
      <c r="R42" t="n">
        <v>0.25</v>
      </c>
      <c r="S42" t="inlineStr">
        <is>
          <t>-</t>
        </is>
      </c>
      <c r="T42" t="n">
        <v>0.45</v>
      </c>
      <c r="U42" t="inlineStr">
        <is>
          <t>-</t>
        </is>
      </c>
      <c r="V42" t="inlineStr">
        <is>
          <t>-</t>
        </is>
      </c>
      <c r="W42" t="inlineStr">
        <is>
          <t>-</t>
        </is>
      </c>
    </row>
    <row r="43">
      <c r="A43" s="5" t="inlineStr">
        <is>
          <t>Sonderdividende je Aktie</t>
        </is>
      </c>
      <c r="B43" s="5" t="inlineStr">
        <is>
          <t>Special Dividend per share</t>
        </is>
      </c>
      <c r="C43" t="inlineStr">
        <is>
          <t>-</t>
        </is>
      </c>
      <c r="D43" t="inlineStr">
        <is>
          <t>-</t>
        </is>
      </c>
      <c r="E43" t="inlineStr">
        <is>
          <t>-</t>
        </is>
      </c>
      <c r="F43" t="n">
        <v>0.06</v>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Dividendenausschüttung in Mio</t>
        </is>
      </c>
      <c r="B44" s="5" t="inlineStr">
        <is>
          <t>Dividend Payment in M</t>
        </is>
      </c>
      <c r="C44" t="n">
        <v>8.75</v>
      </c>
      <c r="D44" t="n">
        <v>6.18</v>
      </c>
      <c r="E44" t="n">
        <v>4.13</v>
      </c>
      <c r="F44" t="n">
        <v>4.23</v>
      </c>
      <c r="G44" t="n">
        <v>3.17</v>
      </c>
      <c r="H44" t="n">
        <v>3.17</v>
      </c>
      <c r="I44" t="n">
        <v>3.17</v>
      </c>
      <c r="J44" t="n">
        <v>3.17</v>
      </c>
      <c r="K44" t="n">
        <v>3.17</v>
      </c>
      <c r="L44" t="n">
        <v>3.2</v>
      </c>
      <c r="M44" t="n">
        <v>1.7</v>
      </c>
      <c r="N44" t="n">
        <v>0.9</v>
      </c>
      <c r="O44" t="n">
        <v>0.8</v>
      </c>
      <c r="P44" t="n">
        <v>0.8</v>
      </c>
      <c r="Q44" t="n">
        <v>0.5</v>
      </c>
      <c r="R44" t="n">
        <v>0.8</v>
      </c>
      <c r="S44" t="inlineStr">
        <is>
          <t>-</t>
        </is>
      </c>
      <c r="T44" t="n">
        <v>1.5</v>
      </c>
      <c r="U44" t="inlineStr">
        <is>
          <t>-</t>
        </is>
      </c>
      <c r="V44" t="inlineStr">
        <is>
          <t>-</t>
        </is>
      </c>
      <c r="W44" t="inlineStr">
        <is>
          <t>-</t>
        </is>
      </c>
    </row>
    <row r="45">
      <c r="A45" s="5" t="inlineStr">
        <is>
          <t>Umsatz je Aktie</t>
        </is>
      </c>
      <c r="B45" s="5" t="inlineStr">
        <is>
          <t>Revenue per share</t>
        </is>
      </c>
      <c r="C45" t="n">
        <v>33.72</v>
      </c>
      <c r="D45" t="n">
        <v>31.87</v>
      </c>
      <c r="E45" t="n">
        <v>26.19</v>
      </c>
      <c r="F45" t="n">
        <v>26.07</v>
      </c>
      <c r="G45" t="n">
        <v>26.45</v>
      </c>
      <c r="H45" t="n">
        <v>24.05</v>
      </c>
      <c r="I45" t="n">
        <v>22.1</v>
      </c>
      <c r="J45" t="n">
        <v>22.67</v>
      </c>
      <c r="K45" t="n">
        <v>21.95</v>
      </c>
      <c r="L45" t="n">
        <v>20.96</v>
      </c>
      <c r="M45" t="n">
        <v>19.13</v>
      </c>
      <c r="N45" t="n">
        <v>22.38</v>
      </c>
      <c r="O45" t="n">
        <v>17.55</v>
      </c>
      <c r="P45" t="n">
        <v>16.26</v>
      </c>
      <c r="Q45" t="n">
        <v>13.48</v>
      </c>
      <c r="R45" t="n">
        <v>11.45</v>
      </c>
      <c r="S45" t="n">
        <v>9.73</v>
      </c>
      <c r="T45" t="n">
        <v>9.449999999999999</v>
      </c>
      <c r="U45" t="n">
        <v>9.94</v>
      </c>
      <c r="V45" t="n">
        <v>7.15</v>
      </c>
      <c r="W45" t="inlineStr">
        <is>
          <t>-</t>
        </is>
      </c>
    </row>
    <row r="46">
      <c r="A46" s="5" t="inlineStr">
        <is>
          <t>Buchwert je Aktie</t>
        </is>
      </c>
      <c r="B46" s="5" t="inlineStr">
        <is>
          <t>Book value per share</t>
        </is>
      </c>
      <c r="C46" t="n">
        <v>26.11</v>
      </c>
      <c r="D46" t="n">
        <v>23.16</v>
      </c>
      <c r="E46" t="n">
        <v>21.22</v>
      </c>
      <c r="F46" t="n">
        <v>19.88</v>
      </c>
      <c r="G46" t="n">
        <v>18.84</v>
      </c>
      <c r="H46" t="n">
        <v>16.74</v>
      </c>
      <c r="I46" t="n">
        <v>15.78</v>
      </c>
      <c r="J46" t="n">
        <v>15.25</v>
      </c>
      <c r="K46" t="n">
        <v>14.34</v>
      </c>
      <c r="L46" t="n">
        <v>12.89</v>
      </c>
      <c r="M46" t="n">
        <v>14.42</v>
      </c>
      <c r="N46" t="n">
        <v>12.78</v>
      </c>
      <c r="O46" t="n">
        <v>11.65</v>
      </c>
      <c r="P46" t="n">
        <v>11.58</v>
      </c>
      <c r="Q46" t="n">
        <v>11.26</v>
      </c>
      <c r="R46" t="n">
        <v>10.55</v>
      </c>
      <c r="S46" t="n">
        <v>9.6</v>
      </c>
      <c r="T46" t="n">
        <v>9.970000000000001</v>
      </c>
      <c r="U46" t="n">
        <v>10.85</v>
      </c>
      <c r="V46" t="n">
        <v>9.789999999999999</v>
      </c>
      <c r="W46" t="inlineStr">
        <is>
          <t>-</t>
        </is>
      </c>
    </row>
    <row r="47">
      <c r="A47" s="5" t="inlineStr">
        <is>
          <t>Cashflow je Aktie</t>
        </is>
      </c>
      <c r="B47" s="5" t="inlineStr">
        <is>
          <t>Cashflow per share</t>
        </is>
      </c>
      <c r="C47" t="n">
        <v>7.63</v>
      </c>
      <c r="D47" t="n">
        <v>4.01</v>
      </c>
      <c r="E47" t="n">
        <v>5.06</v>
      </c>
      <c r="F47" t="n">
        <v>3.74</v>
      </c>
      <c r="G47" t="n">
        <v>3.06</v>
      </c>
      <c r="H47" t="n">
        <v>2.02</v>
      </c>
      <c r="I47" t="n">
        <v>2.76</v>
      </c>
      <c r="J47" t="n">
        <v>3.14</v>
      </c>
      <c r="K47" t="n">
        <v>3.82</v>
      </c>
      <c r="L47" t="n">
        <v>2.83</v>
      </c>
      <c r="M47" t="n">
        <v>4.17</v>
      </c>
      <c r="N47" t="n">
        <v>2.69</v>
      </c>
      <c r="O47" t="n">
        <v>2.13</v>
      </c>
      <c r="P47" t="n">
        <v>1.48</v>
      </c>
      <c r="Q47" t="n">
        <v>1.13</v>
      </c>
      <c r="R47" t="n">
        <v>0.84</v>
      </c>
      <c r="S47" t="n">
        <v>1.4</v>
      </c>
      <c r="T47" t="n">
        <v>2.12</v>
      </c>
      <c r="U47" t="n">
        <v>2.79</v>
      </c>
      <c r="V47" t="n">
        <v>1.03</v>
      </c>
      <c r="W47" t="inlineStr">
        <is>
          <t>-</t>
        </is>
      </c>
    </row>
    <row r="48">
      <c r="A48" s="5" t="inlineStr">
        <is>
          <t>Bilanzsumme je Aktie</t>
        </is>
      </c>
      <c r="B48" s="5" t="inlineStr">
        <is>
          <t>Total assets per share</t>
        </is>
      </c>
      <c r="C48" t="n">
        <v>51.8</v>
      </c>
      <c r="D48" t="n">
        <v>43.28</v>
      </c>
      <c r="E48" t="n">
        <v>41</v>
      </c>
      <c r="F48" t="n">
        <v>37.69</v>
      </c>
      <c r="G48" t="n">
        <v>37.16</v>
      </c>
      <c r="H48" t="n">
        <v>35.39</v>
      </c>
      <c r="I48" t="n">
        <v>33.8</v>
      </c>
      <c r="J48" t="n">
        <v>31.06</v>
      </c>
      <c r="K48" t="n">
        <v>29.1</v>
      </c>
      <c r="L48" t="n">
        <v>27.26</v>
      </c>
      <c r="M48" t="n">
        <v>30.55</v>
      </c>
      <c r="N48" t="n">
        <v>30.87</v>
      </c>
      <c r="O48" t="n">
        <v>21.81</v>
      </c>
      <c r="P48" t="n">
        <v>20.71</v>
      </c>
      <c r="Q48" t="n">
        <v>21.61</v>
      </c>
      <c r="R48" t="n">
        <v>15.81</v>
      </c>
      <c r="S48" t="n">
        <v>15.23</v>
      </c>
      <c r="T48" t="n">
        <v>15.06</v>
      </c>
      <c r="U48" t="n">
        <v>16.09</v>
      </c>
      <c r="V48" t="n">
        <v>15.3</v>
      </c>
      <c r="W48" t="inlineStr">
        <is>
          <t>-</t>
        </is>
      </c>
    </row>
    <row r="49">
      <c r="A49" s="5" t="inlineStr">
        <is>
          <t>Personal am Ende des Jahres</t>
        </is>
      </c>
      <c r="B49" s="5" t="inlineStr">
        <is>
          <t>Staff at the end of year</t>
        </is>
      </c>
      <c r="C49" t="n">
        <v>825</v>
      </c>
      <c r="D49" t="n">
        <v>788</v>
      </c>
      <c r="E49" t="n">
        <v>764</v>
      </c>
      <c r="F49" t="n">
        <v>638</v>
      </c>
      <c r="G49" t="n">
        <v>672</v>
      </c>
      <c r="H49" t="n">
        <v>674</v>
      </c>
      <c r="I49" t="n">
        <v>686</v>
      </c>
      <c r="J49" t="n">
        <v>611</v>
      </c>
      <c r="K49" t="n">
        <v>573</v>
      </c>
      <c r="L49" t="n">
        <v>509</v>
      </c>
      <c r="M49" t="n">
        <v>500</v>
      </c>
      <c r="N49" t="n">
        <v>395</v>
      </c>
      <c r="O49" t="n">
        <v>327</v>
      </c>
      <c r="P49" t="n">
        <v>291</v>
      </c>
      <c r="Q49" t="n">
        <v>247</v>
      </c>
      <c r="R49" t="n">
        <v>241</v>
      </c>
      <c r="S49" t="n">
        <v>197</v>
      </c>
      <c r="T49" t="n">
        <v>199</v>
      </c>
      <c r="U49" t="n">
        <v>214</v>
      </c>
      <c r="V49" t="n">
        <v>204</v>
      </c>
      <c r="W49" t="inlineStr">
        <is>
          <t>-</t>
        </is>
      </c>
    </row>
    <row r="50">
      <c r="A50" s="5" t="inlineStr">
        <is>
          <t>Personalaufwand in Mio. EUR</t>
        </is>
      </c>
      <c r="B50" s="5" t="inlineStr">
        <is>
          <t>Personnel expenses in M</t>
        </is>
      </c>
      <c r="C50" t="n">
        <v>56.2</v>
      </c>
      <c r="D50" t="n">
        <v>54.5</v>
      </c>
      <c r="E50" t="n">
        <v>48.3</v>
      </c>
      <c r="F50" t="n">
        <v>45.2</v>
      </c>
      <c r="G50" t="n">
        <v>49.6</v>
      </c>
      <c r="H50" t="n">
        <v>44.9</v>
      </c>
      <c r="I50" t="n">
        <v>38.7</v>
      </c>
      <c r="J50" t="n">
        <v>38.6</v>
      </c>
      <c r="K50" t="n">
        <v>34.7</v>
      </c>
      <c r="L50" t="n">
        <v>31.8</v>
      </c>
      <c r="M50" t="n">
        <v>29.8</v>
      </c>
      <c r="N50" t="n">
        <v>23.2</v>
      </c>
      <c r="O50" t="n">
        <v>16.8</v>
      </c>
      <c r="P50" t="n">
        <v>13.5</v>
      </c>
      <c r="Q50" t="n">
        <v>12.3</v>
      </c>
      <c r="R50" t="n">
        <v>12.6</v>
      </c>
      <c r="S50" t="n">
        <v>10.1</v>
      </c>
      <c r="T50" t="n">
        <v>11.4</v>
      </c>
      <c r="U50" t="n">
        <v>11.2</v>
      </c>
      <c r="V50" t="n">
        <v>8.6</v>
      </c>
      <c r="W50" t="inlineStr">
        <is>
          <t>-</t>
        </is>
      </c>
    </row>
    <row r="51">
      <c r="A51" s="5" t="inlineStr">
        <is>
          <t>Aufwand je Mitarbeiter in EUR</t>
        </is>
      </c>
      <c r="B51" s="5" t="inlineStr">
        <is>
          <t>Effort per employee</t>
        </is>
      </c>
      <c r="C51" t="n">
        <v>68121</v>
      </c>
      <c r="D51" t="n">
        <v>69162</v>
      </c>
      <c r="E51" t="n">
        <v>63220</v>
      </c>
      <c r="F51" t="n">
        <v>70846</v>
      </c>
      <c r="G51" t="n">
        <v>73810</v>
      </c>
      <c r="H51" t="n">
        <v>66617</v>
      </c>
      <c r="I51" t="n">
        <v>56414</v>
      </c>
      <c r="J51" t="n">
        <v>63175</v>
      </c>
      <c r="K51" t="n">
        <v>60558</v>
      </c>
      <c r="L51" t="n">
        <v>62475</v>
      </c>
      <c r="M51" t="n">
        <v>59600</v>
      </c>
      <c r="N51" t="n">
        <v>58734</v>
      </c>
      <c r="O51" t="n">
        <v>51376</v>
      </c>
      <c r="P51" t="n">
        <v>46392</v>
      </c>
      <c r="Q51" t="n">
        <v>49798</v>
      </c>
      <c r="R51" t="n">
        <v>52282</v>
      </c>
      <c r="S51" t="n">
        <v>51269</v>
      </c>
      <c r="T51" t="n">
        <v>57286</v>
      </c>
      <c r="U51" t="n">
        <v>52336</v>
      </c>
      <c r="V51" t="n">
        <v>42157</v>
      </c>
      <c r="W51" t="inlineStr">
        <is>
          <t>-</t>
        </is>
      </c>
    </row>
    <row r="52">
      <c r="A52" s="5" t="inlineStr">
        <is>
          <t>Umsatz je Mitarbeiter in EUR</t>
        </is>
      </c>
      <c r="B52" s="5" t="inlineStr">
        <is>
          <t>Turnover per employee</t>
        </is>
      </c>
      <c r="C52" t="n">
        <v>216355</v>
      </c>
      <c r="D52" t="n">
        <v>214098</v>
      </c>
      <c r="E52" t="n">
        <v>181454</v>
      </c>
      <c r="F52" t="n">
        <v>216199</v>
      </c>
      <c r="G52" t="n">
        <v>208402</v>
      </c>
      <c r="H52" t="n">
        <v>188807</v>
      </c>
      <c r="I52" t="n">
        <v>170755</v>
      </c>
      <c r="J52" t="n">
        <v>196394</v>
      </c>
      <c r="K52" t="n">
        <v>202787</v>
      </c>
      <c r="L52" t="n">
        <v>218257</v>
      </c>
      <c r="M52" t="n">
        <v>202798</v>
      </c>
      <c r="N52" t="n">
        <v>181265</v>
      </c>
      <c r="O52" t="n">
        <v>166360</v>
      </c>
      <c r="P52" t="n">
        <v>173195</v>
      </c>
      <c r="Q52" t="n">
        <v>169230</v>
      </c>
      <c r="R52" t="n">
        <v>147302</v>
      </c>
      <c r="S52" t="n">
        <v>148223</v>
      </c>
      <c r="T52" t="n">
        <v>156783</v>
      </c>
      <c r="U52" t="n">
        <v>153271</v>
      </c>
      <c r="V52" t="n">
        <v>115686</v>
      </c>
      <c r="W52" t="inlineStr">
        <is>
          <t>-</t>
        </is>
      </c>
    </row>
    <row r="53">
      <c r="A53" s="5" t="inlineStr">
        <is>
          <t>Bruttoergebnis je Mitarbeiter in EUR</t>
        </is>
      </c>
      <c r="B53" s="5" t="inlineStr">
        <is>
          <t>Gross Profit per employee</t>
        </is>
      </c>
      <c r="C53" t="n">
        <v>105455</v>
      </c>
      <c r="D53" t="n">
        <v>94289</v>
      </c>
      <c r="E53" t="n">
        <v>83639</v>
      </c>
      <c r="F53" t="n">
        <v>103605</v>
      </c>
      <c r="G53" t="n">
        <v>92857</v>
      </c>
      <c r="H53" t="n">
        <v>94659</v>
      </c>
      <c r="I53" t="n">
        <v>83236</v>
      </c>
      <c r="J53" t="n">
        <v>106710</v>
      </c>
      <c r="K53" t="n">
        <v>112391</v>
      </c>
      <c r="L53" t="n">
        <v>113556</v>
      </c>
      <c r="M53" t="n">
        <v>102200</v>
      </c>
      <c r="N53" t="n">
        <v>86582</v>
      </c>
      <c r="O53" t="n">
        <v>82263</v>
      </c>
      <c r="P53" t="n">
        <v>82131</v>
      </c>
      <c r="Q53" t="n">
        <v>74899</v>
      </c>
      <c r="R53" t="n">
        <v>67635</v>
      </c>
      <c r="S53" t="n">
        <v>68528</v>
      </c>
      <c r="T53" t="n">
        <v>76884</v>
      </c>
      <c r="U53" t="n">
        <v>65421</v>
      </c>
      <c r="V53" t="n">
        <v>46078</v>
      </c>
      <c r="W53" t="inlineStr">
        <is>
          <t>-</t>
        </is>
      </c>
    </row>
    <row r="54">
      <c r="A54" s="5" t="inlineStr">
        <is>
          <t>Gewinn je Mitarbeiter in EUR</t>
        </is>
      </c>
      <c r="B54" s="5" t="inlineStr">
        <is>
          <t>Earnings per employee</t>
        </is>
      </c>
      <c r="C54" t="n">
        <v>26667</v>
      </c>
      <c r="D54" t="n">
        <v>20431</v>
      </c>
      <c r="E54" t="n">
        <v>19241</v>
      </c>
      <c r="F54" t="n">
        <v>15047</v>
      </c>
      <c r="G54" t="n">
        <v>15923</v>
      </c>
      <c r="H54" t="n">
        <v>10089</v>
      </c>
      <c r="I54" t="n">
        <v>13265</v>
      </c>
      <c r="J54" t="n">
        <v>16858</v>
      </c>
      <c r="K54" t="n">
        <v>18150</v>
      </c>
      <c r="L54" t="n">
        <v>18468</v>
      </c>
      <c r="M54" t="n">
        <v>26600</v>
      </c>
      <c r="N54" t="n">
        <v>11392</v>
      </c>
      <c r="O54" t="n">
        <v>5810</v>
      </c>
      <c r="P54" t="n">
        <v>7560</v>
      </c>
      <c r="Q54" t="n">
        <v>6478</v>
      </c>
      <c r="R54" t="n">
        <v>13693</v>
      </c>
      <c r="S54" t="n">
        <v>-6599</v>
      </c>
      <c r="T54" t="n">
        <v>1508</v>
      </c>
      <c r="U54" t="n">
        <v>14953</v>
      </c>
      <c r="V54" t="n">
        <v>5882</v>
      </c>
      <c r="W54" t="inlineStr">
        <is>
          <t>-</t>
        </is>
      </c>
    </row>
    <row r="55">
      <c r="A55" s="5" t="inlineStr">
        <is>
          <t>KGV (Kurs/Gewinn)</t>
        </is>
      </c>
      <c r="B55" s="5" t="inlineStr">
        <is>
          <t>PE (price/earnings)</t>
        </is>
      </c>
      <c r="C55" t="n">
        <v>44.4</v>
      </c>
      <c r="D55" t="n">
        <v>19.8</v>
      </c>
      <c r="E55" t="n">
        <v>13</v>
      </c>
      <c r="F55" t="n">
        <v>14.8</v>
      </c>
      <c r="G55" t="n">
        <v>9.5</v>
      </c>
      <c r="H55" t="n">
        <v>14.8</v>
      </c>
      <c r="I55" t="n">
        <v>16.7</v>
      </c>
      <c r="J55" t="n">
        <v>12.1</v>
      </c>
      <c r="K55" t="n">
        <v>11.4</v>
      </c>
      <c r="L55" t="n">
        <v>14.6</v>
      </c>
      <c r="M55" t="n">
        <v>4.9</v>
      </c>
      <c r="N55" t="n">
        <v>6.2</v>
      </c>
      <c r="O55" t="n">
        <v>15.9</v>
      </c>
      <c r="P55" t="n">
        <v>16.9</v>
      </c>
      <c r="Q55" t="n">
        <v>20</v>
      </c>
      <c r="R55" t="n">
        <v>7.7</v>
      </c>
      <c r="S55" t="inlineStr">
        <is>
          <t>-</t>
        </is>
      </c>
      <c r="T55" t="n">
        <v>25.9</v>
      </c>
      <c r="U55" t="n">
        <v>13.5</v>
      </c>
      <c r="V55" t="n">
        <v>130.3</v>
      </c>
      <c r="W55" t="inlineStr">
        <is>
          <t>-</t>
        </is>
      </c>
    </row>
    <row r="56">
      <c r="A56" s="5" t="inlineStr">
        <is>
          <t>KUV (Kurs/Umsatz)</t>
        </is>
      </c>
      <c r="B56" s="5" t="inlineStr">
        <is>
          <t>PS (price/sales)</t>
        </is>
      </c>
      <c r="C56" t="n">
        <v>5.65</v>
      </c>
      <c r="D56" t="n">
        <v>1.94</v>
      </c>
      <c r="E56" t="n">
        <v>1.38</v>
      </c>
      <c r="F56" t="n">
        <v>1.03</v>
      </c>
      <c r="G56" t="n">
        <v>0.73</v>
      </c>
      <c r="H56" t="n">
        <v>0.79</v>
      </c>
      <c r="I56" t="n">
        <v>1.3</v>
      </c>
      <c r="J56" t="n">
        <v>1.04</v>
      </c>
      <c r="K56" t="n">
        <v>1.03</v>
      </c>
      <c r="L56" t="n">
        <v>1.26</v>
      </c>
      <c r="M56" t="n">
        <v>0.92</v>
      </c>
      <c r="N56" t="n">
        <v>0.4</v>
      </c>
      <c r="O56" t="n">
        <v>0.5600000000000001</v>
      </c>
      <c r="P56" t="n">
        <v>0.74</v>
      </c>
      <c r="Q56" t="n">
        <v>0.76</v>
      </c>
      <c r="R56" t="n">
        <v>0.73</v>
      </c>
      <c r="S56" t="n">
        <v>0.73</v>
      </c>
      <c r="T56" t="n">
        <v>0.3</v>
      </c>
      <c r="U56" t="n">
        <v>1.36</v>
      </c>
      <c r="V56" t="n">
        <v>7.29</v>
      </c>
      <c r="W56" t="inlineStr">
        <is>
          <t>-</t>
        </is>
      </c>
    </row>
    <row r="57">
      <c r="A57" s="5" t="inlineStr">
        <is>
          <t>KBV (Kurs/Buchwert)</t>
        </is>
      </c>
      <c r="B57" s="5" t="inlineStr">
        <is>
          <t>PB (price/book value)</t>
        </is>
      </c>
      <c r="C57" t="n">
        <v>7.3</v>
      </c>
      <c r="D57" t="n">
        <v>2.66</v>
      </c>
      <c r="E57" t="n">
        <v>1.7</v>
      </c>
      <c r="F57" t="n">
        <v>1.35</v>
      </c>
      <c r="G57" t="n">
        <v>1.03</v>
      </c>
      <c r="H57" t="n">
        <v>1.13</v>
      </c>
      <c r="I57" t="n">
        <v>1.82</v>
      </c>
      <c r="J57" t="n">
        <v>1.55</v>
      </c>
      <c r="K57" t="n">
        <v>1.58</v>
      </c>
      <c r="L57" t="n">
        <v>2.05</v>
      </c>
      <c r="M57" t="n">
        <v>1.22</v>
      </c>
      <c r="N57" t="n">
        <v>0.7</v>
      </c>
      <c r="O57" t="n">
        <v>0.85</v>
      </c>
      <c r="P57" t="n">
        <v>1.04</v>
      </c>
      <c r="Q57" t="n">
        <v>0.91</v>
      </c>
      <c r="R57" t="n">
        <v>0.79</v>
      </c>
      <c r="S57" t="n">
        <v>0.74</v>
      </c>
      <c r="T57" t="n">
        <v>0.29</v>
      </c>
      <c r="U57" t="n">
        <v>1.24</v>
      </c>
      <c r="V57" t="n">
        <v>5.32</v>
      </c>
      <c r="W57" t="inlineStr">
        <is>
          <t>-</t>
        </is>
      </c>
    </row>
    <row r="58">
      <c r="A58" s="5" t="inlineStr">
        <is>
          <t>KCV (Kurs/Cashflow)</t>
        </is>
      </c>
      <c r="B58" s="5" t="inlineStr">
        <is>
          <t>PC (price/cashflow)</t>
        </is>
      </c>
      <c r="C58" t="n">
        <v>24.97</v>
      </c>
      <c r="D58" t="n">
        <v>15.4</v>
      </c>
      <c r="E58" t="n">
        <v>7.13</v>
      </c>
      <c r="F58" t="n">
        <v>7.15</v>
      </c>
      <c r="G58" t="n">
        <v>6.33</v>
      </c>
      <c r="H58" t="n">
        <v>9.390000000000001</v>
      </c>
      <c r="I58" t="n">
        <v>10.39</v>
      </c>
      <c r="J58" t="n">
        <v>7.55</v>
      </c>
      <c r="K58" t="n">
        <v>5.92</v>
      </c>
      <c r="L58" t="n">
        <v>9.35</v>
      </c>
      <c r="M58" t="n">
        <v>4.21</v>
      </c>
      <c r="N58" t="n">
        <v>3.31</v>
      </c>
      <c r="O58" t="n">
        <v>4.63</v>
      </c>
      <c r="P58" t="n">
        <v>8.1</v>
      </c>
      <c r="Q58" t="n">
        <v>9.029999999999999</v>
      </c>
      <c r="R58" t="n">
        <v>9.960000000000001</v>
      </c>
      <c r="S58" t="n">
        <v>5.07</v>
      </c>
      <c r="T58" t="n">
        <v>1.34</v>
      </c>
      <c r="U58" t="n">
        <v>4.83</v>
      </c>
      <c r="V58" t="n">
        <v>50.57</v>
      </c>
      <c r="W58" t="inlineStr">
        <is>
          <t>-</t>
        </is>
      </c>
    </row>
    <row r="59">
      <c r="A59" s="5" t="inlineStr">
        <is>
          <t>Dividendenrendite in %</t>
        </is>
      </c>
      <c r="B59" s="5" t="inlineStr">
        <is>
          <t>Dividend Yield in %</t>
        </is>
      </c>
      <c r="C59" t="n">
        <v>0.89</v>
      </c>
      <c r="D59" t="n">
        <v>1.94</v>
      </c>
      <c r="E59" t="n">
        <v>2.22</v>
      </c>
      <c r="F59" t="n">
        <v>2.24</v>
      </c>
      <c r="G59" t="n">
        <v>3.1</v>
      </c>
      <c r="H59" t="n">
        <v>3.16</v>
      </c>
      <c r="I59" t="n">
        <v>2.09</v>
      </c>
      <c r="J59" t="n">
        <v>2.53</v>
      </c>
      <c r="K59" t="n">
        <v>2.65</v>
      </c>
      <c r="L59" t="n">
        <v>2.27</v>
      </c>
      <c r="M59" t="n">
        <v>2.56</v>
      </c>
      <c r="N59" t="n">
        <v>3.37</v>
      </c>
      <c r="O59" t="n">
        <v>2.54</v>
      </c>
      <c r="P59" t="n">
        <v>2.08</v>
      </c>
      <c r="Q59" t="n">
        <v>1.47</v>
      </c>
      <c r="R59" t="n">
        <v>2.99</v>
      </c>
      <c r="S59" t="inlineStr">
        <is>
          <t>-</t>
        </is>
      </c>
      <c r="T59" t="n">
        <v>15.79</v>
      </c>
      <c r="U59" t="inlineStr">
        <is>
          <t>-</t>
        </is>
      </c>
      <c r="V59" t="inlineStr">
        <is>
          <t>-</t>
        </is>
      </c>
      <c r="W59" t="inlineStr">
        <is>
          <t>-</t>
        </is>
      </c>
    </row>
    <row r="60">
      <c r="A60" s="5" t="inlineStr">
        <is>
          <t>Gewinnrendite in %</t>
        </is>
      </c>
      <c r="B60" s="5" t="inlineStr">
        <is>
          <t>Return on profit in %</t>
        </is>
      </c>
      <c r="C60" t="n">
        <v>2.3</v>
      </c>
      <c r="D60" t="n">
        <v>5.1</v>
      </c>
      <c r="E60" t="n">
        <v>7.7</v>
      </c>
      <c r="F60" t="n">
        <v>6.8</v>
      </c>
      <c r="G60" t="n">
        <v>10.5</v>
      </c>
      <c r="H60" t="n">
        <v>6.7</v>
      </c>
      <c r="I60" t="n">
        <v>6</v>
      </c>
      <c r="J60" t="n">
        <v>8.199999999999999</v>
      </c>
      <c r="K60" t="n">
        <v>8.800000000000001</v>
      </c>
      <c r="L60" t="n">
        <v>6.8</v>
      </c>
      <c r="M60" t="n">
        <v>20.4</v>
      </c>
      <c r="N60" t="n">
        <v>16.1</v>
      </c>
      <c r="O60" t="n">
        <v>6.3</v>
      </c>
      <c r="P60" t="n">
        <v>5.9</v>
      </c>
      <c r="Q60" t="n">
        <v>5</v>
      </c>
      <c r="R60" t="n">
        <v>13.1</v>
      </c>
      <c r="S60" t="n">
        <v>-5.9</v>
      </c>
      <c r="T60" t="n">
        <v>3.9</v>
      </c>
      <c r="U60" t="n">
        <v>7.4</v>
      </c>
      <c r="V60" t="n">
        <v>0.8</v>
      </c>
      <c r="W60" t="n">
        <v>-0.1</v>
      </c>
    </row>
    <row r="61">
      <c r="A61" s="5" t="inlineStr">
        <is>
          <t>Eigenkapitalrendite in %</t>
        </is>
      </c>
      <c r="B61" s="5" t="inlineStr">
        <is>
          <t>Return on Equity in %</t>
        </is>
      </c>
      <c r="C61" t="n">
        <v>15.92</v>
      </c>
      <c r="D61" t="n">
        <v>13.13</v>
      </c>
      <c r="E61" t="n">
        <v>13.09</v>
      </c>
      <c r="F61" t="n">
        <v>9.130000000000001</v>
      </c>
      <c r="G61" t="n">
        <v>10.73</v>
      </c>
      <c r="H61" t="n">
        <v>7.67</v>
      </c>
      <c r="I61" t="n">
        <v>10.9</v>
      </c>
      <c r="J61" t="n">
        <v>12.76</v>
      </c>
      <c r="K61" t="n">
        <v>13.7</v>
      </c>
      <c r="L61" t="n">
        <v>13.76</v>
      </c>
      <c r="M61" t="n">
        <v>17.41</v>
      </c>
      <c r="N61" t="n">
        <v>11</v>
      </c>
      <c r="O61" t="n">
        <v>5.26</v>
      </c>
      <c r="P61" t="n">
        <v>6.13</v>
      </c>
      <c r="Q61" t="n">
        <v>4.58</v>
      </c>
      <c r="R61" t="n">
        <v>10.09</v>
      </c>
      <c r="S61" t="n">
        <v>-4.51</v>
      </c>
      <c r="T61" t="n">
        <v>0.91</v>
      </c>
      <c r="U61" t="n">
        <v>8.94</v>
      </c>
      <c r="V61" t="n">
        <v>3.72</v>
      </c>
      <c r="W61" t="n">
        <v>-0.76</v>
      </c>
    </row>
    <row r="62">
      <c r="A62" s="5" t="inlineStr">
        <is>
          <t>Umsatzrendite in %</t>
        </is>
      </c>
      <c r="B62" s="5" t="inlineStr">
        <is>
          <t>Return on sales in %</t>
        </is>
      </c>
      <c r="C62" t="n">
        <v>12.32</v>
      </c>
      <c r="D62" t="n">
        <v>9.539999999999999</v>
      </c>
      <c r="E62" t="n">
        <v>10.61</v>
      </c>
      <c r="F62" t="n">
        <v>6.96</v>
      </c>
      <c r="G62" t="n">
        <v>7.64</v>
      </c>
      <c r="H62" t="n">
        <v>5.34</v>
      </c>
      <c r="I62" t="n">
        <v>7.78</v>
      </c>
      <c r="J62" t="n">
        <v>8.58</v>
      </c>
      <c r="K62" t="n">
        <v>8.949999999999999</v>
      </c>
      <c r="L62" t="n">
        <v>8.460000000000001</v>
      </c>
      <c r="M62" t="n">
        <v>13.12</v>
      </c>
      <c r="N62" t="n">
        <v>6.28</v>
      </c>
      <c r="O62" t="n">
        <v>3.49</v>
      </c>
      <c r="P62" t="n">
        <v>4.37</v>
      </c>
      <c r="Q62" t="n">
        <v>3.83</v>
      </c>
      <c r="R62" t="n">
        <v>9.300000000000001</v>
      </c>
      <c r="S62" t="n">
        <v>-4.45</v>
      </c>
      <c r="T62" t="n">
        <v>0.96</v>
      </c>
      <c r="U62" t="n">
        <v>9.76</v>
      </c>
      <c r="V62" t="n">
        <v>5.08</v>
      </c>
      <c r="W62" t="n">
        <v>-1</v>
      </c>
    </row>
    <row r="63">
      <c r="A63" s="5" t="inlineStr">
        <is>
          <t>Gesamtkapitalrendite in %</t>
        </is>
      </c>
      <c r="B63" s="5" t="inlineStr">
        <is>
          <t>Total Return on Investment in %</t>
        </is>
      </c>
      <c r="C63" t="n">
        <v>8.42</v>
      </c>
      <c r="D63" t="n">
        <v>7.33</v>
      </c>
      <c r="E63" t="n">
        <v>7.19</v>
      </c>
      <c r="F63" t="n">
        <v>5.51</v>
      </c>
      <c r="G63" t="n">
        <v>6.2</v>
      </c>
      <c r="H63" t="n">
        <v>4.48</v>
      </c>
      <c r="I63" t="n">
        <v>5.76</v>
      </c>
      <c r="J63" t="n">
        <v>7.97</v>
      </c>
      <c r="K63" t="n">
        <v>8.640000000000001</v>
      </c>
      <c r="L63" t="n">
        <v>8.24</v>
      </c>
      <c r="M63" t="n">
        <v>9.02</v>
      </c>
      <c r="N63" t="n">
        <v>5.77</v>
      </c>
      <c r="O63" t="n">
        <v>3.99</v>
      </c>
      <c r="P63" t="n">
        <v>4.67</v>
      </c>
      <c r="Q63" t="n">
        <v>3.43</v>
      </c>
      <c r="R63" t="n">
        <v>7.35</v>
      </c>
      <c r="S63" t="n">
        <v>-2.19</v>
      </c>
      <c r="T63" t="n">
        <v>1.01</v>
      </c>
      <c r="U63" t="n">
        <v>6.03</v>
      </c>
      <c r="V63" t="n">
        <v>2.38</v>
      </c>
      <c r="W63" t="n">
        <v>1.97</v>
      </c>
    </row>
    <row r="64">
      <c r="A64" s="5" t="inlineStr">
        <is>
          <t>Return on Investment in %</t>
        </is>
      </c>
      <c r="B64" s="5" t="inlineStr">
        <is>
          <t>Return on Investment in %</t>
        </is>
      </c>
      <c r="C64" t="n">
        <v>8.02</v>
      </c>
      <c r="D64" t="n">
        <v>7.03</v>
      </c>
      <c r="E64" t="n">
        <v>6.77</v>
      </c>
      <c r="F64" t="n">
        <v>4.81</v>
      </c>
      <c r="G64" t="n">
        <v>5.44</v>
      </c>
      <c r="H64" t="n">
        <v>3.63</v>
      </c>
      <c r="I64" t="n">
        <v>5.09</v>
      </c>
      <c r="J64" t="n">
        <v>6.27</v>
      </c>
      <c r="K64" t="n">
        <v>6.75</v>
      </c>
      <c r="L64" t="n">
        <v>6.51</v>
      </c>
      <c r="M64" t="n">
        <v>8.210000000000001</v>
      </c>
      <c r="N64" t="n">
        <v>4.55</v>
      </c>
      <c r="O64" t="n">
        <v>2.81</v>
      </c>
      <c r="P64" t="n">
        <v>3.43</v>
      </c>
      <c r="Q64" t="n">
        <v>2.39</v>
      </c>
      <c r="R64" t="n">
        <v>6.73</v>
      </c>
      <c r="S64" t="n">
        <v>-2.84</v>
      </c>
      <c r="T64" t="n">
        <v>0.6</v>
      </c>
      <c r="U64" t="n">
        <v>6.03</v>
      </c>
      <c r="V64" t="n">
        <v>2.38</v>
      </c>
      <c r="W64" t="n">
        <v>-0.39</v>
      </c>
    </row>
    <row r="65">
      <c r="A65" s="5" t="inlineStr">
        <is>
          <t>Arbeitsintensität in %</t>
        </is>
      </c>
      <c r="B65" s="5" t="inlineStr">
        <is>
          <t>Work Intensity in %</t>
        </is>
      </c>
      <c r="C65" t="n">
        <v>53.5</v>
      </c>
      <c r="D65" t="n">
        <v>53.3</v>
      </c>
      <c r="E65" t="n">
        <v>53.36</v>
      </c>
      <c r="F65" t="n">
        <v>47.07</v>
      </c>
      <c r="G65" t="n">
        <v>45.09</v>
      </c>
      <c r="H65" t="n">
        <v>41.59</v>
      </c>
      <c r="I65" t="n">
        <v>40.64</v>
      </c>
      <c r="J65" t="n">
        <v>44.1</v>
      </c>
      <c r="K65" t="n">
        <v>45</v>
      </c>
      <c r="L65" t="n">
        <v>43.18</v>
      </c>
      <c r="M65" t="n">
        <v>48.8</v>
      </c>
      <c r="N65" t="n">
        <v>34.11</v>
      </c>
      <c r="O65" t="n">
        <v>39.64</v>
      </c>
      <c r="P65" t="n">
        <v>37.38</v>
      </c>
      <c r="Q65" t="n">
        <v>35.67</v>
      </c>
      <c r="R65" t="n">
        <v>43.06</v>
      </c>
      <c r="S65" t="n">
        <v>40.26</v>
      </c>
      <c r="T65" t="n">
        <v>35.41</v>
      </c>
      <c r="U65" t="n">
        <v>34.09</v>
      </c>
      <c r="V65" t="n">
        <v>33.27</v>
      </c>
      <c r="W65" t="n">
        <v>47.24</v>
      </c>
    </row>
    <row r="66">
      <c r="A66" s="5" t="inlineStr">
        <is>
          <t>Eigenkapitalquote in %</t>
        </is>
      </c>
      <c r="B66" s="5" t="inlineStr">
        <is>
          <t>Equity Ratio in %</t>
        </is>
      </c>
      <c r="C66" t="n">
        <v>50.4</v>
      </c>
      <c r="D66" t="n">
        <v>53.51</v>
      </c>
      <c r="E66" t="n">
        <v>51.75</v>
      </c>
      <c r="F66" t="n">
        <v>52.73</v>
      </c>
      <c r="G66" t="n">
        <v>50.69</v>
      </c>
      <c r="H66" t="n">
        <v>47.3</v>
      </c>
      <c r="I66" t="n">
        <v>46.67</v>
      </c>
      <c r="J66" t="n">
        <v>49.09</v>
      </c>
      <c r="K66" t="n">
        <v>49.29</v>
      </c>
      <c r="L66" t="n">
        <v>47.27</v>
      </c>
      <c r="M66" t="n">
        <v>47.19</v>
      </c>
      <c r="N66" t="n">
        <v>41.4</v>
      </c>
      <c r="O66" t="n">
        <v>53.4</v>
      </c>
      <c r="P66" t="n">
        <v>55.92</v>
      </c>
      <c r="Q66" t="n">
        <v>52.09</v>
      </c>
      <c r="R66" t="n">
        <v>66.73</v>
      </c>
      <c r="S66" t="n">
        <v>63.02</v>
      </c>
      <c r="T66" t="n">
        <v>66.2</v>
      </c>
      <c r="U66" t="n">
        <v>67.42</v>
      </c>
      <c r="V66" t="n">
        <v>63.96</v>
      </c>
      <c r="W66" t="n">
        <v>51.97</v>
      </c>
    </row>
    <row r="67">
      <c r="A67" s="5" t="inlineStr">
        <is>
          <t>Fremdkapitalquote in %</t>
        </is>
      </c>
      <c r="B67" s="5" t="inlineStr">
        <is>
          <t>Debt Ratio in %</t>
        </is>
      </c>
      <c r="C67" t="n">
        <v>49.6</v>
      </c>
      <c r="D67" t="n">
        <v>46.49</v>
      </c>
      <c r="E67" t="n">
        <v>48.25</v>
      </c>
      <c r="F67" t="n">
        <v>47.27</v>
      </c>
      <c r="G67" t="n">
        <v>49.31</v>
      </c>
      <c r="H67" t="n">
        <v>52.7</v>
      </c>
      <c r="I67" t="n">
        <v>53.33</v>
      </c>
      <c r="J67" t="n">
        <v>50.91</v>
      </c>
      <c r="K67" t="n">
        <v>50.71</v>
      </c>
      <c r="L67" t="n">
        <v>52.73</v>
      </c>
      <c r="M67" t="n">
        <v>52.81</v>
      </c>
      <c r="N67" t="n">
        <v>58.6</v>
      </c>
      <c r="O67" t="n">
        <v>46.6</v>
      </c>
      <c r="P67" t="n">
        <v>44.08</v>
      </c>
      <c r="Q67" t="n">
        <v>47.91</v>
      </c>
      <c r="R67" t="n">
        <v>33.27</v>
      </c>
      <c r="S67" t="n">
        <v>36.98</v>
      </c>
      <c r="T67" t="n">
        <v>33.8</v>
      </c>
      <c r="U67" t="n">
        <v>32.58</v>
      </c>
      <c r="V67" t="n">
        <v>36.04</v>
      </c>
      <c r="W67" t="n">
        <v>48.03</v>
      </c>
    </row>
    <row r="68">
      <c r="A68" s="5" t="inlineStr">
        <is>
          <t>Verschuldungsgrad in %</t>
        </is>
      </c>
      <c r="B68" s="5" t="inlineStr">
        <is>
          <t>Finance Gearing in %</t>
        </is>
      </c>
      <c r="C68" t="n">
        <v>98.41</v>
      </c>
      <c r="D68" t="n">
        <v>86.87</v>
      </c>
      <c r="E68" t="n">
        <v>93.23</v>
      </c>
      <c r="F68" t="n">
        <v>89.64</v>
      </c>
      <c r="G68" t="n">
        <v>97.29000000000001</v>
      </c>
      <c r="H68" t="n">
        <v>111.4</v>
      </c>
      <c r="I68" t="n">
        <v>114.25</v>
      </c>
      <c r="J68" t="n">
        <v>103.72</v>
      </c>
      <c r="K68" t="n">
        <v>102.9</v>
      </c>
      <c r="L68" t="n">
        <v>111.57</v>
      </c>
      <c r="M68" t="n">
        <v>111.91</v>
      </c>
      <c r="N68" t="n">
        <v>141.56</v>
      </c>
      <c r="O68" t="n">
        <v>87.26000000000001</v>
      </c>
      <c r="P68" t="n">
        <v>78.83</v>
      </c>
      <c r="Q68" t="n">
        <v>91.98</v>
      </c>
      <c r="R68" t="n">
        <v>49.85</v>
      </c>
      <c r="S68" t="n">
        <v>58.68</v>
      </c>
      <c r="T68" t="n">
        <v>51.06</v>
      </c>
      <c r="U68" t="n">
        <v>48.32</v>
      </c>
      <c r="V68" t="n">
        <v>56.35</v>
      </c>
      <c r="W68" t="n">
        <v>92.42</v>
      </c>
    </row>
    <row r="69">
      <c r="A69" s="5" t="inlineStr">
        <is>
          <t>Bruttoergebnis Marge in %</t>
        </is>
      </c>
      <c r="B69" s="5" t="inlineStr">
        <is>
          <t>Gross Profit Marge in %</t>
        </is>
      </c>
      <c r="C69" t="n">
        <v>48.74</v>
      </c>
      <c r="D69" t="n">
        <v>44.04</v>
      </c>
      <c r="E69" t="n">
        <v>46.1</v>
      </c>
      <c r="F69" t="n">
        <v>47.9</v>
      </c>
      <c r="G69" t="n">
        <v>44.57</v>
      </c>
      <c r="H69" t="n">
        <v>50.12</v>
      </c>
      <c r="I69" t="n">
        <v>48.8</v>
      </c>
      <c r="J69" t="n">
        <v>54.33</v>
      </c>
      <c r="K69" t="n">
        <v>55.42</v>
      </c>
      <c r="L69" t="n">
        <v>52.03</v>
      </c>
      <c r="M69" t="n">
        <v>50.39</v>
      </c>
      <c r="N69" t="n">
        <v>47.77</v>
      </c>
      <c r="O69" t="n">
        <v>49.45</v>
      </c>
      <c r="P69" t="n">
        <v>47.42</v>
      </c>
      <c r="Q69" t="n">
        <v>44.26</v>
      </c>
      <c r="R69" t="n">
        <v>45.92</v>
      </c>
      <c r="S69" t="n">
        <v>46.23</v>
      </c>
      <c r="T69" t="n">
        <v>49.04</v>
      </c>
      <c r="U69" t="n">
        <v>42.68</v>
      </c>
      <c r="V69" t="n">
        <v>39.83</v>
      </c>
    </row>
    <row r="70">
      <c r="A70" s="5" t="inlineStr">
        <is>
          <t>Kurzfristige Vermögensquote in %</t>
        </is>
      </c>
      <c r="B70" s="5" t="inlineStr">
        <is>
          <t>Current Assets Ratio in %</t>
        </is>
      </c>
      <c r="C70" t="n">
        <v>53.5</v>
      </c>
      <c r="D70" t="n">
        <v>53.3</v>
      </c>
      <c r="E70" t="n">
        <v>53.36</v>
      </c>
      <c r="F70" t="n">
        <v>47.07</v>
      </c>
      <c r="G70" t="n">
        <v>45.09</v>
      </c>
      <c r="H70" t="n">
        <v>41.59</v>
      </c>
      <c r="I70" t="n">
        <v>40.64</v>
      </c>
      <c r="J70" t="n">
        <v>44.1</v>
      </c>
      <c r="K70" t="n">
        <v>45</v>
      </c>
      <c r="L70" t="n">
        <v>43.18</v>
      </c>
      <c r="M70" t="n">
        <v>48.8</v>
      </c>
      <c r="N70" t="n">
        <v>34.11</v>
      </c>
      <c r="O70" t="n">
        <v>39.64</v>
      </c>
      <c r="P70" t="n">
        <v>37.38</v>
      </c>
      <c r="Q70" t="n">
        <v>35.67</v>
      </c>
      <c r="R70" t="n">
        <v>43.06</v>
      </c>
      <c r="S70" t="n">
        <v>40.26</v>
      </c>
      <c r="T70" t="n">
        <v>35.41</v>
      </c>
      <c r="U70" t="n">
        <v>34.09</v>
      </c>
      <c r="V70" t="n">
        <v>33.27</v>
      </c>
    </row>
    <row r="71">
      <c r="A71" s="5" t="inlineStr">
        <is>
          <t>Nettogewinn Marge in %</t>
        </is>
      </c>
      <c r="B71" s="5" t="inlineStr">
        <is>
          <t>Net Profit Marge in %</t>
        </is>
      </c>
      <c r="C71" t="n">
        <v>12.32</v>
      </c>
      <c r="D71" t="n">
        <v>9.539999999999999</v>
      </c>
      <c r="E71" t="n">
        <v>10.61</v>
      </c>
      <c r="F71" t="n">
        <v>6.96</v>
      </c>
      <c r="G71" t="n">
        <v>7.64</v>
      </c>
      <c r="H71" t="n">
        <v>5.34</v>
      </c>
      <c r="I71" t="n">
        <v>7.78</v>
      </c>
      <c r="J71" t="n">
        <v>8.58</v>
      </c>
      <c r="K71" t="n">
        <v>8.949999999999999</v>
      </c>
      <c r="L71" t="n">
        <v>8.460000000000001</v>
      </c>
      <c r="M71" t="n">
        <v>13.12</v>
      </c>
      <c r="N71" t="n">
        <v>6.28</v>
      </c>
      <c r="O71" t="n">
        <v>3.49</v>
      </c>
      <c r="P71" t="n">
        <v>4.37</v>
      </c>
      <c r="Q71" t="n">
        <v>3.83</v>
      </c>
      <c r="R71" t="n">
        <v>9.300000000000001</v>
      </c>
      <c r="S71" t="n">
        <v>-4.45</v>
      </c>
      <c r="T71" t="n">
        <v>0.96</v>
      </c>
      <c r="U71" t="n">
        <v>9.76</v>
      </c>
      <c r="V71" t="n">
        <v>5.08</v>
      </c>
    </row>
    <row r="72">
      <c r="A72" s="5" t="inlineStr">
        <is>
          <t>Operative Ergebnis Marge in %</t>
        </is>
      </c>
      <c r="B72" s="5" t="inlineStr">
        <is>
          <t>EBIT Marge in %</t>
        </is>
      </c>
      <c r="C72" t="n">
        <v>17.7</v>
      </c>
      <c r="D72" t="n">
        <v>13.75</v>
      </c>
      <c r="E72" t="n">
        <v>13.85</v>
      </c>
      <c r="F72" t="n">
        <v>11.16</v>
      </c>
      <c r="G72" t="n">
        <v>11.64</v>
      </c>
      <c r="H72" t="n">
        <v>9.66</v>
      </c>
      <c r="I72" t="n">
        <v>9.15</v>
      </c>
      <c r="J72" t="n">
        <v>16.58</v>
      </c>
      <c r="K72" t="n">
        <v>19.62</v>
      </c>
      <c r="L72" t="n">
        <v>16.47</v>
      </c>
      <c r="M72" t="n">
        <v>15.29</v>
      </c>
      <c r="N72" t="n">
        <v>13.41</v>
      </c>
      <c r="O72" t="n">
        <v>10.48</v>
      </c>
      <c r="P72" t="n">
        <v>11.71</v>
      </c>
      <c r="Q72" t="n">
        <v>5.98</v>
      </c>
      <c r="R72" t="n">
        <v>9.58</v>
      </c>
      <c r="S72" t="n">
        <v>7.53</v>
      </c>
      <c r="T72" t="n">
        <v>6.41</v>
      </c>
      <c r="U72" t="n">
        <v>6.1</v>
      </c>
      <c r="V72" t="n">
        <v>8.050000000000001</v>
      </c>
    </row>
    <row r="73">
      <c r="A73" s="5" t="inlineStr">
        <is>
          <t>Vermögensumsschlag in %</t>
        </is>
      </c>
      <c r="B73" s="5" t="inlineStr">
        <is>
          <t>Asset Turnover in %</t>
        </is>
      </c>
      <c r="C73" t="n">
        <v>65.09999999999999</v>
      </c>
      <c r="D73" t="n">
        <v>73.64</v>
      </c>
      <c r="E73" t="n">
        <v>63.87</v>
      </c>
      <c r="F73" t="n">
        <v>69.17</v>
      </c>
      <c r="G73" t="n">
        <v>71.17</v>
      </c>
      <c r="H73" t="n">
        <v>67.97</v>
      </c>
      <c r="I73" t="n">
        <v>65.40000000000001</v>
      </c>
      <c r="J73" t="n">
        <v>72.98999999999999</v>
      </c>
      <c r="K73" t="n">
        <v>75.45</v>
      </c>
      <c r="L73" t="n">
        <v>76.89</v>
      </c>
      <c r="M73" t="n">
        <v>62.63</v>
      </c>
      <c r="N73" t="n">
        <v>72.47</v>
      </c>
      <c r="O73" t="n">
        <v>80.47</v>
      </c>
      <c r="P73" t="n">
        <v>78.5</v>
      </c>
      <c r="Q73" t="n">
        <v>62.39</v>
      </c>
      <c r="R73" t="n">
        <v>72.45</v>
      </c>
      <c r="S73" t="n">
        <v>63.89</v>
      </c>
      <c r="T73" t="n">
        <v>62.78</v>
      </c>
      <c r="U73" t="n">
        <v>61.77</v>
      </c>
      <c r="V73" t="n">
        <v>46.73</v>
      </c>
    </row>
    <row r="74">
      <c r="A74" s="5" t="inlineStr">
        <is>
          <t>Langfristige Vermögensquote in %</t>
        </is>
      </c>
      <c r="B74" s="5" t="inlineStr">
        <is>
          <t>Non-Current Assets Ratio in %</t>
        </is>
      </c>
      <c r="C74" t="n">
        <v>46.5</v>
      </c>
      <c r="D74" t="n">
        <v>46.7</v>
      </c>
      <c r="E74" t="n">
        <v>46.64</v>
      </c>
      <c r="F74" t="n">
        <v>52.93</v>
      </c>
      <c r="G74" t="n">
        <v>54.91</v>
      </c>
      <c r="H74" t="n">
        <v>58.41</v>
      </c>
      <c r="I74" t="n">
        <v>59.36</v>
      </c>
      <c r="J74" t="n">
        <v>55.9</v>
      </c>
      <c r="K74" t="n">
        <v>55</v>
      </c>
      <c r="L74" t="n">
        <v>56.82</v>
      </c>
      <c r="M74" t="n">
        <v>51.2</v>
      </c>
      <c r="N74" t="n">
        <v>65.89</v>
      </c>
      <c r="O74" t="n">
        <v>60.36</v>
      </c>
      <c r="P74" t="n">
        <v>62.62</v>
      </c>
      <c r="Q74" t="n">
        <v>64.33</v>
      </c>
      <c r="R74" t="n">
        <v>56.94</v>
      </c>
      <c r="S74" t="n">
        <v>59.74</v>
      </c>
      <c r="T74" t="n">
        <v>64.59</v>
      </c>
      <c r="U74" t="n">
        <v>65.91</v>
      </c>
      <c r="V74" t="n">
        <v>66.73</v>
      </c>
    </row>
    <row r="75">
      <c r="A75" s="5" t="inlineStr">
        <is>
          <t>Gesamtkapitalrentabilität</t>
        </is>
      </c>
      <c r="B75" s="5" t="inlineStr">
        <is>
          <t>ROA Return on Assets in %</t>
        </is>
      </c>
      <c r="C75" t="n">
        <v>8.02</v>
      </c>
      <c r="D75" t="n">
        <v>7.03</v>
      </c>
      <c r="E75" t="n">
        <v>6.77</v>
      </c>
      <c r="F75" t="n">
        <v>4.81</v>
      </c>
      <c r="G75" t="n">
        <v>5.44</v>
      </c>
      <c r="H75" t="n">
        <v>3.63</v>
      </c>
      <c r="I75" t="n">
        <v>5.09</v>
      </c>
      <c r="J75" t="n">
        <v>6.27</v>
      </c>
      <c r="K75" t="n">
        <v>6.75</v>
      </c>
      <c r="L75" t="n">
        <v>6.51</v>
      </c>
      <c r="M75" t="n">
        <v>8.210000000000001</v>
      </c>
      <c r="N75" t="n">
        <v>4.55</v>
      </c>
      <c r="O75" t="n">
        <v>2.81</v>
      </c>
      <c r="P75" t="n">
        <v>3.43</v>
      </c>
      <c r="Q75" t="n">
        <v>2.39</v>
      </c>
      <c r="R75" t="n">
        <v>6.73</v>
      </c>
      <c r="S75" t="n">
        <v>-2.84</v>
      </c>
      <c r="T75" t="n">
        <v>0.6</v>
      </c>
      <c r="U75" t="n">
        <v>6.03</v>
      </c>
      <c r="V75" t="n">
        <v>2.38</v>
      </c>
    </row>
    <row r="76">
      <c r="A76" s="5" t="inlineStr">
        <is>
          <t>Ertrag des eingesetzten Kapitals</t>
        </is>
      </c>
      <c r="B76" s="5" t="inlineStr">
        <is>
          <t>ROCE Return on Cap. Empl. in %</t>
        </is>
      </c>
      <c r="C76" t="n">
        <v>13.7</v>
      </c>
      <c r="D76" t="n">
        <v>11.9</v>
      </c>
      <c r="E76" t="n">
        <v>10.49</v>
      </c>
      <c r="F76" t="n">
        <v>9.279999999999999</v>
      </c>
      <c r="G76" t="n">
        <v>10.36</v>
      </c>
      <c r="H76" t="n">
        <v>8.51</v>
      </c>
      <c r="I76" t="n">
        <v>7.27</v>
      </c>
      <c r="J76" t="n">
        <v>15.31</v>
      </c>
      <c r="K76" t="n">
        <v>18.21</v>
      </c>
      <c r="L76" t="n">
        <v>15.82</v>
      </c>
      <c r="M76" t="n">
        <v>12.12</v>
      </c>
      <c r="N76" t="n">
        <v>13.13</v>
      </c>
      <c r="O76" t="n">
        <v>12.15</v>
      </c>
      <c r="P76" t="n">
        <v>11.75</v>
      </c>
      <c r="Q76" t="n">
        <v>4.75</v>
      </c>
      <c r="R76" t="n">
        <v>8.06</v>
      </c>
      <c r="S76" t="n">
        <v>5.51</v>
      </c>
      <c r="T76" t="n">
        <v>4.64</v>
      </c>
      <c r="U76" t="n">
        <v>4.47</v>
      </c>
      <c r="V76" t="n">
        <v>4.43</v>
      </c>
    </row>
    <row r="77">
      <c r="A77" s="5" t="inlineStr">
        <is>
          <t>Eigenkapital zu Anlagevermögen</t>
        </is>
      </c>
      <c r="B77" s="5" t="inlineStr">
        <is>
          <t>Equity to Fixed Assets in %</t>
        </is>
      </c>
      <c r="C77" t="n">
        <v>108.39</v>
      </c>
      <c r="D77" t="n">
        <v>114.58</v>
      </c>
      <c r="E77" t="n">
        <v>110.97</v>
      </c>
      <c r="F77" t="n">
        <v>99.62</v>
      </c>
      <c r="G77" t="n">
        <v>92.31</v>
      </c>
      <c r="H77" t="n">
        <v>80.98999999999999</v>
      </c>
      <c r="I77" t="n">
        <v>78.63</v>
      </c>
      <c r="J77" t="n">
        <v>87.81</v>
      </c>
      <c r="K77" t="n">
        <v>89.61</v>
      </c>
      <c r="L77" t="n">
        <v>83.19</v>
      </c>
      <c r="M77" t="n">
        <v>92.16</v>
      </c>
      <c r="N77" t="n">
        <v>62.83</v>
      </c>
      <c r="O77" t="n">
        <v>88.48</v>
      </c>
      <c r="P77" t="n">
        <v>89.3</v>
      </c>
      <c r="Q77" t="n">
        <v>80.97</v>
      </c>
      <c r="R77" t="n">
        <v>117.2</v>
      </c>
      <c r="S77" t="n">
        <v>105.49</v>
      </c>
      <c r="T77" t="n">
        <v>102.49</v>
      </c>
      <c r="U77" t="n">
        <v>102.29</v>
      </c>
      <c r="V77" t="n">
        <v>95.84999999999999</v>
      </c>
    </row>
    <row r="78">
      <c r="A78" s="5" t="inlineStr">
        <is>
          <t>Liquidität Dritten Grades</t>
        </is>
      </c>
      <c r="B78" s="5" t="inlineStr">
        <is>
          <t>Current Ratio in %</t>
        </is>
      </c>
      <c r="C78" t="n">
        <v>336.47</v>
      </c>
      <c r="D78" t="n">
        <v>357.02</v>
      </c>
      <c r="E78" t="n">
        <v>341.59</v>
      </c>
      <c r="F78" t="n">
        <v>279.46</v>
      </c>
      <c r="G78" t="n">
        <v>225.7</v>
      </c>
      <c r="H78" t="n">
        <v>182.01</v>
      </c>
      <c r="I78" t="n">
        <v>228.62</v>
      </c>
      <c r="J78" t="n">
        <v>210.76</v>
      </c>
      <c r="K78" t="n">
        <v>240.62</v>
      </c>
      <c r="L78" t="n">
        <v>216.67</v>
      </c>
      <c r="M78" t="n">
        <v>232.35</v>
      </c>
      <c r="N78" t="n">
        <v>131.13</v>
      </c>
      <c r="O78" t="n">
        <v>129.47</v>
      </c>
      <c r="P78" t="n">
        <v>171.43</v>
      </c>
      <c r="Q78" t="n">
        <v>165.97</v>
      </c>
      <c r="R78" t="n">
        <v>310.29</v>
      </c>
      <c r="S78" t="n">
        <v>317.24</v>
      </c>
      <c r="T78" t="n">
        <v>266.67</v>
      </c>
      <c r="U78" t="n">
        <v>215.48</v>
      </c>
      <c r="V78" t="n">
        <v>221.05</v>
      </c>
    </row>
    <row r="79">
      <c r="A79" s="5" t="inlineStr">
        <is>
          <t>Operativer Cashflow</t>
        </is>
      </c>
      <c r="B79" s="5" t="inlineStr">
        <is>
          <t>Operating Cashflow in M</t>
        </is>
      </c>
      <c r="C79" t="n">
        <v>132.0913</v>
      </c>
      <c r="D79" t="n">
        <v>81.46600000000001</v>
      </c>
      <c r="E79" t="n">
        <v>37.7177</v>
      </c>
      <c r="F79" t="n">
        <v>37.8235</v>
      </c>
      <c r="G79" t="n">
        <v>33.4857</v>
      </c>
      <c r="H79" t="n">
        <v>49.67310000000001</v>
      </c>
      <c r="I79" t="n">
        <v>54.9631</v>
      </c>
      <c r="J79" t="n">
        <v>39.9395</v>
      </c>
      <c r="K79" t="n">
        <v>31.3168</v>
      </c>
      <c r="L79" t="n">
        <v>49.555</v>
      </c>
      <c r="M79" t="n">
        <v>22.313</v>
      </c>
      <c r="N79" t="n">
        <v>10.592</v>
      </c>
      <c r="O79" t="n">
        <v>14.353</v>
      </c>
      <c r="P79" t="n">
        <v>25.11</v>
      </c>
      <c r="Q79" t="n">
        <v>27.993</v>
      </c>
      <c r="R79" t="n">
        <v>30.876</v>
      </c>
      <c r="S79" t="n">
        <v>15.21</v>
      </c>
      <c r="T79" t="n">
        <v>4.422</v>
      </c>
      <c r="U79" t="n">
        <v>15.939</v>
      </c>
      <c r="V79" t="n">
        <v>166.881</v>
      </c>
    </row>
    <row r="80">
      <c r="A80" s="5" t="inlineStr">
        <is>
          <t>Aktienrückkauf</t>
        </is>
      </c>
      <c r="B80" s="5" t="inlineStr">
        <is>
          <t>Share Buyback in M</t>
        </is>
      </c>
      <c r="C80" t="n">
        <v>0</v>
      </c>
      <c r="D80" t="n">
        <v>0</v>
      </c>
      <c r="E80" t="n">
        <v>0</v>
      </c>
      <c r="F80" t="n">
        <v>0</v>
      </c>
      <c r="G80" t="n">
        <v>0</v>
      </c>
      <c r="H80" t="n">
        <v>0</v>
      </c>
      <c r="I80" t="n">
        <v>0</v>
      </c>
      <c r="J80" t="n">
        <v>0</v>
      </c>
      <c r="K80" t="n">
        <v>0.009999999999999787</v>
      </c>
      <c r="L80" t="n">
        <v>0</v>
      </c>
      <c r="M80" t="n">
        <v>-2.1</v>
      </c>
      <c r="N80" t="n">
        <v>-0.1000000000000001</v>
      </c>
      <c r="O80" t="n">
        <v>0</v>
      </c>
      <c r="P80" t="n">
        <v>0</v>
      </c>
      <c r="Q80" t="n">
        <v>0</v>
      </c>
      <c r="R80" t="n">
        <v>-0.1000000000000001</v>
      </c>
      <c r="S80" t="n">
        <v>0.2999999999999998</v>
      </c>
      <c r="T80" t="n">
        <v>0</v>
      </c>
      <c r="U80" t="n">
        <v>0</v>
      </c>
      <c r="V80" t="inlineStr">
        <is>
          <t>-</t>
        </is>
      </c>
    </row>
    <row r="81">
      <c r="A81" s="5" t="inlineStr">
        <is>
          <t>Umsatzwachstum 1J in %</t>
        </is>
      </c>
      <c r="B81" s="5" t="inlineStr">
        <is>
          <t>Revenue Growth 1Y in %</t>
        </is>
      </c>
      <c r="C81" t="n">
        <v>5.81</v>
      </c>
      <c r="D81" t="n">
        <v>21.72</v>
      </c>
      <c r="E81" t="n">
        <v>0.43</v>
      </c>
      <c r="F81" t="n">
        <v>-1.43</v>
      </c>
      <c r="G81" t="n">
        <v>9.98</v>
      </c>
      <c r="H81" t="n">
        <v>8.800000000000001</v>
      </c>
      <c r="I81" t="n">
        <v>-2.5</v>
      </c>
      <c r="J81" t="n">
        <v>3.27</v>
      </c>
      <c r="K81" t="n">
        <v>4.59</v>
      </c>
      <c r="L81" t="n">
        <v>9.57</v>
      </c>
      <c r="M81" t="n">
        <v>41.62</v>
      </c>
      <c r="N81" t="n">
        <v>31.62</v>
      </c>
      <c r="O81" t="n">
        <v>7.94</v>
      </c>
      <c r="P81" t="n">
        <v>20.57</v>
      </c>
      <c r="Q81" t="n">
        <v>17.75</v>
      </c>
      <c r="R81" t="n">
        <v>21.58</v>
      </c>
      <c r="S81" t="n">
        <v>-6.41</v>
      </c>
      <c r="T81" t="n">
        <v>-4.88</v>
      </c>
      <c r="U81" t="n">
        <v>38.98</v>
      </c>
      <c r="V81" t="n">
        <v>136</v>
      </c>
    </row>
    <row r="82">
      <c r="A82" s="5" t="inlineStr">
        <is>
          <t>Umsatzwachstum 3J in %</t>
        </is>
      </c>
      <c r="B82" s="5" t="inlineStr">
        <is>
          <t>Revenue Growth 3Y in %</t>
        </is>
      </c>
      <c r="C82" t="n">
        <v>9.32</v>
      </c>
      <c r="D82" t="n">
        <v>6.91</v>
      </c>
      <c r="E82" t="n">
        <v>2.99</v>
      </c>
      <c r="F82" t="n">
        <v>5.78</v>
      </c>
      <c r="G82" t="n">
        <v>5.43</v>
      </c>
      <c r="H82" t="n">
        <v>3.19</v>
      </c>
      <c r="I82" t="n">
        <v>1.79</v>
      </c>
      <c r="J82" t="n">
        <v>5.81</v>
      </c>
      <c r="K82" t="n">
        <v>18.59</v>
      </c>
      <c r="L82" t="n">
        <v>27.6</v>
      </c>
      <c r="M82" t="n">
        <v>27.06</v>
      </c>
      <c r="N82" t="n">
        <v>20.04</v>
      </c>
      <c r="O82" t="n">
        <v>15.42</v>
      </c>
      <c r="P82" t="n">
        <v>19.97</v>
      </c>
      <c r="Q82" t="n">
        <v>10.97</v>
      </c>
      <c r="R82" t="n">
        <v>3.43</v>
      </c>
      <c r="S82" t="n">
        <v>9.23</v>
      </c>
      <c r="T82" t="n">
        <v>56.7</v>
      </c>
      <c r="U82" t="inlineStr">
        <is>
          <t>-</t>
        </is>
      </c>
      <c r="V82" t="inlineStr">
        <is>
          <t>-</t>
        </is>
      </c>
    </row>
    <row r="83">
      <c r="A83" s="5" t="inlineStr">
        <is>
          <t>Umsatzwachstum 5J in %</t>
        </is>
      </c>
      <c r="B83" s="5" t="inlineStr">
        <is>
          <t>Revenue Growth 5Y in %</t>
        </is>
      </c>
      <c r="C83" t="n">
        <v>7.3</v>
      </c>
      <c r="D83" t="n">
        <v>7.9</v>
      </c>
      <c r="E83" t="n">
        <v>3.06</v>
      </c>
      <c r="F83" t="n">
        <v>3.62</v>
      </c>
      <c r="G83" t="n">
        <v>4.83</v>
      </c>
      <c r="H83" t="n">
        <v>4.75</v>
      </c>
      <c r="I83" t="n">
        <v>11.31</v>
      </c>
      <c r="J83" t="n">
        <v>18.13</v>
      </c>
      <c r="K83" t="n">
        <v>19.07</v>
      </c>
      <c r="L83" t="n">
        <v>22.26</v>
      </c>
      <c r="M83" t="n">
        <v>23.9</v>
      </c>
      <c r="N83" t="n">
        <v>19.89</v>
      </c>
      <c r="O83" t="n">
        <v>12.29</v>
      </c>
      <c r="P83" t="n">
        <v>9.720000000000001</v>
      </c>
      <c r="Q83" t="n">
        <v>13.4</v>
      </c>
      <c r="R83" t="n">
        <v>37.05</v>
      </c>
      <c r="S83" t="inlineStr">
        <is>
          <t>-</t>
        </is>
      </c>
      <c r="T83" t="inlineStr">
        <is>
          <t>-</t>
        </is>
      </c>
      <c r="U83" t="inlineStr">
        <is>
          <t>-</t>
        </is>
      </c>
      <c r="V83" t="inlineStr">
        <is>
          <t>-</t>
        </is>
      </c>
    </row>
    <row r="84">
      <c r="A84" s="5" t="inlineStr">
        <is>
          <t>Umsatzwachstum 10J in %</t>
        </is>
      </c>
      <c r="B84" s="5" t="inlineStr">
        <is>
          <t>Revenue Growth 10Y in %</t>
        </is>
      </c>
      <c r="C84" t="n">
        <v>6.02</v>
      </c>
      <c r="D84" t="n">
        <v>9.609999999999999</v>
      </c>
      <c r="E84" t="n">
        <v>10.6</v>
      </c>
      <c r="F84" t="n">
        <v>11.35</v>
      </c>
      <c r="G84" t="n">
        <v>13.55</v>
      </c>
      <c r="H84" t="n">
        <v>14.32</v>
      </c>
      <c r="I84" t="n">
        <v>15.6</v>
      </c>
      <c r="J84" t="n">
        <v>15.21</v>
      </c>
      <c r="K84" t="n">
        <v>14.4</v>
      </c>
      <c r="L84" t="n">
        <v>17.83</v>
      </c>
      <c r="M84" t="n">
        <v>30.48</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36.65</v>
      </c>
      <c r="D85" t="n">
        <v>9.52</v>
      </c>
      <c r="E85" t="n">
        <v>53.12</v>
      </c>
      <c r="F85" t="n">
        <v>-10.28</v>
      </c>
      <c r="G85" t="n">
        <v>57.35</v>
      </c>
      <c r="H85" t="n">
        <v>-25.27</v>
      </c>
      <c r="I85" t="n">
        <v>-11.65</v>
      </c>
      <c r="J85" t="n">
        <v>-0.96</v>
      </c>
      <c r="K85" t="n">
        <v>10.64</v>
      </c>
      <c r="L85" t="n">
        <v>-29.32</v>
      </c>
      <c r="M85" t="n">
        <v>195.56</v>
      </c>
      <c r="N85" t="n">
        <v>136.84</v>
      </c>
      <c r="O85" t="n">
        <v>-13.64</v>
      </c>
      <c r="P85" t="n">
        <v>37.5</v>
      </c>
      <c r="Q85" t="n">
        <v>-51.52</v>
      </c>
      <c r="R85" t="n">
        <v>-353.85</v>
      </c>
      <c r="S85" t="n">
        <v>-533.33</v>
      </c>
      <c r="T85" t="n">
        <v>-90.63</v>
      </c>
      <c r="U85" t="n">
        <v>166.67</v>
      </c>
      <c r="V85" t="n">
        <v>-1300</v>
      </c>
    </row>
    <row r="86">
      <c r="A86" s="5" t="inlineStr">
        <is>
          <t>Gewinnwachstum 3J in %</t>
        </is>
      </c>
      <c r="B86" s="5" t="inlineStr">
        <is>
          <t>Earnings Growth 3Y in %</t>
        </is>
      </c>
      <c r="C86" t="n">
        <v>33.1</v>
      </c>
      <c r="D86" t="n">
        <v>17.45</v>
      </c>
      <c r="E86" t="n">
        <v>33.4</v>
      </c>
      <c r="F86" t="n">
        <v>7.27</v>
      </c>
      <c r="G86" t="n">
        <v>6.81</v>
      </c>
      <c r="H86" t="n">
        <v>-12.63</v>
      </c>
      <c r="I86" t="n">
        <v>-0.66</v>
      </c>
      <c r="J86" t="n">
        <v>-6.55</v>
      </c>
      <c r="K86" t="n">
        <v>58.96</v>
      </c>
      <c r="L86" t="n">
        <v>101.03</v>
      </c>
      <c r="M86" t="n">
        <v>106.25</v>
      </c>
      <c r="N86" t="n">
        <v>53.57</v>
      </c>
      <c r="O86" t="n">
        <v>-9.220000000000001</v>
      </c>
      <c r="P86" t="n">
        <v>-122.62</v>
      </c>
      <c r="Q86" t="n">
        <v>-312.9</v>
      </c>
      <c r="R86" t="n">
        <v>-325.94</v>
      </c>
      <c r="S86" t="n">
        <v>-152.43</v>
      </c>
      <c r="T86" t="n">
        <v>-407.99</v>
      </c>
      <c r="U86" t="inlineStr">
        <is>
          <t>-</t>
        </is>
      </c>
      <c r="V86" t="inlineStr">
        <is>
          <t>-</t>
        </is>
      </c>
    </row>
    <row r="87">
      <c r="A87" s="5" t="inlineStr">
        <is>
          <t>Gewinnwachstum 5J in %</t>
        </is>
      </c>
      <c r="B87" s="5" t="inlineStr">
        <is>
          <t>Earnings Growth 5Y in %</t>
        </is>
      </c>
      <c r="C87" t="n">
        <v>29.27</v>
      </c>
      <c r="D87" t="n">
        <v>16.89</v>
      </c>
      <c r="E87" t="n">
        <v>12.65</v>
      </c>
      <c r="F87" t="n">
        <v>1.84</v>
      </c>
      <c r="G87" t="n">
        <v>6.02</v>
      </c>
      <c r="H87" t="n">
        <v>-11.31</v>
      </c>
      <c r="I87" t="n">
        <v>32.85</v>
      </c>
      <c r="J87" t="n">
        <v>62.55</v>
      </c>
      <c r="K87" t="n">
        <v>60.02</v>
      </c>
      <c r="L87" t="n">
        <v>65.39</v>
      </c>
      <c r="M87" t="n">
        <v>60.95</v>
      </c>
      <c r="N87" t="n">
        <v>-48.93</v>
      </c>
      <c r="O87" t="n">
        <v>-182.97</v>
      </c>
      <c r="P87" t="n">
        <v>-198.37</v>
      </c>
      <c r="Q87" t="n">
        <v>-172.53</v>
      </c>
      <c r="R87" t="n">
        <v>-422.23</v>
      </c>
      <c r="S87" t="inlineStr">
        <is>
          <t>-</t>
        </is>
      </c>
      <c r="T87" t="inlineStr">
        <is>
          <t>-</t>
        </is>
      </c>
      <c r="U87" t="inlineStr">
        <is>
          <t>-</t>
        </is>
      </c>
      <c r="V87" t="inlineStr">
        <is>
          <t>-</t>
        </is>
      </c>
    </row>
    <row r="88">
      <c r="A88" s="5" t="inlineStr">
        <is>
          <t>Gewinnwachstum 10J in %</t>
        </is>
      </c>
      <c r="B88" s="5" t="inlineStr">
        <is>
          <t>Earnings Growth 10Y in %</t>
        </is>
      </c>
      <c r="C88" t="n">
        <v>8.98</v>
      </c>
      <c r="D88" t="n">
        <v>24.87</v>
      </c>
      <c r="E88" t="n">
        <v>37.6</v>
      </c>
      <c r="F88" t="n">
        <v>30.93</v>
      </c>
      <c r="G88" t="n">
        <v>35.7</v>
      </c>
      <c r="H88" t="n">
        <v>24.82</v>
      </c>
      <c r="I88" t="n">
        <v>-8.039999999999999</v>
      </c>
      <c r="J88" t="n">
        <v>-60.21</v>
      </c>
      <c r="K88" t="n">
        <v>-69.17</v>
      </c>
      <c r="L88" t="n">
        <v>-53.57</v>
      </c>
      <c r="M88" t="n">
        <v>-180.64</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1.52</v>
      </c>
      <c r="D89" t="n">
        <v>1.17</v>
      </c>
      <c r="E89" t="n">
        <v>1.03</v>
      </c>
      <c r="F89" t="n">
        <v>8.039999999999999</v>
      </c>
      <c r="G89" t="n">
        <v>1.58</v>
      </c>
      <c r="H89" t="n">
        <v>-1.31</v>
      </c>
      <c r="I89" t="n">
        <v>0.51</v>
      </c>
      <c r="J89" t="n">
        <v>0.19</v>
      </c>
      <c r="K89" t="n">
        <v>0.19</v>
      </c>
      <c r="L89" t="n">
        <v>0.22</v>
      </c>
      <c r="M89" t="n">
        <v>0.08</v>
      </c>
      <c r="N89" t="n">
        <v>-0.13</v>
      </c>
      <c r="O89" t="n">
        <v>-0.09</v>
      </c>
      <c r="P89" t="n">
        <v>-0.09</v>
      </c>
      <c r="Q89" t="n">
        <v>-0.12</v>
      </c>
      <c r="R89" t="n">
        <v>-0.02</v>
      </c>
      <c r="S89" t="inlineStr">
        <is>
          <t>-</t>
        </is>
      </c>
      <c r="T89" t="inlineStr">
        <is>
          <t>-</t>
        </is>
      </c>
      <c r="U89" t="inlineStr">
        <is>
          <t>-</t>
        </is>
      </c>
      <c r="V89" t="inlineStr">
        <is>
          <t>-</t>
        </is>
      </c>
    </row>
    <row r="90">
      <c r="A90" s="5" t="inlineStr">
        <is>
          <t>EBIT-Wachstum 1J in %</t>
        </is>
      </c>
      <c r="B90" s="5" t="inlineStr">
        <is>
          <t>EBIT Growth 1Y in %</t>
        </is>
      </c>
      <c r="C90" t="n">
        <v>36.21</v>
      </c>
      <c r="D90" t="n">
        <v>20.83</v>
      </c>
      <c r="E90" t="n">
        <v>24.68</v>
      </c>
      <c r="F90" t="n">
        <v>-5.52</v>
      </c>
      <c r="G90" t="n">
        <v>32.52</v>
      </c>
      <c r="H90" t="n">
        <v>14.95</v>
      </c>
      <c r="I90" t="n">
        <v>-46.23</v>
      </c>
      <c r="J90" t="n">
        <v>-12.72</v>
      </c>
      <c r="K90" t="n">
        <v>24.59</v>
      </c>
      <c r="L90" t="n">
        <v>18.06</v>
      </c>
      <c r="M90" t="n">
        <v>61.46</v>
      </c>
      <c r="N90" t="n">
        <v>68.42</v>
      </c>
      <c r="O90" t="n">
        <v>-3.39</v>
      </c>
      <c r="P90" t="n">
        <v>136</v>
      </c>
      <c r="Q90" t="n">
        <v>-26.47</v>
      </c>
      <c r="R90" t="n">
        <v>54.55</v>
      </c>
      <c r="S90" t="n">
        <v>10</v>
      </c>
      <c r="T90" t="inlineStr">
        <is>
          <t>-</t>
        </is>
      </c>
      <c r="U90" t="n">
        <v>5.26</v>
      </c>
      <c r="V90" t="n">
        <v>850</v>
      </c>
    </row>
    <row r="91">
      <c r="A91" s="5" t="inlineStr">
        <is>
          <t>EBIT-Wachstum 3J in %</t>
        </is>
      </c>
      <c r="B91" s="5" t="inlineStr">
        <is>
          <t>EBIT Growth 3Y in %</t>
        </is>
      </c>
      <c r="C91" t="n">
        <v>27.24</v>
      </c>
      <c r="D91" t="n">
        <v>13.33</v>
      </c>
      <c r="E91" t="n">
        <v>17.23</v>
      </c>
      <c r="F91" t="n">
        <v>13.98</v>
      </c>
      <c r="G91" t="n">
        <v>0.41</v>
      </c>
      <c r="H91" t="n">
        <v>-14.67</v>
      </c>
      <c r="I91" t="n">
        <v>-11.45</v>
      </c>
      <c r="J91" t="n">
        <v>9.98</v>
      </c>
      <c r="K91" t="n">
        <v>34.7</v>
      </c>
      <c r="L91" t="n">
        <v>49.31</v>
      </c>
      <c r="M91" t="n">
        <v>42.16</v>
      </c>
      <c r="N91" t="n">
        <v>67.01000000000001</v>
      </c>
      <c r="O91" t="n">
        <v>35.38</v>
      </c>
      <c r="P91" t="n">
        <v>54.69</v>
      </c>
      <c r="Q91" t="n">
        <v>12.69</v>
      </c>
      <c r="R91" t="n">
        <v>21.52</v>
      </c>
      <c r="S91" t="n">
        <v>5.09</v>
      </c>
      <c r="T91" t="n">
        <v>285.09</v>
      </c>
      <c r="U91" t="inlineStr">
        <is>
          <t>-</t>
        </is>
      </c>
      <c r="V91" t="inlineStr">
        <is>
          <t>-</t>
        </is>
      </c>
    </row>
    <row r="92">
      <c r="A92" s="5" t="inlineStr">
        <is>
          <t>EBIT-Wachstum 5J in %</t>
        </is>
      </c>
      <c r="B92" s="5" t="inlineStr">
        <is>
          <t>EBIT Growth 5Y in %</t>
        </is>
      </c>
      <c r="C92" t="n">
        <v>21.74</v>
      </c>
      <c r="D92" t="n">
        <v>17.49</v>
      </c>
      <c r="E92" t="n">
        <v>4.08</v>
      </c>
      <c r="F92" t="n">
        <v>-3.4</v>
      </c>
      <c r="G92" t="n">
        <v>2.62</v>
      </c>
      <c r="H92" t="n">
        <v>-0.27</v>
      </c>
      <c r="I92" t="n">
        <v>9.029999999999999</v>
      </c>
      <c r="J92" t="n">
        <v>31.96</v>
      </c>
      <c r="K92" t="n">
        <v>33.83</v>
      </c>
      <c r="L92" t="n">
        <v>56.11</v>
      </c>
      <c r="M92" t="n">
        <v>47.2</v>
      </c>
      <c r="N92" t="n">
        <v>45.82</v>
      </c>
      <c r="O92" t="n">
        <v>34.14</v>
      </c>
      <c r="P92" t="n">
        <v>34.82</v>
      </c>
      <c r="Q92" t="n">
        <v>8.67</v>
      </c>
      <c r="R92" t="n">
        <v>183.96</v>
      </c>
      <c r="S92" t="inlineStr">
        <is>
          <t>-</t>
        </is>
      </c>
      <c r="T92" t="inlineStr">
        <is>
          <t>-</t>
        </is>
      </c>
      <c r="U92" t="inlineStr">
        <is>
          <t>-</t>
        </is>
      </c>
      <c r="V92" t="inlineStr">
        <is>
          <t>-</t>
        </is>
      </c>
    </row>
    <row r="93">
      <c r="A93" s="5" t="inlineStr">
        <is>
          <t>EBIT-Wachstum 10J in %</t>
        </is>
      </c>
      <c r="B93" s="5" t="inlineStr">
        <is>
          <t>EBIT Growth 10Y in %</t>
        </is>
      </c>
      <c r="C93" t="n">
        <v>10.74</v>
      </c>
      <c r="D93" t="n">
        <v>13.26</v>
      </c>
      <c r="E93" t="n">
        <v>18.02</v>
      </c>
      <c r="F93" t="n">
        <v>15.21</v>
      </c>
      <c r="G93" t="n">
        <v>29.37</v>
      </c>
      <c r="H93" t="n">
        <v>23.47</v>
      </c>
      <c r="I93" t="n">
        <v>27.43</v>
      </c>
      <c r="J93" t="n">
        <v>33.05</v>
      </c>
      <c r="K93" t="n">
        <v>34.32</v>
      </c>
      <c r="L93" t="n">
        <v>32.39</v>
      </c>
      <c r="M93" t="n">
        <v>115.58</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62.14</v>
      </c>
      <c r="D94" t="n">
        <v>115.99</v>
      </c>
      <c r="E94" t="n">
        <v>-0.28</v>
      </c>
      <c r="F94" t="n">
        <v>12.95</v>
      </c>
      <c r="G94" t="n">
        <v>-32.59</v>
      </c>
      <c r="H94" t="n">
        <v>-9.619999999999999</v>
      </c>
      <c r="I94" t="n">
        <v>37.62</v>
      </c>
      <c r="J94" t="n">
        <v>27.53</v>
      </c>
      <c r="K94" t="n">
        <v>-36.68</v>
      </c>
      <c r="L94" t="n">
        <v>122.09</v>
      </c>
      <c r="M94" t="n">
        <v>27.19</v>
      </c>
      <c r="N94" t="n">
        <v>-28.51</v>
      </c>
      <c r="O94" t="n">
        <v>-42.84</v>
      </c>
      <c r="P94" t="n">
        <v>-10.3</v>
      </c>
      <c r="Q94" t="n">
        <v>-9.34</v>
      </c>
      <c r="R94" t="n">
        <v>96.45</v>
      </c>
      <c r="S94" t="n">
        <v>278.36</v>
      </c>
      <c r="T94" t="n">
        <v>-72.26000000000001</v>
      </c>
      <c r="U94" t="n">
        <v>-90.45</v>
      </c>
      <c r="V94" t="inlineStr">
        <is>
          <t>-</t>
        </is>
      </c>
    </row>
    <row r="95">
      <c r="A95" s="5" t="inlineStr">
        <is>
          <t>Op.Cashflow Wachstum 3J in %</t>
        </is>
      </c>
      <c r="B95" s="5" t="inlineStr">
        <is>
          <t>Op.Cashflow Wachstum 3Y in %</t>
        </is>
      </c>
      <c r="C95" t="n">
        <v>59.28</v>
      </c>
      <c r="D95" t="n">
        <v>42.89</v>
      </c>
      <c r="E95" t="n">
        <v>-6.64</v>
      </c>
      <c r="F95" t="n">
        <v>-9.75</v>
      </c>
      <c r="G95" t="n">
        <v>-1.53</v>
      </c>
      <c r="H95" t="n">
        <v>18.51</v>
      </c>
      <c r="I95" t="n">
        <v>9.49</v>
      </c>
      <c r="J95" t="n">
        <v>37.65</v>
      </c>
      <c r="K95" t="n">
        <v>37.53</v>
      </c>
      <c r="L95" t="n">
        <v>40.26</v>
      </c>
      <c r="M95" t="n">
        <v>-14.72</v>
      </c>
      <c r="N95" t="n">
        <v>-27.22</v>
      </c>
      <c r="O95" t="n">
        <v>-20.83</v>
      </c>
      <c r="P95" t="n">
        <v>25.6</v>
      </c>
      <c r="Q95" t="n">
        <v>121.82</v>
      </c>
      <c r="R95" t="n">
        <v>100.85</v>
      </c>
      <c r="S95" t="n">
        <v>38.55</v>
      </c>
      <c r="T95" t="inlineStr">
        <is>
          <t>-</t>
        </is>
      </c>
      <c r="U95" t="inlineStr">
        <is>
          <t>-</t>
        </is>
      </c>
      <c r="V95" t="inlineStr">
        <is>
          <t>-</t>
        </is>
      </c>
    </row>
    <row r="96">
      <c r="A96" s="5" t="inlineStr">
        <is>
          <t>Op.Cashflow Wachstum 5J in %</t>
        </is>
      </c>
      <c r="B96" s="5" t="inlineStr">
        <is>
          <t>Op.Cashflow Wachstum 5Y in %</t>
        </is>
      </c>
      <c r="C96" t="n">
        <v>31.64</v>
      </c>
      <c r="D96" t="n">
        <v>17.29</v>
      </c>
      <c r="E96" t="n">
        <v>1.62</v>
      </c>
      <c r="F96" t="n">
        <v>7.18</v>
      </c>
      <c r="G96" t="n">
        <v>-2.75</v>
      </c>
      <c r="H96" t="n">
        <v>28.19</v>
      </c>
      <c r="I96" t="n">
        <v>35.55</v>
      </c>
      <c r="J96" t="n">
        <v>22.32</v>
      </c>
      <c r="K96" t="n">
        <v>8.25</v>
      </c>
      <c r="L96" t="n">
        <v>13.53</v>
      </c>
      <c r="M96" t="n">
        <v>-12.76</v>
      </c>
      <c r="N96" t="n">
        <v>1.09</v>
      </c>
      <c r="O96" t="n">
        <v>62.47</v>
      </c>
      <c r="P96" t="n">
        <v>56.58</v>
      </c>
      <c r="Q96" t="n">
        <v>40.55</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29.91</v>
      </c>
      <c r="D97" t="n">
        <v>26.42</v>
      </c>
      <c r="E97" t="n">
        <v>11.97</v>
      </c>
      <c r="F97" t="n">
        <v>7.71</v>
      </c>
      <c r="G97" t="n">
        <v>5.39</v>
      </c>
      <c r="H97" t="n">
        <v>7.71</v>
      </c>
      <c r="I97" t="n">
        <v>18.32</v>
      </c>
      <c r="J97" t="n">
        <v>42.39</v>
      </c>
      <c r="K97" t="n">
        <v>32.42</v>
      </c>
      <c r="L97" t="n">
        <v>27.04</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103.1</v>
      </c>
      <c r="D98" t="n">
        <v>87.90000000000001</v>
      </c>
      <c r="E98" t="n">
        <v>81.90000000000001</v>
      </c>
      <c r="F98" t="n">
        <v>60.3</v>
      </c>
      <c r="G98" t="n">
        <v>49.4</v>
      </c>
      <c r="H98" t="n">
        <v>35.1</v>
      </c>
      <c r="I98" t="n">
        <v>40.9</v>
      </c>
      <c r="J98" t="n">
        <v>38.1</v>
      </c>
      <c r="K98" t="n">
        <v>40.5</v>
      </c>
      <c r="L98" t="n">
        <v>33.6</v>
      </c>
      <c r="M98" t="n">
        <v>45</v>
      </c>
      <c r="N98" t="n">
        <v>8</v>
      </c>
      <c r="O98" t="n">
        <v>6.1</v>
      </c>
      <c r="P98" t="n">
        <v>10</v>
      </c>
      <c r="Q98" t="n">
        <v>9.5</v>
      </c>
      <c r="R98" t="n">
        <v>14.3</v>
      </c>
      <c r="S98" t="n">
        <v>12.6</v>
      </c>
      <c r="T98" t="n">
        <v>11</v>
      </c>
      <c r="U98" t="n">
        <v>9.699999999999999</v>
      </c>
      <c r="V98" t="n">
        <v>9.199999999999999</v>
      </c>
      <c r="W98" t="n">
        <v>6.2</v>
      </c>
    </row>
  </sheetData>
  <pageMargins bottom="1" footer="0.5" header="0.5" left="0.75" right="0.75" top="1"/>
</worksheet>
</file>

<file path=xl/worksheets/sheet24.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0"/>
    <col customWidth="1" max="15" min="15" width="19"/>
    <col customWidth="1" max="16" min="16" width="10"/>
    <col customWidth="1" max="17" min="17" width="22"/>
    <col customWidth="1" max="18" min="18" width="20"/>
    <col customWidth="1" max="19" min="19" width="10"/>
    <col customWidth="1" max="20" min="20" width="20"/>
    <col customWidth="1" max="21" min="21" width="10"/>
    <col customWidth="1" max="22" min="22" width="10"/>
    <col customWidth="1" max="23" min="23" width="10"/>
  </cols>
  <sheetData>
    <row r="1">
      <c r="A1" s="1" t="inlineStr">
        <is>
          <t xml:space="preserve">ELMOS SEMICONDUCTOR </t>
        </is>
      </c>
      <c r="B1" s="2" t="inlineStr">
        <is>
          <t>WKN: 567710  ISIN: DE0005677108  Symbol:ELG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1984</t>
        </is>
      </c>
      <c r="C4" s="5" t="inlineStr">
        <is>
          <t>Telefon / Phone</t>
        </is>
      </c>
      <c r="D4" s="5" t="inlineStr"/>
      <c r="E4" t="inlineStr">
        <is>
          <t>+49-231-7549-0</t>
        </is>
      </c>
      <c r="G4" t="inlineStr">
        <is>
          <t>18.02.2020</t>
        </is>
      </c>
      <c r="H4" t="inlineStr">
        <is>
          <t>Preliminary Results</t>
        </is>
      </c>
      <c r="J4" t="inlineStr">
        <is>
          <t>Weyer Beteiligungsgesellschaft mbH</t>
        </is>
      </c>
      <c r="L4" t="inlineStr">
        <is>
          <t>19,96%</t>
        </is>
      </c>
    </row>
    <row r="5">
      <c r="A5" s="5" t="inlineStr">
        <is>
          <t>Ticker</t>
        </is>
      </c>
      <c r="B5" t="inlineStr">
        <is>
          <t>ELG</t>
        </is>
      </c>
      <c r="C5" s="5" t="inlineStr">
        <is>
          <t>Fax</t>
        </is>
      </c>
      <c r="D5" s="5" t="inlineStr"/>
      <c r="E5" t="inlineStr">
        <is>
          <t>+49-231-7549-149</t>
        </is>
      </c>
      <c r="G5" t="inlineStr">
        <is>
          <t>19.03.2020</t>
        </is>
      </c>
      <c r="H5" t="inlineStr">
        <is>
          <t>Publication Of Annual Report</t>
        </is>
      </c>
      <c r="J5" t="inlineStr">
        <is>
          <t>Jumakos Beteiligungsgesellschaft mbH</t>
        </is>
      </c>
      <c r="L5" t="inlineStr">
        <is>
          <t>14,83%</t>
        </is>
      </c>
    </row>
    <row r="6">
      <c r="A6" s="5" t="inlineStr">
        <is>
          <t>Gelistet Seit / Listed Since</t>
        </is>
      </c>
      <c r="B6" t="inlineStr">
        <is>
          <t>11.10.1999</t>
        </is>
      </c>
      <c r="C6" s="5" t="inlineStr">
        <is>
          <t>Internet</t>
        </is>
      </c>
      <c r="D6" s="5" t="inlineStr"/>
      <c r="E6" t="inlineStr">
        <is>
          <t>http://www.elmos.de</t>
        </is>
      </c>
      <c r="G6" t="inlineStr">
        <is>
          <t>06.05.2020</t>
        </is>
      </c>
      <c r="H6" t="inlineStr">
        <is>
          <t>Result Q1</t>
        </is>
      </c>
      <c r="J6" t="inlineStr">
        <is>
          <t>ZOE VVG GmbH</t>
        </is>
      </c>
      <c r="L6" t="inlineStr">
        <is>
          <t>14,33%</t>
        </is>
      </c>
    </row>
    <row r="7">
      <c r="A7" s="5" t="inlineStr">
        <is>
          <t>Nominalwert / Nominal Value</t>
        </is>
      </c>
      <c r="B7" t="inlineStr">
        <is>
          <t>1,00</t>
        </is>
      </c>
      <c r="C7" s="5" t="inlineStr">
        <is>
          <t>E-Mail</t>
        </is>
      </c>
      <c r="D7" s="5" t="inlineStr"/>
      <c r="E7" t="inlineStr">
        <is>
          <t>info@elmos.de</t>
        </is>
      </c>
      <c r="G7" t="inlineStr">
        <is>
          <t>22.05.2020</t>
        </is>
      </c>
      <c r="H7" t="inlineStr">
        <is>
          <t>Annual General Meeting</t>
        </is>
      </c>
      <c r="J7" t="inlineStr">
        <is>
          <t>eigene Aktien</t>
        </is>
      </c>
      <c r="L7" t="inlineStr">
        <is>
          <t>9,99%</t>
        </is>
      </c>
    </row>
    <row r="8">
      <c r="A8" s="5" t="inlineStr">
        <is>
          <t>Land / Country</t>
        </is>
      </c>
      <c r="B8" t="inlineStr">
        <is>
          <t>Deutschland</t>
        </is>
      </c>
      <c r="C8" s="5" t="inlineStr">
        <is>
          <t>Inv. Relations Telefon / Phone</t>
        </is>
      </c>
      <c r="D8" s="5" t="inlineStr"/>
      <c r="E8" t="inlineStr">
        <is>
          <t>+49-231-7549-287</t>
        </is>
      </c>
      <c r="G8" t="inlineStr">
        <is>
          <t>05.08.2020</t>
        </is>
      </c>
      <c r="H8" t="inlineStr">
        <is>
          <t>Score Half Year</t>
        </is>
      </c>
      <c r="J8" t="inlineStr">
        <is>
          <t>Gerlin NV</t>
        </is>
      </c>
      <c r="L8" t="inlineStr">
        <is>
          <t>5,01%</t>
        </is>
      </c>
    </row>
    <row r="9">
      <c r="A9" s="5" t="inlineStr">
        <is>
          <t>Währung / Currency</t>
        </is>
      </c>
      <c r="B9" t="inlineStr">
        <is>
          <t>EUR</t>
        </is>
      </c>
      <c r="C9" s="5" t="inlineStr">
        <is>
          <t>Inv. Relations E-Mail</t>
        </is>
      </c>
      <c r="D9" s="5" t="inlineStr"/>
      <c r="E9" t="inlineStr">
        <is>
          <t>invest@elmos.com</t>
        </is>
      </c>
      <c r="G9" t="inlineStr">
        <is>
          <t>04.11.2020</t>
        </is>
      </c>
      <c r="H9" t="inlineStr">
        <is>
          <t>Q3 Earnings</t>
        </is>
      </c>
      <c r="J9" t="inlineStr">
        <is>
          <t>Internationale Kapitalanlagegesellschaft mit beschränkter Haftung</t>
        </is>
      </c>
      <c r="L9" t="inlineStr">
        <is>
          <t>2,98%</t>
        </is>
      </c>
    </row>
    <row r="10">
      <c r="A10" s="5" t="inlineStr">
        <is>
          <t>Branche / Industry</t>
        </is>
      </c>
      <c r="B10" t="inlineStr">
        <is>
          <t>Semiconductor Industry</t>
        </is>
      </c>
      <c r="C10" s="5" t="inlineStr">
        <is>
          <t>Kontaktperson / Contact Person</t>
        </is>
      </c>
      <c r="D10" s="5" t="inlineStr"/>
      <c r="E10" t="inlineStr">
        <is>
          <t>Janina Rosenbaum</t>
        </is>
      </c>
      <c r="J10" t="inlineStr">
        <is>
          <t>JPMorgan Asset Management (UK) Limited</t>
        </is>
      </c>
      <c r="L10" t="inlineStr">
        <is>
          <t>2,99%</t>
        </is>
      </c>
    </row>
    <row r="11">
      <c r="A11" s="5" t="inlineStr">
        <is>
          <t>Sektor / Sector</t>
        </is>
      </c>
      <c r="B11" t="inlineStr">
        <is>
          <t>Technology</t>
        </is>
      </c>
      <c r="J11" t="inlineStr">
        <is>
          <t>WA Holdings, Inc.</t>
        </is>
      </c>
      <c r="L11" t="inlineStr">
        <is>
          <t>5,05%</t>
        </is>
      </c>
    </row>
    <row r="12">
      <c r="A12" s="5" t="inlineStr">
        <is>
          <t>Typ / Genre</t>
        </is>
      </c>
      <c r="B12" t="inlineStr">
        <is>
          <t>Inhaber-Stammaktie</t>
        </is>
      </c>
      <c r="J12" t="inlineStr">
        <is>
          <t>Freefloat</t>
        </is>
      </c>
      <c r="L12" t="inlineStr">
        <is>
          <t>24,86%</t>
        </is>
      </c>
    </row>
    <row r="13">
      <c r="A13" s="5" t="inlineStr">
        <is>
          <t>Adresse / Address</t>
        </is>
      </c>
      <c r="B13" t="inlineStr">
        <is>
          <t>Elmos Semiconductor AGHeinrich-Hertz-Straße 1  D-44227 Dortmund</t>
        </is>
      </c>
    </row>
    <row r="14">
      <c r="A14" s="5" t="inlineStr">
        <is>
          <t>Management</t>
        </is>
      </c>
      <c r="B14" t="inlineStr">
        <is>
          <t>Dr. Anton Mindl, Dr. Arne Schneider, Guido Meyer, Dr. Jan Dienstuhl</t>
        </is>
      </c>
    </row>
    <row r="15">
      <c r="A15" s="5" t="inlineStr">
        <is>
          <t>Aufsichtsrat / Board</t>
        </is>
      </c>
      <c r="B15" t="inlineStr">
        <is>
          <t>Dr. Klaus Weyer, Prof. Dr. Günter Zimmer, Dr. Gottfried H. Dutiné, Dr. Klaus Egger, Thomas Lehner, Sven-Olaf Schellenberg</t>
        </is>
      </c>
    </row>
    <row r="16">
      <c r="A16" s="5" t="inlineStr">
        <is>
          <t>Beschreibung</t>
        </is>
      </c>
      <c r="B16" t="inlineStr">
        <is>
          <t>Die ELMOS Semiconductor AG zählt zu den führenden Anbietern von anwendungsspezifischen integrierten Schaltungen (ASICs). Das Unternehmen konzentriert sich vorwiegend auf die Herstellung von ASICs für den Einsatz in Automobilen. Diese individuellen Chips werden in enger Zusammenarbeit mit den Kunden nach deren Anforderungen entwickelt und sind nur für deren spezielle Anwendungen einsetzbar. Besonders im Automobilbereich müssen diese ASIC's sehr robust sein, da sie zahlreichen Einflüssen wie Wind und Wetter, Öl und Fahrzeugvibrationen ausgesetzt sind. Copyright 2014 FINANCE BASE AG</t>
        </is>
      </c>
    </row>
    <row r="17">
      <c r="A17" s="5" t="inlineStr">
        <is>
          <t>Profile</t>
        </is>
      </c>
      <c r="B17" t="inlineStr">
        <is>
          <t>ELMOS Semiconductor AG is a leading supplier of application specific integrated circuits (ASICs). The company focuses primarily on the production of ASICs for use in automobiles. These individual chips are developed in close cooperation with the customer according to their requirements and can only be used for their specific applications. Particularly in the automotive sector, these ASICs have to be very robust, as they are exposed to numerous influences such as wind and weather, oil and vehicle vibrations.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294.8</v>
      </c>
      <c r="D20" t="n">
        <v>277.6</v>
      </c>
      <c r="E20" t="n">
        <v>250.4</v>
      </c>
      <c r="F20" t="n">
        <v>228.6</v>
      </c>
      <c r="G20" t="n">
        <v>219.6</v>
      </c>
      <c r="H20" t="n">
        <v>209.5</v>
      </c>
      <c r="I20" t="n">
        <v>189.1</v>
      </c>
      <c r="J20" t="n">
        <v>180.1</v>
      </c>
      <c r="K20" t="n">
        <v>194.3</v>
      </c>
      <c r="L20" t="n">
        <v>184.7</v>
      </c>
      <c r="M20" t="n">
        <v>123.8</v>
      </c>
      <c r="N20" t="n">
        <v>175.1</v>
      </c>
      <c r="O20" t="n">
        <v>176.1</v>
      </c>
      <c r="P20" t="n">
        <v>160.7</v>
      </c>
      <c r="Q20" t="n">
        <v>147</v>
      </c>
      <c r="R20" t="n">
        <v>143.3</v>
      </c>
      <c r="S20" t="n">
        <v>121.4</v>
      </c>
      <c r="T20" t="n">
        <v>109.7</v>
      </c>
      <c r="U20" t="n">
        <v>107</v>
      </c>
      <c r="V20" t="n">
        <v>105.8</v>
      </c>
      <c r="W20" t="inlineStr">
        <is>
          <t>-</t>
        </is>
      </c>
    </row>
    <row r="21">
      <c r="A21" s="5" t="inlineStr">
        <is>
          <t>Bruttoergebnis vom Umsatz</t>
        </is>
      </c>
      <c r="B21" s="5" t="inlineStr">
        <is>
          <t>Gross Profit</t>
        </is>
      </c>
      <c r="C21" t="n">
        <v>125.6</v>
      </c>
      <c r="D21" t="n">
        <v>125.5</v>
      </c>
      <c r="E21" t="n">
        <v>110.1</v>
      </c>
      <c r="F21" t="n">
        <v>96.8</v>
      </c>
      <c r="G21" t="n">
        <v>91.59999999999999</v>
      </c>
      <c r="H21" t="n">
        <v>91.40000000000001</v>
      </c>
      <c r="I21" t="n">
        <v>79.2</v>
      </c>
      <c r="J21" t="n">
        <v>76.09999999999999</v>
      </c>
      <c r="K21" t="n">
        <v>89.59999999999999</v>
      </c>
      <c r="L21" t="n">
        <v>83.8</v>
      </c>
      <c r="M21" t="n">
        <v>35.9</v>
      </c>
      <c r="N21" t="n">
        <v>75.59999999999999</v>
      </c>
      <c r="O21" t="n">
        <v>73.09999999999999</v>
      </c>
      <c r="P21" t="n">
        <v>73</v>
      </c>
      <c r="Q21" t="n">
        <v>70.59999999999999</v>
      </c>
      <c r="R21" t="n">
        <v>73.59999999999999</v>
      </c>
      <c r="S21" t="n">
        <v>61.4</v>
      </c>
      <c r="T21" t="n">
        <v>53.8</v>
      </c>
      <c r="U21" t="n">
        <v>49.8</v>
      </c>
      <c r="V21" t="n">
        <v>54.9</v>
      </c>
      <c r="W21" t="inlineStr">
        <is>
          <t>-</t>
        </is>
      </c>
    </row>
    <row r="22">
      <c r="A22" s="5" t="inlineStr">
        <is>
          <t>Operatives Ergebnis (EBIT)</t>
        </is>
      </c>
      <c r="B22" s="5" t="inlineStr">
        <is>
          <t>EBIT Earning Before Interest &amp; Tax</t>
        </is>
      </c>
      <c r="C22" t="n">
        <v>40.9</v>
      </c>
      <c r="D22" t="n">
        <v>50.9</v>
      </c>
      <c r="E22" t="n">
        <v>39.9</v>
      </c>
      <c r="F22" t="n">
        <v>23</v>
      </c>
      <c r="G22" t="n">
        <v>22.2</v>
      </c>
      <c r="H22" t="n">
        <v>20.1</v>
      </c>
      <c r="I22" t="n">
        <v>10.3</v>
      </c>
      <c r="J22" t="n">
        <v>7.5</v>
      </c>
      <c r="K22" t="n">
        <v>24.2</v>
      </c>
      <c r="L22" t="n">
        <v>23.8</v>
      </c>
      <c r="M22" t="n">
        <v>-14.8</v>
      </c>
      <c r="N22" t="n">
        <v>15.4</v>
      </c>
      <c r="O22" t="n">
        <v>14.5</v>
      </c>
      <c r="P22" t="n">
        <v>19.6</v>
      </c>
      <c r="Q22" t="n">
        <v>20.1</v>
      </c>
      <c r="R22" t="n">
        <v>29.6</v>
      </c>
      <c r="S22" t="n">
        <v>21.6</v>
      </c>
      <c r="T22" t="n">
        <v>18.3</v>
      </c>
      <c r="U22" t="n">
        <v>17</v>
      </c>
      <c r="V22" t="n">
        <v>27.7</v>
      </c>
      <c r="W22" t="inlineStr">
        <is>
          <t>-</t>
        </is>
      </c>
    </row>
    <row r="23">
      <c r="A23" s="5" t="inlineStr">
        <is>
          <t>Finanzergebnis</t>
        </is>
      </c>
      <c r="B23" s="5" t="inlineStr">
        <is>
          <t>Financial Result</t>
        </is>
      </c>
      <c r="C23" t="n">
        <v>-12.2</v>
      </c>
      <c r="D23" t="n">
        <v>-1.4</v>
      </c>
      <c r="E23" t="n">
        <v>-4.4</v>
      </c>
      <c r="F23" t="n">
        <v>0.1</v>
      </c>
      <c r="G23" t="n">
        <v>1.9</v>
      </c>
      <c r="H23" t="n">
        <v>3</v>
      </c>
      <c r="I23" t="n">
        <v>2.2</v>
      </c>
      <c r="J23" t="n">
        <v>2.1</v>
      </c>
      <c r="K23" t="n">
        <v>1.6</v>
      </c>
      <c r="L23" t="n">
        <v>-2.1</v>
      </c>
      <c r="M23" t="n">
        <v>-2.5</v>
      </c>
      <c r="N23" t="n">
        <v>-0.7</v>
      </c>
      <c r="O23" t="n">
        <v>-2.3</v>
      </c>
      <c r="P23" t="n">
        <v>-2.3</v>
      </c>
      <c r="Q23" t="n">
        <v>-3.7</v>
      </c>
      <c r="R23" t="n">
        <v>-4.3</v>
      </c>
      <c r="S23" t="n">
        <v>-4.3</v>
      </c>
      <c r="T23" t="n">
        <v>-2.7</v>
      </c>
      <c r="U23" t="n">
        <v>0.3</v>
      </c>
      <c r="V23" t="n">
        <v>1.7</v>
      </c>
      <c r="W23" t="inlineStr">
        <is>
          <t>-</t>
        </is>
      </c>
    </row>
    <row r="24">
      <c r="A24" s="5" t="inlineStr">
        <is>
          <t>Ergebnis vor Steuer (EBT)</t>
        </is>
      </c>
      <c r="B24" s="5" t="inlineStr">
        <is>
          <t>EBT Earning Before Tax</t>
        </is>
      </c>
      <c r="C24" t="n">
        <v>28.7</v>
      </c>
      <c r="D24" t="n">
        <v>49.5</v>
      </c>
      <c r="E24" t="n">
        <v>35.5</v>
      </c>
      <c r="F24" t="n">
        <v>23.1</v>
      </c>
      <c r="G24" t="n">
        <v>24.1</v>
      </c>
      <c r="H24" t="n">
        <v>23.1</v>
      </c>
      <c r="I24" t="n">
        <v>12.5</v>
      </c>
      <c r="J24" t="n">
        <v>9.6</v>
      </c>
      <c r="K24" t="n">
        <v>25.8</v>
      </c>
      <c r="L24" t="n">
        <v>21.7</v>
      </c>
      <c r="M24" t="n">
        <v>-17.3</v>
      </c>
      <c r="N24" t="n">
        <v>14.7</v>
      </c>
      <c r="O24" t="n">
        <v>12.2</v>
      </c>
      <c r="P24" t="n">
        <v>17.3</v>
      </c>
      <c r="Q24" t="n">
        <v>16.4</v>
      </c>
      <c r="R24" t="n">
        <v>25.3</v>
      </c>
      <c r="S24" t="n">
        <v>17.3</v>
      </c>
      <c r="T24" t="n">
        <v>15.6</v>
      </c>
      <c r="U24" t="n">
        <v>17.3</v>
      </c>
      <c r="V24" t="n">
        <v>29.4</v>
      </c>
      <c r="W24" t="inlineStr">
        <is>
          <t>-</t>
        </is>
      </c>
    </row>
    <row r="25">
      <c r="A25" s="5" t="inlineStr">
        <is>
          <t>Steuern auf Einkommen und Ertrag</t>
        </is>
      </c>
      <c r="B25" s="5" t="inlineStr">
        <is>
          <t>Taxes on income and earnings</t>
        </is>
      </c>
      <c r="C25" t="n">
        <v>8.9</v>
      </c>
      <c r="D25" t="n">
        <v>12</v>
      </c>
      <c r="E25" t="n">
        <v>9.699999999999999</v>
      </c>
      <c r="F25" t="n">
        <v>7</v>
      </c>
      <c r="G25" t="n">
        <v>8.300000000000001</v>
      </c>
      <c r="H25" t="n">
        <v>4.4</v>
      </c>
      <c r="I25" t="n">
        <v>2.8</v>
      </c>
      <c r="J25" t="n">
        <v>1.3</v>
      </c>
      <c r="K25" t="n">
        <v>6.6</v>
      </c>
      <c r="L25" t="n">
        <v>3.9</v>
      </c>
      <c r="M25" t="n">
        <v>-5.1</v>
      </c>
      <c r="N25" t="n">
        <v>4.3</v>
      </c>
      <c r="O25" t="n">
        <v>3.6</v>
      </c>
      <c r="P25" t="n">
        <v>6.6</v>
      </c>
      <c r="Q25" t="n">
        <v>6.1</v>
      </c>
      <c r="R25" t="n">
        <v>8.699999999999999</v>
      </c>
      <c r="S25" t="n">
        <v>6.9</v>
      </c>
      <c r="T25" t="n">
        <v>6.7</v>
      </c>
      <c r="U25" t="n">
        <v>5.8</v>
      </c>
      <c r="V25" t="n">
        <v>12.6</v>
      </c>
      <c r="W25" t="inlineStr">
        <is>
          <t>-</t>
        </is>
      </c>
    </row>
    <row r="26">
      <c r="A26" s="5" t="inlineStr">
        <is>
          <t>Ergebnis nach Steuer</t>
        </is>
      </c>
      <c r="B26" s="5" t="inlineStr">
        <is>
          <t>Earnings after tax</t>
        </is>
      </c>
      <c r="C26" t="n">
        <v>18.6</v>
      </c>
      <c r="D26" t="n">
        <v>35.4</v>
      </c>
      <c r="E26" t="n">
        <v>24.8</v>
      </c>
      <c r="F26" t="n">
        <v>16.2</v>
      </c>
      <c r="G26" t="n">
        <v>16.7</v>
      </c>
      <c r="H26" t="n">
        <v>18.7</v>
      </c>
      <c r="I26" t="n">
        <v>9.9</v>
      </c>
      <c r="J26" t="n">
        <v>8.300000000000001</v>
      </c>
      <c r="K26" t="n">
        <v>19.2</v>
      </c>
      <c r="L26" t="n">
        <v>17.8</v>
      </c>
      <c r="M26" t="n">
        <v>-12.2</v>
      </c>
      <c r="N26" t="n">
        <v>10.4</v>
      </c>
      <c r="O26" t="n">
        <v>8.6</v>
      </c>
      <c r="P26" t="n">
        <v>10.7</v>
      </c>
      <c r="Q26" t="n">
        <v>10.3</v>
      </c>
      <c r="R26" t="n">
        <v>16.6</v>
      </c>
      <c r="S26" t="n">
        <v>10.4</v>
      </c>
      <c r="T26" t="n">
        <v>9</v>
      </c>
      <c r="U26" t="n">
        <v>11.4</v>
      </c>
      <c r="V26" t="n">
        <v>16.8</v>
      </c>
      <c r="W26" t="inlineStr">
        <is>
          <t>-</t>
        </is>
      </c>
    </row>
    <row r="27">
      <c r="A27" s="5" t="inlineStr">
        <is>
          <t>Minderheitenanteil</t>
        </is>
      </c>
      <c r="B27" s="5" t="inlineStr">
        <is>
          <t>Minority Share</t>
        </is>
      </c>
      <c r="C27" t="n">
        <v>0.05</v>
      </c>
      <c r="D27" t="n">
        <v>0.05</v>
      </c>
      <c r="E27" t="n">
        <v>0.2</v>
      </c>
      <c r="F27" t="n">
        <v>-0.3</v>
      </c>
      <c r="G27" t="n">
        <v>-0.5</v>
      </c>
      <c r="H27" t="n">
        <v>-0.5</v>
      </c>
      <c r="I27" t="n">
        <v>-0.5</v>
      </c>
      <c r="J27" t="n">
        <v>-0.3</v>
      </c>
      <c r="K27" t="n">
        <v>-0.3</v>
      </c>
      <c r="L27" t="inlineStr">
        <is>
          <t>-</t>
        </is>
      </c>
      <c r="M27" t="inlineStr">
        <is>
          <t>-</t>
        </is>
      </c>
      <c r="N27" t="n">
        <v>0.2</v>
      </c>
      <c r="O27" t="n">
        <v>0.2</v>
      </c>
      <c r="P27" t="inlineStr">
        <is>
          <t>-</t>
        </is>
      </c>
      <c r="Q27" t="n">
        <v>-0.3</v>
      </c>
      <c r="R27" t="n">
        <v>-0.3</v>
      </c>
      <c r="S27" t="n">
        <v>-0.1</v>
      </c>
      <c r="T27" t="n">
        <v>0.1</v>
      </c>
      <c r="U27" t="n">
        <v>0.1</v>
      </c>
      <c r="V27" t="n">
        <v>-0.2</v>
      </c>
      <c r="W27" t="inlineStr">
        <is>
          <t>-</t>
        </is>
      </c>
    </row>
    <row r="28">
      <c r="A28" s="5" t="inlineStr">
        <is>
          <t>Jahresüberschuss/-fehlbetrag</t>
        </is>
      </c>
      <c r="B28" s="5" t="inlineStr">
        <is>
          <t>Net Profit</t>
        </is>
      </c>
      <c r="C28" t="n">
        <v>85.7</v>
      </c>
      <c r="D28" t="n">
        <v>35.4</v>
      </c>
      <c r="E28" t="n">
        <v>24.9</v>
      </c>
      <c r="F28" t="n">
        <v>15.9</v>
      </c>
      <c r="G28" t="n">
        <v>16.2</v>
      </c>
      <c r="H28" t="n">
        <v>18.3</v>
      </c>
      <c r="I28" t="n">
        <v>9.4</v>
      </c>
      <c r="J28" t="n">
        <v>8</v>
      </c>
      <c r="K28" t="n">
        <v>18.9</v>
      </c>
      <c r="L28" t="n">
        <v>17.8</v>
      </c>
      <c r="M28" t="n">
        <v>-12.2</v>
      </c>
      <c r="N28" t="n">
        <v>10.6</v>
      </c>
      <c r="O28" t="n">
        <v>8.800000000000001</v>
      </c>
      <c r="P28" t="n">
        <v>10.7</v>
      </c>
      <c r="Q28" t="n">
        <v>10</v>
      </c>
      <c r="R28" t="n">
        <v>16.3</v>
      </c>
      <c r="S28" t="n">
        <v>10</v>
      </c>
      <c r="T28" t="n">
        <v>8.9</v>
      </c>
      <c r="U28" t="n">
        <v>11.6</v>
      </c>
      <c r="V28" t="n">
        <v>16.6</v>
      </c>
      <c r="W28" t="inlineStr">
        <is>
          <t>-</t>
        </is>
      </c>
    </row>
    <row r="29">
      <c r="A29" s="5" t="inlineStr">
        <is>
          <t>Summe Umlaufvermögen</t>
        </is>
      </c>
      <c r="B29" s="5" t="inlineStr">
        <is>
          <t>Current Assets</t>
        </is>
      </c>
      <c r="C29" t="n">
        <v>246.8</v>
      </c>
      <c r="D29" t="n">
        <v>181.4</v>
      </c>
      <c r="E29" t="n">
        <v>164</v>
      </c>
      <c r="F29" t="n">
        <v>155.9</v>
      </c>
      <c r="G29" t="n">
        <v>158.3</v>
      </c>
      <c r="H29" t="n">
        <v>143.3</v>
      </c>
      <c r="I29" t="n">
        <v>117.1</v>
      </c>
      <c r="J29" t="n">
        <v>144.1</v>
      </c>
      <c r="K29" t="n">
        <v>151.1</v>
      </c>
      <c r="L29" t="n">
        <v>133.5</v>
      </c>
      <c r="M29" t="n">
        <v>106.9</v>
      </c>
      <c r="N29" t="n">
        <v>122</v>
      </c>
      <c r="O29" t="n">
        <v>112.1</v>
      </c>
      <c r="P29" t="n">
        <v>102.5</v>
      </c>
      <c r="Q29" t="n">
        <v>90.5</v>
      </c>
      <c r="R29" t="n">
        <v>77.59999999999999</v>
      </c>
      <c r="S29" t="n">
        <v>83.3</v>
      </c>
      <c r="T29" t="n">
        <v>63.8</v>
      </c>
      <c r="U29" t="n">
        <v>85.90000000000001</v>
      </c>
      <c r="V29" t="n">
        <v>116.6</v>
      </c>
      <c r="W29" t="inlineStr">
        <is>
          <t>-</t>
        </is>
      </c>
    </row>
    <row r="30">
      <c r="A30" s="5" t="inlineStr">
        <is>
          <t>Summe Anlagevermögen</t>
        </is>
      </c>
      <c r="B30" s="5" t="inlineStr">
        <is>
          <t>Fixed Assets</t>
        </is>
      </c>
      <c r="C30" t="n">
        <v>192.7</v>
      </c>
      <c r="D30" t="n">
        <v>187.7</v>
      </c>
      <c r="E30" t="n">
        <v>172.9</v>
      </c>
      <c r="F30" t="n">
        <v>157</v>
      </c>
      <c r="G30" t="n">
        <v>148.6</v>
      </c>
      <c r="H30" t="n">
        <v>152.1</v>
      </c>
      <c r="I30" t="n">
        <v>153.8</v>
      </c>
      <c r="J30" t="n">
        <v>128.1</v>
      </c>
      <c r="K30" t="n">
        <v>118.8</v>
      </c>
      <c r="L30" t="n">
        <v>115.7</v>
      </c>
      <c r="M30" t="n">
        <v>119.5</v>
      </c>
      <c r="N30" t="n">
        <v>128.1</v>
      </c>
      <c r="O30" t="n">
        <v>137.2</v>
      </c>
      <c r="P30" t="n">
        <v>139.4</v>
      </c>
      <c r="Q30" t="n">
        <v>146.5</v>
      </c>
      <c r="R30" t="n">
        <v>142.2</v>
      </c>
      <c r="S30" t="n">
        <v>122</v>
      </c>
      <c r="T30" t="n">
        <v>144.7</v>
      </c>
      <c r="U30" t="n">
        <v>122.1</v>
      </c>
      <c r="V30" t="n">
        <v>71.90000000000001</v>
      </c>
      <c r="W30" t="inlineStr">
        <is>
          <t>-</t>
        </is>
      </c>
    </row>
    <row r="31">
      <c r="A31" s="5" t="inlineStr">
        <is>
          <t>Summe Aktiva</t>
        </is>
      </c>
      <c r="B31" s="5" t="inlineStr">
        <is>
          <t>Total Assets</t>
        </is>
      </c>
      <c r="C31" t="n">
        <v>439.5</v>
      </c>
      <c r="D31" t="n">
        <v>369.1</v>
      </c>
      <c r="E31" t="n">
        <v>336.9</v>
      </c>
      <c r="F31" t="n">
        <v>312.9</v>
      </c>
      <c r="G31" t="n">
        <v>306.9</v>
      </c>
      <c r="H31" t="n">
        <v>295.4</v>
      </c>
      <c r="I31" t="n">
        <v>270.9</v>
      </c>
      <c r="J31" t="n">
        <v>272.2</v>
      </c>
      <c r="K31" t="n">
        <v>269.9</v>
      </c>
      <c r="L31" t="n">
        <v>249.2</v>
      </c>
      <c r="M31" t="n">
        <v>226.4</v>
      </c>
      <c r="N31" t="n">
        <v>250.1</v>
      </c>
      <c r="O31" t="n">
        <v>249.3</v>
      </c>
      <c r="P31" t="n">
        <v>241.9</v>
      </c>
      <c r="Q31" t="n">
        <v>237</v>
      </c>
      <c r="R31" t="n">
        <v>219.8</v>
      </c>
      <c r="S31" t="n">
        <v>205.3</v>
      </c>
      <c r="T31" t="n">
        <v>208.5</v>
      </c>
      <c r="U31" t="n">
        <v>208</v>
      </c>
      <c r="V31" t="n">
        <v>188.5</v>
      </c>
      <c r="W31" t="inlineStr">
        <is>
          <t>-</t>
        </is>
      </c>
    </row>
    <row r="32">
      <c r="A32" s="5" t="inlineStr">
        <is>
          <t>Summe kurzfristiges Fremdkapital</t>
        </is>
      </c>
      <c r="B32" s="5" t="inlineStr">
        <is>
          <t>Short-Term Debt</t>
        </is>
      </c>
      <c r="C32" t="n">
        <v>47.9</v>
      </c>
      <c r="D32" t="n">
        <v>54.2</v>
      </c>
      <c r="E32" t="n">
        <v>52.4</v>
      </c>
      <c r="F32" t="n">
        <v>67.90000000000001</v>
      </c>
      <c r="G32" t="n">
        <v>46.2</v>
      </c>
      <c r="H32" t="n">
        <v>44.1</v>
      </c>
      <c r="I32" t="n">
        <v>32.5</v>
      </c>
      <c r="J32" t="n">
        <v>60</v>
      </c>
      <c r="K32" t="n">
        <v>46</v>
      </c>
      <c r="L32" t="n">
        <v>33.3</v>
      </c>
      <c r="M32" t="n">
        <v>24.3</v>
      </c>
      <c r="N32" t="n">
        <v>31.3</v>
      </c>
      <c r="O32" t="n">
        <v>29.5</v>
      </c>
      <c r="P32" t="n">
        <v>59.3</v>
      </c>
      <c r="Q32" t="n">
        <v>57.3</v>
      </c>
      <c r="R32" t="n">
        <v>45.2</v>
      </c>
      <c r="S32" t="n">
        <v>39.5</v>
      </c>
      <c r="T32" t="n">
        <v>57.3</v>
      </c>
      <c r="U32" t="n">
        <v>54.8</v>
      </c>
      <c r="V32" t="n">
        <v>36.3</v>
      </c>
      <c r="W32" t="inlineStr">
        <is>
          <t>-</t>
        </is>
      </c>
    </row>
    <row r="33">
      <c r="A33" s="5" t="inlineStr">
        <is>
          <t>Summe langfristiges Fremdkapital</t>
        </is>
      </c>
      <c r="B33" s="5" t="inlineStr">
        <is>
          <t>Long-Term Debt</t>
        </is>
      </c>
      <c r="C33" t="n">
        <v>52</v>
      </c>
      <c r="D33" t="n">
        <v>48.3</v>
      </c>
      <c r="E33" t="n">
        <v>44.4</v>
      </c>
      <c r="F33" t="n">
        <v>13.4</v>
      </c>
      <c r="G33" t="n">
        <v>41.3</v>
      </c>
      <c r="H33" t="n">
        <v>44.4</v>
      </c>
      <c r="I33" t="n">
        <v>45.7</v>
      </c>
      <c r="J33" t="n">
        <v>22.2</v>
      </c>
      <c r="K33" t="n">
        <v>36</v>
      </c>
      <c r="L33" t="n">
        <v>43.6</v>
      </c>
      <c r="M33" t="n">
        <v>43</v>
      </c>
      <c r="N33" t="n">
        <v>47.5</v>
      </c>
      <c r="O33" t="n">
        <v>59.8</v>
      </c>
      <c r="P33" t="n">
        <v>29.8</v>
      </c>
      <c r="Q33" t="n">
        <v>35.5</v>
      </c>
      <c r="R33" t="n">
        <v>37.7</v>
      </c>
      <c r="S33" t="n">
        <v>41</v>
      </c>
      <c r="T33" t="n">
        <v>38.8</v>
      </c>
      <c r="U33" t="n">
        <v>39.8</v>
      </c>
      <c r="V33" t="n">
        <v>31.9</v>
      </c>
      <c r="W33" t="inlineStr">
        <is>
          <t>-</t>
        </is>
      </c>
    </row>
    <row r="34">
      <c r="A34" s="5" t="inlineStr">
        <is>
          <t>Summe Fremdkapital</t>
        </is>
      </c>
      <c r="B34" s="5" t="inlineStr">
        <is>
          <t>Total Liabilities</t>
        </is>
      </c>
      <c r="C34" t="n">
        <v>99.90000000000001</v>
      </c>
      <c r="D34" t="n">
        <v>102.5</v>
      </c>
      <c r="E34" t="n">
        <v>96.8</v>
      </c>
      <c r="F34" t="n">
        <v>81.3</v>
      </c>
      <c r="G34" t="n">
        <v>87.5</v>
      </c>
      <c r="H34" t="n">
        <v>88.5</v>
      </c>
      <c r="I34" t="n">
        <v>78.2</v>
      </c>
      <c r="J34" t="n">
        <v>82.09999999999999</v>
      </c>
      <c r="K34" t="n">
        <v>82</v>
      </c>
      <c r="L34" t="n">
        <v>76.90000000000001</v>
      </c>
      <c r="M34" t="n">
        <v>67.7</v>
      </c>
      <c r="N34" t="n">
        <v>78.90000000000001</v>
      </c>
      <c r="O34" t="n">
        <v>89.3</v>
      </c>
      <c r="P34" t="n">
        <v>89.09999999999999</v>
      </c>
      <c r="Q34" t="n">
        <v>92.7</v>
      </c>
      <c r="R34" t="n">
        <v>83</v>
      </c>
      <c r="S34" t="n">
        <v>80.40000000000001</v>
      </c>
      <c r="T34" t="n">
        <v>96</v>
      </c>
      <c r="U34" t="n">
        <v>94.7</v>
      </c>
      <c r="V34" t="n">
        <v>68.2</v>
      </c>
      <c r="W34" t="inlineStr">
        <is>
          <t>-</t>
        </is>
      </c>
    </row>
    <row r="35">
      <c r="A35" s="5" t="inlineStr">
        <is>
          <t>Minderheitenanteil</t>
        </is>
      </c>
      <c r="B35" s="5" t="inlineStr">
        <is>
          <t>Minority Share</t>
        </is>
      </c>
      <c r="C35" t="n">
        <v>0.6</v>
      </c>
      <c r="D35" t="n">
        <v>0.5</v>
      </c>
      <c r="E35" t="n">
        <v>0.6</v>
      </c>
      <c r="F35" t="n">
        <v>0.8</v>
      </c>
      <c r="G35" t="n">
        <v>0.9</v>
      </c>
      <c r="H35" t="n">
        <v>0.8</v>
      </c>
      <c r="I35" t="n">
        <v>2.1</v>
      </c>
      <c r="J35" t="n">
        <v>2.6</v>
      </c>
      <c r="K35" t="n">
        <v>0.6</v>
      </c>
      <c r="L35" t="n">
        <v>-0.2</v>
      </c>
      <c r="M35" t="n">
        <v>-0.2</v>
      </c>
      <c r="N35" t="inlineStr">
        <is>
          <t>-</t>
        </is>
      </c>
      <c r="O35" t="n">
        <v>0.3</v>
      </c>
      <c r="P35" t="n">
        <v>0.5</v>
      </c>
      <c r="Q35" t="n">
        <v>0.5</v>
      </c>
      <c r="R35" t="n">
        <v>0.6</v>
      </c>
      <c r="S35" t="n">
        <v>0.2</v>
      </c>
      <c r="T35" t="n">
        <v>0.1</v>
      </c>
      <c r="U35" t="n">
        <v>0.2</v>
      </c>
      <c r="V35" t="n">
        <v>0.3</v>
      </c>
      <c r="W35" t="inlineStr">
        <is>
          <t>-</t>
        </is>
      </c>
    </row>
    <row r="36">
      <c r="A36" s="5" t="inlineStr">
        <is>
          <t>Summe Eigenkapital</t>
        </is>
      </c>
      <c r="B36" s="5" t="inlineStr">
        <is>
          <t>Equity</t>
        </is>
      </c>
      <c r="C36" t="n">
        <v>339.1</v>
      </c>
      <c r="D36" t="n">
        <v>266.1</v>
      </c>
      <c r="E36" t="n">
        <v>239.5</v>
      </c>
      <c r="F36" t="n">
        <v>230.8</v>
      </c>
      <c r="G36" t="n">
        <v>218.5</v>
      </c>
      <c r="H36" t="n">
        <v>206.1</v>
      </c>
      <c r="I36" t="n">
        <v>190.6</v>
      </c>
      <c r="J36" t="n">
        <v>187.5</v>
      </c>
      <c r="K36" t="n">
        <v>187.3</v>
      </c>
      <c r="L36" t="n">
        <v>172.5</v>
      </c>
      <c r="M36" t="n">
        <v>159.3</v>
      </c>
      <c r="N36" t="n">
        <v>171.2</v>
      </c>
      <c r="O36" t="n">
        <v>159.7</v>
      </c>
      <c r="P36" t="n">
        <v>152.3</v>
      </c>
      <c r="Q36" t="n">
        <v>143.8</v>
      </c>
      <c r="R36" t="n">
        <v>136.2</v>
      </c>
      <c r="S36" t="n">
        <v>124.7</v>
      </c>
      <c r="T36" t="n">
        <v>112.4</v>
      </c>
      <c r="U36" t="n">
        <v>113.1</v>
      </c>
      <c r="V36" t="n">
        <v>120</v>
      </c>
      <c r="W36" t="inlineStr">
        <is>
          <t>-</t>
        </is>
      </c>
    </row>
    <row r="37">
      <c r="A37" s="5" t="inlineStr">
        <is>
          <t>Summe Passiva</t>
        </is>
      </c>
      <c r="B37" s="5" t="inlineStr">
        <is>
          <t>Liabilities &amp; Shareholder Equity</t>
        </is>
      </c>
      <c r="C37" t="n">
        <v>439.5</v>
      </c>
      <c r="D37" t="n">
        <v>369.1</v>
      </c>
      <c r="E37" t="n">
        <v>336.9</v>
      </c>
      <c r="F37" t="n">
        <v>312.9</v>
      </c>
      <c r="G37" t="n">
        <v>306.9</v>
      </c>
      <c r="H37" t="n">
        <v>295.4</v>
      </c>
      <c r="I37" t="n">
        <v>270.9</v>
      </c>
      <c r="J37" t="n">
        <v>272.2</v>
      </c>
      <c r="K37" t="n">
        <v>269.9</v>
      </c>
      <c r="L37" t="n">
        <v>249.2</v>
      </c>
      <c r="M37" t="n">
        <v>226.4</v>
      </c>
      <c r="N37" t="n">
        <v>250.1</v>
      </c>
      <c r="O37" t="n">
        <v>249.3</v>
      </c>
      <c r="P37" t="n">
        <v>241.9</v>
      </c>
      <c r="Q37" t="n">
        <v>237</v>
      </c>
      <c r="R37" t="n">
        <v>219.8</v>
      </c>
      <c r="S37" t="n">
        <v>205.3</v>
      </c>
      <c r="T37" t="n">
        <v>208.5</v>
      </c>
      <c r="U37" t="n">
        <v>208</v>
      </c>
      <c r="V37" t="n">
        <v>188.5</v>
      </c>
      <c r="W37" t="inlineStr">
        <is>
          <t>-</t>
        </is>
      </c>
    </row>
    <row r="38">
      <c r="A38" s="5" t="inlineStr">
        <is>
          <t>Mio.Aktien im Umlauf</t>
        </is>
      </c>
      <c r="B38" s="5" t="inlineStr">
        <is>
          <t>Million shares outstanding</t>
        </is>
      </c>
      <c r="C38" t="n">
        <v>20.1</v>
      </c>
      <c r="D38" t="n">
        <v>20.1</v>
      </c>
      <c r="E38" t="n">
        <v>20.1</v>
      </c>
      <c r="F38" t="n">
        <v>20.1</v>
      </c>
      <c r="G38" t="n">
        <v>19.94</v>
      </c>
      <c r="H38" t="n">
        <v>19.86</v>
      </c>
      <c r="I38" t="n">
        <v>19.68</v>
      </c>
      <c r="J38" t="n">
        <v>19.62</v>
      </c>
      <c r="K38" t="n">
        <v>19.41</v>
      </c>
      <c r="L38" t="n">
        <v>19.4</v>
      </c>
      <c r="M38" t="n">
        <v>19.4</v>
      </c>
      <c r="N38" t="n">
        <v>19.4</v>
      </c>
      <c r="O38" t="n">
        <v>19.4</v>
      </c>
      <c r="P38" t="n">
        <v>19.4</v>
      </c>
      <c r="Q38" t="n">
        <v>19.4</v>
      </c>
      <c r="R38" t="n">
        <v>19.3</v>
      </c>
      <c r="S38" t="n">
        <v>19.3</v>
      </c>
      <c r="T38" t="n">
        <v>19.3</v>
      </c>
      <c r="U38" t="n">
        <v>19.3</v>
      </c>
      <c r="V38" t="n">
        <v>19.3</v>
      </c>
      <c r="W38" t="n">
        <v>19.3</v>
      </c>
    </row>
    <row r="39">
      <c r="A39" s="5" t="inlineStr">
        <is>
          <t>Ergebnis je Aktie (brutto)</t>
        </is>
      </c>
      <c r="B39" s="5" t="inlineStr">
        <is>
          <t>Earnings per share</t>
        </is>
      </c>
      <c r="C39" t="n">
        <v>1.43</v>
      </c>
      <c r="D39" t="n">
        <v>2.46</v>
      </c>
      <c r="E39" t="n">
        <v>1.77</v>
      </c>
      <c r="F39" t="n">
        <v>1.15</v>
      </c>
      <c r="G39" t="n">
        <v>1.21</v>
      </c>
      <c r="H39" t="n">
        <v>1.16</v>
      </c>
      <c r="I39" t="n">
        <v>0.64</v>
      </c>
      <c r="J39" t="n">
        <v>0.49</v>
      </c>
      <c r="K39" t="n">
        <v>1.33</v>
      </c>
      <c r="L39" t="n">
        <v>1.12</v>
      </c>
      <c r="M39" t="n">
        <v>-0.89</v>
      </c>
      <c r="N39" t="n">
        <v>0.76</v>
      </c>
      <c r="O39" t="n">
        <v>0.63</v>
      </c>
      <c r="P39" t="n">
        <v>0.89</v>
      </c>
      <c r="Q39" t="n">
        <v>0.85</v>
      </c>
      <c r="R39" t="n">
        <v>1.31</v>
      </c>
      <c r="S39" t="n">
        <v>0.9</v>
      </c>
      <c r="T39" t="n">
        <v>0.8100000000000001</v>
      </c>
      <c r="U39" t="n">
        <v>0.9</v>
      </c>
      <c r="V39" t="n">
        <v>1.52</v>
      </c>
      <c r="W39" t="inlineStr">
        <is>
          <t>-</t>
        </is>
      </c>
    </row>
    <row r="40">
      <c r="A40" s="5" t="inlineStr">
        <is>
          <t>Ergebnis je Aktie (unverwässert)</t>
        </is>
      </c>
      <c r="B40" s="5" t="inlineStr">
        <is>
          <t>Basic Earnings per share</t>
        </is>
      </c>
      <c r="C40" t="n">
        <v>4.36</v>
      </c>
      <c r="D40" t="n">
        <v>1.79</v>
      </c>
      <c r="E40" t="n">
        <v>1.26</v>
      </c>
      <c r="F40" t="n">
        <v>0.8</v>
      </c>
      <c r="G40" t="n">
        <v>0.82</v>
      </c>
      <c r="H40" t="n">
        <v>0.9399999999999999</v>
      </c>
      <c r="I40" t="n">
        <v>0.49</v>
      </c>
      <c r="J40" t="n">
        <v>0.41</v>
      </c>
      <c r="K40" t="n">
        <v>0.98</v>
      </c>
      <c r="L40" t="n">
        <v>0.92</v>
      </c>
      <c r="M40" t="n">
        <v>-0.52</v>
      </c>
      <c r="N40" t="n">
        <v>0.55</v>
      </c>
      <c r="O40" t="n">
        <v>0.45</v>
      </c>
      <c r="P40" t="n">
        <v>0.55</v>
      </c>
      <c r="Q40" t="n">
        <v>0.52</v>
      </c>
      <c r="R40" t="n">
        <v>0.85</v>
      </c>
      <c r="S40" t="n">
        <v>0.52</v>
      </c>
      <c r="T40" t="n">
        <v>0.46</v>
      </c>
      <c r="U40" t="n">
        <v>0.6</v>
      </c>
      <c r="V40" t="n">
        <v>0.86</v>
      </c>
      <c r="W40" t="n">
        <v>0.91</v>
      </c>
    </row>
    <row r="41">
      <c r="A41" s="5" t="inlineStr">
        <is>
          <t>Ergebnis je Aktie (verwässert)</t>
        </is>
      </c>
      <c r="B41" s="5" t="inlineStr">
        <is>
          <t>Diluted Earnings per share</t>
        </is>
      </c>
      <c r="C41" t="n">
        <v>4.36</v>
      </c>
      <c r="D41" t="n">
        <v>1.79</v>
      </c>
      <c r="E41" t="n">
        <v>1.25</v>
      </c>
      <c r="F41" t="n">
        <v>0.8</v>
      </c>
      <c r="G41" t="n">
        <v>0.8100000000000001</v>
      </c>
      <c r="H41" t="n">
        <v>0.92</v>
      </c>
      <c r="I41" t="n">
        <v>0.48</v>
      </c>
      <c r="J41" t="n">
        <v>0.41</v>
      </c>
      <c r="K41" t="n">
        <v>0.96</v>
      </c>
      <c r="L41" t="n">
        <v>0.91</v>
      </c>
      <c r="M41" t="n">
        <v>-0.52</v>
      </c>
      <c r="N41" t="n">
        <v>0.55</v>
      </c>
      <c r="O41" t="n">
        <v>0.45</v>
      </c>
      <c r="P41" t="n">
        <v>0.55</v>
      </c>
      <c r="Q41" t="n">
        <v>0.52</v>
      </c>
      <c r="R41" t="n">
        <v>0.84</v>
      </c>
      <c r="S41" t="n">
        <v>0.52</v>
      </c>
      <c r="T41" t="n">
        <v>0.46</v>
      </c>
      <c r="U41" t="n">
        <v>0.6</v>
      </c>
      <c r="V41" t="n">
        <v>0.86</v>
      </c>
      <c r="W41" t="n">
        <v>0.91</v>
      </c>
    </row>
    <row r="42">
      <c r="A42" s="5" t="inlineStr">
        <is>
          <t>Dividende je Aktie</t>
        </is>
      </c>
      <c r="B42" s="5" t="inlineStr">
        <is>
          <t>Dividend per share</t>
        </is>
      </c>
      <c r="C42" t="n">
        <v>0.52</v>
      </c>
      <c r="D42" t="n">
        <v>0.52</v>
      </c>
      <c r="E42" t="n">
        <v>0.4</v>
      </c>
      <c r="F42" t="n">
        <v>0.35</v>
      </c>
      <c r="G42" t="n">
        <v>0.33</v>
      </c>
      <c r="H42" t="n">
        <v>0.33</v>
      </c>
      <c r="I42" t="n">
        <v>0.25</v>
      </c>
      <c r="J42" t="n">
        <v>0.25</v>
      </c>
      <c r="K42" t="n">
        <v>0.25</v>
      </c>
      <c r="L42" t="n">
        <v>0.2</v>
      </c>
      <c r="M42" t="inlineStr">
        <is>
          <t>-</t>
        </is>
      </c>
      <c r="N42" t="inlineStr">
        <is>
          <t>-</t>
        </is>
      </c>
      <c r="O42" t="inlineStr">
        <is>
          <t>-</t>
        </is>
      </c>
      <c r="P42" t="inlineStr">
        <is>
          <t>-</t>
        </is>
      </c>
      <c r="Q42" t="inlineStr">
        <is>
          <t>-</t>
        </is>
      </c>
      <c r="R42" t="n">
        <v>0.21</v>
      </c>
      <c r="S42" t="n">
        <v>0.13</v>
      </c>
      <c r="T42" t="inlineStr">
        <is>
          <t>-</t>
        </is>
      </c>
      <c r="U42" t="inlineStr">
        <is>
          <t>-</t>
        </is>
      </c>
      <c r="V42" t="n">
        <v>0.91</v>
      </c>
      <c r="W42" t="n">
        <v>0.45</v>
      </c>
    </row>
    <row r="43">
      <c r="A43" s="5" t="inlineStr">
        <is>
          <t>Dividendenausschüttung in Mio</t>
        </is>
      </c>
      <c r="B43" s="5" t="inlineStr">
        <is>
          <t>Dividend Payment in M</t>
        </is>
      </c>
      <c r="C43" t="n">
        <v>10.2</v>
      </c>
      <c r="D43" t="n">
        <v>10.2</v>
      </c>
      <c r="E43" t="n">
        <v>7.9</v>
      </c>
      <c r="F43" t="n">
        <v>7</v>
      </c>
      <c r="G43" t="n">
        <v>6.5</v>
      </c>
      <c r="H43" t="n">
        <v>6.5</v>
      </c>
      <c r="I43" t="n">
        <v>4.8</v>
      </c>
      <c r="J43" t="n">
        <v>4.81</v>
      </c>
      <c r="K43" t="n">
        <v>4.83</v>
      </c>
      <c r="L43" t="n">
        <v>3.86</v>
      </c>
      <c r="M43" t="inlineStr">
        <is>
          <t>-</t>
        </is>
      </c>
      <c r="N43" t="inlineStr">
        <is>
          <t>-</t>
        </is>
      </c>
      <c r="O43" t="inlineStr">
        <is>
          <t>-</t>
        </is>
      </c>
      <c r="P43" t="inlineStr">
        <is>
          <t>-</t>
        </is>
      </c>
      <c r="Q43" t="inlineStr">
        <is>
          <t>-</t>
        </is>
      </c>
      <c r="R43" t="n">
        <v>4.05</v>
      </c>
      <c r="S43" t="n">
        <v>2.51</v>
      </c>
      <c r="T43" t="inlineStr">
        <is>
          <t>-</t>
        </is>
      </c>
      <c r="U43" t="inlineStr">
        <is>
          <t>-</t>
        </is>
      </c>
      <c r="V43" t="inlineStr">
        <is>
          <t>-</t>
        </is>
      </c>
      <c r="W43" t="inlineStr">
        <is>
          <t>-</t>
        </is>
      </c>
    </row>
    <row r="44">
      <c r="A44" s="5" t="inlineStr">
        <is>
          <t>Umsatz je Aktie</t>
        </is>
      </c>
      <c r="B44" s="5" t="inlineStr">
        <is>
          <t>Revenue per share</t>
        </is>
      </c>
      <c r="C44" t="n">
        <v>14.66</v>
      </c>
      <c r="D44" t="n">
        <v>13.81</v>
      </c>
      <c r="E44" t="n">
        <v>12.46</v>
      </c>
      <c r="F44" t="n">
        <v>11.37</v>
      </c>
      <c r="G44" t="n">
        <v>11.01</v>
      </c>
      <c r="H44" t="n">
        <v>10.55</v>
      </c>
      <c r="I44" t="n">
        <v>9.609999999999999</v>
      </c>
      <c r="J44" t="n">
        <v>9.18</v>
      </c>
      <c r="K44" t="n">
        <v>10.01</v>
      </c>
      <c r="L44" t="n">
        <v>9.52</v>
      </c>
      <c r="M44" t="n">
        <v>6.38</v>
      </c>
      <c r="N44" t="n">
        <v>9.029999999999999</v>
      </c>
      <c r="O44" t="n">
        <v>9.08</v>
      </c>
      <c r="P44" t="n">
        <v>8.279999999999999</v>
      </c>
      <c r="Q44" t="n">
        <v>7.58</v>
      </c>
      <c r="R44" t="n">
        <v>7.42</v>
      </c>
      <c r="S44" t="n">
        <v>6.29</v>
      </c>
      <c r="T44" t="n">
        <v>5.68</v>
      </c>
      <c r="U44" t="n">
        <v>5.54</v>
      </c>
      <c r="V44" t="n">
        <v>5.48</v>
      </c>
      <c r="W44" t="inlineStr">
        <is>
          <t>-</t>
        </is>
      </c>
    </row>
    <row r="45">
      <c r="A45" s="5" t="inlineStr">
        <is>
          <t>Buchwert je Aktie</t>
        </is>
      </c>
      <c r="B45" s="5" t="inlineStr">
        <is>
          <t>Book value per share</t>
        </is>
      </c>
      <c r="C45" t="n">
        <v>16.87</v>
      </c>
      <c r="D45" t="n">
        <v>13.24</v>
      </c>
      <c r="E45" t="n">
        <v>11.91</v>
      </c>
      <c r="F45" t="n">
        <v>11.48</v>
      </c>
      <c r="G45" t="n">
        <v>10.96</v>
      </c>
      <c r="H45" t="n">
        <v>10.38</v>
      </c>
      <c r="I45" t="n">
        <v>9.69</v>
      </c>
      <c r="J45" t="n">
        <v>9.56</v>
      </c>
      <c r="K45" t="n">
        <v>9.65</v>
      </c>
      <c r="L45" t="n">
        <v>8.890000000000001</v>
      </c>
      <c r="M45" t="n">
        <v>8.210000000000001</v>
      </c>
      <c r="N45" t="n">
        <v>8.82</v>
      </c>
      <c r="O45" t="n">
        <v>8.23</v>
      </c>
      <c r="P45" t="n">
        <v>7.85</v>
      </c>
      <c r="Q45" t="n">
        <v>7.41</v>
      </c>
      <c r="R45" t="n">
        <v>7.06</v>
      </c>
      <c r="S45" t="n">
        <v>6.46</v>
      </c>
      <c r="T45" t="n">
        <v>5.82</v>
      </c>
      <c r="U45" t="n">
        <v>5.86</v>
      </c>
      <c r="V45" t="n">
        <v>6.22</v>
      </c>
      <c r="W45" t="inlineStr">
        <is>
          <t>-</t>
        </is>
      </c>
    </row>
    <row r="46">
      <c r="A46" s="5" t="inlineStr">
        <is>
          <t>Cashflow je Aktie</t>
        </is>
      </c>
      <c r="B46" s="5" t="inlineStr">
        <is>
          <t>Cashflow per share</t>
        </is>
      </c>
      <c r="C46" t="n">
        <v>2.27</v>
      </c>
      <c r="D46" t="n">
        <v>2.41</v>
      </c>
      <c r="E46" t="n">
        <v>1.89</v>
      </c>
      <c r="F46" t="n">
        <v>1.67</v>
      </c>
      <c r="G46" t="n">
        <v>2.52</v>
      </c>
      <c r="H46" t="n">
        <v>2.01</v>
      </c>
      <c r="I46" t="n">
        <v>1.09</v>
      </c>
      <c r="J46" t="n">
        <v>1.03</v>
      </c>
      <c r="K46" t="n">
        <v>1.71</v>
      </c>
      <c r="L46" t="n">
        <v>1.55</v>
      </c>
      <c r="M46" t="n">
        <v>0.48</v>
      </c>
      <c r="N46" t="n">
        <v>1.16</v>
      </c>
      <c r="O46" t="n">
        <v>1.59</v>
      </c>
      <c r="P46" t="n">
        <v>1.47</v>
      </c>
      <c r="Q46" t="n">
        <v>0.86</v>
      </c>
      <c r="R46" t="n">
        <v>1.81</v>
      </c>
      <c r="S46" t="n">
        <v>0.34</v>
      </c>
      <c r="T46" t="n">
        <v>1.35</v>
      </c>
      <c r="U46" t="n">
        <v>1.27</v>
      </c>
      <c r="V46" t="n">
        <v>1.56</v>
      </c>
      <c r="W46" t="inlineStr">
        <is>
          <t>-</t>
        </is>
      </c>
    </row>
    <row r="47">
      <c r="A47" s="5" t="inlineStr">
        <is>
          <t>Bilanzsumme je Aktie</t>
        </is>
      </c>
      <c r="B47" s="5" t="inlineStr">
        <is>
          <t>Total assets per share</t>
        </is>
      </c>
      <c r="C47" t="n">
        <v>21.86</v>
      </c>
      <c r="D47" t="n">
        <v>18.36</v>
      </c>
      <c r="E47" t="n">
        <v>16.76</v>
      </c>
      <c r="F47" t="n">
        <v>15.56</v>
      </c>
      <c r="G47" t="n">
        <v>15.39</v>
      </c>
      <c r="H47" t="n">
        <v>14.87</v>
      </c>
      <c r="I47" t="n">
        <v>13.77</v>
      </c>
      <c r="J47" t="n">
        <v>13.88</v>
      </c>
      <c r="K47" t="n">
        <v>13.9</v>
      </c>
      <c r="L47" t="n">
        <v>12.85</v>
      </c>
      <c r="M47" t="n">
        <v>11.67</v>
      </c>
      <c r="N47" t="n">
        <v>12.89</v>
      </c>
      <c r="O47" t="n">
        <v>12.85</v>
      </c>
      <c r="P47" t="n">
        <v>12.47</v>
      </c>
      <c r="Q47" t="n">
        <v>12.22</v>
      </c>
      <c r="R47" t="n">
        <v>11.39</v>
      </c>
      <c r="S47" t="n">
        <v>10.64</v>
      </c>
      <c r="T47" t="n">
        <v>10.8</v>
      </c>
      <c r="U47" t="n">
        <v>10.78</v>
      </c>
      <c r="V47" t="n">
        <v>9.77</v>
      </c>
      <c r="W47" t="inlineStr">
        <is>
          <t>-</t>
        </is>
      </c>
    </row>
    <row r="48">
      <c r="A48" s="5" t="inlineStr">
        <is>
          <t>Personal am Ende des Jahres</t>
        </is>
      </c>
      <c r="B48" s="5" t="inlineStr">
        <is>
          <t>Staff at the end of year</t>
        </is>
      </c>
      <c r="C48" t="n">
        <v>1317</v>
      </c>
      <c r="D48" t="n">
        <v>1250</v>
      </c>
      <c r="E48" t="n">
        <v>1155</v>
      </c>
      <c r="F48" t="n">
        <v>1127</v>
      </c>
      <c r="G48" t="n">
        <v>1117</v>
      </c>
      <c r="H48" t="n">
        <v>1104</v>
      </c>
      <c r="I48" t="n">
        <v>1053</v>
      </c>
      <c r="J48" t="n">
        <v>1034</v>
      </c>
      <c r="K48" t="n">
        <v>988</v>
      </c>
      <c r="L48" t="n">
        <v>990</v>
      </c>
      <c r="M48" t="n">
        <v>1028</v>
      </c>
      <c r="N48" t="n">
        <v>1117</v>
      </c>
      <c r="O48" t="n">
        <v>1177</v>
      </c>
      <c r="P48" t="n">
        <v>1102</v>
      </c>
      <c r="Q48" t="n">
        <v>1028</v>
      </c>
      <c r="R48" t="n">
        <v>928</v>
      </c>
      <c r="S48" t="n">
        <v>874</v>
      </c>
      <c r="T48" t="n">
        <v>830</v>
      </c>
      <c r="U48" t="n">
        <v>624</v>
      </c>
      <c r="V48" t="n">
        <v>514</v>
      </c>
      <c r="W48" t="n">
        <v>477</v>
      </c>
    </row>
    <row r="49">
      <c r="A49" s="5" t="inlineStr">
        <is>
          <t>Personalaufwand in Mio. EUR</t>
        </is>
      </c>
      <c r="B49" s="5" t="inlineStr">
        <is>
          <t>Personnel expenses in M</t>
        </is>
      </c>
      <c r="C49" t="n">
        <v>94.8</v>
      </c>
      <c r="D49" t="n">
        <v>93.5</v>
      </c>
      <c r="E49" t="n">
        <v>86.8</v>
      </c>
      <c r="F49" t="n">
        <v>82</v>
      </c>
      <c r="G49" t="n">
        <v>79.3</v>
      </c>
      <c r="H49" t="n">
        <v>76.09999999999999</v>
      </c>
      <c r="I49" t="n">
        <v>69.59999999999999</v>
      </c>
      <c r="J49" t="n">
        <v>65.5</v>
      </c>
      <c r="K49" t="n">
        <v>62.2</v>
      </c>
      <c r="L49" t="n">
        <v>59.7</v>
      </c>
      <c r="M49" t="n">
        <v>49.4</v>
      </c>
      <c r="N49" t="n">
        <v>59.5</v>
      </c>
      <c r="O49" t="n">
        <v>62.9</v>
      </c>
      <c r="P49" t="n">
        <v>56.7</v>
      </c>
      <c r="Q49" t="n">
        <v>52.5</v>
      </c>
      <c r="R49" t="inlineStr">
        <is>
          <t>-</t>
        </is>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n">
        <v>71982</v>
      </c>
      <c r="D50" t="n">
        <v>74800</v>
      </c>
      <c r="E50" t="n">
        <v>75152</v>
      </c>
      <c r="F50" t="n">
        <v>72760</v>
      </c>
      <c r="G50" t="n">
        <v>70994</v>
      </c>
      <c r="H50" t="n">
        <v>68931</v>
      </c>
      <c r="I50" t="n">
        <v>66097</v>
      </c>
      <c r="J50" t="n">
        <v>63346</v>
      </c>
      <c r="K50" t="n">
        <v>62955</v>
      </c>
      <c r="L50" t="n">
        <v>60303</v>
      </c>
      <c r="M50" t="n">
        <v>48054</v>
      </c>
      <c r="N50" t="n">
        <v>53268</v>
      </c>
      <c r="O50" t="n">
        <v>53441</v>
      </c>
      <c r="P50" t="n">
        <v>51452</v>
      </c>
      <c r="Q50" t="n">
        <v>51070</v>
      </c>
      <c r="R50" t="inlineStr">
        <is>
          <t>-</t>
        </is>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223869</v>
      </c>
      <c r="D51" t="n">
        <v>222070</v>
      </c>
      <c r="E51" t="n">
        <v>216826</v>
      </c>
      <c r="F51" t="n">
        <v>202869</v>
      </c>
      <c r="G51" t="n">
        <v>196621</v>
      </c>
      <c r="H51" t="n">
        <v>187739</v>
      </c>
      <c r="I51" t="n">
        <v>179556</v>
      </c>
      <c r="J51" t="n">
        <v>174191</v>
      </c>
      <c r="K51" t="n">
        <v>196706</v>
      </c>
      <c r="L51" t="n">
        <v>186589</v>
      </c>
      <c r="M51" t="n">
        <v>120403</v>
      </c>
      <c r="N51" t="n">
        <v>156759</v>
      </c>
      <c r="O51" t="n">
        <v>149617</v>
      </c>
      <c r="P51" t="n">
        <v>145825</v>
      </c>
      <c r="Q51" t="n">
        <v>142996</v>
      </c>
      <c r="R51" t="n">
        <v>154418</v>
      </c>
      <c r="S51" t="n">
        <v>138901</v>
      </c>
      <c r="T51" t="n">
        <v>132168</v>
      </c>
      <c r="U51" t="n">
        <v>171474</v>
      </c>
      <c r="V51" t="n">
        <v>205836</v>
      </c>
      <c r="W51" t="n">
        <v>181551</v>
      </c>
    </row>
    <row r="52">
      <c r="A52" s="5" t="inlineStr">
        <is>
          <t>Bruttoergebnis je Mitarbeiter in EUR</t>
        </is>
      </c>
      <c r="B52" s="5" t="inlineStr">
        <is>
          <t>Gross Profit per employee</t>
        </is>
      </c>
      <c r="C52" t="n">
        <v>95368</v>
      </c>
      <c r="D52" t="n">
        <v>100400</v>
      </c>
      <c r="E52" t="n">
        <v>95325</v>
      </c>
      <c r="F52" t="n">
        <v>85892</v>
      </c>
      <c r="G52" t="n">
        <v>82005</v>
      </c>
      <c r="H52" t="n">
        <v>82790</v>
      </c>
      <c r="I52" t="n">
        <v>75214</v>
      </c>
      <c r="J52" t="n">
        <v>73598</v>
      </c>
      <c r="K52" t="n">
        <v>90688</v>
      </c>
      <c r="L52" t="n">
        <v>84646</v>
      </c>
      <c r="M52" t="n">
        <v>34922</v>
      </c>
      <c r="N52" t="n">
        <v>67681</v>
      </c>
      <c r="O52" t="n">
        <v>62107</v>
      </c>
      <c r="P52" t="n">
        <v>66243</v>
      </c>
      <c r="Q52" t="n">
        <v>68677</v>
      </c>
      <c r="R52" t="n">
        <v>79310</v>
      </c>
      <c r="S52" t="n">
        <v>70252</v>
      </c>
      <c r="T52" t="n">
        <v>64819</v>
      </c>
      <c r="U52" t="n">
        <v>79808</v>
      </c>
      <c r="V52" t="n">
        <v>106809</v>
      </c>
      <c r="W52" t="inlineStr">
        <is>
          <t>-</t>
        </is>
      </c>
    </row>
    <row r="53">
      <c r="A53" s="5" t="inlineStr">
        <is>
          <t>Gewinn je Mitarbeiter in EUR</t>
        </is>
      </c>
      <c r="B53" s="5" t="inlineStr">
        <is>
          <t>Earnings per employee</t>
        </is>
      </c>
      <c r="C53" t="n">
        <v>65072</v>
      </c>
      <c r="D53" t="n">
        <v>28320</v>
      </c>
      <c r="E53" t="n">
        <v>21558</v>
      </c>
      <c r="F53" t="n">
        <v>14108</v>
      </c>
      <c r="G53" t="n">
        <v>14503</v>
      </c>
      <c r="H53" t="n">
        <v>16576</v>
      </c>
      <c r="I53" t="n">
        <v>8927</v>
      </c>
      <c r="J53" t="n">
        <v>7737</v>
      </c>
      <c r="K53" t="n">
        <v>19130</v>
      </c>
      <c r="L53" t="n">
        <v>17980</v>
      </c>
      <c r="M53" t="n">
        <v>-11868</v>
      </c>
      <c r="N53" t="n">
        <v>9490</v>
      </c>
      <c r="O53" t="n">
        <v>7477</v>
      </c>
      <c r="P53" t="n">
        <v>9710</v>
      </c>
      <c r="Q53" t="n">
        <v>9728</v>
      </c>
      <c r="R53" t="n">
        <v>17565</v>
      </c>
      <c r="S53" t="n">
        <v>11442</v>
      </c>
      <c r="T53" t="n">
        <v>10723</v>
      </c>
      <c r="U53" t="n">
        <v>18590</v>
      </c>
      <c r="V53" t="n">
        <v>32296</v>
      </c>
      <c r="W53" t="inlineStr">
        <is>
          <t>-</t>
        </is>
      </c>
    </row>
    <row r="54">
      <c r="A54" s="5" t="inlineStr">
        <is>
          <t>KGV (Kurs/Gewinn)</t>
        </is>
      </c>
      <c r="B54" s="5" t="inlineStr">
        <is>
          <t>PE (price/earnings)</t>
        </is>
      </c>
      <c r="C54" t="n">
        <v>6.5</v>
      </c>
      <c r="D54" t="n">
        <v>10.8</v>
      </c>
      <c r="E54" t="n">
        <v>18.3</v>
      </c>
      <c r="F54" t="n">
        <v>17.8</v>
      </c>
      <c r="G54" t="n">
        <v>19.5</v>
      </c>
      <c r="H54" t="n">
        <v>17.2</v>
      </c>
      <c r="I54" t="n">
        <v>21.8</v>
      </c>
      <c r="J54" t="n">
        <v>17.4</v>
      </c>
      <c r="K54" t="n">
        <v>8.1</v>
      </c>
      <c r="L54" t="n">
        <v>10.2</v>
      </c>
      <c r="M54" t="inlineStr">
        <is>
          <t>-</t>
        </is>
      </c>
      <c r="N54" t="n">
        <v>4.2</v>
      </c>
      <c r="O54" t="n">
        <v>16.3</v>
      </c>
      <c r="P54" t="n">
        <v>13.8</v>
      </c>
      <c r="Q54" t="n">
        <v>17.3</v>
      </c>
      <c r="R54" t="n">
        <v>13.9</v>
      </c>
      <c r="S54" t="n">
        <v>23.8</v>
      </c>
      <c r="T54" t="n">
        <v>17.4</v>
      </c>
      <c r="U54" t="n">
        <v>23.4</v>
      </c>
      <c r="V54" t="n">
        <v>30.9</v>
      </c>
      <c r="W54" t="n">
        <v>47.6</v>
      </c>
    </row>
    <row r="55">
      <c r="A55" s="5" t="inlineStr">
        <is>
          <t>KUV (Kurs/Umsatz)</t>
        </is>
      </c>
      <c r="B55" s="5" t="inlineStr">
        <is>
          <t>PS (price/sales)</t>
        </is>
      </c>
      <c r="C55" t="n">
        <v>1.94</v>
      </c>
      <c r="D55" t="n">
        <v>1.4</v>
      </c>
      <c r="E55" t="n">
        <v>1.85</v>
      </c>
      <c r="F55" t="n">
        <v>1.25</v>
      </c>
      <c r="G55" t="n">
        <v>1.45</v>
      </c>
      <c r="H55" t="n">
        <v>1.54</v>
      </c>
      <c r="I55" t="n">
        <v>1.11</v>
      </c>
      <c r="J55" t="n">
        <v>0.78</v>
      </c>
      <c r="K55" t="n">
        <v>0.8</v>
      </c>
      <c r="L55" t="n">
        <v>0.99</v>
      </c>
      <c r="M55" t="n">
        <v>1.05</v>
      </c>
      <c r="N55" t="n">
        <v>0.25</v>
      </c>
      <c r="O55" t="n">
        <v>0.8100000000000001</v>
      </c>
      <c r="P55" t="n">
        <v>0.92</v>
      </c>
      <c r="Q55" t="n">
        <v>1.19</v>
      </c>
      <c r="R55" t="n">
        <v>1.59</v>
      </c>
      <c r="S55" t="n">
        <v>1.97</v>
      </c>
      <c r="T55" t="n">
        <v>1.41</v>
      </c>
      <c r="U55" t="n">
        <v>2.53</v>
      </c>
      <c r="V55" t="n">
        <v>4.85</v>
      </c>
      <c r="W55" t="inlineStr">
        <is>
          <t>-</t>
        </is>
      </c>
    </row>
    <row r="56">
      <c r="A56" s="5" t="inlineStr">
        <is>
          <t>KBV (Kurs/Buchwert)</t>
        </is>
      </c>
      <c r="B56" s="5" t="inlineStr">
        <is>
          <t>PB (price/book value)</t>
        </is>
      </c>
      <c r="C56" t="n">
        <v>1.69</v>
      </c>
      <c r="D56" t="n">
        <v>1.46</v>
      </c>
      <c r="E56" t="n">
        <v>1.94</v>
      </c>
      <c r="F56" t="n">
        <v>1.24</v>
      </c>
      <c r="G56" t="n">
        <v>1.46</v>
      </c>
      <c r="H56" t="n">
        <v>1.56</v>
      </c>
      <c r="I56" t="n">
        <v>1.1</v>
      </c>
      <c r="J56" t="n">
        <v>0.75</v>
      </c>
      <c r="K56" t="n">
        <v>0.83</v>
      </c>
      <c r="L56" t="n">
        <v>1.06</v>
      </c>
      <c r="M56" t="n">
        <v>0.82</v>
      </c>
      <c r="N56" t="n">
        <v>0.26</v>
      </c>
      <c r="O56" t="n">
        <v>0.89</v>
      </c>
      <c r="P56" t="n">
        <v>0.97</v>
      </c>
      <c r="Q56" t="n">
        <v>1.21</v>
      </c>
      <c r="R56" t="n">
        <v>1.67</v>
      </c>
      <c r="S56" t="n">
        <v>1.92</v>
      </c>
      <c r="T56" t="n">
        <v>1.38</v>
      </c>
      <c r="U56" t="n">
        <v>2.4</v>
      </c>
      <c r="V56" t="n">
        <v>4.28</v>
      </c>
      <c r="W56" t="inlineStr">
        <is>
          <t>-</t>
        </is>
      </c>
    </row>
    <row r="57">
      <c r="A57" s="5" t="inlineStr">
        <is>
          <t>KCV (Kurs/Cashflow)</t>
        </is>
      </c>
      <c r="B57" s="5" t="inlineStr">
        <is>
          <t>PC (price/cashflow)</t>
        </is>
      </c>
      <c r="C57" t="n">
        <v>12.57</v>
      </c>
      <c r="D57" t="n">
        <v>8.039999999999999</v>
      </c>
      <c r="E57" t="n">
        <v>12.24</v>
      </c>
      <c r="F57" t="n">
        <v>8.539999999999999</v>
      </c>
      <c r="G57" t="n">
        <v>6.34</v>
      </c>
      <c r="H57" t="n">
        <v>8.039999999999999</v>
      </c>
      <c r="I57" t="n">
        <v>9.84</v>
      </c>
      <c r="J57" t="n">
        <v>6.91</v>
      </c>
      <c r="K57" t="n">
        <v>4.65</v>
      </c>
      <c r="L57" t="n">
        <v>6.09</v>
      </c>
      <c r="M57" t="n">
        <v>13.83</v>
      </c>
      <c r="N57" t="n">
        <v>1.98</v>
      </c>
      <c r="O57" t="n">
        <v>4.63</v>
      </c>
      <c r="P57" t="n">
        <v>5.16</v>
      </c>
      <c r="Q57" t="n">
        <v>10.46</v>
      </c>
      <c r="R57" t="n">
        <v>6.53</v>
      </c>
      <c r="S57" t="n">
        <v>36.82</v>
      </c>
      <c r="T57" t="n">
        <v>5.95</v>
      </c>
      <c r="U57" t="n">
        <v>11.02</v>
      </c>
      <c r="V57" t="n">
        <v>17</v>
      </c>
      <c r="W57" t="inlineStr">
        <is>
          <t>-</t>
        </is>
      </c>
    </row>
    <row r="58">
      <c r="A58" s="5" t="inlineStr">
        <is>
          <t>Dividendenrendite in %</t>
        </is>
      </c>
      <c r="B58" s="5" t="inlineStr">
        <is>
          <t>Dividend Yield in %</t>
        </is>
      </c>
      <c r="C58" t="n">
        <v>1.82</v>
      </c>
      <c r="D58" t="n">
        <v>2.69</v>
      </c>
      <c r="E58" t="n">
        <v>1.73</v>
      </c>
      <c r="F58" t="n">
        <v>2.46</v>
      </c>
      <c r="G58" t="n">
        <v>2.06</v>
      </c>
      <c r="H58" t="n">
        <v>2.04</v>
      </c>
      <c r="I58" t="n">
        <v>2.34</v>
      </c>
      <c r="J58" t="n">
        <v>3.5</v>
      </c>
      <c r="K58" t="n">
        <v>3.14</v>
      </c>
      <c r="L58" t="n">
        <v>2.13</v>
      </c>
      <c r="M58" t="inlineStr">
        <is>
          <t>-</t>
        </is>
      </c>
      <c r="N58" t="inlineStr">
        <is>
          <t>-</t>
        </is>
      </c>
      <c r="O58" t="inlineStr">
        <is>
          <t>-</t>
        </is>
      </c>
      <c r="P58" t="inlineStr">
        <is>
          <t>-</t>
        </is>
      </c>
      <c r="Q58" t="inlineStr">
        <is>
          <t>-</t>
        </is>
      </c>
      <c r="R58" t="n">
        <v>1.78</v>
      </c>
      <c r="S58" t="n">
        <v>1.05</v>
      </c>
      <c r="T58" t="inlineStr">
        <is>
          <t>-</t>
        </is>
      </c>
      <c r="U58" t="inlineStr">
        <is>
          <t>-</t>
        </is>
      </c>
      <c r="V58" t="n">
        <v>3.42</v>
      </c>
      <c r="W58" t="n">
        <v>1.04</v>
      </c>
    </row>
    <row r="59">
      <c r="A59" s="5" t="inlineStr">
        <is>
          <t>Gewinnrendite in %</t>
        </is>
      </c>
      <c r="B59" s="5" t="inlineStr">
        <is>
          <t>Return on profit in %</t>
        </is>
      </c>
      <c r="C59" t="n">
        <v>15.3</v>
      </c>
      <c r="D59" t="n">
        <v>9.199999999999999</v>
      </c>
      <c r="E59" t="n">
        <v>5.5</v>
      </c>
      <c r="F59" t="n">
        <v>5.6</v>
      </c>
      <c r="G59" t="n">
        <v>5.1</v>
      </c>
      <c r="H59" t="n">
        <v>5.8</v>
      </c>
      <c r="I59" t="n">
        <v>4.6</v>
      </c>
      <c r="J59" t="n">
        <v>5.7</v>
      </c>
      <c r="K59" t="n">
        <v>12.3</v>
      </c>
      <c r="L59" t="n">
        <v>9.800000000000001</v>
      </c>
      <c r="M59" t="n">
        <v>-7.8</v>
      </c>
      <c r="N59" t="n">
        <v>23.9</v>
      </c>
      <c r="O59" t="n">
        <v>6.1</v>
      </c>
      <c r="P59" t="n">
        <v>7.3</v>
      </c>
      <c r="Q59" t="n">
        <v>5.8</v>
      </c>
      <c r="R59" t="n">
        <v>7.2</v>
      </c>
      <c r="S59" t="n">
        <v>4.2</v>
      </c>
      <c r="T59" t="n">
        <v>5.7</v>
      </c>
      <c r="U59" t="n">
        <v>4.3</v>
      </c>
      <c r="V59" t="n">
        <v>3.2</v>
      </c>
      <c r="W59" t="n">
        <v>2.1</v>
      </c>
    </row>
    <row r="60">
      <c r="A60" s="5" t="inlineStr">
        <is>
          <t>Eigenkapitalrendite in %</t>
        </is>
      </c>
      <c r="B60" s="5" t="inlineStr">
        <is>
          <t>Return on Equity in %</t>
        </is>
      </c>
      <c r="C60" t="n">
        <v>25.27</v>
      </c>
      <c r="D60" t="n">
        <v>13.3</v>
      </c>
      <c r="E60" t="n">
        <v>10.4</v>
      </c>
      <c r="F60" t="n">
        <v>6.89</v>
      </c>
      <c r="G60" t="n">
        <v>7.41</v>
      </c>
      <c r="H60" t="n">
        <v>8.880000000000001</v>
      </c>
      <c r="I60" t="n">
        <v>4.93</v>
      </c>
      <c r="J60" t="n">
        <v>4.27</v>
      </c>
      <c r="K60" t="n">
        <v>10.09</v>
      </c>
      <c r="L60" t="n">
        <v>10.32</v>
      </c>
      <c r="M60" t="n">
        <v>-7.66</v>
      </c>
      <c r="N60" t="n">
        <v>6.19</v>
      </c>
      <c r="O60" t="n">
        <v>5.51</v>
      </c>
      <c r="P60" t="n">
        <v>7.03</v>
      </c>
      <c r="Q60" t="n">
        <v>6.95</v>
      </c>
      <c r="R60" t="n">
        <v>11.97</v>
      </c>
      <c r="S60" t="n">
        <v>8.02</v>
      </c>
      <c r="T60" t="n">
        <v>7.92</v>
      </c>
      <c r="U60" t="n">
        <v>10.26</v>
      </c>
      <c r="V60" t="n">
        <v>13.83</v>
      </c>
      <c r="W60" t="inlineStr">
        <is>
          <t>-</t>
        </is>
      </c>
    </row>
    <row r="61">
      <c r="A61" s="5" t="inlineStr">
        <is>
          <t>Umsatzrendite in %</t>
        </is>
      </c>
      <c r="B61" s="5" t="inlineStr">
        <is>
          <t>Return on sales in %</t>
        </is>
      </c>
      <c r="C61" t="n">
        <v>29.07</v>
      </c>
      <c r="D61" t="n">
        <v>12.75</v>
      </c>
      <c r="E61" t="n">
        <v>9.94</v>
      </c>
      <c r="F61" t="n">
        <v>6.96</v>
      </c>
      <c r="G61" t="n">
        <v>7.38</v>
      </c>
      <c r="H61" t="n">
        <v>8.74</v>
      </c>
      <c r="I61" t="n">
        <v>4.97</v>
      </c>
      <c r="J61" t="n">
        <v>4.44</v>
      </c>
      <c r="K61" t="n">
        <v>9.73</v>
      </c>
      <c r="L61" t="n">
        <v>9.640000000000001</v>
      </c>
      <c r="M61" t="n">
        <v>-9.85</v>
      </c>
      <c r="N61" t="n">
        <v>6.05</v>
      </c>
      <c r="O61" t="n">
        <v>5</v>
      </c>
      <c r="P61" t="n">
        <v>6.66</v>
      </c>
      <c r="Q61" t="n">
        <v>6.8</v>
      </c>
      <c r="R61" t="n">
        <v>11.37</v>
      </c>
      <c r="S61" t="n">
        <v>8.24</v>
      </c>
      <c r="T61" t="n">
        <v>8.109999999999999</v>
      </c>
      <c r="U61" t="n">
        <v>10.84</v>
      </c>
      <c r="V61" t="n">
        <v>15.69</v>
      </c>
      <c r="W61" t="inlineStr">
        <is>
          <t>-</t>
        </is>
      </c>
    </row>
    <row r="62">
      <c r="A62" s="5" t="inlineStr">
        <is>
          <t>Gesamtkapitalrendite in %</t>
        </is>
      </c>
      <c r="B62" s="5" t="inlineStr">
        <is>
          <t>Total Return on Investment in %</t>
        </is>
      </c>
      <c r="C62" t="n">
        <v>19.86</v>
      </c>
      <c r="D62" t="n">
        <v>10.02</v>
      </c>
      <c r="E62" t="n">
        <v>8.25</v>
      </c>
      <c r="F62" t="n">
        <v>5.98</v>
      </c>
      <c r="G62" t="n">
        <v>6.16</v>
      </c>
      <c r="H62" t="n">
        <v>6.8</v>
      </c>
      <c r="I62" t="n">
        <v>4.32</v>
      </c>
      <c r="J62" t="n">
        <v>4.26</v>
      </c>
      <c r="K62" t="n">
        <v>7.89</v>
      </c>
      <c r="L62" t="n">
        <v>7.14</v>
      </c>
      <c r="M62" t="n">
        <v>-5.39</v>
      </c>
      <c r="N62" t="n">
        <v>4.24</v>
      </c>
      <c r="O62" t="n">
        <v>3.53</v>
      </c>
      <c r="P62" t="n">
        <v>4.42</v>
      </c>
      <c r="Q62" t="n">
        <v>4.22</v>
      </c>
      <c r="R62" t="n">
        <v>7.42</v>
      </c>
      <c r="S62" t="n">
        <v>4.87</v>
      </c>
      <c r="T62" t="n">
        <v>4.27</v>
      </c>
      <c r="U62" t="n">
        <v>5.58</v>
      </c>
      <c r="V62" t="n">
        <v>8.81</v>
      </c>
      <c r="W62" t="inlineStr">
        <is>
          <t>-</t>
        </is>
      </c>
    </row>
    <row r="63">
      <c r="A63" s="5" t="inlineStr">
        <is>
          <t>Return on Investment in %</t>
        </is>
      </c>
      <c r="B63" s="5" t="inlineStr">
        <is>
          <t>Return on Investment in %</t>
        </is>
      </c>
      <c r="C63" t="n">
        <v>19.5</v>
      </c>
      <c r="D63" t="n">
        <v>9.59</v>
      </c>
      <c r="E63" t="n">
        <v>7.39</v>
      </c>
      <c r="F63" t="n">
        <v>5.08</v>
      </c>
      <c r="G63" t="n">
        <v>5.28</v>
      </c>
      <c r="H63" t="n">
        <v>6.19</v>
      </c>
      <c r="I63" t="n">
        <v>3.47</v>
      </c>
      <c r="J63" t="n">
        <v>2.94</v>
      </c>
      <c r="K63" t="n">
        <v>7</v>
      </c>
      <c r="L63" t="n">
        <v>7.14</v>
      </c>
      <c r="M63" t="n">
        <v>-5.39</v>
      </c>
      <c r="N63" t="n">
        <v>4.24</v>
      </c>
      <c r="O63" t="n">
        <v>3.53</v>
      </c>
      <c r="P63" t="n">
        <v>4.42</v>
      </c>
      <c r="Q63" t="n">
        <v>4.22</v>
      </c>
      <c r="R63" t="n">
        <v>7.42</v>
      </c>
      <c r="S63" t="n">
        <v>4.87</v>
      </c>
      <c r="T63" t="n">
        <v>4.27</v>
      </c>
      <c r="U63" t="n">
        <v>5.58</v>
      </c>
      <c r="V63" t="n">
        <v>8.81</v>
      </c>
      <c r="W63" t="inlineStr">
        <is>
          <t>-</t>
        </is>
      </c>
    </row>
    <row r="64">
      <c r="A64" s="5" t="inlineStr">
        <is>
          <t>Arbeitsintensität in %</t>
        </is>
      </c>
      <c r="B64" s="5" t="inlineStr">
        <is>
          <t>Work Intensity in %</t>
        </is>
      </c>
      <c r="C64" t="n">
        <v>56.15</v>
      </c>
      <c r="D64" t="n">
        <v>49.15</v>
      </c>
      <c r="E64" t="n">
        <v>48.68</v>
      </c>
      <c r="F64" t="n">
        <v>49.82</v>
      </c>
      <c r="G64" t="n">
        <v>51.58</v>
      </c>
      <c r="H64" t="n">
        <v>48.51</v>
      </c>
      <c r="I64" t="n">
        <v>43.23</v>
      </c>
      <c r="J64" t="n">
        <v>52.94</v>
      </c>
      <c r="K64" t="n">
        <v>55.98</v>
      </c>
      <c r="L64" t="n">
        <v>53.57</v>
      </c>
      <c r="M64" t="n">
        <v>47.22</v>
      </c>
      <c r="N64" t="n">
        <v>48.78</v>
      </c>
      <c r="O64" t="n">
        <v>44.97</v>
      </c>
      <c r="P64" t="n">
        <v>42.37</v>
      </c>
      <c r="Q64" t="n">
        <v>38.19</v>
      </c>
      <c r="R64" t="n">
        <v>35.3</v>
      </c>
      <c r="S64" t="n">
        <v>40.57</v>
      </c>
      <c r="T64" t="n">
        <v>30.6</v>
      </c>
      <c r="U64" t="n">
        <v>41.3</v>
      </c>
      <c r="V64" t="n">
        <v>61.86</v>
      </c>
      <c r="W64" t="inlineStr">
        <is>
          <t>-</t>
        </is>
      </c>
    </row>
    <row r="65">
      <c r="A65" s="5" t="inlineStr">
        <is>
          <t>Eigenkapitalquote in %</t>
        </is>
      </c>
      <c r="B65" s="5" t="inlineStr">
        <is>
          <t>Equity Ratio in %</t>
        </is>
      </c>
      <c r="C65" t="n">
        <v>77.16</v>
      </c>
      <c r="D65" t="n">
        <v>72.09</v>
      </c>
      <c r="E65" t="n">
        <v>71.09</v>
      </c>
      <c r="F65" t="n">
        <v>73.76000000000001</v>
      </c>
      <c r="G65" t="n">
        <v>71.2</v>
      </c>
      <c r="H65" t="n">
        <v>69.77</v>
      </c>
      <c r="I65" t="n">
        <v>70.36</v>
      </c>
      <c r="J65" t="n">
        <v>68.88</v>
      </c>
      <c r="K65" t="n">
        <v>69.40000000000001</v>
      </c>
      <c r="L65" t="n">
        <v>69.22</v>
      </c>
      <c r="M65" t="n">
        <v>70.36</v>
      </c>
      <c r="N65" t="n">
        <v>68.45</v>
      </c>
      <c r="O65" t="n">
        <v>64.06</v>
      </c>
      <c r="P65" t="n">
        <v>62.96</v>
      </c>
      <c r="Q65" t="n">
        <v>60.68</v>
      </c>
      <c r="R65" t="n">
        <v>61.97</v>
      </c>
      <c r="S65" t="n">
        <v>60.74</v>
      </c>
      <c r="T65" t="n">
        <v>53.91</v>
      </c>
      <c r="U65" t="n">
        <v>54.38</v>
      </c>
      <c r="V65" t="n">
        <v>63.66</v>
      </c>
      <c r="W65" t="inlineStr">
        <is>
          <t>-</t>
        </is>
      </c>
    </row>
    <row r="66">
      <c r="A66" s="5" t="inlineStr">
        <is>
          <t>Fremdkapitalquote in %</t>
        </is>
      </c>
      <c r="B66" s="5" t="inlineStr">
        <is>
          <t>Debt Ratio in %</t>
        </is>
      </c>
      <c r="C66" t="n">
        <v>22.84</v>
      </c>
      <c r="D66" t="n">
        <v>27.91</v>
      </c>
      <c r="E66" t="n">
        <v>28.91</v>
      </c>
      <c r="F66" t="n">
        <v>26.24</v>
      </c>
      <c r="G66" t="n">
        <v>28.8</v>
      </c>
      <c r="H66" t="n">
        <v>30.23</v>
      </c>
      <c r="I66" t="n">
        <v>29.64</v>
      </c>
      <c r="J66" t="n">
        <v>31.12</v>
      </c>
      <c r="K66" t="n">
        <v>30.6</v>
      </c>
      <c r="L66" t="n">
        <v>30.78</v>
      </c>
      <c r="M66" t="n">
        <v>29.64</v>
      </c>
      <c r="N66" t="n">
        <v>31.55</v>
      </c>
      <c r="O66" t="n">
        <v>35.94</v>
      </c>
      <c r="P66" t="n">
        <v>37.04</v>
      </c>
      <c r="Q66" t="n">
        <v>39.32</v>
      </c>
      <c r="R66" t="n">
        <v>38.03</v>
      </c>
      <c r="S66" t="n">
        <v>39.26</v>
      </c>
      <c r="T66" t="n">
        <v>46.09</v>
      </c>
      <c r="U66" t="n">
        <v>45.63</v>
      </c>
      <c r="V66" t="n">
        <v>36.34</v>
      </c>
      <c r="W66" t="inlineStr">
        <is>
          <t>-</t>
        </is>
      </c>
    </row>
    <row r="67">
      <c r="A67" s="5" t="inlineStr">
        <is>
          <t>Verschuldungsgrad in %</t>
        </is>
      </c>
      <c r="B67" s="5" t="inlineStr">
        <is>
          <t>Finance Gearing in %</t>
        </is>
      </c>
      <c r="C67" t="n">
        <v>29.61</v>
      </c>
      <c r="D67" t="n">
        <v>38.71</v>
      </c>
      <c r="E67" t="n">
        <v>40.67</v>
      </c>
      <c r="F67" t="n">
        <v>35.57</v>
      </c>
      <c r="G67" t="n">
        <v>40.46</v>
      </c>
      <c r="H67" t="n">
        <v>43.33</v>
      </c>
      <c r="I67" t="n">
        <v>42.13</v>
      </c>
      <c r="J67" t="n">
        <v>45.17</v>
      </c>
      <c r="K67" t="n">
        <v>44.1</v>
      </c>
      <c r="L67" t="n">
        <v>44.46</v>
      </c>
      <c r="M67" t="n">
        <v>42.12</v>
      </c>
      <c r="N67" t="n">
        <v>46.09</v>
      </c>
      <c r="O67" t="n">
        <v>56.11</v>
      </c>
      <c r="P67" t="n">
        <v>58.83</v>
      </c>
      <c r="Q67" t="n">
        <v>64.81</v>
      </c>
      <c r="R67" t="n">
        <v>61.38</v>
      </c>
      <c r="S67" t="n">
        <v>64.64</v>
      </c>
      <c r="T67" t="n">
        <v>85.5</v>
      </c>
      <c r="U67" t="n">
        <v>83.91</v>
      </c>
      <c r="V67" t="n">
        <v>57.08</v>
      </c>
      <c r="W67" t="inlineStr">
        <is>
          <t>-</t>
        </is>
      </c>
    </row>
    <row r="68">
      <c r="A68" s="5" t="inlineStr">
        <is>
          <t>Bruttoergebnis Marge in %</t>
        </is>
      </c>
      <c r="B68" s="5" t="inlineStr">
        <is>
          <t>Gross Profit Marge in %</t>
        </is>
      </c>
      <c r="C68" t="n">
        <v>42.61</v>
      </c>
      <c r="D68" t="n">
        <v>45.21</v>
      </c>
      <c r="E68" t="n">
        <v>43.97</v>
      </c>
      <c r="F68" t="n">
        <v>42.34</v>
      </c>
      <c r="G68" t="n">
        <v>41.71</v>
      </c>
      <c r="H68" t="n">
        <v>43.63</v>
      </c>
      <c r="I68" t="n">
        <v>41.88</v>
      </c>
      <c r="J68" t="n">
        <v>42.25</v>
      </c>
      <c r="K68" t="n">
        <v>46.11</v>
      </c>
      <c r="L68" t="n">
        <v>45.37</v>
      </c>
      <c r="M68" t="n">
        <v>29</v>
      </c>
      <c r="N68" t="n">
        <v>43.18</v>
      </c>
      <c r="O68" t="n">
        <v>41.51</v>
      </c>
      <c r="P68" t="n">
        <v>45.43</v>
      </c>
      <c r="Q68" t="n">
        <v>48.03</v>
      </c>
      <c r="R68" t="n">
        <v>51.36</v>
      </c>
      <c r="S68" t="n">
        <v>50.58</v>
      </c>
      <c r="T68" t="n">
        <v>49.04</v>
      </c>
      <c r="U68" t="n">
        <v>46.54</v>
      </c>
      <c r="V68" t="n">
        <v>51.89</v>
      </c>
    </row>
    <row r="69">
      <c r="A69" s="5" t="inlineStr">
        <is>
          <t>Kurzfristige Vermögensquote in %</t>
        </is>
      </c>
      <c r="B69" s="5" t="inlineStr">
        <is>
          <t>Current Assets Ratio in %</t>
        </is>
      </c>
      <c r="C69" t="n">
        <v>56.15</v>
      </c>
      <c r="D69" t="n">
        <v>49.15</v>
      </c>
      <c r="E69" t="n">
        <v>48.68</v>
      </c>
      <c r="F69" t="n">
        <v>49.82</v>
      </c>
      <c r="G69" t="n">
        <v>51.58</v>
      </c>
      <c r="H69" t="n">
        <v>48.51</v>
      </c>
      <c r="I69" t="n">
        <v>43.23</v>
      </c>
      <c r="J69" t="n">
        <v>52.94</v>
      </c>
      <c r="K69" t="n">
        <v>55.98</v>
      </c>
      <c r="L69" t="n">
        <v>53.57</v>
      </c>
      <c r="M69" t="n">
        <v>47.22</v>
      </c>
      <c r="N69" t="n">
        <v>48.78</v>
      </c>
      <c r="O69" t="n">
        <v>44.97</v>
      </c>
      <c r="P69" t="n">
        <v>42.37</v>
      </c>
      <c r="Q69" t="n">
        <v>38.19</v>
      </c>
      <c r="R69" t="n">
        <v>35.3</v>
      </c>
      <c r="S69" t="n">
        <v>40.57</v>
      </c>
      <c r="T69" t="n">
        <v>30.6</v>
      </c>
      <c r="U69" t="n">
        <v>41.3</v>
      </c>
      <c r="V69" t="n">
        <v>61.86</v>
      </c>
    </row>
    <row r="70">
      <c r="A70" s="5" t="inlineStr">
        <is>
          <t>Nettogewinn Marge in %</t>
        </is>
      </c>
      <c r="B70" s="5" t="inlineStr">
        <is>
          <t>Net Profit Marge in %</t>
        </is>
      </c>
      <c r="C70" t="n">
        <v>29.07</v>
      </c>
      <c r="D70" t="n">
        <v>12.75</v>
      </c>
      <c r="E70" t="n">
        <v>9.94</v>
      </c>
      <c r="F70" t="n">
        <v>6.96</v>
      </c>
      <c r="G70" t="n">
        <v>7.38</v>
      </c>
      <c r="H70" t="n">
        <v>8.74</v>
      </c>
      <c r="I70" t="n">
        <v>4.97</v>
      </c>
      <c r="J70" t="n">
        <v>4.44</v>
      </c>
      <c r="K70" t="n">
        <v>9.73</v>
      </c>
      <c r="L70" t="n">
        <v>9.640000000000001</v>
      </c>
      <c r="M70" t="n">
        <v>-9.85</v>
      </c>
      <c r="N70" t="n">
        <v>6.05</v>
      </c>
      <c r="O70" t="n">
        <v>5</v>
      </c>
      <c r="P70" t="n">
        <v>6.66</v>
      </c>
      <c r="Q70" t="n">
        <v>6.8</v>
      </c>
      <c r="R70" t="n">
        <v>11.37</v>
      </c>
      <c r="S70" t="n">
        <v>8.24</v>
      </c>
      <c r="T70" t="n">
        <v>8.109999999999999</v>
      </c>
      <c r="U70" t="n">
        <v>10.84</v>
      </c>
      <c r="V70" t="n">
        <v>15.69</v>
      </c>
    </row>
    <row r="71">
      <c r="A71" s="5" t="inlineStr">
        <is>
          <t>Operative Ergebnis Marge in %</t>
        </is>
      </c>
      <c r="B71" s="5" t="inlineStr">
        <is>
          <t>EBIT Marge in %</t>
        </is>
      </c>
      <c r="C71" t="n">
        <v>13.87</v>
      </c>
      <c r="D71" t="n">
        <v>18.34</v>
      </c>
      <c r="E71" t="n">
        <v>15.93</v>
      </c>
      <c r="F71" t="n">
        <v>10.06</v>
      </c>
      <c r="G71" t="n">
        <v>10.11</v>
      </c>
      <c r="H71" t="n">
        <v>9.59</v>
      </c>
      <c r="I71" t="n">
        <v>5.45</v>
      </c>
      <c r="J71" t="n">
        <v>4.16</v>
      </c>
      <c r="K71" t="n">
        <v>12.45</v>
      </c>
      <c r="L71" t="n">
        <v>12.89</v>
      </c>
      <c r="M71" t="n">
        <v>-11.95</v>
      </c>
      <c r="N71" t="n">
        <v>8.789999999999999</v>
      </c>
      <c r="O71" t="n">
        <v>8.23</v>
      </c>
      <c r="P71" t="n">
        <v>12.2</v>
      </c>
      <c r="Q71" t="n">
        <v>13.67</v>
      </c>
      <c r="R71" t="n">
        <v>20.66</v>
      </c>
      <c r="S71" t="n">
        <v>17.79</v>
      </c>
      <c r="T71" t="n">
        <v>16.68</v>
      </c>
      <c r="U71" t="n">
        <v>15.89</v>
      </c>
      <c r="V71" t="n">
        <v>26.18</v>
      </c>
    </row>
    <row r="72">
      <c r="A72" s="5" t="inlineStr">
        <is>
          <t>Vermögensumsschlag in %</t>
        </is>
      </c>
      <c r="B72" s="5" t="inlineStr">
        <is>
          <t>Asset Turnover in %</t>
        </is>
      </c>
      <c r="C72" t="n">
        <v>67.08</v>
      </c>
      <c r="D72" t="n">
        <v>75.20999999999999</v>
      </c>
      <c r="E72" t="n">
        <v>74.31999999999999</v>
      </c>
      <c r="F72" t="n">
        <v>73.06</v>
      </c>
      <c r="G72" t="n">
        <v>71.55</v>
      </c>
      <c r="H72" t="n">
        <v>70.92</v>
      </c>
      <c r="I72" t="n">
        <v>69.8</v>
      </c>
      <c r="J72" t="n">
        <v>66.16</v>
      </c>
      <c r="K72" t="n">
        <v>71.98999999999999</v>
      </c>
      <c r="L72" t="n">
        <v>74.12</v>
      </c>
      <c r="M72" t="n">
        <v>54.68</v>
      </c>
      <c r="N72" t="n">
        <v>70.01000000000001</v>
      </c>
      <c r="O72" t="n">
        <v>70.64</v>
      </c>
      <c r="P72" t="n">
        <v>66.43000000000001</v>
      </c>
      <c r="Q72" t="n">
        <v>62.03</v>
      </c>
      <c r="R72" t="n">
        <v>65.2</v>
      </c>
      <c r="S72" t="n">
        <v>59.13</v>
      </c>
      <c r="T72" t="n">
        <v>52.61</v>
      </c>
      <c r="U72" t="n">
        <v>51.44</v>
      </c>
      <c r="V72" t="n">
        <v>56.13</v>
      </c>
    </row>
    <row r="73">
      <c r="A73" s="5" t="inlineStr">
        <is>
          <t>Langfristige Vermögensquote in %</t>
        </is>
      </c>
      <c r="B73" s="5" t="inlineStr">
        <is>
          <t>Non-Current Assets Ratio in %</t>
        </is>
      </c>
      <c r="C73" t="n">
        <v>43.85</v>
      </c>
      <c r="D73" t="n">
        <v>50.85</v>
      </c>
      <c r="E73" t="n">
        <v>51.32</v>
      </c>
      <c r="F73" t="n">
        <v>50.18</v>
      </c>
      <c r="G73" t="n">
        <v>48.42</v>
      </c>
      <c r="H73" t="n">
        <v>51.49</v>
      </c>
      <c r="I73" t="n">
        <v>56.77</v>
      </c>
      <c r="J73" t="n">
        <v>47.06</v>
      </c>
      <c r="K73" t="n">
        <v>44.02</v>
      </c>
      <c r="L73" t="n">
        <v>46.43</v>
      </c>
      <c r="M73" t="n">
        <v>52.78</v>
      </c>
      <c r="N73" t="n">
        <v>51.22</v>
      </c>
      <c r="O73" t="n">
        <v>55.03</v>
      </c>
      <c r="P73" t="n">
        <v>57.63</v>
      </c>
      <c r="Q73" t="n">
        <v>61.81</v>
      </c>
      <c r="R73" t="n">
        <v>64.7</v>
      </c>
      <c r="S73" t="n">
        <v>59.43</v>
      </c>
      <c r="T73" t="n">
        <v>69.40000000000001</v>
      </c>
      <c r="U73" t="n">
        <v>58.7</v>
      </c>
      <c r="V73" t="n">
        <v>38.14</v>
      </c>
    </row>
    <row r="74">
      <c r="A74" s="5" t="inlineStr">
        <is>
          <t>Gesamtkapitalrentabilität</t>
        </is>
      </c>
      <c r="B74" s="5" t="inlineStr">
        <is>
          <t>ROA Return on Assets in %</t>
        </is>
      </c>
      <c r="C74" t="n">
        <v>19.5</v>
      </c>
      <c r="D74" t="n">
        <v>9.59</v>
      </c>
      <c r="E74" t="n">
        <v>7.39</v>
      </c>
      <c r="F74" t="n">
        <v>5.08</v>
      </c>
      <c r="G74" t="n">
        <v>5.28</v>
      </c>
      <c r="H74" t="n">
        <v>6.19</v>
      </c>
      <c r="I74" t="n">
        <v>3.47</v>
      </c>
      <c r="J74" t="n">
        <v>2.94</v>
      </c>
      <c r="K74" t="n">
        <v>7</v>
      </c>
      <c r="L74" t="n">
        <v>7.14</v>
      </c>
      <c r="M74" t="n">
        <v>-5.39</v>
      </c>
      <c r="N74" t="n">
        <v>4.24</v>
      </c>
      <c r="O74" t="n">
        <v>3.53</v>
      </c>
      <c r="P74" t="n">
        <v>4.42</v>
      </c>
      <c r="Q74" t="n">
        <v>4.22</v>
      </c>
      <c r="R74" t="n">
        <v>7.42</v>
      </c>
      <c r="S74" t="n">
        <v>4.87</v>
      </c>
      <c r="T74" t="n">
        <v>4.27</v>
      </c>
      <c r="U74" t="n">
        <v>5.58</v>
      </c>
      <c r="V74" t="n">
        <v>8.81</v>
      </c>
    </row>
    <row r="75">
      <c r="A75" s="5" t="inlineStr">
        <is>
          <t>Ertrag des eingesetzten Kapitals</t>
        </is>
      </c>
      <c r="B75" s="5" t="inlineStr">
        <is>
          <t>ROCE Return on Cap. Empl. in %</t>
        </is>
      </c>
      <c r="C75" t="n">
        <v>10.44</v>
      </c>
      <c r="D75" t="n">
        <v>16.16</v>
      </c>
      <c r="E75" t="n">
        <v>14.02</v>
      </c>
      <c r="F75" t="n">
        <v>9.390000000000001</v>
      </c>
      <c r="G75" t="n">
        <v>8.52</v>
      </c>
      <c r="H75" t="n">
        <v>8</v>
      </c>
      <c r="I75" t="n">
        <v>4.32</v>
      </c>
      <c r="J75" t="n">
        <v>3.53</v>
      </c>
      <c r="K75" t="n">
        <v>10.81</v>
      </c>
      <c r="L75" t="n">
        <v>11.02</v>
      </c>
      <c r="M75" t="n">
        <v>-7.32</v>
      </c>
      <c r="N75" t="n">
        <v>7.04</v>
      </c>
      <c r="O75" t="n">
        <v>6.6</v>
      </c>
      <c r="P75" t="n">
        <v>10.73</v>
      </c>
      <c r="Q75" t="n">
        <v>11.19</v>
      </c>
      <c r="R75" t="n">
        <v>16.95</v>
      </c>
      <c r="S75" t="n">
        <v>13.03</v>
      </c>
      <c r="T75" t="n">
        <v>12.1</v>
      </c>
      <c r="U75" t="n">
        <v>11.1</v>
      </c>
      <c r="V75" t="n">
        <v>18.2</v>
      </c>
    </row>
    <row r="76">
      <c r="A76" s="5" t="inlineStr">
        <is>
          <t>Eigenkapital zu Anlagevermögen</t>
        </is>
      </c>
      <c r="B76" s="5" t="inlineStr">
        <is>
          <t>Equity to Fixed Assets in %</t>
        </is>
      </c>
      <c r="C76" t="n">
        <v>175.97</v>
      </c>
      <c r="D76" t="n">
        <v>141.77</v>
      </c>
      <c r="E76" t="n">
        <v>138.52</v>
      </c>
      <c r="F76" t="n">
        <v>147.01</v>
      </c>
      <c r="G76" t="n">
        <v>147.04</v>
      </c>
      <c r="H76" t="n">
        <v>135.5</v>
      </c>
      <c r="I76" t="n">
        <v>123.93</v>
      </c>
      <c r="J76" t="n">
        <v>146.37</v>
      </c>
      <c r="K76" t="n">
        <v>157.66</v>
      </c>
      <c r="L76" t="n">
        <v>149.09</v>
      </c>
      <c r="M76" t="n">
        <v>133.31</v>
      </c>
      <c r="N76" t="n">
        <v>133.65</v>
      </c>
      <c r="O76" t="n">
        <v>116.4</v>
      </c>
      <c r="P76" t="n">
        <v>109.25</v>
      </c>
      <c r="Q76" t="n">
        <v>98.16</v>
      </c>
      <c r="R76" t="n">
        <v>95.78</v>
      </c>
      <c r="S76" t="n">
        <v>102.21</v>
      </c>
      <c r="T76" t="n">
        <v>77.68000000000001</v>
      </c>
      <c r="U76" t="n">
        <v>92.63</v>
      </c>
      <c r="V76" t="n">
        <v>166.9</v>
      </c>
    </row>
    <row r="77">
      <c r="A77" s="5" t="inlineStr">
        <is>
          <t>Liquidität Dritten Grades</t>
        </is>
      </c>
      <c r="B77" s="5" t="inlineStr">
        <is>
          <t>Current Ratio in %</t>
        </is>
      </c>
      <c r="C77" t="n">
        <v>515.24</v>
      </c>
      <c r="D77" t="n">
        <v>334.69</v>
      </c>
      <c r="E77" t="n">
        <v>312.98</v>
      </c>
      <c r="F77" t="n">
        <v>229.6</v>
      </c>
      <c r="G77" t="n">
        <v>342.64</v>
      </c>
      <c r="H77" t="n">
        <v>324.94</v>
      </c>
      <c r="I77" t="n">
        <v>360.31</v>
      </c>
      <c r="J77" t="n">
        <v>240.17</v>
      </c>
      <c r="K77" t="n">
        <v>328.48</v>
      </c>
      <c r="L77" t="n">
        <v>400.9</v>
      </c>
      <c r="M77" t="n">
        <v>439.92</v>
      </c>
      <c r="N77" t="n">
        <v>389.78</v>
      </c>
      <c r="O77" t="n">
        <v>380</v>
      </c>
      <c r="P77" t="n">
        <v>172.85</v>
      </c>
      <c r="Q77" t="n">
        <v>157.94</v>
      </c>
      <c r="R77" t="n">
        <v>171.68</v>
      </c>
      <c r="S77" t="n">
        <v>210.89</v>
      </c>
      <c r="T77" t="n">
        <v>111.34</v>
      </c>
      <c r="U77" t="n">
        <v>156.75</v>
      </c>
      <c r="V77" t="n">
        <v>321.21</v>
      </c>
    </row>
    <row r="78">
      <c r="A78" s="5" t="inlineStr">
        <is>
          <t>Operativer Cashflow</t>
        </is>
      </c>
      <c r="B78" s="5" t="inlineStr">
        <is>
          <t>Operating Cashflow in M</t>
        </is>
      </c>
      <c r="C78" t="n">
        <v>252.657</v>
      </c>
      <c r="D78" t="n">
        <v>161.604</v>
      </c>
      <c r="E78" t="n">
        <v>246.024</v>
      </c>
      <c r="F78" t="n">
        <v>171.654</v>
      </c>
      <c r="G78" t="n">
        <v>126.4196</v>
      </c>
      <c r="H78" t="n">
        <v>159.6744</v>
      </c>
      <c r="I78" t="n">
        <v>193.6512</v>
      </c>
      <c r="J78" t="n">
        <v>135.5742</v>
      </c>
      <c r="K78" t="n">
        <v>90.2565</v>
      </c>
      <c r="L78" t="n">
        <v>118.146</v>
      </c>
      <c r="M78" t="n">
        <v>268.302</v>
      </c>
      <c r="N78" t="n">
        <v>38.412</v>
      </c>
      <c r="O78" t="n">
        <v>89.82199999999999</v>
      </c>
      <c r="P78" t="n">
        <v>100.104</v>
      </c>
      <c r="Q78" t="n">
        <v>202.924</v>
      </c>
      <c r="R78" t="n">
        <v>126.029</v>
      </c>
      <c r="S78" t="n">
        <v>710.626</v>
      </c>
      <c r="T78" t="n">
        <v>114.835</v>
      </c>
      <c r="U78" t="n">
        <v>212.686</v>
      </c>
      <c r="V78" t="n">
        <v>328.1</v>
      </c>
    </row>
    <row r="79">
      <c r="A79" s="5" t="inlineStr">
        <is>
          <t>Aktienrückkauf</t>
        </is>
      </c>
      <c r="B79" s="5" t="inlineStr">
        <is>
          <t>Share Buyback in M</t>
        </is>
      </c>
      <c r="C79" t="n">
        <v>0</v>
      </c>
      <c r="D79" t="n">
        <v>0</v>
      </c>
      <c r="E79" t="n">
        <v>0</v>
      </c>
      <c r="F79" t="n">
        <v>-0.1600000000000001</v>
      </c>
      <c r="G79" t="n">
        <v>-0.08000000000000185</v>
      </c>
      <c r="H79" t="n">
        <v>-0.1799999999999997</v>
      </c>
      <c r="I79" t="n">
        <v>-0.05999999999999872</v>
      </c>
      <c r="J79" t="n">
        <v>-0.2100000000000009</v>
      </c>
      <c r="K79" t="n">
        <v>-0.01000000000000156</v>
      </c>
      <c r="L79" t="n">
        <v>0</v>
      </c>
      <c r="M79" t="n">
        <v>0</v>
      </c>
      <c r="N79" t="n">
        <v>0</v>
      </c>
      <c r="O79" t="n">
        <v>0</v>
      </c>
      <c r="P79" t="n">
        <v>0</v>
      </c>
      <c r="Q79" t="n">
        <v>-0.09999999999999787</v>
      </c>
      <c r="R79" t="n">
        <v>0</v>
      </c>
      <c r="S79" t="n">
        <v>0</v>
      </c>
      <c r="T79" t="n">
        <v>0</v>
      </c>
      <c r="U79" t="n">
        <v>0</v>
      </c>
      <c r="V79" t="n">
        <v>0</v>
      </c>
    </row>
    <row r="80">
      <c r="A80" s="5" t="inlineStr">
        <is>
          <t>Umsatzwachstum 1J in %</t>
        </is>
      </c>
      <c r="B80" s="5" t="inlineStr">
        <is>
          <t>Revenue Growth 1Y in %</t>
        </is>
      </c>
      <c r="C80" t="n">
        <v>6.2</v>
      </c>
      <c r="D80" t="n">
        <v>10.86</v>
      </c>
      <c r="E80" t="n">
        <v>9.539999999999999</v>
      </c>
      <c r="F80" t="n">
        <v>4.1</v>
      </c>
      <c r="G80" t="n">
        <v>4.82</v>
      </c>
      <c r="H80" t="n">
        <v>10.79</v>
      </c>
      <c r="I80" t="n">
        <v>5</v>
      </c>
      <c r="J80" t="n">
        <v>-7.31</v>
      </c>
      <c r="K80" t="n">
        <v>5.2</v>
      </c>
      <c r="L80" t="n">
        <v>49.19</v>
      </c>
      <c r="M80" t="n">
        <v>-29.3</v>
      </c>
      <c r="N80" t="n">
        <v>-0.57</v>
      </c>
      <c r="O80" t="n">
        <v>9.58</v>
      </c>
      <c r="P80" t="n">
        <v>9.32</v>
      </c>
      <c r="Q80" t="n">
        <v>2.58</v>
      </c>
      <c r="R80" t="n">
        <v>18.04</v>
      </c>
      <c r="S80" t="n">
        <v>10.67</v>
      </c>
      <c r="T80" t="n">
        <v>2.52</v>
      </c>
      <c r="U80" t="n">
        <v>1.13</v>
      </c>
      <c r="V80" t="inlineStr">
        <is>
          <t>-</t>
        </is>
      </c>
    </row>
    <row r="81">
      <c r="A81" s="5" t="inlineStr">
        <is>
          <t>Umsatzwachstum 3J in %</t>
        </is>
      </c>
      <c r="B81" s="5" t="inlineStr">
        <is>
          <t>Revenue Growth 3Y in %</t>
        </is>
      </c>
      <c r="C81" t="n">
        <v>8.869999999999999</v>
      </c>
      <c r="D81" t="n">
        <v>8.17</v>
      </c>
      <c r="E81" t="n">
        <v>6.15</v>
      </c>
      <c r="F81" t="n">
        <v>6.57</v>
      </c>
      <c r="G81" t="n">
        <v>6.87</v>
      </c>
      <c r="H81" t="n">
        <v>2.83</v>
      </c>
      <c r="I81" t="n">
        <v>0.96</v>
      </c>
      <c r="J81" t="n">
        <v>15.69</v>
      </c>
      <c r="K81" t="n">
        <v>8.359999999999999</v>
      </c>
      <c r="L81" t="n">
        <v>6.44</v>
      </c>
      <c r="M81" t="n">
        <v>-6.76</v>
      </c>
      <c r="N81" t="n">
        <v>6.11</v>
      </c>
      <c r="O81" t="n">
        <v>7.16</v>
      </c>
      <c r="P81" t="n">
        <v>9.98</v>
      </c>
      <c r="Q81" t="n">
        <v>10.43</v>
      </c>
      <c r="R81" t="n">
        <v>10.41</v>
      </c>
      <c r="S81" t="n">
        <v>4.77</v>
      </c>
      <c r="T81" t="inlineStr">
        <is>
          <t>-</t>
        </is>
      </c>
      <c r="U81" t="inlineStr">
        <is>
          <t>-</t>
        </is>
      </c>
      <c r="V81" t="inlineStr">
        <is>
          <t>-</t>
        </is>
      </c>
    </row>
    <row r="82">
      <c r="A82" s="5" t="inlineStr">
        <is>
          <t>Umsatzwachstum 5J in %</t>
        </is>
      </c>
      <c r="B82" s="5" t="inlineStr">
        <is>
          <t>Revenue Growth 5Y in %</t>
        </is>
      </c>
      <c r="C82" t="n">
        <v>7.1</v>
      </c>
      <c r="D82" t="n">
        <v>8.02</v>
      </c>
      <c r="E82" t="n">
        <v>6.85</v>
      </c>
      <c r="F82" t="n">
        <v>3.48</v>
      </c>
      <c r="G82" t="n">
        <v>3.7</v>
      </c>
      <c r="H82" t="n">
        <v>12.57</v>
      </c>
      <c r="I82" t="n">
        <v>4.56</v>
      </c>
      <c r="J82" t="n">
        <v>3.44</v>
      </c>
      <c r="K82" t="n">
        <v>6.82</v>
      </c>
      <c r="L82" t="n">
        <v>7.64</v>
      </c>
      <c r="M82" t="n">
        <v>-1.68</v>
      </c>
      <c r="N82" t="n">
        <v>7.79</v>
      </c>
      <c r="O82" t="n">
        <v>10.04</v>
      </c>
      <c r="P82" t="n">
        <v>8.630000000000001</v>
      </c>
      <c r="Q82" t="n">
        <v>6.99</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9.84</v>
      </c>
      <c r="D83" t="n">
        <v>6.29</v>
      </c>
      <c r="E83" t="n">
        <v>5.15</v>
      </c>
      <c r="F83" t="n">
        <v>5.15</v>
      </c>
      <c r="G83" t="n">
        <v>5.67</v>
      </c>
      <c r="H83" t="n">
        <v>5.45</v>
      </c>
      <c r="I83" t="n">
        <v>6.17</v>
      </c>
      <c r="J83" t="n">
        <v>6.74</v>
      </c>
      <c r="K83" t="n">
        <v>7.72</v>
      </c>
      <c r="L83" t="n">
        <v>7.32</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142.09</v>
      </c>
      <c r="D84" t="n">
        <v>42.17</v>
      </c>
      <c r="E84" t="n">
        <v>56.6</v>
      </c>
      <c r="F84" t="n">
        <v>-1.85</v>
      </c>
      <c r="G84" t="n">
        <v>-11.48</v>
      </c>
      <c r="H84" t="n">
        <v>94.68000000000001</v>
      </c>
      <c r="I84" t="n">
        <v>17.5</v>
      </c>
      <c r="J84" t="n">
        <v>-57.67</v>
      </c>
      <c r="K84" t="n">
        <v>6.18</v>
      </c>
      <c r="L84" t="n">
        <v>-245.9</v>
      </c>
      <c r="M84" t="n">
        <v>-215.09</v>
      </c>
      <c r="N84" t="n">
        <v>20.45</v>
      </c>
      <c r="O84" t="n">
        <v>-17.76</v>
      </c>
      <c r="P84" t="n">
        <v>7</v>
      </c>
      <c r="Q84" t="n">
        <v>-38.65</v>
      </c>
      <c r="R84" t="n">
        <v>63</v>
      </c>
      <c r="S84" t="n">
        <v>12.36</v>
      </c>
      <c r="T84" t="n">
        <v>-23.28</v>
      </c>
      <c r="U84" t="n">
        <v>-30.12</v>
      </c>
      <c r="V84" t="inlineStr">
        <is>
          <t>-</t>
        </is>
      </c>
    </row>
    <row r="85">
      <c r="A85" s="5" t="inlineStr">
        <is>
          <t>Gewinnwachstum 3J in %</t>
        </is>
      </c>
      <c r="B85" s="5" t="inlineStr">
        <is>
          <t>Earnings Growth 3Y in %</t>
        </is>
      </c>
      <c r="C85" t="n">
        <v>80.29000000000001</v>
      </c>
      <c r="D85" t="n">
        <v>32.31</v>
      </c>
      <c r="E85" t="n">
        <v>14.42</v>
      </c>
      <c r="F85" t="n">
        <v>27.12</v>
      </c>
      <c r="G85" t="n">
        <v>33.57</v>
      </c>
      <c r="H85" t="n">
        <v>18.17</v>
      </c>
      <c r="I85" t="n">
        <v>-11.33</v>
      </c>
      <c r="J85" t="n">
        <v>-99.13</v>
      </c>
      <c r="K85" t="n">
        <v>-151.6</v>
      </c>
      <c r="L85" t="n">
        <v>-146.85</v>
      </c>
      <c r="M85" t="n">
        <v>-70.8</v>
      </c>
      <c r="N85" t="n">
        <v>3.23</v>
      </c>
      <c r="O85" t="n">
        <v>-16.47</v>
      </c>
      <c r="P85" t="n">
        <v>10.45</v>
      </c>
      <c r="Q85" t="n">
        <v>12.24</v>
      </c>
      <c r="R85" t="n">
        <v>17.36</v>
      </c>
      <c r="S85" t="n">
        <v>-13.68</v>
      </c>
      <c r="T85" t="inlineStr">
        <is>
          <t>-</t>
        </is>
      </c>
      <c r="U85" t="inlineStr">
        <is>
          <t>-</t>
        </is>
      </c>
      <c r="V85" t="inlineStr">
        <is>
          <t>-</t>
        </is>
      </c>
    </row>
    <row r="86">
      <c r="A86" s="5" t="inlineStr">
        <is>
          <t>Gewinnwachstum 5J in %</t>
        </is>
      </c>
      <c r="B86" s="5" t="inlineStr">
        <is>
          <t>Earnings Growth 5Y in %</t>
        </is>
      </c>
      <c r="C86" t="n">
        <v>45.51</v>
      </c>
      <c r="D86" t="n">
        <v>36.02</v>
      </c>
      <c r="E86" t="n">
        <v>31.09</v>
      </c>
      <c r="F86" t="n">
        <v>8.24</v>
      </c>
      <c r="G86" t="n">
        <v>9.84</v>
      </c>
      <c r="H86" t="n">
        <v>-37.04</v>
      </c>
      <c r="I86" t="n">
        <v>-99</v>
      </c>
      <c r="J86" t="n">
        <v>-98.41</v>
      </c>
      <c r="K86" t="n">
        <v>-90.42</v>
      </c>
      <c r="L86" t="n">
        <v>-90.26000000000001</v>
      </c>
      <c r="M86" t="n">
        <v>-48.81</v>
      </c>
      <c r="N86" t="n">
        <v>6.81</v>
      </c>
      <c r="O86" t="n">
        <v>5.19</v>
      </c>
      <c r="P86" t="n">
        <v>4.09</v>
      </c>
      <c r="Q86" t="n">
        <v>-3.34</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4.23</v>
      </c>
      <c r="D87" t="n">
        <v>-31.49</v>
      </c>
      <c r="E87" t="n">
        <v>-33.66</v>
      </c>
      <c r="F87" t="n">
        <v>-41.09</v>
      </c>
      <c r="G87" t="n">
        <v>-40.21</v>
      </c>
      <c r="H87" t="n">
        <v>-42.93</v>
      </c>
      <c r="I87" t="n">
        <v>-46.09</v>
      </c>
      <c r="J87" t="n">
        <v>-46.61</v>
      </c>
      <c r="K87" t="n">
        <v>-43.17</v>
      </c>
      <c r="L87" t="n">
        <v>-46.8</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0.14</v>
      </c>
      <c r="D88" t="n">
        <v>0.3</v>
      </c>
      <c r="E88" t="n">
        <v>0.59</v>
      </c>
      <c r="F88" t="n">
        <v>2.16</v>
      </c>
      <c r="G88" t="n">
        <v>1.98</v>
      </c>
      <c r="H88" t="n">
        <v>-0.46</v>
      </c>
      <c r="I88" t="n">
        <v>-0.22</v>
      </c>
      <c r="J88" t="n">
        <v>-0.18</v>
      </c>
      <c r="K88" t="n">
        <v>-0.09</v>
      </c>
      <c r="L88" t="n">
        <v>-0.11</v>
      </c>
      <c r="M88" t="inlineStr">
        <is>
          <t>-</t>
        </is>
      </c>
      <c r="N88" t="n">
        <v>0.62</v>
      </c>
      <c r="O88" t="n">
        <v>3.14</v>
      </c>
      <c r="P88" t="n">
        <v>3.37</v>
      </c>
      <c r="Q88" t="n">
        <v>-5.18</v>
      </c>
      <c r="R88" t="inlineStr">
        <is>
          <t>-</t>
        </is>
      </c>
      <c r="S88" t="inlineStr">
        <is>
          <t>-</t>
        </is>
      </c>
      <c r="T88" t="inlineStr">
        <is>
          <t>-</t>
        </is>
      </c>
      <c r="U88" t="inlineStr">
        <is>
          <t>-</t>
        </is>
      </c>
      <c r="V88" t="inlineStr">
        <is>
          <t>-</t>
        </is>
      </c>
    </row>
    <row r="89">
      <c r="A89" s="5" t="inlineStr">
        <is>
          <t>EBIT-Wachstum 1J in %</t>
        </is>
      </c>
      <c r="B89" s="5" t="inlineStr">
        <is>
          <t>EBIT Growth 1Y in %</t>
        </is>
      </c>
      <c r="C89" t="n">
        <v>-19.65</v>
      </c>
      <c r="D89" t="n">
        <v>27.57</v>
      </c>
      <c r="E89" t="n">
        <v>73.48</v>
      </c>
      <c r="F89" t="n">
        <v>3.6</v>
      </c>
      <c r="G89" t="n">
        <v>10.45</v>
      </c>
      <c r="H89" t="n">
        <v>95.15000000000001</v>
      </c>
      <c r="I89" t="n">
        <v>37.33</v>
      </c>
      <c r="J89" t="n">
        <v>-69.01000000000001</v>
      </c>
      <c r="K89" t="n">
        <v>1.68</v>
      </c>
      <c r="L89" t="n">
        <v>-260.81</v>
      </c>
      <c r="M89" t="n">
        <v>-196.1</v>
      </c>
      <c r="N89" t="n">
        <v>6.21</v>
      </c>
      <c r="O89" t="n">
        <v>-26.02</v>
      </c>
      <c r="P89" t="n">
        <v>-2.49</v>
      </c>
      <c r="Q89" t="n">
        <v>-32.09</v>
      </c>
      <c r="R89" t="n">
        <v>37.04</v>
      </c>
      <c r="S89" t="n">
        <v>18.03</v>
      </c>
      <c r="T89" t="n">
        <v>7.65</v>
      </c>
      <c r="U89" t="n">
        <v>-38.63</v>
      </c>
      <c r="V89" t="inlineStr">
        <is>
          <t>-</t>
        </is>
      </c>
    </row>
    <row r="90">
      <c r="A90" s="5" t="inlineStr">
        <is>
          <t>EBIT-Wachstum 3J in %</t>
        </is>
      </c>
      <c r="B90" s="5" t="inlineStr">
        <is>
          <t>EBIT Growth 3Y in %</t>
        </is>
      </c>
      <c r="C90" t="n">
        <v>27.13</v>
      </c>
      <c r="D90" t="n">
        <v>34.88</v>
      </c>
      <c r="E90" t="n">
        <v>29.18</v>
      </c>
      <c r="F90" t="n">
        <v>36.4</v>
      </c>
      <c r="G90" t="n">
        <v>47.64</v>
      </c>
      <c r="H90" t="n">
        <v>21.16</v>
      </c>
      <c r="I90" t="n">
        <v>-10</v>
      </c>
      <c r="J90" t="n">
        <v>-109.38</v>
      </c>
      <c r="K90" t="n">
        <v>-151.74</v>
      </c>
      <c r="L90" t="n">
        <v>-150.23</v>
      </c>
      <c r="M90" t="n">
        <v>-71.97</v>
      </c>
      <c r="N90" t="n">
        <v>-7.43</v>
      </c>
      <c r="O90" t="n">
        <v>-20.2</v>
      </c>
      <c r="P90" t="n">
        <v>0.82</v>
      </c>
      <c r="Q90" t="n">
        <v>7.66</v>
      </c>
      <c r="R90" t="n">
        <v>20.91</v>
      </c>
      <c r="S90" t="n">
        <v>-4.32</v>
      </c>
      <c r="T90" t="inlineStr">
        <is>
          <t>-</t>
        </is>
      </c>
      <c r="U90" t="inlineStr">
        <is>
          <t>-</t>
        </is>
      </c>
      <c r="V90" t="inlineStr">
        <is>
          <t>-</t>
        </is>
      </c>
    </row>
    <row r="91">
      <c r="A91" s="5" t="inlineStr">
        <is>
          <t>EBIT-Wachstum 5J in %</t>
        </is>
      </c>
      <c r="B91" s="5" t="inlineStr">
        <is>
          <t>EBIT Growth 5Y in %</t>
        </is>
      </c>
      <c r="C91" t="n">
        <v>19.09</v>
      </c>
      <c r="D91" t="n">
        <v>42.05</v>
      </c>
      <c r="E91" t="n">
        <v>44</v>
      </c>
      <c r="F91" t="n">
        <v>15.5</v>
      </c>
      <c r="G91" t="n">
        <v>15.12</v>
      </c>
      <c r="H91" t="n">
        <v>-39.13</v>
      </c>
      <c r="I91" t="n">
        <v>-97.38</v>
      </c>
      <c r="J91" t="n">
        <v>-103.61</v>
      </c>
      <c r="K91" t="n">
        <v>-95.01000000000001</v>
      </c>
      <c r="L91" t="n">
        <v>-95.84</v>
      </c>
      <c r="M91" t="n">
        <v>-50.1</v>
      </c>
      <c r="N91" t="n">
        <v>-3.47</v>
      </c>
      <c r="O91" t="n">
        <v>-1.11</v>
      </c>
      <c r="P91" t="n">
        <v>5.63</v>
      </c>
      <c r="Q91" t="n">
        <v>-1.6</v>
      </c>
      <c r="R91" t="inlineStr">
        <is>
          <t>-</t>
        </is>
      </c>
      <c r="S91" t="inlineStr">
        <is>
          <t>-</t>
        </is>
      </c>
      <c r="T91" t="inlineStr">
        <is>
          <t>-</t>
        </is>
      </c>
      <c r="U91" t="inlineStr">
        <is>
          <t>-</t>
        </is>
      </c>
      <c r="V91" t="inlineStr">
        <is>
          <t>-</t>
        </is>
      </c>
    </row>
    <row r="92">
      <c r="A92" s="5" t="inlineStr">
        <is>
          <t>EBIT-Wachstum 10J in %</t>
        </is>
      </c>
      <c r="B92" s="5" t="inlineStr">
        <is>
          <t>EBIT Growth 10Y in %</t>
        </is>
      </c>
      <c r="C92" t="n">
        <v>-10.02</v>
      </c>
      <c r="D92" t="n">
        <v>-27.67</v>
      </c>
      <c r="E92" t="n">
        <v>-29.8</v>
      </c>
      <c r="F92" t="n">
        <v>-39.75</v>
      </c>
      <c r="G92" t="n">
        <v>-40.36</v>
      </c>
      <c r="H92" t="n">
        <v>-44.61</v>
      </c>
      <c r="I92" t="n">
        <v>-50.43</v>
      </c>
      <c r="J92" t="n">
        <v>-52.36</v>
      </c>
      <c r="K92" t="n">
        <v>-44.69</v>
      </c>
      <c r="L92" t="n">
        <v>-48.72</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56.34</v>
      </c>
      <c r="D93" t="n">
        <v>-34.31</v>
      </c>
      <c r="E93" t="n">
        <v>43.33</v>
      </c>
      <c r="F93" t="n">
        <v>34.7</v>
      </c>
      <c r="G93" t="n">
        <v>-21.14</v>
      </c>
      <c r="H93" t="n">
        <v>-18.29</v>
      </c>
      <c r="I93" t="n">
        <v>42.4</v>
      </c>
      <c r="J93" t="n">
        <v>48.6</v>
      </c>
      <c r="K93" t="n">
        <v>-23.65</v>
      </c>
      <c r="L93" t="n">
        <v>-55.97</v>
      </c>
      <c r="M93" t="n">
        <v>598.48</v>
      </c>
      <c r="N93" t="n">
        <v>-57.24</v>
      </c>
      <c r="O93" t="n">
        <v>-10.27</v>
      </c>
      <c r="P93" t="n">
        <v>-50.67</v>
      </c>
      <c r="Q93" t="n">
        <v>60.18</v>
      </c>
      <c r="R93" t="n">
        <v>-82.27</v>
      </c>
      <c r="S93" t="n">
        <v>518.8200000000001</v>
      </c>
      <c r="T93" t="n">
        <v>-46.01</v>
      </c>
      <c r="U93" t="n">
        <v>-35.18</v>
      </c>
      <c r="V93" t="inlineStr">
        <is>
          <t>-</t>
        </is>
      </c>
    </row>
    <row r="94">
      <c r="A94" s="5" t="inlineStr">
        <is>
          <t>Op.Cashflow Wachstum 3J in %</t>
        </is>
      </c>
      <c r="B94" s="5" t="inlineStr">
        <is>
          <t>Op.Cashflow Wachstum 3Y in %</t>
        </is>
      </c>
      <c r="C94" t="n">
        <v>21.79</v>
      </c>
      <c r="D94" t="n">
        <v>14.57</v>
      </c>
      <c r="E94" t="n">
        <v>18.96</v>
      </c>
      <c r="F94" t="n">
        <v>-1.58</v>
      </c>
      <c r="G94" t="n">
        <v>0.99</v>
      </c>
      <c r="H94" t="n">
        <v>24.24</v>
      </c>
      <c r="I94" t="n">
        <v>22.45</v>
      </c>
      <c r="J94" t="n">
        <v>-10.34</v>
      </c>
      <c r="K94" t="n">
        <v>172.95</v>
      </c>
      <c r="L94" t="n">
        <v>161.76</v>
      </c>
      <c r="M94" t="n">
        <v>176.99</v>
      </c>
      <c r="N94" t="n">
        <v>-39.39</v>
      </c>
      <c r="O94" t="n">
        <v>-0.25</v>
      </c>
      <c r="P94" t="n">
        <v>-24.25</v>
      </c>
      <c r="Q94" t="n">
        <v>165.58</v>
      </c>
      <c r="R94" t="n">
        <v>130.18</v>
      </c>
      <c r="S94" t="n">
        <v>145.88</v>
      </c>
      <c r="T94" t="inlineStr">
        <is>
          <t>-</t>
        </is>
      </c>
      <c r="U94" t="inlineStr">
        <is>
          <t>-</t>
        </is>
      </c>
      <c r="V94" t="inlineStr">
        <is>
          <t>-</t>
        </is>
      </c>
    </row>
    <row r="95">
      <c r="A95" s="5" t="inlineStr">
        <is>
          <t>Op.Cashflow Wachstum 5J in %</t>
        </is>
      </c>
      <c r="B95" s="5" t="inlineStr">
        <is>
          <t>Op.Cashflow Wachstum 5Y in %</t>
        </is>
      </c>
      <c r="C95" t="n">
        <v>15.78</v>
      </c>
      <c r="D95" t="n">
        <v>0.86</v>
      </c>
      <c r="E95" t="n">
        <v>16.2</v>
      </c>
      <c r="F95" t="n">
        <v>17.25</v>
      </c>
      <c r="G95" t="n">
        <v>5.58</v>
      </c>
      <c r="H95" t="n">
        <v>-1.38</v>
      </c>
      <c r="I95" t="n">
        <v>121.97</v>
      </c>
      <c r="J95" t="n">
        <v>102.04</v>
      </c>
      <c r="K95" t="n">
        <v>90.27</v>
      </c>
      <c r="L95" t="n">
        <v>84.87</v>
      </c>
      <c r="M95" t="n">
        <v>108.1</v>
      </c>
      <c r="N95" t="n">
        <v>-28.05</v>
      </c>
      <c r="O95" t="n">
        <v>87.16</v>
      </c>
      <c r="P95" t="n">
        <v>80.01000000000001</v>
      </c>
      <c r="Q95" t="n">
        <v>83.11</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7.2</v>
      </c>
      <c r="D96" t="n">
        <v>61.41</v>
      </c>
      <c r="E96" t="n">
        <v>59.12</v>
      </c>
      <c r="F96" t="n">
        <v>53.76</v>
      </c>
      <c r="G96" t="n">
        <v>45.23</v>
      </c>
      <c r="H96" t="n">
        <v>53.36</v>
      </c>
      <c r="I96" t="n">
        <v>46.96</v>
      </c>
      <c r="J96" t="n">
        <v>94.59999999999999</v>
      </c>
      <c r="K96" t="n">
        <v>85.14</v>
      </c>
      <c r="L96" t="n">
        <v>83.98999999999999</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198.9</v>
      </c>
      <c r="D97" t="n">
        <v>127.2</v>
      </c>
      <c r="E97" t="n">
        <v>111.6</v>
      </c>
      <c r="F97" t="n">
        <v>88</v>
      </c>
      <c r="G97" t="n">
        <v>112.1</v>
      </c>
      <c r="H97" t="n">
        <v>99.2</v>
      </c>
      <c r="I97" t="n">
        <v>84.59999999999999</v>
      </c>
      <c r="J97" t="n">
        <v>84.09999999999999</v>
      </c>
      <c r="K97" t="n">
        <v>105.1</v>
      </c>
      <c r="L97" t="n">
        <v>100.2</v>
      </c>
      <c r="M97" t="n">
        <v>82.59999999999999</v>
      </c>
      <c r="N97" t="n">
        <v>90.7</v>
      </c>
      <c r="O97" t="n">
        <v>82.59999999999999</v>
      </c>
      <c r="P97" t="n">
        <v>43.2</v>
      </c>
      <c r="Q97" t="n">
        <v>33.2</v>
      </c>
      <c r="R97" t="n">
        <v>32.4</v>
      </c>
      <c r="S97" t="n">
        <v>43.8</v>
      </c>
      <c r="T97" t="n">
        <v>6.5</v>
      </c>
      <c r="U97" t="n">
        <v>31.1</v>
      </c>
      <c r="V97" t="n">
        <v>80.3</v>
      </c>
      <c r="W97" t="inlineStr">
        <is>
          <t>-</t>
        </is>
      </c>
    </row>
  </sheetData>
  <pageMargins bottom="1" footer="0.5" header="0.5" left="0.75" right="0.75" top="1"/>
</worksheet>
</file>

<file path=xl/worksheets/sheet25.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 customWidth="1" max="14" min="14" width="20"/>
    <col customWidth="1" max="15" min="15" width="21"/>
    <col customWidth="1" max="16" min="16" width="11"/>
    <col customWidth="1" max="17" min="17" width="11"/>
    <col customWidth="1" max="18" min="18" width="21"/>
    <col customWidth="1" max="19" min="19" width="20"/>
    <col customWidth="1" max="20" min="20" width="11"/>
    <col customWidth="1" max="21" min="21" width="20"/>
    <col customWidth="1" max="22" min="22" width="10"/>
  </cols>
  <sheetData>
    <row r="1">
      <c r="A1" s="1" t="inlineStr">
        <is>
          <t xml:space="preserve">ENCAVIS </t>
        </is>
      </c>
      <c r="B1" s="2" t="inlineStr">
        <is>
          <t>WKN: 609500  ISIN: DE0006095003  Symbol:CAP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1996</t>
        </is>
      </c>
      <c r="C4" s="5" t="inlineStr">
        <is>
          <t>Telefon / Phone</t>
        </is>
      </c>
      <c r="D4" s="5" t="inlineStr"/>
      <c r="E4" t="inlineStr">
        <is>
          <t>+49-40-378562-0</t>
        </is>
      </c>
      <c r="G4" t="inlineStr">
        <is>
          <t>19.03.2020</t>
        </is>
      </c>
      <c r="H4" t="inlineStr">
        <is>
          <t>Publication Of Annual Report</t>
        </is>
      </c>
      <c r="J4" t="inlineStr">
        <is>
          <t>AMCO Service GmbH</t>
        </is>
      </c>
      <c r="L4" t="inlineStr">
        <is>
          <t>20,21%</t>
        </is>
      </c>
    </row>
    <row r="5">
      <c r="A5" s="5" t="inlineStr">
        <is>
          <t>Ticker</t>
        </is>
      </c>
      <c r="B5" t="inlineStr">
        <is>
          <t>CAP</t>
        </is>
      </c>
      <c r="C5" s="5" t="inlineStr">
        <is>
          <t>Fax</t>
        </is>
      </c>
      <c r="D5" s="5" t="inlineStr"/>
      <c r="E5" t="inlineStr">
        <is>
          <t>+49-40-378562-129</t>
        </is>
      </c>
      <c r="G5" t="inlineStr">
        <is>
          <t>13.05.2020</t>
        </is>
      </c>
      <c r="H5" t="inlineStr">
        <is>
          <t>Annual General Meeting</t>
        </is>
      </c>
      <c r="J5" t="inlineStr">
        <is>
          <t>Dr. Liedtke Vermögensverwaltung GmbH</t>
        </is>
      </c>
      <c r="L5" t="inlineStr">
        <is>
          <t>6,63%</t>
        </is>
      </c>
    </row>
    <row r="6">
      <c r="A6" s="5" t="inlineStr">
        <is>
          <t>Gelistet Seit / Listed Since</t>
        </is>
      </c>
      <c r="B6" t="inlineStr">
        <is>
          <t>28.07.1998</t>
        </is>
      </c>
      <c r="C6" s="5" t="inlineStr">
        <is>
          <t>Internet</t>
        </is>
      </c>
      <c r="D6" s="5" t="inlineStr"/>
      <c r="E6" t="inlineStr">
        <is>
          <t>http://www.encavis.com/</t>
        </is>
      </c>
      <c r="G6" t="inlineStr">
        <is>
          <t>27.05.2020</t>
        </is>
      </c>
      <c r="H6" t="inlineStr">
        <is>
          <t>Result Q1</t>
        </is>
      </c>
      <c r="J6" t="inlineStr">
        <is>
          <t>Dr. Jörn Kreke; Dr. Henning Kreke</t>
        </is>
      </c>
      <c r="L6" t="inlineStr">
        <is>
          <t>3,45%</t>
        </is>
      </c>
    </row>
    <row r="7">
      <c r="A7" s="5" t="inlineStr">
        <is>
          <t>Nominalwert / Nominal Value</t>
        </is>
      </c>
      <c r="B7" t="inlineStr">
        <is>
          <t>1,00</t>
        </is>
      </c>
      <c r="C7" s="5" t="inlineStr">
        <is>
          <t>E-Mail</t>
        </is>
      </c>
      <c r="D7" s="5" t="inlineStr"/>
      <c r="E7" t="inlineStr">
        <is>
          <t>info@encavis.com</t>
        </is>
      </c>
      <c r="G7" t="inlineStr">
        <is>
          <t>16.06.2020</t>
        </is>
      </c>
      <c r="H7" t="inlineStr">
        <is>
          <t>Dividend Payout</t>
        </is>
      </c>
      <c r="J7" t="inlineStr">
        <is>
          <t>Heidecker, Peter/ PELABA Anlagenverwaltungs GmbH &amp; Co. KG</t>
        </is>
      </c>
      <c r="L7" t="inlineStr">
        <is>
          <t>4,96%</t>
        </is>
      </c>
    </row>
    <row r="8">
      <c r="A8" s="5" t="inlineStr">
        <is>
          <t>Land / Country</t>
        </is>
      </c>
      <c r="B8" t="inlineStr">
        <is>
          <t>Deutschland</t>
        </is>
      </c>
      <c r="C8" s="5" t="inlineStr">
        <is>
          <t>Inv. Relations Telefon / Phone</t>
        </is>
      </c>
      <c r="D8" s="5" t="inlineStr"/>
      <c r="E8" t="inlineStr">
        <is>
          <t>+49-40-378562-242</t>
        </is>
      </c>
      <c r="G8" t="inlineStr">
        <is>
          <t>26.08.2020</t>
        </is>
      </c>
      <c r="H8" t="inlineStr">
        <is>
          <t>Score Half Year</t>
        </is>
      </c>
      <c r="J8" t="inlineStr">
        <is>
          <t>Versicherungskammer Bayern Versicherungsanstalt des öffentlichen Rechts</t>
        </is>
      </c>
      <c r="L8" t="inlineStr">
        <is>
          <t>4,03%</t>
        </is>
      </c>
    </row>
    <row r="9">
      <c r="A9" s="5" t="inlineStr">
        <is>
          <t>Währung / Currency</t>
        </is>
      </c>
      <c r="B9" t="inlineStr">
        <is>
          <t>EUR</t>
        </is>
      </c>
      <c r="C9" s="5" t="inlineStr">
        <is>
          <t>Inv. Relations E-Mail</t>
        </is>
      </c>
      <c r="D9" s="5" t="inlineStr"/>
      <c r="E9" t="inlineStr">
        <is>
          <t>ir@encavis.com</t>
        </is>
      </c>
      <c r="G9" t="inlineStr">
        <is>
          <t>23.11.2020</t>
        </is>
      </c>
      <c r="H9" t="inlineStr">
        <is>
          <t>Q3 Earnings</t>
        </is>
      </c>
      <c r="J9" t="inlineStr">
        <is>
          <t>DWS Investment GmbH</t>
        </is>
      </c>
      <c r="L9" t="inlineStr">
        <is>
          <t>2,80%</t>
        </is>
      </c>
    </row>
    <row r="10">
      <c r="A10" s="5" t="inlineStr">
        <is>
          <t>Branche / Industry</t>
        </is>
      </c>
      <c r="B10" t="inlineStr">
        <is>
          <t>Utilities</t>
        </is>
      </c>
      <c r="C10" s="5" t="inlineStr">
        <is>
          <t>Kontaktperson / Contact Person</t>
        </is>
      </c>
      <c r="D10" s="5" t="inlineStr"/>
      <c r="E10" t="inlineStr">
        <is>
          <t>Jörg Peters</t>
        </is>
      </c>
      <c r="J10" t="inlineStr">
        <is>
          <t>Freefloat</t>
        </is>
      </c>
      <c r="L10" t="inlineStr">
        <is>
          <t>30,22%</t>
        </is>
      </c>
    </row>
    <row r="11">
      <c r="A11" s="5" t="inlineStr">
        <is>
          <t>Sektor / Sector</t>
        </is>
      </c>
      <c r="B11" t="inlineStr">
        <is>
          <t>Provider</t>
        </is>
      </c>
    </row>
    <row r="12">
      <c r="A12" s="5" t="inlineStr">
        <is>
          <t>Typ / Genre</t>
        </is>
      </c>
      <c r="B12" t="inlineStr">
        <is>
          <t>Inhaber-Stammaktie</t>
        </is>
      </c>
    </row>
    <row r="13">
      <c r="A13" s="5" t="inlineStr">
        <is>
          <t>Adresse / Address</t>
        </is>
      </c>
      <c r="B13" t="inlineStr">
        <is>
          <t>Encavis AGGroße Elbstraße 45  D-22767 Hamburg</t>
        </is>
      </c>
    </row>
    <row r="14">
      <c r="A14" s="5" t="inlineStr">
        <is>
          <t>Management</t>
        </is>
      </c>
      <c r="B14" t="inlineStr">
        <is>
          <t>Dr. Dierk Paskert, Dr. Christoph Husmann</t>
        </is>
      </c>
    </row>
    <row r="15">
      <c r="A15" s="5" t="inlineStr">
        <is>
          <t>Aufsichtsrat / Board</t>
        </is>
      </c>
      <c r="B15" t="inlineStr">
        <is>
          <t>Dr. Manfred Krüper, Alexander Stuhlmann, Albert Büll, Dr. Cornelius Liedtke, Christine Scheel, Dr. Jörn Kreke, Prof. Dr. Fritz Vahrenholt, Dr. Marcus Schenck, Peter Heidecker</t>
        </is>
      </c>
    </row>
    <row r="16">
      <c r="A16" s="5" t="inlineStr">
        <is>
          <t>Beschreibung</t>
        </is>
      </c>
      <c r="B16" t="inlineStr">
        <is>
          <t>Die Encavis AG (ehemals Capital Stage AG) ist als Stromanbieter vornehmlich im Bereich Erneuerbare Energien tätig. Das Unternehmen erwirbt und betreibt Solarkraftwerke und (Onshore-)Windparks in Deutschland sowie in acht weiteren europäischen Ländern. Die Gesamterzeugungskapazität der Encavis-Gruppe beläuft sich aktuell auf über 1,5 Gigawatt (GW). Innerhalb der Encavis-Gruppe ist die Encavis Asset Management AG auf den Bereich Institutioneller Anleger spezialisiert. Mit der Encavis Technical Services GmbH verfügt die Encavis-Gruppe zudem über eine Service-Einheit für die technische Betriebsführung von Solarparks. Die Encavis AG entstand 2018 durch den Zusammenschluss der Capital Stage AG mit der CHORUS Clean Energy AG. Copyright 2014 FINANCE BASE AG</t>
        </is>
      </c>
    </row>
    <row r="17">
      <c r="A17" s="5" t="inlineStr">
        <is>
          <t>Profile</t>
        </is>
      </c>
      <c r="B17" t="inlineStr">
        <is>
          <t>The Encavis AG (formerly Capital Stage AG) operates as a current provider primarily in the renewable energies. The company acquires and operates solar power plants and (offshore) wind farms in Germany and eight other European countries. The total generation capacity of Encavis group currently amounts to about 1.5 gigawatts (GW). Within the group Encavis the Encavis Asset Management AG specializes in the area Institutional investors. With the Encavis Technical Services GmbH Encavis Group is also a service unit for the technical operation of solar parks. The Encavis AG was formed in 2018 through the merger of Capital Stage AG with the CHORUS Clean Energy AG.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273.8</v>
      </c>
      <c r="D20" t="n">
        <v>248.8</v>
      </c>
      <c r="E20" t="n">
        <v>222.4</v>
      </c>
      <c r="F20" t="n">
        <v>141.8</v>
      </c>
      <c r="G20" t="n">
        <v>112.8</v>
      </c>
      <c r="H20" t="n">
        <v>77.8</v>
      </c>
      <c r="I20" t="n">
        <v>57</v>
      </c>
      <c r="J20" t="n">
        <v>45.1</v>
      </c>
      <c r="K20" t="n">
        <v>35.5</v>
      </c>
      <c r="L20" t="n">
        <v>13</v>
      </c>
      <c r="M20" t="inlineStr">
        <is>
          <t>-</t>
        </is>
      </c>
      <c r="N20" t="inlineStr">
        <is>
          <t>-</t>
        </is>
      </c>
      <c r="O20" t="inlineStr">
        <is>
          <t>-</t>
        </is>
      </c>
      <c r="P20" t="inlineStr">
        <is>
          <t>-</t>
        </is>
      </c>
      <c r="Q20" t="inlineStr">
        <is>
          <t>-</t>
        </is>
      </c>
      <c r="R20" t="inlineStr">
        <is>
          <t>-</t>
        </is>
      </c>
      <c r="S20" t="inlineStr">
        <is>
          <t>-</t>
        </is>
      </c>
      <c r="T20" t="n">
        <v>50.9</v>
      </c>
      <c r="U20" t="n">
        <v>18</v>
      </c>
      <c r="V20" t="n">
        <v>13.2</v>
      </c>
    </row>
    <row r="21">
      <c r="A21" s="5" t="inlineStr">
        <is>
          <t>Operatives Ergebnis (EBIT)</t>
        </is>
      </c>
      <c r="B21" s="5" t="inlineStr">
        <is>
          <t>EBIT Earning Before Interest &amp; Tax</t>
        </is>
      </c>
      <c r="C21" t="n">
        <v>91.40000000000001</v>
      </c>
      <c r="D21" t="n">
        <v>71.59999999999999</v>
      </c>
      <c r="E21" t="n">
        <v>87.90000000000001</v>
      </c>
      <c r="F21" t="n">
        <v>59.7</v>
      </c>
      <c r="G21" t="n">
        <v>52.6</v>
      </c>
      <c r="H21" t="n">
        <v>46.4</v>
      </c>
      <c r="I21" t="n">
        <v>31.7</v>
      </c>
      <c r="J21" t="n">
        <v>20.5</v>
      </c>
      <c r="K21" t="n">
        <v>13.3</v>
      </c>
      <c r="L21" t="n">
        <v>7</v>
      </c>
      <c r="M21" t="n">
        <v>-1.1</v>
      </c>
      <c r="N21" t="n">
        <v>3.7</v>
      </c>
      <c r="O21" t="n">
        <v>5.8</v>
      </c>
      <c r="P21" t="n">
        <v>15.3</v>
      </c>
      <c r="Q21" t="n">
        <v>24.8</v>
      </c>
      <c r="R21" t="n">
        <v>6.6</v>
      </c>
      <c r="S21" t="n">
        <v>-3.6</v>
      </c>
      <c r="T21" t="n">
        <v>-13.8</v>
      </c>
      <c r="U21" t="n">
        <v>-0.2</v>
      </c>
      <c r="V21" t="n">
        <v>1.4</v>
      </c>
    </row>
    <row r="22">
      <c r="A22" s="5" t="inlineStr">
        <is>
          <t>Finanzergebnis</t>
        </is>
      </c>
      <c r="B22" s="5" t="inlineStr">
        <is>
          <t>Financial Result</t>
        </is>
      </c>
      <c r="C22" t="n">
        <v>-40.7</v>
      </c>
      <c r="D22" t="n">
        <v>-51.8</v>
      </c>
      <c r="E22" t="n">
        <v>-47.1</v>
      </c>
      <c r="F22" t="n">
        <v>-48.7</v>
      </c>
      <c r="G22" t="n">
        <v>-33.2</v>
      </c>
      <c r="H22" t="n">
        <v>-22.5</v>
      </c>
      <c r="I22" t="n">
        <v>-15.9</v>
      </c>
      <c r="J22" t="n">
        <v>-11</v>
      </c>
      <c r="K22" t="n">
        <v>-8.1</v>
      </c>
      <c r="L22" t="n">
        <v>-5.2</v>
      </c>
      <c r="M22" t="n">
        <v>0.5</v>
      </c>
      <c r="N22" t="n">
        <v>1.9</v>
      </c>
      <c r="O22" t="n">
        <v>1.3</v>
      </c>
      <c r="P22" t="n">
        <v>0.5</v>
      </c>
      <c r="Q22" t="n">
        <v>0.2</v>
      </c>
      <c r="R22" t="n">
        <v>-2</v>
      </c>
      <c r="S22" t="n">
        <v>-5.7</v>
      </c>
      <c r="T22" t="n">
        <v>-13.1</v>
      </c>
      <c r="U22" t="n">
        <v>-7.6</v>
      </c>
      <c r="V22" t="inlineStr">
        <is>
          <t>-</t>
        </is>
      </c>
    </row>
    <row r="23">
      <c r="A23" s="5" t="inlineStr">
        <is>
          <t>Ergebnis vor Steuer (EBT)</t>
        </is>
      </c>
      <c r="B23" s="5" t="inlineStr">
        <is>
          <t>EBT Earning Before Tax</t>
        </is>
      </c>
      <c r="C23" t="n">
        <v>50.7</v>
      </c>
      <c r="D23" t="n">
        <v>19.8</v>
      </c>
      <c r="E23" t="n">
        <v>40.8</v>
      </c>
      <c r="F23" t="n">
        <v>11</v>
      </c>
      <c r="G23" t="n">
        <v>19.4</v>
      </c>
      <c r="H23" t="n">
        <v>23.9</v>
      </c>
      <c r="I23" t="n">
        <v>15.8</v>
      </c>
      <c r="J23" t="n">
        <v>9.5</v>
      </c>
      <c r="K23" t="n">
        <v>5.2</v>
      </c>
      <c r="L23" t="n">
        <v>1.8</v>
      </c>
      <c r="M23" t="n">
        <v>-0.6</v>
      </c>
      <c r="N23" t="n">
        <v>5.6</v>
      </c>
      <c r="O23" t="n">
        <v>7.1</v>
      </c>
      <c r="P23" t="n">
        <v>15.8</v>
      </c>
      <c r="Q23" t="n">
        <v>25</v>
      </c>
      <c r="R23" t="n">
        <v>4.6</v>
      </c>
      <c r="S23" t="n">
        <v>-9.300000000000001</v>
      </c>
      <c r="T23" t="n">
        <v>-26.9</v>
      </c>
      <c r="U23" t="n">
        <v>-7.8</v>
      </c>
      <c r="V23" t="n">
        <v>1.4</v>
      </c>
    </row>
    <row r="24">
      <c r="A24" s="5" t="inlineStr">
        <is>
          <t>Steuern auf Einkommen und Ertrag</t>
        </is>
      </c>
      <c r="B24" s="5" t="inlineStr">
        <is>
          <t>Taxes on income and earnings</t>
        </is>
      </c>
      <c r="C24" t="n">
        <v>21.3</v>
      </c>
      <c r="D24" t="n">
        <v>9</v>
      </c>
      <c r="E24" t="n">
        <v>13.1</v>
      </c>
      <c r="F24" t="n">
        <v>-0.9</v>
      </c>
      <c r="G24" t="n">
        <v>0.05</v>
      </c>
      <c r="H24" t="n">
        <v>-2.2</v>
      </c>
      <c r="I24" t="n">
        <v>1.8</v>
      </c>
      <c r="J24" t="n">
        <v>0.4</v>
      </c>
      <c r="K24" t="n">
        <v>2.7</v>
      </c>
      <c r="L24" t="n">
        <v>0.1</v>
      </c>
      <c r="M24" t="n">
        <v>-0.4</v>
      </c>
      <c r="N24" t="inlineStr">
        <is>
          <t>-</t>
        </is>
      </c>
      <c r="O24" t="inlineStr">
        <is>
          <t>-</t>
        </is>
      </c>
      <c r="P24" t="inlineStr">
        <is>
          <t>-</t>
        </is>
      </c>
      <c r="Q24" t="n">
        <v>-0.2</v>
      </c>
      <c r="R24" t="inlineStr">
        <is>
          <t>-</t>
        </is>
      </c>
      <c r="S24" t="n">
        <v>-0.1</v>
      </c>
      <c r="T24" t="inlineStr">
        <is>
          <t>-</t>
        </is>
      </c>
      <c r="U24" t="inlineStr">
        <is>
          <t>-</t>
        </is>
      </c>
      <c r="V24" t="inlineStr">
        <is>
          <t>-</t>
        </is>
      </c>
    </row>
    <row r="25">
      <c r="A25" s="5" t="inlineStr">
        <is>
          <t>Ergebnis nach Steuer</t>
        </is>
      </c>
      <c r="B25" s="5" t="inlineStr">
        <is>
          <t>Earnings after tax</t>
        </is>
      </c>
      <c r="C25" t="n">
        <v>29.4</v>
      </c>
      <c r="D25" t="n">
        <v>10.8</v>
      </c>
      <c r="E25" t="n">
        <v>27.7</v>
      </c>
      <c r="F25" t="n">
        <v>11.8</v>
      </c>
      <c r="G25" t="n">
        <v>19.3</v>
      </c>
      <c r="H25" t="n">
        <v>26.1</v>
      </c>
      <c r="I25" t="n">
        <v>14</v>
      </c>
      <c r="J25" t="n">
        <v>9.1</v>
      </c>
      <c r="K25" t="n">
        <v>2.5</v>
      </c>
      <c r="L25" t="n">
        <v>1.7</v>
      </c>
      <c r="M25" t="n">
        <v>-0.2</v>
      </c>
      <c r="N25" t="n">
        <v>5.6</v>
      </c>
      <c r="O25" t="n">
        <v>7.1</v>
      </c>
      <c r="P25" t="n">
        <v>15.8</v>
      </c>
      <c r="Q25" t="n">
        <v>25.2</v>
      </c>
      <c r="R25" t="n">
        <v>4.6</v>
      </c>
      <c r="S25" t="n">
        <v>-9.199999999999999</v>
      </c>
      <c r="T25" t="n">
        <v>-26.9</v>
      </c>
      <c r="U25" t="n">
        <v>-7.9</v>
      </c>
      <c r="V25" t="n">
        <v>1.4</v>
      </c>
    </row>
    <row r="26">
      <c r="A26" s="5" t="inlineStr">
        <is>
          <t>Minderheitenanteil</t>
        </is>
      </c>
      <c r="B26" s="5" t="inlineStr">
        <is>
          <t>Minority Share</t>
        </is>
      </c>
      <c r="C26" t="n">
        <v>-7.2</v>
      </c>
      <c r="D26" t="n">
        <v>-5.7</v>
      </c>
      <c r="E26" t="n">
        <v>-2</v>
      </c>
      <c r="F26" t="n">
        <v>-0.4</v>
      </c>
      <c r="G26" t="n">
        <v>-0.5</v>
      </c>
      <c r="H26" t="n">
        <v>-0.5</v>
      </c>
      <c r="I26" t="n">
        <v>-0.7</v>
      </c>
      <c r="J26" t="n">
        <v>-0.6</v>
      </c>
      <c r="K26" t="n">
        <v>-3.4</v>
      </c>
      <c r="L26" t="inlineStr">
        <is>
          <t>-</t>
        </is>
      </c>
      <c r="M26" t="inlineStr">
        <is>
          <t>-</t>
        </is>
      </c>
      <c r="N26" t="inlineStr">
        <is>
          <t>-</t>
        </is>
      </c>
      <c r="O26" t="inlineStr">
        <is>
          <t>-</t>
        </is>
      </c>
      <c r="P26" t="inlineStr">
        <is>
          <t>-</t>
        </is>
      </c>
      <c r="Q26" t="inlineStr">
        <is>
          <t>-</t>
        </is>
      </c>
      <c r="R26" t="inlineStr">
        <is>
          <t>-</t>
        </is>
      </c>
      <c r="S26" t="inlineStr">
        <is>
          <t>-</t>
        </is>
      </c>
      <c r="T26" t="inlineStr">
        <is>
          <t>-</t>
        </is>
      </c>
      <c r="U26" t="inlineStr">
        <is>
          <t>-</t>
        </is>
      </c>
      <c r="V26" t="inlineStr">
        <is>
          <t>-</t>
        </is>
      </c>
    </row>
    <row r="27">
      <c r="A27" s="5" t="inlineStr">
        <is>
          <t>Konzernjahresüberschuss in Minderheiten</t>
        </is>
      </c>
      <c r="B27" s="5" t="inlineStr"/>
      <c r="C27" t="n">
        <v>22.2</v>
      </c>
      <c r="D27" t="n">
        <v>5.1</v>
      </c>
      <c r="E27" t="n">
        <v>25.7</v>
      </c>
      <c r="F27" t="n">
        <v>11.4</v>
      </c>
      <c r="G27" t="n">
        <v>18.7</v>
      </c>
      <c r="H27" t="n">
        <v>25.5</v>
      </c>
      <c r="I27" t="n">
        <v>13.4</v>
      </c>
      <c r="J27" t="n">
        <v>8.6</v>
      </c>
      <c r="K27" t="n">
        <v>-0.9</v>
      </c>
      <c r="L27" t="n">
        <v>1.7</v>
      </c>
      <c r="M27" t="n">
        <v>-0.2</v>
      </c>
      <c r="N27" t="n">
        <v>5.6</v>
      </c>
      <c r="O27" t="n">
        <v>7.1</v>
      </c>
      <c r="P27" t="n">
        <v>15.8</v>
      </c>
      <c r="Q27" t="n">
        <v>25.2</v>
      </c>
      <c r="R27" t="n">
        <v>4.6</v>
      </c>
      <c r="S27" t="n">
        <v>-9.199999999999999</v>
      </c>
      <c r="T27" t="n">
        <v>-26.9</v>
      </c>
      <c r="U27" t="n">
        <v>-7.9</v>
      </c>
      <c r="V27" t="n">
        <v>1.4</v>
      </c>
    </row>
    <row r="28">
      <c r="A28" s="5" t="inlineStr">
        <is>
          <t>Summe Umlaufvermögen</t>
        </is>
      </c>
      <c r="B28" s="5" t="inlineStr">
        <is>
          <t>Current Assets</t>
        </is>
      </c>
      <c r="C28" t="n">
        <v>301.6</v>
      </c>
      <c r="D28" t="n">
        <v>341.8</v>
      </c>
      <c r="E28" t="n">
        <v>277.4</v>
      </c>
      <c r="F28" t="n">
        <v>265.6</v>
      </c>
      <c r="G28" t="n">
        <v>145.2</v>
      </c>
      <c r="H28" t="n">
        <v>142.6</v>
      </c>
      <c r="I28" t="n">
        <v>68.90000000000001</v>
      </c>
      <c r="J28" t="n">
        <v>53.9</v>
      </c>
      <c r="K28" t="n">
        <v>43.3</v>
      </c>
      <c r="L28" t="n">
        <v>23.8</v>
      </c>
      <c r="M28" t="n">
        <v>27.4</v>
      </c>
      <c r="N28" t="n">
        <v>36.3</v>
      </c>
      <c r="O28" t="n">
        <v>32.6</v>
      </c>
      <c r="P28" t="n">
        <v>36.5</v>
      </c>
      <c r="Q28" t="n">
        <v>13.3</v>
      </c>
      <c r="R28" t="n">
        <v>2.9</v>
      </c>
      <c r="S28" t="n">
        <v>3.1</v>
      </c>
      <c r="T28" t="n">
        <v>3.8</v>
      </c>
      <c r="U28" t="n">
        <v>41.2</v>
      </c>
      <c r="V28" t="n">
        <v>10.9</v>
      </c>
    </row>
    <row r="29">
      <c r="A29" s="5" t="inlineStr">
        <is>
          <t>Summe Anlagevermögen</t>
        </is>
      </c>
      <c r="B29" s="5" t="inlineStr">
        <is>
          <t>Fixed Assets</t>
        </is>
      </c>
      <c r="C29" t="n">
        <v>2558</v>
      </c>
      <c r="D29" t="n">
        <v>2307</v>
      </c>
      <c r="E29" t="n">
        <v>2242</v>
      </c>
      <c r="F29" t="n">
        <v>2088</v>
      </c>
      <c r="G29" t="n">
        <v>1173</v>
      </c>
      <c r="H29" t="n">
        <v>843.2</v>
      </c>
      <c r="I29" t="n">
        <v>524.3</v>
      </c>
      <c r="J29" t="n">
        <v>401.1</v>
      </c>
      <c r="K29" t="n">
        <v>256.7</v>
      </c>
      <c r="L29" t="n">
        <v>157.2</v>
      </c>
      <c r="M29" t="n">
        <v>38.9</v>
      </c>
      <c r="N29" t="n">
        <v>20.8</v>
      </c>
      <c r="O29" t="n">
        <v>18.9</v>
      </c>
      <c r="P29" t="n">
        <v>17.1</v>
      </c>
      <c r="Q29" t="n">
        <v>31.7</v>
      </c>
      <c r="R29" t="n">
        <v>6.4</v>
      </c>
      <c r="S29" t="n">
        <v>17.7</v>
      </c>
      <c r="T29" t="n">
        <v>22.6</v>
      </c>
      <c r="U29" t="n">
        <v>37.5</v>
      </c>
      <c r="V29" t="n">
        <v>1.5</v>
      </c>
    </row>
    <row r="30">
      <c r="A30" s="5" t="inlineStr">
        <is>
          <t>Summe Aktiva</t>
        </is>
      </c>
      <c r="B30" s="5" t="inlineStr">
        <is>
          <t>Total Assets</t>
        </is>
      </c>
      <c r="C30" t="n">
        <v>2860</v>
      </c>
      <c r="D30" t="n">
        <v>2649</v>
      </c>
      <c r="E30" t="n">
        <v>2520</v>
      </c>
      <c r="F30" t="n">
        <v>2354</v>
      </c>
      <c r="G30" t="n">
        <v>1319</v>
      </c>
      <c r="H30" t="n">
        <v>985.8</v>
      </c>
      <c r="I30" t="n">
        <v>593.2</v>
      </c>
      <c r="J30" t="n">
        <v>455</v>
      </c>
      <c r="K30" t="n">
        <v>300</v>
      </c>
      <c r="L30" t="n">
        <v>181.6</v>
      </c>
      <c r="M30" t="n">
        <v>67</v>
      </c>
      <c r="N30" t="n">
        <v>57.1</v>
      </c>
      <c r="O30" t="n">
        <v>51.5</v>
      </c>
      <c r="P30" t="n">
        <v>53.8</v>
      </c>
      <c r="Q30" t="n">
        <v>45.3</v>
      </c>
      <c r="R30" t="n">
        <v>9.300000000000001</v>
      </c>
      <c r="S30" t="n">
        <v>20.9</v>
      </c>
      <c r="T30" t="n">
        <v>26.6</v>
      </c>
      <c r="U30" t="n">
        <v>79</v>
      </c>
      <c r="V30" t="n">
        <v>12.4</v>
      </c>
    </row>
    <row r="31">
      <c r="A31" s="5" t="inlineStr">
        <is>
          <t>Summe kurzfristiges Fremdkapital</t>
        </is>
      </c>
      <c r="B31" s="5" t="inlineStr">
        <is>
          <t>Short-Term Debt</t>
        </is>
      </c>
      <c r="C31" t="n">
        <v>245.4</v>
      </c>
      <c r="D31" t="n">
        <v>248.2</v>
      </c>
      <c r="E31" t="n">
        <v>182.8</v>
      </c>
      <c r="F31" t="n">
        <v>162</v>
      </c>
      <c r="G31" t="n">
        <v>91.7</v>
      </c>
      <c r="H31" t="n">
        <v>66</v>
      </c>
      <c r="I31" t="n">
        <v>31.1</v>
      </c>
      <c r="J31" t="n">
        <v>26.8</v>
      </c>
      <c r="K31" t="n">
        <v>18.7</v>
      </c>
      <c r="L31" t="inlineStr">
        <is>
          <t>-</t>
        </is>
      </c>
      <c r="M31" t="inlineStr">
        <is>
          <t>-</t>
        </is>
      </c>
      <c r="N31" t="inlineStr">
        <is>
          <t>-</t>
        </is>
      </c>
      <c r="O31" t="inlineStr">
        <is>
          <t>-</t>
        </is>
      </c>
      <c r="P31" t="inlineStr">
        <is>
          <t>-</t>
        </is>
      </c>
      <c r="Q31" t="inlineStr">
        <is>
          <t>-</t>
        </is>
      </c>
      <c r="R31" t="inlineStr">
        <is>
          <t>-</t>
        </is>
      </c>
      <c r="S31" t="inlineStr">
        <is>
          <t>-</t>
        </is>
      </c>
      <c r="T31" t="inlineStr">
        <is>
          <t>-</t>
        </is>
      </c>
      <c r="U31" t="inlineStr">
        <is>
          <t>-</t>
        </is>
      </c>
      <c r="V31" t="inlineStr">
        <is>
          <t>-</t>
        </is>
      </c>
    </row>
    <row r="32">
      <c r="A32" s="5" t="inlineStr">
        <is>
          <t>Summe langfristiges Fremdkapital</t>
        </is>
      </c>
      <c r="B32" s="5" t="inlineStr">
        <is>
          <t>Long-Term Debt</t>
        </is>
      </c>
      <c r="C32" t="n">
        <v>1892</v>
      </c>
      <c r="D32" t="n">
        <v>1714</v>
      </c>
      <c r="E32" t="n">
        <v>1638</v>
      </c>
      <c r="F32" t="n">
        <v>1583</v>
      </c>
      <c r="G32" t="n">
        <v>965.2</v>
      </c>
      <c r="H32" t="n">
        <v>676.3</v>
      </c>
      <c r="I32" t="n">
        <v>354.7</v>
      </c>
      <c r="J32" t="n">
        <v>298</v>
      </c>
      <c r="K32" t="n">
        <v>189.7</v>
      </c>
      <c r="L32" t="inlineStr">
        <is>
          <t>-</t>
        </is>
      </c>
      <c r="M32" t="inlineStr">
        <is>
          <t>-</t>
        </is>
      </c>
      <c r="N32" t="inlineStr">
        <is>
          <t>-</t>
        </is>
      </c>
      <c r="O32" t="inlineStr">
        <is>
          <t>-</t>
        </is>
      </c>
      <c r="P32" t="inlineStr">
        <is>
          <t>-</t>
        </is>
      </c>
      <c r="Q32" t="inlineStr">
        <is>
          <t>-</t>
        </is>
      </c>
      <c r="R32" t="inlineStr">
        <is>
          <t>-</t>
        </is>
      </c>
      <c r="S32" t="inlineStr">
        <is>
          <t>-</t>
        </is>
      </c>
      <c r="T32" t="inlineStr">
        <is>
          <t>-</t>
        </is>
      </c>
      <c r="U32" t="inlineStr">
        <is>
          <t>-</t>
        </is>
      </c>
      <c r="V32" t="inlineStr">
        <is>
          <t>-</t>
        </is>
      </c>
    </row>
    <row r="33">
      <c r="A33" s="5" t="inlineStr">
        <is>
          <t>Summe Fremdkapital</t>
        </is>
      </c>
      <c r="B33" s="5" t="inlineStr">
        <is>
          <t>Total Liabilities</t>
        </is>
      </c>
      <c r="C33" t="n">
        <v>2137</v>
      </c>
      <c r="D33" t="n">
        <v>1962</v>
      </c>
      <c r="E33" t="n">
        <v>1821</v>
      </c>
      <c r="F33" t="n">
        <v>1745</v>
      </c>
      <c r="G33" t="n">
        <v>1057</v>
      </c>
      <c r="H33" t="n">
        <v>742.3</v>
      </c>
      <c r="I33" t="n">
        <v>385.8</v>
      </c>
      <c r="J33" t="n">
        <v>324.8</v>
      </c>
      <c r="K33" t="n">
        <v>208.4</v>
      </c>
      <c r="L33" t="n">
        <v>118.5</v>
      </c>
      <c r="M33" t="n">
        <v>10.7</v>
      </c>
      <c r="N33" t="n">
        <v>0.5</v>
      </c>
      <c r="O33" t="n">
        <v>0.5</v>
      </c>
      <c r="P33" t="n">
        <v>0.9</v>
      </c>
      <c r="Q33" t="n">
        <v>1.2</v>
      </c>
      <c r="R33" t="n">
        <v>6.2</v>
      </c>
      <c r="S33" t="n">
        <v>20.9</v>
      </c>
      <c r="T33" t="n">
        <v>19.6</v>
      </c>
      <c r="U33" t="n">
        <v>54.4</v>
      </c>
      <c r="V33" t="n">
        <v>5.6</v>
      </c>
    </row>
    <row r="34">
      <c r="A34" s="5" t="inlineStr">
        <is>
          <t>Minderheitenanteil</t>
        </is>
      </c>
      <c r="B34" s="5" t="inlineStr">
        <is>
          <t>Minority Share</t>
        </is>
      </c>
      <c r="C34" t="n">
        <v>158.6</v>
      </c>
      <c r="D34" t="n">
        <v>104.6</v>
      </c>
      <c r="E34" t="n">
        <v>102.1</v>
      </c>
      <c r="F34" t="n">
        <v>22.8</v>
      </c>
      <c r="G34" t="n">
        <v>7.8</v>
      </c>
      <c r="H34" t="n">
        <v>7.8</v>
      </c>
      <c r="I34" t="n">
        <v>8.4</v>
      </c>
      <c r="J34" t="n">
        <v>8.1</v>
      </c>
      <c r="K34" t="n">
        <v>6.9</v>
      </c>
      <c r="L34" t="inlineStr">
        <is>
          <t>-</t>
        </is>
      </c>
      <c r="M34" t="inlineStr">
        <is>
          <t>-</t>
        </is>
      </c>
      <c r="N34" t="inlineStr">
        <is>
          <t>-</t>
        </is>
      </c>
      <c r="O34" t="inlineStr">
        <is>
          <t>-</t>
        </is>
      </c>
      <c r="P34" t="inlineStr">
        <is>
          <t>-</t>
        </is>
      </c>
      <c r="Q34" t="inlineStr">
        <is>
          <t>-</t>
        </is>
      </c>
      <c r="R34" t="inlineStr">
        <is>
          <t>-</t>
        </is>
      </c>
      <c r="S34" t="inlineStr">
        <is>
          <t>-</t>
        </is>
      </c>
      <c r="T34" t="n">
        <v>-0.3</v>
      </c>
      <c r="U34" t="n">
        <v>-0.1</v>
      </c>
      <c r="V34" t="inlineStr">
        <is>
          <t>-</t>
        </is>
      </c>
    </row>
    <row r="35">
      <c r="A35" s="5" t="inlineStr">
        <is>
          <t>Summe Eigenkapital</t>
        </is>
      </c>
      <c r="B35" s="5" t="inlineStr">
        <is>
          <t>Equity</t>
        </is>
      </c>
      <c r="C35" t="n">
        <v>564.1</v>
      </c>
      <c r="D35" t="n">
        <v>582.5</v>
      </c>
      <c r="E35" t="n">
        <v>596.5</v>
      </c>
      <c r="F35" t="n">
        <v>585.8</v>
      </c>
      <c r="G35" t="n">
        <v>253.8</v>
      </c>
      <c r="H35" t="n">
        <v>235.7</v>
      </c>
      <c r="I35" t="n">
        <v>199</v>
      </c>
      <c r="J35" t="n">
        <v>122.2</v>
      </c>
      <c r="K35" t="n">
        <v>84.7</v>
      </c>
      <c r="L35" t="n">
        <v>63.1</v>
      </c>
      <c r="M35" t="n">
        <v>56.4</v>
      </c>
      <c r="N35" t="n">
        <v>56.6</v>
      </c>
      <c r="O35" t="n">
        <v>51</v>
      </c>
      <c r="P35" t="n">
        <v>52.9</v>
      </c>
      <c r="Q35" t="n">
        <v>44.1</v>
      </c>
      <c r="R35" t="n">
        <v>3</v>
      </c>
      <c r="S35" t="inlineStr">
        <is>
          <t>-</t>
        </is>
      </c>
      <c r="T35" t="n">
        <v>7.3</v>
      </c>
      <c r="U35" t="n">
        <v>24.6</v>
      </c>
      <c r="V35" t="n">
        <v>6.8</v>
      </c>
    </row>
    <row r="36">
      <c r="A36" s="5" t="inlineStr">
        <is>
          <t>Summe Passiva</t>
        </is>
      </c>
      <c r="B36" s="5" t="inlineStr">
        <is>
          <t>Liabilities &amp; Shareholder Equity</t>
        </is>
      </c>
      <c r="C36" t="n">
        <v>2860</v>
      </c>
      <c r="D36" t="n">
        <v>2649</v>
      </c>
      <c r="E36" t="n">
        <v>2520</v>
      </c>
      <c r="F36" t="n">
        <v>2354</v>
      </c>
      <c r="G36" t="n">
        <v>1319</v>
      </c>
      <c r="H36" t="n">
        <v>985.8</v>
      </c>
      <c r="I36" t="n">
        <v>593.2</v>
      </c>
      <c r="J36" t="n">
        <v>455</v>
      </c>
      <c r="K36" t="n">
        <v>300</v>
      </c>
      <c r="L36" t="n">
        <v>181.6</v>
      </c>
      <c r="M36" t="n">
        <v>67</v>
      </c>
      <c r="N36" t="n">
        <v>57.1</v>
      </c>
      <c r="O36" t="n">
        <v>51.5</v>
      </c>
      <c r="P36" t="n">
        <v>53.8</v>
      </c>
      <c r="Q36" t="n">
        <v>45.3</v>
      </c>
      <c r="R36" t="n">
        <v>9.300000000000001</v>
      </c>
      <c r="S36" t="n">
        <v>20.9</v>
      </c>
      <c r="T36" t="n">
        <v>26.6</v>
      </c>
      <c r="U36" t="n">
        <v>79</v>
      </c>
      <c r="V36" t="n">
        <v>12.4</v>
      </c>
    </row>
    <row r="37">
      <c r="A37" s="5" t="inlineStr">
        <is>
          <t>Mio.Aktien im Umlauf</t>
        </is>
      </c>
      <c r="B37" s="5" t="inlineStr">
        <is>
          <t>Million shares outstanding</t>
        </is>
      </c>
      <c r="C37" t="n">
        <v>137.04</v>
      </c>
      <c r="D37" t="n">
        <v>129.49</v>
      </c>
      <c r="E37" t="n">
        <v>128.25</v>
      </c>
      <c r="F37" t="n">
        <v>126.43</v>
      </c>
      <c r="G37" t="n">
        <v>75.48</v>
      </c>
      <c r="H37" t="n">
        <v>73.83</v>
      </c>
      <c r="I37" t="n">
        <v>67.73999999999999</v>
      </c>
      <c r="J37" t="n">
        <v>48.4</v>
      </c>
      <c r="K37" t="n">
        <v>38.1</v>
      </c>
      <c r="L37" t="n">
        <v>26</v>
      </c>
      <c r="M37" t="n">
        <v>25.2</v>
      </c>
      <c r="N37" t="n">
        <v>25.2</v>
      </c>
      <c r="O37" t="n">
        <v>25.2</v>
      </c>
      <c r="P37" t="n">
        <v>25.2</v>
      </c>
      <c r="Q37" t="n">
        <v>25.2</v>
      </c>
      <c r="R37" t="n">
        <v>25.2</v>
      </c>
      <c r="S37" t="n">
        <v>25.2</v>
      </c>
      <c r="T37" t="n">
        <v>25.2</v>
      </c>
      <c r="U37" t="n">
        <v>25.2</v>
      </c>
      <c r="V37" t="n">
        <v>25.2</v>
      </c>
    </row>
    <row r="38">
      <c r="A38" s="5" t="inlineStr">
        <is>
          <t>Gezeichnetes Kapital (in Mio.)</t>
        </is>
      </c>
      <c r="B38" s="5" t="inlineStr">
        <is>
          <t>Subscribed Capital in M</t>
        </is>
      </c>
      <c r="C38" t="n">
        <v>137.04</v>
      </c>
      <c r="D38" t="n">
        <v>129.49</v>
      </c>
      <c r="E38" t="n">
        <v>128.25</v>
      </c>
      <c r="F38" t="n">
        <v>126.43</v>
      </c>
      <c r="G38" t="n">
        <v>75.48</v>
      </c>
      <c r="H38" t="n">
        <v>73.83</v>
      </c>
      <c r="I38" t="n">
        <v>67.73999999999999</v>
      </c>
      <c r="J38" t="n">
        <v>48.4</v>
      </c>
      <c r="K38" t="n">
        <v>38.1</v>
      </c>
      <c r="L38" t="n">
        <v>27.7</v>
      </c>
      <c r="M38" t="n">
        <v>25.2</v>
      </c>
      <c r="N38" t="n">
        <v>25.2</v>
      </c>
      <c r="O38" t="n">
        <v>25.2</v>
      </c>
      <c r="P38" t="n">
        <v>25.2</v>
      </c>
      <c r="Q38" t="n">
        <v>25.2</v>
      </c>
      <c r="R38" t="n">
        <v>25.2</v>
      </c>
      <c r="S38" t="n">
        <v>25.2</v>
      </c>
      <c r="T38" t="n">
        <v>25.2</v>
      </c>
      <c r="U38" t="n">
        <v>25.2</v>
      </c>
      <c r="V38" t="n">
        <v>25.2</v>
      </c>
    </row>
    <row r="39">
      <c r="A39" s="5" t="inlineStr">
        <is>
          <t>Ergebnis je Aktie (brutto)</t>
        </is>
      </c>
      <c r="B39" s="5" t="inlineStr">
        <is>
          <t>Earnings per share</t>
        </is>
      </c>
      <c r="C39" t="n">
        <v>0.37</v>
      </c>
      <c r="D39" t="n">
        <v>0.15</v>
      </c>
      <c r="E39" t="n">
        <v>0.32</v>
      </c>
      <c r="F39" t="n">
        <v>0.09</v>
      </c>
      <c r="G39" t="n">
        <v>0.26</v>
      </c>
      <c r="H39" t="n">
        <v>0.32</v>
      </c>
      <c r="I39" t="n">
        <v>0.23</v>
      </c>
      <c r="J39" t="n">
        <v>0.2</v>
      </c>
      <c r="K39" t="n">
        <v>0.14</v>
      </c>
      <c r="L39" t="n">
        <v>0.07000000000000001</v>
      </c>
      <c r="M39" t="n">
        <v>-0.02</v>
      </c>
      <c r="N39" t="n">
        <v>0.22</v>
      </c>
      <c r="O39" t="n">
        <v>0.28</v>
      </c>
      <c r="P39" t="n">
        <v>0.63</v>
      </c>
      <c r="Q39" t="n">
        <v>0.99</v>
      </c>
      <c r="R39" t="n">
        <v>0.18</v>
      </c>
      <c r="S39" t="n">
        <v>-0.37</v>
      </c>
      <c r="T39" t="n">
        <v>-1.07</v>
      </c>
      <c r="U39" t="n">
        <v>-0.31</v>
      </c>
      <c r="V39" t="n">
        <v>0.06</v>
      </c>
    </row>
    <row r="40">
      <c r="A40" s="5" t="inlineStr">
        <is>
          <t>Ergebnis je Aktie (unverwässert)</t>
        </is>
      </c>
      <c r="B40" s="5" t="inlineStr">
        <is>
          <t>Basic Earnings per share</t>
        </is>
      </c>
      <c r="C40" t="n">
        <v>0.17</v>
      </c>
      <c r="D40" t="n">
        <v>0.04</v>
      </c>
      <c r="E40" t="n">
        <v>0.2</v>
      </c>
      <c r="F40" t="n">
        <v>0.13</v>
      </c>
      <c r="G40" t="n">
        <v>0.25</v>
      </c>
      <c r="H40" t="n">
        <v>0.35</v>
      </c>
      <c r="I40" t="n">
        <v>0.24</v>
      </c>
      <c r="J40" t="n">
        <v>0.18</v>
      </c>
      <c r="K40" t="n">
        <v>-0.03</v>
      </c>
      <c r="L40" t="n">
        <v>0.06</v>
      </c>
      <c r="M40" t="n">
        <v>-0.01</v>
      </c>
      <c r="N40" t="n">
        <v>0.22</v>
      </c>
      <c r="O40" t="n">
        <v>0.28</v>
      </c>
      <c r="P40" t="n">
        <v>0.63</v>
      </c>
      <c r="Q40" t="n">
        <v>1</v>
      </c>
      <c r="R40" t="n">
        <v>0.18</v>
      </c>
      <c r="S40" t="n">
        <v>-0.37</v>
      </c>
      <c r="T40" t="n">
        <v>-1.07</v>
      </c>
      <c r="U40" t="n">
        <v>-0.31</v>
      </c>
      <c r="V40" t="n">
        <v>0.06</v>
      </c>
    </row>
    <row r="41">
      <c r="A41" s="5" t="inlineStr">
        <is>
          <t>Ergebnis je Aktie (verwässert)</t>
        </is>
      </c>
      <c r="B41" s="5" t="inlineStr">
        <is>
          <t>Diluted Earnings per share</t>
        </is>
      </c>
      <c r="C41" t="n">
        <v>0.17</v>
      </c>
      <c r="D41" t="n">
        <v>0.04</v>
      </c>
      <c r="E41" t="n">
        <v>0.2</v>
      </c>
      <c r="F41" t="n">
        <v>0.13</v>
      </c>
      <c r="G41" t="n">
        <v>0.25</v>
      </c>
      <c r="H41" t="n">
        <v>0.35</v>
      </c>
      <c r="I41" t="n">
        <v>0.24</v>
      </c>
      <c r="J41" t="n">
        <v>0.18</v>
      </c>
      <c r="K41" t="n">
        <v>-0.03</v>
      </c>
      <c r="L41" t="n">
        <v>0.06</v>
      </c>
      <c r="M41" t="n">
        <v>-0.01</v>
      </c>
      <c r="N41" t="n">
        <v>0.22</v>
      </c>
      <c r="O41" t="n">
        <v>0.28</v>
      </c>
      <c r="P41" t="n">
        <v>0.63</v>
      </c>
      <c r="Q41" t="n">
        <v>1</v>
      </c>
      <c r="R41" t="n">
        <v>0.18</v>
      </c>
      <c r="S41" t="n">
        <v>-0.37</v>
      </c>
      <c r="T41" t="n">
        <v>-1.07</v>
      </c>
      <c r="U41" t="n">
        <v>-0.31</v>
      </c>
      <c r="V41" t="n">
        <v>0.06</v>
      </c>
    </row>
    <row r="42">
      <c r="A42" s="5" t="inlineStr">
        <is>
          <t>Dividende je Aktie</t>
        </is>
      </c>
      <c r="B42" s="5" t="inlineStr">
        <is>
          <t>Dividend per share</t>
        </is>
      </c>
      <c r="C42" t="n">
        <v>0.26</v>
      </c>
      <c r="D42" t="n">
        <v>0.24</v>
      </c>
      <c r="E42" t="n">
        <v>0.22</v>
      </c>
      <c r="F42" t="n">
        <v>0.2</v>
      </c>
      <c r="G42" t="n">
        <v>0.18</v>
      </c>
      <c r="H42" t="n">
        <v>0.15</v>
      </c>
      <c r="I42" t="n">
        <v>0.1</v>
      </c>
      <c r="J42" t="n">
        <v>0.08</v>
      </c>
      <c r="K42" t="n">
        <v>0.05</v>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row>
    <row r="43">
      <c r="A43" s="5" t="inlineStr">
        <is>
          <t>Dividendenausschüttung in Mio</t>
        </is>
      </c>
      <c r="B43" s="5" t="inlineStr">
        <is>
          <t>Dividend Payment in M</t>
        </is>
      </c>
      <c r="C43" t="inlineStr">
        <is>
          <t>-</t>
        </is>
      </c>
      <c r="D43" t="n">
        <v>31.08</v>
      </c>
      <c r="E43" t="n">
        <v>28.22</v>
      </c>
      <c r="F43" t="n">
        <v>25.29</v>
      </c>
      <c r="G43" t="n">
        <v>14.89</v>
      </c>
      <c r="H43" t="n">
        <v>11.09</v>
      </c>
      <c r="I43" t="n">
        <v>7.24</v>
      </c>
      <c r="J43" t="n">
        <v>3.91</v>
      </c>
      <c r="K43" t="n">
        <v>1.91</v>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Umsatz</t>
        </is>
      </c>
      <c r="B44" s="5" t="inlineStr">
        <is>
          <t>Revenue</t>
        </is>
      </c>
      <c r="C44" t="n">
        <v>2</v>
      </c>
      <c r="D44" t="n">
        <v>1.92</v>
      </c>
      <c r="E44" t="n">
        <v>1.73</v>
      </c>
      <c r="F44" t="n">
        <v>1.12</v>
      </c>
      <c r="G44" t="n">
        <v>1.49</v>
      </c>
      <c r="H44" t="n">
        <v>1.05</v>
      </c>
      <c r="I44" t="n">
        <v>0.84</v>
      </c>
      <c r="J44" t="n">
        <v>0.93</v>
      </c>
      <c r="K44" t="n">
        <v>0.93</v>
      </c>
      <c r="L44" t="n">
        <v>0.5</v>
      </c>
      <c r="M44" t="inlineStr">
        <is>
          <t>-</t>
        </is>
      </c>
      <c r="N44" t="inlineStr">
        <is>
          <t>-</t>
        </is>
      </c>
      <c r="O44" t="inlineStr">
        <is>
          <t>-</t>
        </is>
      </c>
      <c r="P44" t="inlineStr">
        <is>
          <t>-</t>
        </is>
      </c>
      <c r="Q44" t="inlineStr">
        <is>
          <t>-</t>
        </is>
      </c>
      <c r="R44" t="inlineStr">
        <is>
          <t>-</t>
        </is>
      </c>
      <c r="S44" t="inlineStr">
        <is>
          <t>-</t>
        </is>
      </c>
      <c r="T44" t="n">
        <v>2.02</v>
      </c>
      <c r="U44" t="n">
        <v>0.71</v>
      </c>
      <c r="V44" t="n">
        <v>0.52</v>
      </c>
    </row>
    <row r="45">
      <c r="A45" s="5" t="inlineStr">
        <is>
          <t>Buchwert je Aktie</t>
        </is>
      </c>
      <c r="B45" s="5" t="inlineStr">
        <is>
          <t>Book value per share</t>
        </is>
      </c>
      <c r="C45" t="n">
        <v>5.27</v>
      </c>
      <c r="D45" t="n">
        <v>5.31</v>
      </c>
      <c r="E45" t="n">
        <v>5.45</v>
      </c>
      <c r="F45" t="n">
        <v>4.81</v>
      </c>
      <c r="G45" t="n">
        <v>3.47</v>
      </c>
      <c r="H45" t="n">
        <v>3.3</v>
      </c>
      <c r="I45" t="n">
        <v>3.06</v>
      </c>
      <c r="J45" t="n">
        <v>2.69</v>
      </c>
      <c r="K45" t="n">
        <v>2.4</v>
      </c>
      <c r="L45" t="n">
        <v>2.43</v>
      </c>
      <c r="M45" t="n">
        <v>2.24</v>
      </c>
      <c r="N45" t="n">
        <v>2.25</v>
      </c>
      <c r="O45" t="n">
        <v>2.02</v>
      </c>
      <c r="P45" t="n">
        <v>2.1</v>
      </c>
      <c r="Q45" t="n">
        <v>1.75</v>
      </c>
      <c r="R45" t="n">
        <v>0.12</v>
      </c>
      <c r="S45" t="inlineStr">
        <is>
          <t>-</t>
        </is>
      </c>
      <c r="T45" t="n">
        <v>0.28</v>
      </c>
      <c r="U45" t="n">
        <v>0.97</v>
      </c>
      <c r="V45" t="n">
        <v>0.27</v>
      </c>
    </row>
    <row r="46">
      <c r="A46" s="5" t="inlineStr">
        <is>
          <t>Cashflow je Aktie</t>
        </is>
      </c>
      <c r="B46" s="5" t="inlineStr">
        <is>
          <t>Cashflow per share</t>
        </is>
      </c>
      <c r="C46" t="n">
        <v>1.38</v>
      </c>
      <c r="D46" t="n">
        <v>1.35</v>
      </c>
      <c r="E46" t="n">
        <v>1.19</v>
      </c>
      <c r="F46" t="n">
        <v>0.75</v>
      </c>
      <c r="G46" t="n">
        <v>0.99</v>
      </c>
      <c r="H46" t="n">
        <v>0.76</v>
      </c>
      <c r="I46" t="n">
        <v>0.53</v>
      </c>
      <c r="J46" t="n">
        <v>0.5600000000000001</v>
      </c>
      <c r="K46" t="n">
        <v>0.64</v>
      </c>
      <c r="L46" t="n">
        <v>0.4</v>
      </c>
      <c r="M46" t="n">
        <v>0.19</v>
      </c>
      <c r="N46" t="inlineStr">
        <is>
          <t>-</t>
        </is>
      </c>
      <c r="O46" t="n">
        <v>-0.06</v>
      </c>
      <c r="P46" t="n">
        <v>-0.04</v>
      </c>
      <c r="Q46" t="inlineStr">
        <is>
          <t>-</t>
        </is>
      </c>
      <c r="R46" t="n">
        <v>-0.09</v>
      </c>
      <c r="S46" t="n">
        <v>-0.11</v>
      </c>
      <c r="T46" t="inlineStr">
        <is>
          <t>-</t>
        </is>
      </c>
      <c r="U46" t="n">
        <v>0.11</v>
      </c>
      <c r="V46" t="n">
        <v>-0.01</v>
      </c>
    </row>
    <row r="47">
      <c r="A47" s="5" t="inlineStr">
        <is>
          <t>Bilanzsumme je Aktie</t>
        </is>
      </c>
      <c r="B47" s="5" t="inlineStr">
        <is>
          <t>Total assets per share</t>
        </is>
      </c>
      <c r="C47" t="n">
        <v>20.87</v>
      </c>
      <c r="D47" t="n">
        <v>20.46</v>
      </c>
      <c r="E47" t="n">
        <v>19.65</v>
      </c>
      <c r="F47" t="n">
        <v>18.62</v>
      </c>
      <c r="G47" t="n">
        <v>17.47</v>
      </c>
      <c r="H47" t="n">
        <v>13.35</v>
      </c>
      <c r="I47" t="n">
        <v>8.76</v>
      </c>
      <c r="J47" t="n">
        <v>9.4</v>
      </c>
      <c r="K47" t="n">
        <v>7.87</v>
      </c>
      <c r="L47" t="n">
        <v>6.98</v>
      </c>
      <c r="M47" t="n">
        <v>2.66</v>
      </c>
      <c r="N47" t="n">
        <v>2.27</v>
      </c>
      <c r="O47" t="n">
        <v>2.04</v>
      </c>
      <c r="P47" t="n">
        <v>2.13</v>
      </c>
      <c r="Q47" t="n">
        <v>1.8</v>
      </c>
      <c r="R47" t="n">
        <v>0.37</v>
      </c>
      <c r="S47" t="n">
        <v>0.83</v>
      </c>
      <c r="T47" t="n">
        <v>1.06</v>
      </c>
      <c r="U47" t="n">
        <v>3.13</v>
      </c>
      <c r="V47" t="n">
        <v>0.49</v>
      </c>
    </row>
    <row r="48">
      <c r="A48" s="5" t="inlineStr">
        <is>
          <t>Personal am Ende des Jahres</t>
        </is>
      </c>
      <c r="B48" s="5" t="inlineStr">
        <is>
          <t>Staff at the end of year</t>
        </is>
      </c>
      <c r="C48" t="n">
        <v>123</v>
      </c>
      <c r="D48" t="n">
        <v>119</v>
      </c>
      <c r="E48" t="n">
        <v>101</v>
      </c>
      <c r="F48" t="n">
        <v>85</v>
      </c>
      <c r="G48" t="n">
        <v>66</v>
      </c>
      <c r="H48" t="n">
        <v>66</v>
      </c>
      <c r="I48" t="n">
        <v>67</v>
      </c>
      <c r="J48" t="n">
        <v>57</v>
      </c>
      <c r="K48" t="n">
        <v>51</v>
      </c>
      <c r="L48" t="n">
        <v>8</v>
      </c>
      <c r="M48" t="n">
        <v>5</v>
      </c>
      <c r="N48" t="n">
        <v>6</v>
      </c>
      <c r="O48" t="n">
        <v>5</v>
      </c>
      <c r="P48" t="n">
        <v>3</v>
      </c>
      <c r="Q48" t="n">
        <v>3</v>
      </c>
      <c r="R48" t="n">
        <v>5</v>
      </c>
      <c r="S48" t="n">
        <v>10</v>
      </c>
      <c r="T48" t="n">
        <v>34</v>
      </c>
      <c r="U48" t="n">
        <v>112</v>
      </c>
      <c r="V48" t="n">
        <v>63</v>
      </c>
    </row>
    <row r="49">
      <c r="A49" s="5" t="inlineStr">
        <is>
          <t>Personalaufwand in Mio. EUR</t>
        </is>
      </c>
      <c r="B49" s="5" t="inlineStr">
        <is>
          <t>Personnel expenses in M</t>
        </is>
      </c>
      <c r="C49" t="n">
        <v>17</v>
      </c>
      <c r="D49" t="n">
        <v>13.3</v>
      </c>
      <c r="E49" t="n">
        <v>11</v>
      </c>
      <c r="F49" t="n">
        <v>8.5</v>
      </c>
      <c r="G49" t="n">
        <v>5.8</v>
      </c>
      <c r="H49" t="n">
        <v>6.6</v>
      </c>
      <c r="I49" t="n">
        <v>6.3</v>
      </c>
      <c r="J49" t="n">
        <v>5.9</v>
      </c>
      <c r="K49" t="n">
        <v>4.5</v>
      </c>
      <c r="L49" t="n">
        <v>1.2</v>
      </c>
      <c r="M49" t="n">
        <v>1</v>
      </c>
      <c r="N49" t="n">
        <v>1</v>
      </c>
      <c r="O49" t="n">
        <v>0.8</v>
      </c>
      <c r="P49" t="n">
        <v>0.5</v>
      </c>
      <c r="Q49" t="n">
        <v>0.2</v>
      </c>
      <c r="R49" t="n">
        <v>0.5</v>
      </c>
      <c r="S49" t="n">
        <v>1</v>
      </c>
      <c r="T49" t="n">
        <v>6.1</v>
      </c>
      <c r="U49" t="n">
        <v>8.9</v>
      </c>
      <c r="V49" t="n">
        <v>7.4</v>
      </c>
    </row>
    <row r="50">
      <c r="A50" s="5" t="inlineStr">
        <is>
          <t>Aufwand je Mitarbeiter in EUR</t>
        </is>
      </c>
      <c r="B50" s="5" t="inlineStr">
        <is>
          <t>Effort per employee</t>
        </is>
      </c>
      <c r="C50" t="n">
        <v>138211</v>
      </c>
      <c r="D50" t="n">
        <v>111765</v>
      </c>
      <c r="E50" t="n">
        <v>108911</v>
      </c>
      <c r="F50" t="n">
        <v>100000</v>
      </c>
      <c r="G50" t="n">
        <v>87879</v>
      </c>
      <c r="H50" t="n">
        <v>100000</v>
      </c>
      <c r="I50" t="n">
        <v>94030</v>
      </c>
      <c r="J50" t="n">
        <v>103509</v>
      </c>
      <c r="K50" t="n">
        <v>88235</v>
      </c>
      <c r="L50" t="n">
        <v>150000</v>
      </c>
      <c r="M50" t="n">
        <v>200000</v>
      </c>
      <c r="N50" t="n">
        <v>166667</v>
      </c>
      <c r="O50" t="n">
        <v>160000</v>
      </c>
      <c r="P50" t="n">
        <v>166667</v>
      </c>
      <c r="Q50" t="n">
        <v>66667</v>
      </c>
      <c r="R50" t="n">
        <v>100000</v>
      </c>
      <c r="S50" t="n">
        <v>100000</v>
      </c>
      <c r="T50" t="n">
        <v>179412</v>
      </c>
      <c r="U50" t="n">
        <v>79464</v>
      </c>
      <c r="V50" t="n">
        <v>117460</v>
      </c>
    </row>
    <row r="51">
      <c r="A51" s="5" t="inlineStr">
        <is>
          <t>Umsatz je Aktie</t>
        </is>
      </c>
      <c r="B51" s="5" t="inlineStr">
        <is>
          <t>Revenue per share</t>
        </is>
      </c>
      <c r="C51" t="n">
        <v>2230000</v>
      </c>
      <c r="D51" t="n">
        <v>2090000</v>
      </c>
      <c r="E51" t="n">
        <v>2200000</v>
      </c>
      <c r="F51" t="n">
        <v>1670000</v>
      </c>
      <c r="G51" t="n">
        <v>1710000</v>
      </c>
      <c r="H51" t="n">
        <v>1180000</v>
      </c>
      <c r="I51" t="n">
        <v>850612</v>
      </c>
      <c r="J51" t="n">
        <v>791550</v>
      </c>
      <c r="K51" t="n">
        <v>695355</v>
      </c>
      <c r="L51" t="n">
        <v>1630000</v>
      </c>
      <c r="M51" t="n">
        <v>105063</v>
      </c>
      <c r="N51" t="inlineStr">
        <is>
          <t>-</t>
        </is>
      </c>
      <c r="O51" t="inlineStr">
        <is>
          <t>-</t>
        </is>
      </c>
      <c r="P51" t="inlineStr">
        <is>
          <t>-</t>
        </is>
      </c>
      <c r="Q51" t="inlineStr">
        <is>
          <t>-</t>
        </is>
      </c>
      <c r="R51" t="inlineStr">
        <is>
          <t>-</t>
        </is>
      </c>
      <c r="S51" t="inlineStr">
        <is>
          <t>-</t>
        </is>
      </c>
      <c r="T51" t="n">
        <v>1500000</v>
      </c>
      <c r="U51" t="n">
        <v>152678</v>
      </c>
      <c r="V51" t="n">
        <v>211111</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row>
    <row r="53">
      <c r="A53" s="5" t="inlineStr">
        <is>
          <t>Gewinn je Mitarbeiter in EUR</t>
        </is>
      </c>
      <c r="B53" s="5" t="inlineStr">
        <is>
          <t>Earnings per employee</t>
        </is>
      </c>
      <c r="C53" t="n">
        <v>180488</v>
      </c>
      <c r="D53" t="n">
        <v>42857</v>
      </c>
      <c r="E53" t="n">
        <v>254455</v>
      </c>
      <c r="F53" t="n">
        <v>134118</v>
      </c>
      <c r="G53" t="n">
        <v>283333</v>
      </c>
      <c r="H53" t="n">
        <v>386364</v>
      </c>
      <c r="I53" t="n">
        <v>200000</v>
      </c>
      <c r="J53" t="n">
        <v>150877</v>
      </c>
      <c r="K53" t="n">
        <v>-17647</v>
      </c>
      <c r="L53" t="n">
        <v>212500</v>
      </c>
      <c r="M53" t="n">
        <v>-40000</v>
      </c>
      <c r="N53" t="n">
        <v>933333</v>
      </c>
      <c r="O53" t="n">
        <v>1420000</v>
      </c>
      <c r="P53" t="n">
        <v>5270000</v>
      </c>
      <c r="Q53" t="n">
        <v>8400000</v>
      </c>
      <c r="R53" t="n">
        <v>920000</v>
      </c>
      <c r="S53" t="n">
        <v>-920000</v>
      </c>
      <c r="T53" t="n">
        <v>-791176</v>
      </c>
      <c r="U53" t="n">
        <v>-70536</v>
      </c>
      <c r="V53" t="n">
        <v>22222</v>
      </c>
    </row>
    <row r="54">
      <c r="A54" s="5" t="inlineStr">
        <is>
          <t>KGV (Kurs/Gewinn)</t>
        </is>
      </c>
      <c r="B54" s="5" t="inlineStr">
        <is>
          <t>PE (price/earnings)</t>
        </is>
      </c>
      <c r="C54" t="n">
        <v>55.2</v>
      </c>
      <c r="D54" t="n">
        <v>137.5</v>
      </c>
      <c r="E54" t="n">
        <v>32.3</v>
      </c>
      <c r="F54" t="n">
        <v>48.8</v>
      </c>
      <c r="G54" t="n">
        <v>31.6</v>
      </c>
      <c r="H54" t="n">
        <v>13.7</v>
      </c>
      <c r="I54" t="n">
        <v>15.6</v>
      </c>
      <c r="J54" t="n">
        <v>21.1</v>
      </c>
      <c r="K54" t="inlineStr">
        <is>
          <t>-</t>
        </is>
      </c>
      <c r="L54" t="n">
        <v>35</v>
      </c>
      <c r="M54" t="inlineStr">
        <is>
          <t>-</t>
        </is>
      </c>
      <c r="N54" t="n">
        <v>12</v>
      </c>
      <c r="O54" t="n">
        <v>9.300000000000001</v>
      </c>
      <c r="P54" t="n">
        <v>3</v>
      </c>
      <c r="Q54" t="n">
        <v>1.3</v>
      </c>
      <c r="R54" t="n">
        <v>0.8</v>
      </c>
      <c r="S54" t="inlineStr">
        <is>
          <t>-</t>
        </is>
      </c>
      <c r="T54" t="inlineStr">
        <is>
          <t>-</t>
        </is>
      </c>
      <c r="U54" t="inlineStr">
        <is>
          <t>-</t>
        </is>
      </c>
      <c r="V54" t="n">
        <v>568.3</v>
      </c>
    </row>
    <row r="55">
      <c r="A55" s="5" t="inlineStr">
        <is>
          <t>KUV (Kurs/Umsatz)</t>
        </is>
      </c>
      <c r="B55" s="5" t="inlineStr">
        <is>
          <t>PS (price/sales)</t>
        </is>
      </c>
      <c r="C55" t="n">
        <v>4.7</v>
      </c>
      <c r="D55" t="n">
        <v>2.86</v>
      </c>
      <c r="E55" t="n">
        <v>3.73</v>
      </c>
      <c r="F55" t="n">
        <v>5.66</v>
      </c>
      <c r="G55" t="n">
        <v>5.28</v>
      </c>
      <c r="H55" t="n">
        <v>4.56</v>
      </c>
      <c r="I55" t="n">
        <v>4.46</v>
      </c>
      <c r="J55" t="n">
        <v>4.07</v>
      </c>
      <c r="K55" t="n">
        <v>3.54</v>
      </c>
      <c r="L55" t="n">
        <v>4.2</v>
      </c>
      <c r="M55" t="inlineStr">
        <is>
          <t>-</t>
        </is>
      </c>
      <c r="N55" t="inlineStr">
        <is>
          <t>-</t>
        </is>
      </c>
      <c r="O55" t="inlineStr">
        <is>
          <t>-</t>
        </is>
      </c>
      <c r="P55" t="inlineStr">
        <is>
          <t>-</t>
        </is>
      </c>
      <c r="Q55" t="inlineStr">
        <is>
          <t>-</t>
        </is>
      </c>
      <c r="R55" t="inlineStr">
        <is>
          <t>-</t>
        </is>
      </c>
      <c r="S55" t="inlineStr">
        <is>
          <t>-</t>
        </is>
      </c>
      <c r="T55" t="n">
        <v>0.47</v>
      </c>
      <c r="U55" t="n">
        <v>7.07</v>
      </c>
      <c r="V55" t="n">
        <v>65.09999999999999</v>
      </c>
    </row>
    <row r="56">
      <c r="A56" s="5" t="inlineStr">
        <is>
          <t>KBV (Kurs/Buchwert)</t>
        </is>
      </c>
      <c r="B56" s="5" t="inlineStr">
        <is>
          <t>PB (price/book value)</t>
        </is>
      </c>
      <c r="C56" t="n">
        <v>2.28</v>
      </c>
      <c r="D56" t="n">
        <v>1.22</v>
      </c>
      <c r="E56" t="n">
        <v>1.39</v>
      </c>
      <c r="F56" t="n">
        <v>1.37</v>
      </c>
      <c r="G56" t="n">
        <v>2.35</v>
      </c>
      <c r="H56" t="n">
        <v>1.51</v>
      </c>
      <c r="I56" t="n">
        <v>1.28</v>
      </c>
      <c r="J56" t="n">
        <v>1.5</v>
      </c>
      <c r="K56" t="n">
        <v>1.48</v>
      </c>
      <c r="L56" t="n">
        <v>0.87</v>
      </c>
      <c r="M56" t="n">
        <v>0.8100000000000001</v>
      </c>
      <c r="N56" t="n">
        <v>1.18</v>
      </c>
      <c r="O56" t="n">
        <v>1.28</v>
      </c>
      <c r="P56" t="n">
        <v>0.91</v>
      </c>
      <c r="Q56" t="n">
        <v>0.73</v>
      </c>
      <c r="R56" t="n">
        <v>1.26</v>
      </c>
      <c r="S56" t="inlineStr">
        <is>
          <t>-</t>
        </is>
      </c>
      <c r="T56" t="n">
        <v>3.28</v>
      </c>
      <c r="U56" t="n">
        <v>5.17</v>
      </c>
      <c r="V56" t="n">
        <v>126.37</v>
      </c>
    </row>
    <row r="57">
      <c r="A57" s="5" t="inlineStr">
        <is>
          <t>KCV (Kurs/Cashflow)</t>
        </is>
      </c>
      <c r="B57" s="5" t="inlineStr">
        <is>
          <t>PC (price/cashflow)</t>
        </is>
      </c>
      <c r="C57" t="n">
        <v>6.8</v>
      </c>
      <c r="D57" t="n">
        <v>4.09</v>
      </c>
      <c r="E57" t="n">
        <v>5.42</v>
      </c>
      <c r="F57" t="n">
        <v>8.42</v>
      </c>
      <c r="G57" t="n">
        <v>7.99</v>
      </c>
      <c r="H57" t="n">
        <v>6.35</v>
      </c>
      <c r="I57" t="n">
        <v>7.06</v>
      </c>
      <c r="J57" t="n">
        <v>6.77</v>
      </c>
      <c r="K57" t="n">
        <v>5.15</v>
      </c>
      <c r="L57" t="n">
        <v>5.2</v>
      </c>
      <c r="M57" t="n">
        <v>9.31</v>
      </c>
      <c r="N57" t="n">
        <v>667.8</v>
      </c>
      <c r="O57" t="n">
        <v>-46.62</v>
      </c>
      <c r="P57" t="n">
        <v>-53.2</v>
      </c>
      <c r="Q57" t="n">
        <v>-322.56</v>
      </c>
      <c r="R57" t="n">
        <v>-1.64</v>
      </c>
      <c r="S57" t="n">
        <v>-1.89</v>
      </c>
      <c r="T57" t="inlineStr">
        <is>
          <t>-</t>
        </is>
      </c>
      <c r="U57" t="n">
        <v>45.45</v>
      </c>
      <c r="V57" t="n">
        <v>-2864</v>
      </c>
    </row>
    <row r="58">
      <c r="A58" s="5" t="inlineStr">
        <is>
          <t>Dividendenrendite in %</t>
        </is>
      </c>
      <c r="B58" s="5" t="inlineStr">
        <is>
          <t>Dividend Yield in %</t>
        </is>
      </c>
      <c r="C58" t="n">
        <v>2.77</v>
      </c>
      <c r="D58" t="n">
        <v>4.36</v>
      </c>
      <c r="E58" t="n">
        <v>3.41</v>
      </c>
      <c r="F58" t="n">
        <v>3.15</v>
      </c>
      <c r="G58" t="n">
        <v>2.28</v>
      </c>
      <c r="H58" t="n">
        <v>3.12</v>
      </c>
      <c r="I58" t="n">
        <v>2.67</v>
      </c>
      <c r="J58" t="n">
        <v>2.11</v>
      </c>
      <c r="K58" t="n">
        <v>1.52</v>
      </c>
      <c r="L58" t="inlineStr">
        <is>
          <t>-</t>
        </is>
      </c>
      <c r="M58" t="inlineStr">
        <is>
          <t>-</t>
        </is>
      </c>
      <c r="N58" t="inlineStr">
        <is>
          <t>-</t>
        </is>
      </c>
      <c r="O58" t="inlineStr">
        <is>
          <t>-</t>
        </is>
      </c>
      <c r="P58" t="inlineStr">
        <is>
          <t>-</t>
        </is>
      </c>
      <c r="Q58" t="inlineStr">
        <is>
          <t>-</t>
        </is>
      </c>
      <c r="R58" t="inlineStr">
        <is>
          <t>-</t>
        </is>
      </c>
      <c r="S58" t="inlineStr">
        <is>
          <t>-</t>
        </is>
      </c>
      <c r="T58" t="inlineStr">
        <is>
          <t>-</t>
        </is>
      </c>
      <c r="U58" t="inlineStr">
        <is>
          <t>-</t>
        </is>
      </c>
      <c r="V58" t="inlineStr">
        <is>
          <t>-</t>
        </is>
      </c>
    </row>
    <row r="59">
      <c r="A59" s="5" t="inlineStr">
        <is>
          <t>Gewinnrendite in %</t>
        </is>
      </c>
      <c r="B59" s="5" t="inlineStr">
        <is>
          <t>Return on profit in %</t>
        </is>
      </c>
      <c r="C59" t="n">
        <v>1.8</v>
      </c>
      <c r="D59" t="n">
        <v>0.7</v>
      </c>
      <c r="E59" t="n">
        <v>3.1</v>
      </c>
      <c r="F59" t="n">
        <v>2</v>
      </c>
      <c r="G59" t="n">
        <v>3.2</v>
      </c>
      <c r="H59" t="n">
        <v>7.3</v>
      </c>
      <c r="I59" t="n">
        <v>6.4</v>
      </c>
      <c r="J59" t="n">
        <v>4.7</v>
      </c>
      <c r="K59" t="n">
        <v>-0.9</v>
      </c>
      <c r="L59" t="n">
        <v>2.9</v>
      </c>
      <c r="M59" t="n">
        <v>-0.6</v>
      </c>
      <c r="N59" t="n">
        <v>8.300000000000001</v>
      </c>
      <c r="O59" t="n">
        <v>10.8</v>
      </c>
      <c r="P59" t="n">
        <v>33.2</v>
      </c>
      <c r="Q59" t="n">
        <v>78.09999999999999</v>
      </c>
      <c r="R59" t="n">
        <v>120</v>
      </c>
      <c r="S59" t="n">
        <v>-176.2</v>
      </c>
      <c r="T59" t="n">
        <v>-112.6</v>
      </c>
      <c r="U59" t="n">
        <v>-6.1</v>
      </c>
      <c r="V59" t="n">
        <v>0.2</v>
      </c>
    </row>
    <row r="60">
      <c r="A60" s="5" t="inlineStr">
        <is>
          <t>Eigenkapitalrendite in %</t>
        </is>
      </c>
      <c r="B60" s="5" t="inlineStr">
        <is>
          <t>Return on Equity in %</t>
        </is>
      </c>
      <c r="C60" t="n">
        <v>3.07</v>
      </c>
      <c r="D60" t="n">
        <v>0.74</v>
      </c>
      <c r="E60" t="n">
        <v>3.68</v>
      </c>
      <c r="F60" t="n">
        <v>1.87</v>
      </c>
      <c r="G60" t="n">
        <v>7.15</v>
      </c>
      <c r="H60" t="n">
        <v>10.47</v>
      </c>
      <c r="I60" t="n">
        <v>6.46</v>
      </c>
      <c r="J60" t="n">
        <v>6.6</v>
      </c>
      <c r="K60" t="n">
        <v>-0.98</v>
      </c>
      <c r="L60" t="n">
        <v>2.69</v>
      </c>
      <c r="M60" t="n">
        <v>-0.35</v>
      </c>
      <c r="N60" t="n">
        <v>9.890000000000001</v>
      </c>
      <c r="O60" t="n">
        <v>13.92</v>
      </c>
      <c r="P60" t="n">
        <v>29.87</v>
      </c>
      <c r="Q60" t="n">
        <v>57.14</v>
      </c>
      <c r="R60" t="n">
        <v>153.33</v>
      </c>
      <c r="S60" t="inlineStr">
        <is>
          <t>-</t>
        </is>
      </c>
      <c r="T60" t="n">
        <v>-384.29</v>
      </c>
      <c r="U60" t="n">
        <v>-32.24</v>
      </c>
      <c r="V60" t="n">
        <v>20.59</v>
      </c>
    </row>
    <row r="61">
      <c r="A61" s="5" t="inlineStr">
        <is>
          <t>Umsatzrendite in %</t>
        </is>
      </c>
      <c r="B61" s="5" t="inlineStr">
        <is>
          <t>Return on sales in %</t>
        </is>
      </c>
      <c r="C61" t="n">
        <v>8.109999999999999</v>
      </c>
      <c r="D61" t="n">
        <v>2.05</v>
      </c>
      <c r="E61" t="n">
        <v>11.56</v>
      </c>
      <c r="F61" t="n">
        <v>8.039999999999999</v>
      </c>
      <c r="G61" t="n">
        <v>16.58</v>
      </c>
      <c r="H61" t="n">
        <v>32.78</v>
      </c>
      <c r="I61" t="n">
        <v>23.51</v>
      </c>
      <c r="J61" t="n">
        <v>19.07</v>
      </c>
      <c r="K61" t="n">
        <v>-2.54</v>
      </c>
      <c r="L61" t="n">
        <v>13.08</v>
      </c>
      <c r="M61" t="inlineStr">
        <is>
          <t>-</t>
        </is>
      </c>
      <c r="N61" t="inlineStr">
        <is>
          <t>-</t>
        </is>
      </c>
      <c r="O61" t="inlineStr">
        <is>
          <t>-</t>
        </is>
      </c>
      <c r="P61" t="inlineStr">
        <is>
          <t>-</t>
        </is>
      </c>
      <c r="Q61" t="inlineStr">
        <is>
          <t>-</t>
        </is>
      </c>
      <c r="R61" t="inlineStr">
        <is>
          <t>-</t>
        </is>
      </c>
      <c r="S61" t="inlineStr">
        <is>
          <t>-</t>
        </is>
      </c>
      <c r="T61" t="n">
        <v>-52.85</v>
      </c>
      <c r="U61" t="n">
        <v>-43.89</v>
      </c>
      <c r="V61" t="n">
        <v>10.61</v>
      </c>
    </row>
    <row r="62">
      <c r="A62" s="5" t="inlineStr">
        <is>
          <t>Gesamtkapitalrendite in %</t>
        </is>
      </c>
      <c r="B62" s="5" t="inlineStr">
        <is>
          <t>Total Return on Investment in %</t>
        </is>
      </c>
      <c r="C62" t="n">
        <v>2.96</v>
      </c>
      <c r="D62" t="n">
        <v>2.71</v>
      </c>
      <c r="E62" t="n">
        <v>3.43</v>
      </c>
      <c r="F62" t="n">
        <v>2.8</v>
      </c>
      <c r="G62" t="n">
        <v>4.07</v>
      </c>
      <c r="H62" t="n">
        <v>4.98</v>
      </c>
      <c r="I62" t="n">
        <v>5.11</v>
      </c>
      <c r="J62" t="n">
        <v>4.46</v>
      </c>
      <c r="K62" t="n">
        <v>2.63</v>
      </c>
      <c r="L62" t="n">
        <v>3.91</v>
      </c>
      <c r="M62" t="n">
        <v>-0.3</v>
      </c>
      <c r="N62" t="n">
        <v>9.81</v>
      </c>
      <c r="O62" t="n">
        <v>13.79</v>
      </c>
      <c r="P62" t="n">
        <v>29.37</v>
      </c>
      <c r="Q62" t="n">
        <v>55.63</v>
      </c>
      <c r="R62" t="n">
        <v>60.22</v>
      </c>
      <c r="S62" t="n">
        <v>-39.23</v>
      </c>
      <c r="T62" t="n">
        <v>-95.48999999999999</v>
      </c>
      <c r="U62" t="n">
        <v>-8.23</v>
      </c>
      <c r="V62" t="n">
        <v>11.29</v>
      </c>
    </row>
    <row r="63">
      <c r="A63" s="5" t="inlineStr">
        <is>
          <t>Return on Investment in %</t>
        </is>
      </c>
      <c r="B63" s="5" t="inlineStr">
        <is>
          <t>Return on Investment in %</t>
        </is>
      </c>
      <c r="C63" t="n">
        <v>0.78</v>
      </c>
      <c r="D63" t="n">
        <v>0.19</v>
      </c>
      <c r="E63" t="n">
        <v>1.02</v>
      </c>
      <c r="F63" t="n">
        <v>0.48</v>
      </c>
      <c r="G63" t="n">
        <v>1.42</v>
      </c>
      <c r="H63" t="n">
        <v>2.59</v>
      </c>
      <c r="I63" t="n">
        <v>2.26</v>
      </c>
      <c r="J63" t="n">
        <v>1.89</v>
      </c>
      <c r="K63" t="n">
        <v>-0.3</v>
      </c>
      <c r="L63" t="n">
        <v>0.9399999999999999</v>
      </c>
      <c r="M63" t="n">
        <v>-0.3</v>
      </c>
      <c r="N63" t="n">
        <v>9.81</v>
      </c>
      <c r="O63" t="n">
        <v>13.79</v>
      </c>
      <c r="P63" t="n">
        <v>29.37</v>
      </c>
      <c r="Q63" t="n">
        <v>55.63</v>
      </c>
      <c r="R63" t="n">
        <v>49.46</v>
      </c>
      <c r="S63" t="n">
        <v>-44.02</v>
      </c>
      <c r="T63" t="n">
        <v>-101.13</v>
      </c>
      <c r="U63" t="n">
        <v>-10</v>
      </c>
      <c r="V63" t="n">
        <v>11.29</v>
      </c>
    </row>
    <row r="64">
      <c r="A64" s="5" t="inlineStr">
        <is>
          <t>Arbeitsintensität in %</t>
        </is>
      </c>
      <c r="B64" s="5" t="inlineStr">
        <is>
          <t>Work Intensity in %</t>
        </is>
      </c>
      <c r="C64" t="n">
        <v>10.55</v>
      </c>
      <c r="D64" t="n">
        <v>12.9</v>
      </c>
      <c r="E64" t="n">
        <v>11.01</v>
      </c>
      <c r="F64" t="n">
        <v>11.28</v>
      </c>
      <c r="G64" t="n">
        <v>11.01</v>
      </c>
      <c r="H64" t="n">
        <v>14.47</v>
      </c>
      <c r="I64" t="n">
        <v>11.61</v>
      </c>
      <c r="J64" t="n">
        <v>11.85</v>
      </c>
      <c r="K64" t="n">
        <v>14.43</v>
      </c>
      <c r="L64" t="n">
        <v>13.11</v>
      </c>
      <c r="M64" t="n">
        <v>40.9</v>
      </c>
      <c r="N64" t="n">
        <v>63.57</v>
      </c>
      <c r="O64" t="n">
        <v>63.3</v>
      </c>
      <c r="P64" t="n">
        <v>67.84</v>
      </c>
      <c r="Q64" t="n">
        <v>29.36</v>
      </c>
      <c r="R64" t="n">
        <v>31.18</v>
      </c>
      <c r="S64" t="n">
        <v>14.83</v>
      </c>
      <c r="T64" t="n">
        <v>14.29</v>
      </c>
      <c r="U64" t="n">
        <v>52.15</v>
      </c>
      <c r="V64" t="n">
        <v>87.90000000000001</v>
      </c>
    </row>
    <row r="65">
      <c r="A65" s="5" t="inlineStr">
        <is>
          <t>Eigenkapitalquote in %</t>
        </is>
      </c>
      <c r="B65" s="5" t="inlineStr">
        <is>
          <t>Equity Ratio in %</t>
        </is>
      </c>
      <c r="C65" t="n">
        <v>25.27</v>
      </c>
      <c r="D65" t="n">
        <v>25.94</v>
      </c>
      <c r="E65" t="n">
        <v>27.73</v>
      </c>
      <c r="F65" t="n">
        <v>25.86</v>
      </c>
      <c r="G65" t="n">
        <v>19.84</v>
      </c>
      <c r="H65" t="n">
        <v>24.7</v>
      </c>
      <c r="I65" t="n">
        <v>34.96</v>
      </c>
      <c r="J65" t="n">
        <v>28.64</v>
      </c>
      <c r="K65" t="n">
        <v>30.53</v>
      </c>
      <c r="L65" t="n">
        <v>34.75</v>
      </c>
      <c r="M65" t="n">
        <v>84.18000000000001</v>
      </c>
      <c r="N65" t="n">
        <v>99.12</v>
      </c>
      <c r="O65" t="n">
        <v>99.03</v>
      </c>
      <c r="P65" t="n">
        <v>98.33</v>
      </c>
      <c r="Q65" t="n">
        <v>97.34999999999999</v>
      </c>
      <c r="R65" t="n">
        <v>32.26</v>
      </c>
      <c r="S65" t="inlineStr">
        <is>
          <t>-</t>
        </is>
      </c>
      <c r="T65" t="n">
        <v>26.32</v>
      </c>
      <c r="U65" t="n">
        <v>31.01</v>
      </c>
      <c r="V65" t="n">
        <v>54.84</v>
      </c>
    </row>
    <row r="66">
      <c r="A66" s="5" t="inlineStr">
        <is>
          <t>Fremdkapitalquote in %</t>
        </is>
      </c>
      <c r="B66" s="5" t="inlineStr">
        <is>
          <t>Debt Ratio in %</t>
        </is>
      </c>
      <c r="C66" t="n">
        <v>74.73</v>
      </c>
      <c r="D66" t="n">
        <v>74.06</v>
      </c>
      <c r="E66" t="n">
        <v>72.27</v>
      </c>
      <c r="F66" t="n">
        <v>74.14</v>
      </c>
      <c r="G66" t="n">
        <v>80.16</v>
      </c>
      <c r="H66" t="n">
        <v>75.3</v>
      </c>
      <c r="I66" t="n">
        <v>65.04000000000001</v>
      </c>
      <c r="J66" t="n">
        <v>71.36</v>
      </c>
      <c r="K66" t="n">
        <v>69.47</v>
      </c>
      <c r="L66" t="n">
        <v>65.25</v>
      </c>
      <c r="M66" t="n">
        <v>15.82</v>
      </c>
      <c r="N66" t="n">
        <v>0.88</v>
      </c>
      <c r="O66" t="n">
        <v>0.97</v>
      </c>
      <c r="P66" t="n">
        <v>1.67</v>
      </c>
      <c r="Q66" t="n">
        <v>2.65</v>
      </c>
      <c r="R66" t="n">
        <v>67.73999999999999</v>
      </c>
      <c r="S66" t="n">
        <v>100</v>
      </c>
      <c r="T66" t="n">
        <v>73.68000000000001</v>
      </c>
      <c r="U66" t="n">
        <v>68.98999999999999</v>
      </c>
      <c r="V66" t="n">
        <v>45.16</v>
      </c>
    </row>
    <row r="67">
      <c r="A67" s="5" t="inlineStr">
        <is>
          <t>Verschuldungsgrad in %</t>
        </is>
      </c>
      <c r="B67" s="5" t="inlineStr">
        <is>
          <t>Finance Gearing in %</t>
        </is>
      </c>
      <c r="C67" t="n">
        <v>295.72</v>
      </c>
      <c r="D67" t="n">
        <v>285.55</v>
      </c>
      <c r="E67" t="n">
        <v>260.68</v>
      </c>
      <c r="F67" t="n">
        <v>286.76</v>
      </c>
      <c r="G67" t="n">
        <v>404.01</v>
      </c>
      <c r="H67" t="n">
        <v>304.85</v>
      </c>
      <c r="I67" t="n">
        <v>186.02</v>
      </c>
      <c r="J67" t="n">
        <v>249.19</v>
      </c>
      <c r="K67" t="n">
        <v>227.51</v>
      </c>
      <c r="L67" t="n">
        <v>187.8</v>
      </c>
      <c r="M67" t="n">
        <v>18.79</v>
      </c>
      <c r="N67" t="n">
        <v>0.88</v>
      </c>
      <c r="O67" t="n">
        <v>0.98</v>
      </c>
      <c r="P67" t="n">
        <v>1.7</v>
      </c>
      <c r="Q67" t="n">
        <v>2.72</v>
      </c>
      <c r="R67" t="n">
        <v>210</v>
      </c>
      <c r="S67" t="inlineStr">
        <is>
          <t>-</t>
        </is>
      </c>
      <c r="T67" t="n">
        <v>280</v>
      </c>
      <c r="U67" t="n">
        <v>222.45</v>
      </c>
      <c r="V67" t="n">
        <v>82.34999999999999</v>
      </c>
    </row>
    <row r="68">
      <c r="A68" s="5" t="inlineStr"/>
      <c r="B68" s="5" t="inlineStr"/>
    </row>
    <row r="69">
      <c r="A69" s="5" t="inlineStr">
        <is>
          <t>Kurzfristige Vermögensquote in %</t>
        </is>
      </c>
      <c r="B69" s="5" t="inlineStr">
        <is>
          <t>Current Assets Ratio in %</t>
        </is>
      </c>
      <c r="C69" t="n">
        <v>10.55</v>
      </c>
      <c r="D69" t="n">
        <v>12.9</v>
      </c>
      <c r="E69" t="n">
        <v>11.01</v>
      </c>
      <c r="F69" t="n">
        <v>11.28</v>
      </c>
      <c r="G69" t="n">
        <v>11.01</v>
      </c>
      <c r="H69" t="n">
        <v>14.47</v>
      </c>
      <c r="I69" t="n">
        <v>11.61</v>
      </c>
      <c r="J69" t="n">
        <v>11.85</v>
      </c>
      <c r="K69" t="n">
        <v>14.43</v>
      </c>
      <c r="L69" t="n">
        <v>13.11</v>
      </c>
      <c r="M69" t="n">
        <v>40.9</v>
      </c>
      <c r="N69" t="n">
        <v>63.57</v>
      </c>
      <c r="O69" t="n">
        <v>63.3</v>
      </c>
      <c r="P69" t="n">
        <v>67.84</v>
      </c>
      <c r="Q69" t="n">
        <v>29.36</v>
      </c>
      <c r="R69" t="n">
        <v>31.18</v>
      </c>
      <c r="S69" t="n">
        <v>14.83</v>
      </c>
      <c r="T69" t="n">
        <v>14.29</v>
      </c>
      <c r="U69" t="n">
        <v>52.15</v>
      </c>
    </row>
    <row r="70">
      <c r="A70" s="5" t="inlineStr"/>
      <c r="B70" s="5" t="inlineStr"/>
    </row>
    <row r="71">
      <c r="A71" s="5" t="inlineStr">
        <is>
          <t>Operative Ergebnis Marge in %</t>
        </is>
      </c>
      <c r="B71" s="5" t="inlineStr">
        <is>
          <t>EBIT Marge in %</t>
        </is>
      </c>
      <c r="C71" t="n">
        <v>4570</v>
      </c>
      <c r="D71" t="n">
        <v>3729.17</v>
      </c>
      <c r="E71" t="n">
        <v>5080.92</v>
      </c>
      <c r="F71" t="n">
        <v>5330.36</v>
      </c>
      <c r="G71" t="n">
        <v>3530.2</v>
      </c>
      <c r="H71" t="n">
        <v>4419.05</v>
      </c>
      <c r="I71" t="n">
        <v>3773.81</v>
      </c>
      <c r="J71" t="n">
        <v>2204.3</v>
      </c>
      <c r="K71" t="n">
        <v>1430.11</v>
      </c>
      <c r="L71" t="n">
        <v>1400</v>
      </c>
      <c r="M71" t="inlineStr">
        <is>
          <t>-</t>
        </is>
      </c>
      <c r="N71" t="inlineStr">
        <is>
          <t>-</t>
        </is>
      </c>
      <c r="O71" t="inlineStr">
        <is>
          <t>-</t>
        </is>
      </c>
      <c r="P71" t="inlineStr">
        <is>
          <t>-</t>
        </is>
      </c>
      <c r="Q71" t="inlineStr">
        <is>
          <t>-</t>
        </is>
      </c>
      <c r="R71" t="inlineStr">
        <is>
          <t>-</t>
        </is>
      </c>
      <c r="S71" t="inlineStr">
        <is>
          <t>-</t>
        </is>
      </c>
      <c r="T71" t="n">
        <v>-683.17</v>
      </c>
      <c r="U71" t="n">
        <v>-28.17</v>
      </c>
    </row>
    <row r="72">
      <c r="A72" s="5" t="inlineStr">
        <is>
          <t>Vermögensumsschlag in %</t>
        </is>
      </c>
      <c r="B72" s="5" t="inlineStr">
        <is>
          <t>Asset Turnover in %</t>
        </is>
      </c>
      <c r="C72" t="n">
        <v>0.07000000000000001</v>
      </c>
      <c r="D72" t="n">
        <v>0.07000000000000001</v>
      </c>
      <c r="E72" t="n">
        <v>0.07000000000000001</v>
      </c>
      <c r="F72" t="n">
        <v>0.05</v>
      </c>
      <c r="G72" t="n">
        <v>0.11</v>
      </c>
      <c r="H72" t="n">
        <v>0.11</v>
      </c>
      <c r="I72" t="n">
        <v>0.14</v>
      </c>
      <c r="J72" t="n">
        <v>0.2</v>
      </c>
      <c r="K72" t="n">
        <v>0.31</v>
      </c>
      <c r="L72" t="n">
        <v>0.28</v>
      </c>
      <c r="M72" t="inlineStr">
        <is>
          <t>-</t>
        </is>
      </c>
      <c r="N72" t="inlineStr">
        <is>
          <t>-</t>
        </is>
      </c>
      <c r="O72" t="inlineStr">
        <is>
          <t>-</t>
        </is>
      </c>
      <c r="P72" t="inlineStr">
        <is>
          <t>-</t>
        </is>
      </c>
      <c r="Q72" t="inlineStr">
        <is>
          <t>-</t>
        </is>
      </c>
      <c r="R72" t="inlineStr">
        <is>
          <t>-</t>
        </is>
      </c>
      <c r="S72" t="inlineStr">
        <is>
          <t>-</t>
        </is>
      </c>
      <c r="T72" t="n">
        <v>7.59</v>
      </c>
      <c r="U72" t="n">
        <v>0.9</v>
      </c>
    </row>
    <row r="73">
      <c r="A73" s="5" t="inlineStr">
        <is>
          <t>Langfristige Vermögensquote in %</t>
        </is>
      </c>
      <c r="B73" s="5" t="inlineStr">
        <is>
          <t>Non-Current Assets Ratio in %</t>
        </is>
      </c>
      <c r="C73" t="n">
        <v>89.44</v>
      </c>
      <c r="D73" t="n">
        <v>87.09</v>
      </c>
      <c r="E73" t="n">
        <v>88.97</v>
      </c>
      <c r="F73" t="n">
        <v>88.7</v>
      </c>
      <c r="G73" t="n">
        <v>88.93000000000001</v>
      </c>
      <c r="H73" t="n">
        <v>85.53</v>
      </c>
      <c r="I73" t="n">
        <v>88.39</v>
      </c>
      <c r="J73" t="n">
        <v>88.15000000000001</v>
      </c>
      <c r="K73" t="n">
        <v>85.56999999999999</v>
      </c>
      <c r="L73" t="n">
        <v>86.56</v>
      </c>
      <c r="M73" t="n">
        <v>58.06</v>
      </c>
      <c r="N73" t="n">
        <v>36.43</v>
      </c>
      <c r="O73" t="n">
        <v>36.7</v>
      </c>
      <c r="P73" t="n">
        <v>31.78</v>
      </c>
      <c r="Q73" t="n">
        <v>69.98</v>
      </c>
      <c r="R73" t="n">
        <v>68.81999999999999</v>
      </c>
      <c r="S73" t="n">
        <v>84.69</v>
      </c>
      <c r="T73" t="n">
        <v>84.95999999999999</v>
      </c>
      <c r="U73" t="n">
        <v>47.47</v>
      </c>
    </row>
    <row r="74">
      <c r="A74" s="5" t="inlineStr"/>
      <c r="B74" s="5" t="inlineStr"/>
    </row>
    <row r="75">
      <c r="A75" s="5" t="inlineStr">
        <is>
          <t>Ertrag des eingesetzten Kapitals</t>
        </is>
      </c>
      <c r="B75" s="5" t="inlineStr">
        <is>
          <t>ROCE Return on Cap. Empl. in %</t>
        </is>
      </c>
      <c r="C75" t="n">
        <v>3.5</v>
      </c>
      <c r="D75" t="n">
        <v>2.98</v>
      </c>
      <c r="E75" t="n">
        <v>3.76</v>
      </c>
      <c r="F75" t="n">
        <v>2.72</v>
      </c>
      <c r="G75" t="n">
        <v>4.29</v>
      </c>
      <c r="H75" t="n">
        <v>5.04</v>
      </c>
      <c r="I75" t="n">
        <v>5.64</v>
      </c>
      <c r="J75" t="n">
        <v>4.79</v>
      </c>
      <c r="K75" t="n">
        <v>4.73</v>
      </c>
      <c r="L75" t="inlineStr">
        <is>
          <t>-</t>
        </is>
      </c>
      <c r="M75" t="inlineStr">
        <is>
          <t>-</t>
        </is>
      </c>
      <c r="N75" t="inlineStr">
        <is>
          <t>-</t>
        </is>
      </c>
      <c r="O75" t="inlineStr">
        <is>
          <t>-</t>
        </is>
      </c>
      <c r="P75" t="inlineStr">
        <is>
          <t>-</t>
        </is>
      </c>
      <c r="Q75" t="inlineStr">
        <is>
          <t>-</t>
        </is>
      </c>
      <c r="R75" t="inlineStr">
        <is>
          <t>-</t>
        </is>
      </c>
      <c r="S75" t="inlineStr">
        <is>
          <t>-</t>
        </is>
      </c>
      <c r="T75" t="inlineStr">
        <is>
          <t>-</t>
        </is>
      </c>
      <c r="U75" t="inlineStr">
        <is>
          <t>-</t>
        </is>
      </c>
    </row>
    <row r="76">
      <c r="A76" s="5" t="inlineStr">
        <is>
          <t>Eigenkapital zu Anlagevermögen</t>
        </is>
      </c>
      <c r="B76" s="5" t="inlineStr">
        <is>
          <t>Equity to Fixed Assets in %</t>
        </is>
      </c>
      <c r="C76" t="n">
        <v>22.05</v>
      </c>
      <c r="D76" t="n">
        <v>25.25</v>
      </c>
      <c r="E76" t="n">
        <v>26.61</v>
      </c>
      <c r="F76" t="n">
        <v>28.06</v>
      </c>
      <c r="G76" t="n">
        <v>21.64</v>
      </c>
      <c r="H76" t="n">
        <v>27.95</v>
      </c>
      <c r="I76" t="n">
        <v>37.96</v>
      </c>
      <c r="J76" t="n">
        <v>30.47</v>
      </c>
      <c r="K76" t="n">
        <v>33</v>
      </c>
      <c r="L76" t="n">
        <v>40.14</v>
      </c>
      <c r="M76" t="n">
        <v>144.99</v>
      </c>
      <c r="N76" t="n">
        <v>272.12</v>
      </c>
      <c r="O76" t="n">
        <v>269.84</v>
      </c>
      <c r="P76" t="n">
        <v>309.36</v>
      </c>
      <c r="Q76" t="n">
        <v>139.12</v>
      </c>
      <c r="R76" t="n">
        <v>46.88</v>
      </c>
      <c r="S76" t="inlineStr">
        <is>
          <t>-</t>
        </is>
      </c>
      <c r="T76" t="n">
        <v>32.3</v>
      </c>
      <c r="U76" t="n">
        <v>65.59999999999999</v>
      </c>
    </row>
    <row r="77">
      <c r="A77" s="5" t="inlineStr">
        <is>
          <t>Liquidität Dritten Grades</t>
        </is>
      </c>
      <c r="B77" s="5" t="inlineStr">
        <is>
          <t>Current Ratio in %</t>
        </is>
      </c>
      <c r="C77" t="n">
        <v>122.9</v>
      </c>
      <c r="D77" t="n">
        <v>137.71</v>
      </c>
      <c r="E77" t="n">
        <v>151.75</v>
      </c>
      <c r="F77" t="n">
        <v>163.95</v>
      </c>
      <c r="G77" t="n">
        <v>158.34</v>
      </c>
      <c r="H77" t="n">
        <v>216.06</v>
      </c>
      <c r="I77" t="n">
        <v>221.54</v>
      </c>
      <c r="J77" t="n">
        <v>201.12</v>
      </c>
      <c r="K77" t="n">
        <v>231.55</v>
      </c>
      <c r="L77" t="inlineStr">
        <is>
          <t>-</t>
        </is>
      </c>
      <c r="M77" t="inlineStr">
        <is>
          <t>-</t>
        </is>
      </c>
      <c r="N77" t="inlineStr">
        <is>
          <t>-</t>
        </is>
      </c>
      <c r="O77" t="inlineStr">
        <is>
          <t>-</t>
        </is>
      </c>
      <c r="P77" t="inlineStr">
        <is>
          <t>-</t>
        </is>
      </c>
      <c r="Q77" t="inlineStr">
        <is>
          <t>-</t>
        </is>
      </c>
      <c r="R77" t="inlineStr">
        <is>
          <t>-</t>
        </is>
      </c>
      <c r="S77" t="inlineStr">
        <is>
          <t>-</t>
        </is>
      </c>
      <c r="T77" t="inlineStr">
        <is>
          <t>-</t>
        </is>
      </c>
      <c r="U77" t="inlineStr">
        <is>
          <t>-</t>
        </is>
      </c>
    </row>
    <row r="78">
      <c r="A78" s="5" t="inlineStr">
        <is>
          <t>Operativer Cashflow</t>
        </is>
      </c>
      <c r="B78" s="5" t="inlineStr">
        <is>
          <t>Operating Cashflow in M</t>
        </is>
      </c>
      <c r="C78" t="n">
        <v>931.872</v>
      </c>
      <c r="D78" t="n">
        <v>529.6141</v>
      </c>
      <c r="E78" t="n">
        <v>695.115</v>
      </c>
      <c r="F78" t="n">
        <v>1064.5406</v>
      </c>
      <c r="G78" t="n">
        <v>603.0852000000001</v>
      </c>
      <c r="H78" t="n">
        <v>468.8205</v>
      </c>
      <c r="I78" t="n">
        <v>478.2443999999999</v>
      </c>
      <c r="J78" t="n">
        <v>327.6679999999999</v>
      </c>
      <c r="K78" t="n">
        <v>196.215</v>
      </c>
      <c r="L78" t="n">
        <v>135.2</v>
      </c>
      <c r="M78" t="n">
        <v>234.612</v>
      </c>
      <c r="N78" t="n">
        <v>16828.56</v>
      </c>
      <c r="O78" t="n">
        <v>-1174.824</v>
      </c>
      <c r="P78" t="n">
        <v>-1340.64</v>
      </c>
      <c r="Q78" t="n">
        <v>-8128.512</v>
      </c>
      <c r="R78" t="n">
        <v>-41.328</v>
      </c>
      <c r="S78" t="n">
        <v>-47.62799999999999</v>
      </c>
      <c r="T78" t="inlineStr">
        <is>
          <t>-</t>
        </is>
      </c>
      <c r="U78" t="n">
        <v>1145.34</v>
      </c>
    </row>
    <row r="79">
      <c r="A79" s="5" t="inlineStr">
        <is>
          <t>Aktienrückkauf</t>
        </is>
      </c>
      <c r="B79" s="5" t="inlineStr">
        <is>
          <t>Share Buyback in M</t>
        </is>
      </c>
      <c r="C79" t="n">
        <v>-7.549999999999983</v>
      </c>
      <c r="D79" t="n">
        <v>-1.240000000000009</v>
      </c>
      <c r="E79" t="n">
        <v>-1.819999999999993</v>
      </c>
      <c r="F79" t="n">
        <v>-50.95</v>
      </c>
      <c r="G79" t="n">
        <v>-1.650000000000006</v>
      </c>
      <c r="H79" t="n">
        <v>-6.090000000000003</v>
      </c>
      <c r="I79" t="n">
        <v>-19.34</v>
      </c>
      <c r="J79" t="n">
        <v>-10.3</v>
      </c>
      <c r="K79" t="n">
        <v>-12.1</v>
      </c>
      <c r="L79" t="n">
        <v>-0.8000000000000007</v>
      </c>
      <c r="M79" t="n">
        <v>0</v>
      </c>
      <c r="N79" t="n">
        <v>0</v>
      </c>
      <c r="O79" t="n">
        <v>0</v>
      </c>
      <c r="P79" t="n">
        <v>0</v>
      </c>
      <c r="Q79" t="n">
        <v>0</v>
      </c>
      <c r="R79" t="n">
        <v>0</v>
      </c>
      <c r="S79" t="n">
        <v>0</v>
      </c>
      <c r="T79" t="n">
        <v>0</v>
      </c>
      <c r="U79" t="n">
        <v>0</v>
      </c>
    </row>
    <row r="80">
      <c r="A80" s="5" t="inlineStr">
        <is>
          <t>Umsatzwachstum 1J in %</t>
        </is>
      </c>
      <c r="B80" s="5" t="inlineStr">
        <is>
          <t>Revenue Growth 1Y in %</t>
        </is>
      </c>
      <c r="C80" t="n">
        <v>4.17</v>
      </c>
      <c r="D80" t="n">
        <v>10.98</v>
      </c>
      <c r="E80" t="n">
        <v>54.46</v>
      </c>
      <c r="F80" t="n">
        <v>-24.83</v>
      </c>
      <c r="G80" t="n">
        <v>41.9</v>
      </c>
      <c r="H80" t="n">
        <v>25</v>
      </c>
      <c r="I80" t="n">
        <v>-9.68</v>
      </c>
      <c r="J80" t="inlineStr">
        <is>
          <t>-</t>
        </is>
      </c>
      <c r="K80" t="n">
        <v>86</v>
      </c>
      <c r="L80" t="inlineStr">
        <is>
          <t>-</t>
        </is>
      </c>
      <c r="M80" t="inlineStr">
        <is>
          <t>-</t>
        </is>
      </c>
      <c r="N80" t="inlineStr">
        <is>
          <t>-</t>
        </is>
      </c>
      <c r="O80" t="inlineStr">
        <is>
          <t>-</t>
        </is>
      </c>
      <c r="P80" t="inlineStr">
        <is>
          <t>-</t>
        </is>
      </c>
      <c r="Q80" t="inlineStr">
        <is>
          <t>-</t>
        </is>
      </c>
      <c r="R80" t="inlineStr">
        <is>
          <t>-</t>
        </is>
      </c>
      <c r="S80" t="inlineStr">
        <is>
          <t>-</t>
        </is>
      </c>
      <c r="T80" t="n">
        <v>184.51</v>
      </c>
      <c r="U80" t="n">
        <v>36.54</v>
      </c>
    </row>
    <row r="81">
      <c r="A81" s="5" t="inlineStr">
        <is>
          <t>Umsatzwachstum 3J in %</t>
        </is>
      </c>
      <c r="B81" s="5" t="inlineStr">
        <is>
          <t>Revenue Growth 3Y in %</t>
        </is>
      </c>
      <c r="C81" t="n">
        <v>23.2</v>
      </c>
      <c r="D81" t="n">
        <v>13.54</v>
      </c>
      <c r="E81" t="n">
        <v>23.84</v>
      </c>
      <c r="F81" t="n">
        <v>14.02</v>
      </c>
      <c r="G81" t="n">
        <v>19.07</v>
      </c>
      <c r="H81" t="n">
        <v>5.11</v>
      </c>
      <c r="I81" t="n">
        <v>25.44</v>
      </c>
      <c r="J81" t="inlineStr">
        <is>
          <t>-</t>
        </is>
      </c>
      <c r="K81" t="inlineStr">
        <is>
          <t>-</t>
        </is>
      </c>
      <c r="L81" t="inlineStr">
        <is>
          <t>-</t>
        </is>
      </c>
      <c r="M81" t="inlineStr">
        <is>
          <t>-</t>
        </is>
      </c>
      <c r="N81" t="inlineStr">
        <is>
          <t>-</t>
        </is>
      </c>
      <c r="O81" t="inlineStr">
        <is>
          <t>-</t>
        </is>
      </c>
      <c r="P81" t="inlineStr">
        <is>
          <t>-</t>
        </is>
      </c>
      <c r="Q81" t="inlineStr">
        <is>
          <t>-</t>
        </is>
      </c>
      <c r="R81" t="inlineStr">
        <is>
          <t>-</t>
        </is>
      </c>
      <c r="S81" t="inlineStr">
        <is>
          <t>-</t>
        </is>
      </c>
      <c r="T81" t="inlineStr">
        <is>
          <t>-</t>
        </is>
      </c>
      <c r="U81" t="inlineStr">
        <is>
          <t>-</t>
        </is>
      </c>
    </row>
    <row r="82">
      <c r="A82" s="5" t="inlineStr">
        <is>
          <t>Umsatzwachstum 5J in %</t>
        </is>
      </c>
      <c r="B82" s="5" t="inlineStr">
        <is>
          <t>Revenue Growth 5Y in %</t>
        </is>
      </c>
      <c r="C82" t="n">
        <v>17.34</v>
      </c>
      <c r="D82" t="n">
        <v>21.5</v>
      </c>
      <c r="E82" t="n">
        <v>17.37</v>
      </c>
      <c r="F82" t="n">
        <v>6.48</v>
      </c>
      <c r="G82" t="n">
        <v>28.64</v>
      </c>
      <c r="H82" t="inlineStr">
        <is>
          <t>-</t>
        </is>
      </c>
      <c r="I82" t="inlineStr">
        <is>
          <t>-</t>
        </is>
      </c>
      <c r="J82" t="inlineStr">
        <is>
          <t>-</t>
        </is>
      </c>
      <c r="K82" t="inlineStr">
        <is>
          <t>-</t>
        </is>
      </c>
      <c r="L82" t="inlineStr">
        <is>
          <t>-</t>
        </is>
      </c>
      <c r="M82" t="inlineStr">
        <is>
          <t>-</t>
        </is>
      </c>
      <c r="N82" t="inlineStr">
        <is>
          <t>-</t>
        </is>
      </c>
      <c r="O82" t="inlineStr">
        <is>
          <t>-</t>
        </is>
      </c>
      <c r="P82" t="inlineStr">
        <is>
          <t>-</t>
        </is>
      </c>
      <c r="Q82" t="inlineStr">
        <is>
          <t>-</t>
        </is>
      </c>
      <c r="R82" t="inlineStr">
        <is>
          <t>-</t>
        </is>
      </c>
      <c r="S82" t="inlineStr">
        <is>
          <t>-</t>
        </is>
      </c>
      <c r="T82" t="inlineStr">
        <is>
          <t>-</t>
        </is>
      </c>
      <c r="U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c r="J83" t="inlineStr">
        <is>
          <t>-</t>
        </is>
      </c>
      <c r="K83" t="inlineStr">
        <is>
          <t>-</t>
        </is>
      </c>
      <c r="L83" t="inlineStr">
        <is>
          <t>-</t>
        </is>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c r="B84" s="5" t="inlineStr"/>
    </row>
    <row r="85">
      <c r="A85" s="5" t="inlineStr"/>
      <c r="B85" s="5" t="inlineStr"/>
    </row>
    <row r="86">
      <c r="A86" s="5" t="inlineStr"/>
      <c r="B86" s="5" t="inlineStr"/>
    </row>
    <row r="87">
      <c r="A87" s="5" t="inlineStr"/>
      <c r="B87" s="5" t="inlineStr"/>
    </row>
    <row r="88">
      <c r="A88" s="5" t="inlineStr"/>
      <c r="B88" s="5" t="inlineStr"/>
    </row>
    <row r="89">
      <c r="A89" s="5" t="inlineStr">
        <is>
          <t>EBIT-Wachstum 1J in %</t>
        </is>
      </c>
      <c r="B89" s="5" t="inlineStr">
        <is>
          <t>EBIT Growth 1Y in %</t>
        </is>
      </c>
      <c r="C89" t="n">
        <v>27.65</v>
      </c>
      <c r="D89" t="n">
        <v>-18.54</v>
      </c>
      <c r="E89" t="n">
        <v>47.24</v>
      </c>
      <c r="F89" t="n">
        <v>13.5</v>
      </c>
      <c r="G89" t="n">
        <v>13.36</v>
      </c>
      <c r="H89" t="n">
        <v>46.37</v>
      </c>
      <c r="I89" t="n">
        <v>54.63</v>
      </c>
      <c r="J89" t="n">
        <v>54.14</v>
      </c>
      <c r="K89" t="n">
        <v>90</v>
      </c>
      <c r="L89" t="n">
        <v>-736.36</v>
      </c>
      <c r="M89" t="n">
        <v>-129.73</v>
      </c>
      <c r="N89" t="n">
        <v>-36.21</v>
      </c>
      <c r="O89" t="n">
        <v>-62.09</v>
      </c>
      <c r="P89" t="n">
        <v>-38.31</v>
      </c>
      <c r="Q89" t="n">
        <v>275.76</v>
      </c>
      <c r="R89" t="n">
        <v>-283.33</v>
      </c>
      <c r="S89" t="n">
        <v>-73.91</v>
      </c>
      <c r="T89" t="n">
        <v>6800</v>
      </c>
      <c r="U89" t="n">
        <v>-114.29</v>
      </c>
    </row>
    <row r="90">
      <c r="A90" s="5" t="inlineStr">
        <is>
          <t>EBIT-Wachstum 3J in %</t>
        </is>
      </c>
      <c r="B90" s="5" t="inlineStr">
        <is>
          <t>EBIT Growth 3Y in %</t>
        </is>
      </c>
      <c r="C90" t="n">
        <v>18.78</v>
      </c>
      <c r="D90" t="n">
        <v>14.07</v>
      </c>
      <c r="E90" t="n">
        <v>24.7</v>
      </c>
      <c r="F90" t="n">
        <v>24.41</v>
      </c>
      <c r="G90" t="n">
        <v>38.12</v>
      </c>
      <c r="H90" t="n">
        <v>51.71</v>
      </c>
      <c r="I90" t="n">
        <v>66.26000000000001</v>
      </c>
      <c r="J90" t="n">
        <v>-197.41</v>
      </c>
      <c r="K90" t="n">
        <v>-258.7</v>
      </c>
      <c r="L90" t="n">
        <v>-300.77</v>
      </c>
      <c r="M90" t="n">
        <v>-76.01000000000001</v>
      </c>
      <c r="N90" t="n">
        <v>-45.54</v>
      </c>
      <c r="O90" t="n">
        <v>58.45</v>
      </c>
      <c r="P90" t="n">
        <v>-15.29</v>
      </c>
      <c r="Q90" t="n">
        <v>-27.16</v>
      </c>
      <c r="R90" t="n">
        <v>2147.59</v>
      </c>
      <c r="S90" t="n">
        <v>2203.93</v>
      </c>
      <c r="T90" t="inlineStr">
        <is>
          <t>-</t>
        </is>
      </c>
      <c r="U90" t="inlineStr">
        <is>
          <t>-</t>
        </is>
      </c>
    </row>
    <row r="91">
      <c r="A91" s="5" t="inlineStr">
        <is>
          <t>EBIT-Wachstum 5J in %</t>
        </is>
      </c>
      <c r="B91" s="5" t="inlineStr">
        <is>
          <t>EBIT Growth 5Y in %</t>
        </is>
      </c>
      <c r="C91" t="n">
        <v>16.64</v>
      </c>
      <c r="D91" t="n">
        <v>20.39</v>
      </c>
      <c r="E91" t="n">
        <v>35.02</v>
      </c>
      <c r="F91" t="n">
        <v>36.4</v>
      </c>
      <c r="G91" t="n">
        <v>51.7</v>
      </c>
      <c r="H91" t="n">
        <v>-98.23999999999999</v>
      </c>
      <c r="I91" t="n">
        <v>-133.46</v>
      </c>
      <c r="J91" t="n">
        <v>-151.63</v>
      </c>
      <c r="K91" t="n">
        <v>-174.88</v>
      </c>
      <c r="L91" t="n">
        <v>-200.54</v>
      </c>
      <c r="M91" t="n">
        <v>1.88</v>
      </c>
      <c r="N91" t="n">
        <v>-28.84</v>
      </c>
      <c r="O91" t="n">
        <v>-36.38</v>
      </c>
      <c r="P91" t="n">
        <v>1336.04</v>
      </c>
      <c r="Q91" t="n">
        <v>1320.85</v>
      </c>
      <c r="R91" t="inlineStr">
        <is>
          <t>-</t>
        </is>
      </c>
      <c r="S91" t="inlineStr">
        <is>
          <t>-</t>
        </is>
      </c>
      <c r="T91" t="inlineStr">
        <is>
          <t>-</t>
        </is>
      </c>
      <c r="U91" t="inlineStr">
        <is>
          <t>-</t>
        </is>
      </c>
    </row>
    <row r="92">
      <c r="A92" s="5" t="inlineStr">
        <is>
          <t>EBIT-Wachstum 10J in %</t>
        </is>
      </c>
      <c r="B92" s="5" t="inlineStr">
        <is>
          <t>EBIT Growth 10Y in %</t>
        </is>
      </c>
      <c r="C92" t="n">
        <v>-40.8</v>
      </c>
      <c r="D92" t="n">
        <v>-56.54</v>
      </c>
      <c r="E92" t="n">
        <v>-58.31</v>
      </c>
      <c r="F92" t="n">
        <v>-69.23999999999999</v>
      </c>
      <c r="G92" t="n">
        <v>-74.42</v>
      </c>
      <c r="H92" t="n">
        <v>-48.18</v>
      </c>
      <c r="I92" t="n">
        <v>-81.15000000000001</v>
      </c>
      <c r="J92" t="n">
        <v>-94</v>
      </c>
      <c r="K92" t="n">
        <v>580.58</v>
      </c>
      <c r="L92" t="n">
        <v>560.15</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66.26000000000001</v>
      </c>
      <c r="D93" t="n">
        <v>-24.54</v>
      </c>
      <c r="E93" t="n">
        <v>-35.63</v>
      </c>
      <c r="F93" t="n">
        <v>5.38</v>
      </c>
      <c r="G93" t="n">
        <v>25.83</v>
      </c>
      <c r="H93" t="n">
        <v>-10.06</v>
      </c>
      <c r="I93" t="n">
        <v>4.28</v>
      </c>
      <c r="J93" t="n">
        <v>31.46</v>
      </c>
      <c r="K93" t="n">
        <v>-0.96</v>
      </c>
      <c r="L93" t="n">
        <v>-44.15</v>
      </c>
      <c r="M93" t="n">
        <v>-98.61</v>
      </c>
      <c r="N93" t="n">
        <v>-1532.43</v>
      </c>
      <c r="O93" t="n">
        <v>-12.37</v>
      </c>
      <c r="P93" t="n">
        <v>-83.51000000000001</v>
      </c>
      <c r="Q93" t="n">
        <v>19568.29</v>
      </c>
      <c r="R93" t="n">
        <v>-13.23</v>
      </c>
      <c r="S93" t="inlineStr">
        <is>
          <t>-</t>
        </is>
      </c>
      <c r="T93" t="inlineStr">
        <is>
          <t>-</t>
        </is>
      </c>
      <c r="U93" t="n">
        <v>-101.59</v>
      </c>
    </row>
    <row r="94">
      <c r="A94" s="5" t="inlineStr">
        <is>
          <t>Op.Cashflow Wachstum 3J in %</t>
        </is>
      </c>
      <c r="B94" s="5" t="inlineStr">
        <is>
          <t>Op.Cashflow Wachstum 3Y in %</t>
        </is>
      </c>
      <c r="C94" t="n">
        <v>2.03</v>
      </c>
      <c r="D94" t="n">
        <v>-18.26</v>
      </c>
      <c r="E94" t="n">
        <v>-1.47</v>
      </c>
      <c r="F94" t="n">
        <v>7.05</v>
      </c>
      <c r="G94" t="n">
        <v>6.68</v>
      </c>
      <c r="H94" t="n">
        <v>8.56</v>
      </c>
      <c r="I94" t="n">
        <v>11.59</v>
      </c>
      <c r="J94" t="n">
        <v>-4.55</v>
      </c>
      <c r="K94" t="n">
        <v>-47.91</v>
      </c>
      <c r="L94" t="n">
        <v>-558.4</v>
      </c>
      <c r="M94" t="n">
        <v>-547.8</v>
      </c>
      <c r="N94" t="n">
        <v>-542.77</v>
      </c>
      <c r="O94" t="n">
        <v>6490.8</v>
      </c>
      <c r="P94" t="n">
        <v>6490.52</v>
      </c>
      <c r="Q94" t="inlineStr">
        <is>
          <t>-</t>
        </is>
      </c>
      <c r="R94" t="inlineStr">
        <is>
          <t>-</t>
        </is>
      </c>
      <c r="S94" t="inlineStr">
        <is>
          <t>-</t>
        </is>
      </c>
      <c r="T94" t="inlineStr">
        <is>
          <t>-</t>
        </is>
      </c>
      <c r="U94" t="inlineStr">
        <is>
          <t>-</t>
        </is>
      </c>
    </row>
    <row r="95">
      <c r="A95" s="5" t="inlineStr">
        <is>
          <t>Op.Cashflow Wachstum 5J in %</t>
        </is>
      </c>
      <c r="B95" s="5" t="inlineStr">
        <is>
          <t>Op.Cashflow Wachstum 5Y in %</t>
        </is>
      </c>
      <c r="C95" t="n">
        <v>7.46</v>
      </c>
      <c r="D95" t="n">
        <v>-7.8</v>
      </c>
      <c r="E95" t="n">
        <v>-2.04</v>
      </c>
      <c r="F95" t="n">
        <v>11.38</v>
      </c>
      <c r="G95" t="n">
        <v>10.11</v>
      </c>
      <c r="H95" t="n">
        <v>-3.89</v>
      </c>
      <c r="I95" t="n">
        <v>-21.6</v>
      </c>
      <c r="J95" t="n">
        <v>-328.94</v>
      </c>
      <c r="K95" t="n">
        <v>-337.7</v>
      </c>
      <c r="L95" t="n">
        <v>-354.21</v>
      </c>
      <c r="M95" t="n">
        <v>3568.27</v>
      </c>
      <c r="N95" t="n">
        <v>3585.35</v>
      </c>
      <c r="O95" t="inlineStr">
        <is>
          <t>-</t>
        </is>
      </c>
      <c r="P95" t="inlineStr">
        <is>
          <t>-</t>
        </is>
      </c>
      <c r="Q95" t="inlineStr">
        <is>
          <t>-</t>
        </is>
      </c>
      <c r="R95" t="inlineStr">
        <is>
          <t>-</t>
        </is>
      </c>
      <c r="S95" t="inlineStr">
        <is>
          <t>-</t>
        </is>
      </c>
      <c r="T95" t="inlineStr">
        <is>
          <t>-</t>
        </is>
      </c>
      <c r="U95" t="inlineStr">
        <is>
          <t>-</t>
        </is>
      </c>
    </row>
    <row r="96">
      <c r="A96" s="5" t="inlineStr">
        <is>
          <t>Op.Cashflow Wachstum 10J in %</t>
        </is>
      </c>
      <c r="B96" s="5" t="inlineStr">
        <is>
          <t>Op.Cashflow Wachstum 10Y in %</t>
        </is>
      </c>
      <c r="C96" t="n">
        <v>1.79</v>
      </c>
      <c r="D96" t="n">
        <v>-14.7</v>
      </c>
      <c r="E96" t="n">
        <v>-165.49</v>
      </c>
      <c r="F96" t="n">
        <v>-163.16</v>
      </c>
      <c r="G96" t="n">
        <v>-172.05</v>
      </c>
      <c r="H96" t="n">
        <v>1782.19</v>
      </c>
      <c r="I96" t="n">
        <v>1781.88</v>
      </c>
      <c r="J96" t="inlineStr">
        <is>
          <t>-</t>
        </is>
      </c>
      <c r="K96" t="inlineStr">
        <is>
          <t>-</t>
        </is>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56.2</v>
      </c>
      <c r="D97" t="n">
        <v>93.59999999999999</v>
      </c>
      <c r="E97" t="n">
        <v>94.59999999999999</v>
      </c>
      <c r="F97" t="n">
        <v>103.6</v>
      </c>
      <c r="G97" t="n">
        <v>53.5</v>
      </c>
      <c r="H97" t="n">
        <v>76.59999999999999</v>
      </c>
      <c r="I97" t="n">
        <v>37.8</v>
      </c>
      <c r="J97" t="n">
        <v>27.1</v>
      </c>
      <c r="K97" t="n">
        <v>24.6</v>
      </c>
      <c r="L97" t="n">
        <v>23.8</v>
      </c>
      <c r="M97" t="n">
        <v>27.4</v>
      </c>
      <c r="N97" t="n">
        <v>36.3</v>
      </c>
      <c r="O97" t="n">
        <v>32.6</v>
      </c>
      <c r="P97" t="n">
        <v>36.5</v>
      </c>
      <c r="Q97" t="n">
        <v>13.3</v>
      </c>
      <c r="R97" t="n">
        <v>2.9</v>
      </c>
      <c r="S97" t="n">
        <v>3.1</v>
      </c>
      <c r="T97" t="n">
        <v>3.8</v>
      </c>
      <c r="U97" t="n">
        <v>41.2</v>
      </c>
      <c r="V97" t="n">
        <v>10.9</v>
      </c>
    </row>
  </sheetData>
  <pageMargins bottom="1" footer="0.5" header="0.5" left="0.75" right="0.75" top="1"/>
</worksheet>
</file>

<file path=xl/worksheets/sheet26.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9"/>
    <col customWidth="1" max="13" min="13" width="20"/>
    <col customWidth="1" max="14" min="14" width="9"/>
    <col customWidth="1" max="15" min="15" width="9"/>
    <col customWidth="1" max="16" min="16" width="9"/>
    <col customWidth="1" max="17" min="17" width="20"/>
    <col customWidth="1" max="18" min="18" width="9"/>
    <col customWidth="1" max="19" min="19" width="20"/>
    <col customWidth="1" max="20" min="20" width="9"/>
    <col customWidth="1" max="21" min="21" width="9"/>
    <col customWidth="1" max="22" min="22" width="9"/>
    <col customWidth="1" max="23" min="23" width="8"/>
  </cols>
  <sheetData>
    <row r="1">
      <c r="A1" s="1" t="inlineStr">
        <is>
          <t xml:space="preserve">FIELMANN </t>
        </is>
      </c>
      <c r="B1" s="2" t="inlineStr">
        <is>
          <t>WKN: 577220  ISIN: DE0005772206  Symbol:FIE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1972</t>
        </is>
      </c>
      <c r="C4" s="5" t="inlineStr">
        <is>
          <t>Telefon / Phone</t>
        </is>
      </c>
      <c r="D4" s="5" t="inlineStr"/>
      <c r="E4" t="inlineStr">
        <is>
          <t>+49-40-27076-0</t>
        </is>
      </c>
      <c r="G4" t="inlineStr">
        <is>
          <t>29.04.2020</t>
        </is>
      </c>
      <c r="H4" t="inlineStr">
        <is>
          <t>Annual Press Conference</t>
        </is>
      </c>
      <c r="J4" t="inlineStr">
        <is>
          <t>KORVA SE, Lütjensee</t>
        </is>
      </c>
      <c r="L4" t="inlineStr">
        <is>
          <t>71,64%</t>
        </is>
      </c>
    </row>
    <row r="5">
      <c r="A5" s="5" t="inlineStr">
        <is>
          <t>Ticker</t>
        </is>
      </c>
      <c r="B5" t="inlineStr">
        <is>
          <t>FIE</t>
        </is>
      </c>
      <c r="C5" s="5" t="inlineStr">
        <is>
          <t>Fax</t>
        </is>
      </c>
      <c r="D5" s="5" t="inlineStr"/>
      <c r="E5" t="inlineStr">
        <is>
          <t>+49-40-27076-399</t>
        </is>
      </c>
      <c r="G5" t="inlineStr">
        <is>
          <t>09.07.2020</t>
        </is>
      </c>
      <c r="H5" t="inlineStr">
        <is>
          <t>Annual General Meeting</t>
        </is>
      </c>
      <c r="J5" t="inlineStr">
        <is>
          <t>Credit Suisse Group AG</t>
        </is>
      </c>
      <c r="L5" t="inlineStr">
        <is>
          <t>2,41%</t>
        </is>
      </c>
    </row>
    <row r="6">
      <c r="A6" s="5" t="inlineStr">
        <is>
          <t>Gelistet Seit / Listed Since</t>
        </is>
      </c>
      <c r="B6" t="inlineStr">
        <is>
          <t>14.09.1994</t>
        </is>
      </c>
      <c r="C6" s="5" t="inlineStr">
        <is>
          <t>Internet</t>
        </is>
      </c>
      <c r="D6" s="5" t="inlineStr"/>
      <c r="E6" t="inlineStr">
        <is>
          <t>http://www.fielmann.de</t>
        </is>
      </c>
      <c r="G6" t="inlineStr">
        <is>
          <t>27.08.2020</t>
        </is>
      </c>
      <c r="H6" t="inlineStr">
        <is>
          <t>Score Half Year</t>
        </is>
      </c>
      <c r="J6" t="inlineStr">
        <is>
          <t>Freefloat</t>
        </is>
      </c>
      <c r="L6" t="inlineStr">
        <is>
          <t>25,95%</t>
        </is>
      </c>
    </row>
    <row r="7">
      <c r="A7" s="5" t="inlineStr">
        <is>
          <t>Nominalwert / Nominal Value</t>
        </is>
      </c>
      <c r="B7" t="inlineStr">
        <is>
          <t>1,00</t>
        </is>
      </c>
      <c r="C7" s="5" t="inlineStr">
        <is>
          <t>E-Mail</t>
        </is>
      </c>
      <c r="D7" s="5" t="inlineStr"/>
      <c r="E7" t="inlineStr">
        <is>
          <t>kundenservice@fielmann.com</t>
        </is>
      </c>
      <c r="G7" t="inlineStr">
        <is>
          <t>12.11.2020</t>
        </is>
      </c>
      <c r="H7" t="inlineStr">
        <is>
          <t>Q3 Earnings</t>
        </is>
      </c>
    </row>
    <row r="8">
      <c r="A8" s="5" t="inlineStr">
        <is>
          <t>Land / Country</t>
        </is>
      </c>
      <c r="B8" t="inlineStr">
        <is>
          <t>Deutschland</t>
        </is>
      </c>
      <c r="C8" s="5" t="inlineStr">
        <is>
          <t>Inv. Relations Telefon / Phone</t>
        </is>
      </c>
      <c r="D8" s="5" t="inlineStr"/>
      <c r="E8" t="inlineStr">
        <is>
          <t>+49-40-27076-442</t>
        </is>
      </c>
    </row>
    <row r="9">
      <c r="A9" s="5" t="inlineStr">
        <is>
          <t>Währung / Currency</t>
        </is>
      </c>
      <c r="B9" t="inlineStr">
        <is>
          <t>EUR</t>
        </is>
      </c>
      <c r="C9" s="5" t="inlineStr">
        <is>
          <t>Inv. Relations E-Mail</t>
        </is>
      </c>
      <c r="D9" s="5" t="inlineStr"/>
      <c r="E9" t="inlineStr">
        <is>
          <t>investorrelations@fielmann.com</t>
        </is>
      </c>
    </row>
    <row r="10">
      <c r="A10" s="5" t="inlineStr">
        <is>
          <t>Branche / Industry</t>
        </is>
      </c>
      <c r="B10" t="inlineStr">
        <is>
          <t>Retail Trade</t>
        </is>
      </c>
      <c r="C10" s="5" t="inlineStr">
        <is>
          <t>Kontaktperson / Contact Person</t>
        </is>
      </c>
      <c r="D10" s="5" t="inlineStr"/>
      <c r="E10" t="inlineStr">
        <is>
          <t>-</t>
        </is>
      </c>
    </row>
    <row r="11">
      <c r="A11" s="5" t="inlineStr">
        <is>
          <t>Sektor / Sector</t>
        </is>
      </c>
      <c r="B11" t="inlineStr">
        <is>
          <t>Trade</t>
        </is>
      </c>
    </row>
    <row r="12">
      <c r="A12" s="5" t="inlineStr">
        <is>
          <t>Typ / Genre</t>
        </is>
      </c>
      <c r="B12" t="inlineStr">
        <is>
          <t>Inhaberaktie</t>
        </is>
      </c>
    </row>
    <row r="13">
      <c r="A13" s="5" t="inlineStr">
        <is>
          <t>Adresse / Address</t>
        </is>
      </c>
      <c r="B13" t="inlineStr">
        <is>
          <t>Fielmann AGWeidestraße 118a  D-22083 Hamburg</t>
        </is>
      </c>
    </row>
    <row r="14">
      <c r="A14" s="5" t="inlineStr">
        <is>
          <t>Management</t>
        </is>
      </c>
      <c r="B14" t="inlineStr">
        <is>
          <t>Marc Fielmann, Michael Ferley, Dr. Bastian Körber, Georg Alexander Zeiss</t>
        </is>
      </c>
    </row>
    <row r="15">
      <c r="A15" s="5" t="inlineStr">
        <is>
          <t>Aufsichtsrat / Board</t>
        </is>
      </c>
      <c r="B15" t="inlineStr">
        <is>
          <t>Prof. Dr. Mark K. Binz, Mathias Thürnau, Hans Georg Frey, Carolina Müller-Möhl, Hans Joachim Oltersdorf, Marie-Christine Ostermann, Pier Paolo Righi, Hans-Otto Schrader, Julia Wöhlke, Heiko Diekhöner, Jana Furcht, Ralf Greve, Fred Haselbach, Petra Oettle, Eva Schleifenbaum, Frank Schreckenberg</t>
        </is>
      </c>
    </row>
    <row r="16">
      <c r="A16" s="5" t="inlineStr">
        <is>
          <t>Beschreibung</t>
        </is>
      </c>
      <c r="B16" t="inlineStr">
        <is>
          <t>Die Fielmann AG ist einer der führenden Augenoptiker in Europa. Das Unternehmen ist auf allen Ebenen der Branche aktiv: als Hersteller, als Agent und als Optiker. In Deutschland zählt die Gesellschaft zu den Marktführern. Fielmann liefert direkt und ohne Umwege an seine Niederlassungen. Die Geschäfte sind im Bereich der eigenen Kollektion “Factory-Outlets“, die zu vergleichsweise günstigen Preisen verkaufen können. Bei fremden Kollektionen kauft Fielmann, wie andere Optiker auch, bei Herstellern ein, die für bekannte Marken und Couture-Linien produzieren. Dabei bezieht die Gesellschaft häufig erheblich größere Mengen an einzelnen Modellen und kann die so generierten niedrigen Einkaufspreise an die Kunden weitergeben. Das Portfolio umfasst neben Sonnen- und Gleitsichtbrillen sowie Kontaktlinsen auch Hörgeräte. Fielmann hält Produktionsstätten ausschließlich in Deutschland. Copyright 2014 FINANCE BASE AG</t>
        </is>
      </c>
    </row>
    <row r="17">
      <c r="A17" s="5" t="inlineStr">
        <is>
          <t>Profile</t>
        </is>
      </c>
      <c r="B17" t="inlineStr">
        <is>
          <t>Fielmann AG is a leading opticians in Europe. The company is active at all levels of the industry as a manufacturer, as an agent and as an optician. In Germany, the market leader counts. Fielmann delivers directly and without detours to his offices. The shops are in the "factory outlets" of his own collection, which can sell at comparatively low prices. In foreign collections buys Fielmann, like other opticians also at manufacturers who produce for famous brands and couture lines. The company often involves considerably greater amounts of individual models and can thus generated low purchase prices to pass on to customers. The portfolio includes solar and progressive lenses, contact lenses and hearing aids. Fielmann has manufacturing exclusively in Germany.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1521</v>
      </c>
      <c r="D20" t="n">
        <v>1428</v>
      </c>
      <c r="E20" t="n">
        <v>1386</v>
      </c>
      <c r="F20" t="n">
        <v>1337</v>
      </c>
      <c r="G20" t="n">
        <v>1300</v>
      </c>
      <c r="H20" t="n">
        <v>1227</v>
      </c>
      <c r="I20" t="n">
        <v>1157</v>
      </c>
      <c r="J20" t="n">
        <v>1107</v>
      </c>
      <c r="K20" t="n">
        <v>1053</v>
      </c>
      <c r="L20" t="n">
        <v>993.7</v>
      </c>
      <c r="M20" t="n">
        <v>952.5</v>
      </c>
      <c r="N20" t="n">
        <v>902.7</v>
      </c>
      <c r="O20" t="n">
        <v>839.2</v>
      </c>
      <c r="P20" t="n">
        <v>793.8</v>
      </c>
      <c r="Q20" t="n">
        <v>731.3</v>
      </c>
      <c r="R20" t="n">
        <v>636.8</v>
      </c>
      <c r="S20" t="n">
        <v>821.7</v>
      </c>
      <c r="T20" t="n">
        <v>658.6</v>
      </c>
      <c r="U20" t="n">
        <v>620.1</v>
      </c>
      <c r="V20" t="n">
        <v>577.9</v>
      </c>
      <c r="W20" t="inlineStr">
        <is>
          <t>-</t>
        </is>
      </c>
    </row>
    <row r="21">
      <c r="A21" s="5" t="inlineStr">
        <is>
          <t>Operatives Ergebnis (EBIT)</t>
        </is>
      </c>
      <c r="B21" s="5" t="inlineStr">
        <is>
          <t>EBIT Earning Before Interest &amp; Tax</t>
        </is>
      </c>
      <c r="C21" t="n">
        <v>256.1</v>
      </c>
      <c r="D21" t="n">
        <v>250.7</v>
      </c>
      <c r="E21" t="n">
        <v>249</v>
      </c>
      <c r="F21" t="n">
        <v>241.3</v>
      </c>
      <c r="G21" t="n">
        <v>239.8</v>
      </c>
      <c r="H21" t="n">
        <v>225.8</v>
      </c>
      <c r="I21" t="n">
        <v>198.4</v>
      </c>
      <c r="J21" t="n">
        <v>180.1</v>
      </c>
      <c r="K21" t="n">
        <v>171.4</v>
      </c>
      <c r="L21" t="n">
        <v>168.7</v>
      </c>
      <c r="M21" t="n">
        <v>159.6</v>
      </c>
      <c r="N21" t="n">
        <v>157.1</v>
      </c>
      <c r="O21" t="n">
        <v>132.7</v>
      </c>
      <c r="P21" t="n">
        <v>104.6</v>
      </c>
      <c r="Q21" t="n">
        <v>85.2</v>
      </c>
      <c r="R21" t="n">
        <v>69.40000000000001</v>
      </c>
      <c r="S21" t="n">
        <v>110.5</v>
      </c>
      <c r="T21" t="n">
        <v>64.2</v>
      </c>
      <c r="U21" t="n">
        <v>58.3</v>
      </c>
      <c r="V21" t="n">
        <v>68.2</v>
      </c>
      <c r="W21" t="inlineStr">
        <is>
          <t>-</t>
        </is>
      </c>
    </row>
    <row r="22">
      <c r="A22" s="5" t="inlineStr">
        <is>
          <t>Finanzergebnis</t>
        </is>
      </c>
      <c r="B22" s="5" t="inlineStr">
        <is>
          <t>Financial Result</t>
        </is>
      </c>
      <c r="C22" t="n">
        <v>-2.3</v>
      </c>
      <c r="D22" t="n">
        <v>0.2</v>
      </c>
      <c r="E22" t="n">
        <v>-0.4</v>
      </c>
      <c r="F22" t="n">
        <v>0.2</v>
      </c>
      <c r="G22" t="n">
        <v>0.3</v>
      </c>
      <c r="H22" t="n">
        <v>0.2</v>
      </c>
      <c r="I22" t="n">
        <v>0.7</v>
      </c>
      <c r="J22" t="n">
        <v>0.5</v>
      </c>
      <c r="K22" t="n">
        <v>1.5</v>
      </c>
      <c r="L22" t="n">
        <v>1.6</v>
      </c>
      <c r="M22" t="n">
        <v>2.9</v>
      </c>
      <c r="N22" t="n">
        <v>4.7</v>
      </c>
      <c r="O22" t="n">
        <v>3.6</v>
      </c>
      <c r="P22" t="n">
        <v>2.3</v>
      </c>
      <c r="Q22" t="n">
        <v>1.8</v>
      </c>
      <c r="R22" t="n">
        <v>2.6</v>
      </c>
      <c r="S22" t="n">
        <v>1.7</v>
      </c>
      <c r="T22" t="n">
        <v>-1.2</v>
      </c>
      <c r="U22" t="n">
        <v>-2.8</v>
      </c>
      <c r="V22" t="n">
        <v>-1.7</v>
      </c>
      <c r="W22" t="inlineStr">
        <is>
          <t>-</t>
        </is>
      </c>
    </row>
    <row r="23">
      <c r="A23" s="5" t="inlineStr">
        <is>
          <t>Ergebnis vor Steuer (EBT)</t>
        </is>
      </c>
      <c r="B23" s="5" t="inlineStr">
        <is>
          <t>EBT Earning Before Tax</t>
        </is>
      </c>
      <c r="C23" t="n">
        <v>253.8</v>
      </c>
      <c r="D23" t="n">
        <v>250.9</v>
      </c>
      <c r="E23" t="n">
        <v>248.6</v>
      </c>
      <c r="F23" t="n">
        <v>241.5</v>
      </c>
      <c r="G23" t="n">
        <v>240.1</v>
      </c>
      <c r="H23" t="n">
        <v>226</v>
      </c>
      <c r="I23" t="n">
        <v>199.1</v>
      </c>
      <c r="J23" t="n">
        <v>180.6</v>
      </c>
      <c r="K23" t="n">
        <v>172.9</v>
      </c>
      <c r="L23" t="n">
        <v>170.3</v>
      </c>
      <c r="M23" t="n">
        <v>162.5</v>
      </c>
      <c r="N23" t="n">
        <v>161.8</v>
      </c>
      <c r="O23" t="n">
        <v>136.3</v>
      </c>
      <c r="P23" t="n">
        <v>106.9</v>
      </c>
      <c r="Q23" t="n">
        <v>87</v>
      </c>
      <c r="R23" t="n">
        <v>72</v>
      </c>
      <c r="S23" t="n">
        <v>112.2</v>
      </c>
      <c r="T23" t="n">
        <v>63</v>
      </c>
      <c r="U23" t="n">
        <v>55.5</v>
      </c>
      <c r="V23" t="n">
        <v>66.5</v>
      </c>
      <c r="W23" t="inlineStr">
        <is>
          <t>-</t>
        </is>
      </c>
    </row>
    <row r="24">
      <c r="A24" s="5" t="inlineStr">
        <is>
          <t>Steuern auf Einkommen und Ertrag</t>
        </is>
      </c>
      <c r="B24" s="5" t="inlineStr">
        <is>
          <t>Taxes on income and earnings</t>
        </is>
      </c>
      <c r="C24" t="n">
        <v>76.5</v>
      </c>
      <c r="D24" t="n">
        <v>77.3</v>
      </c>
      <c r="E24" t="n">
        <v>75.8</v>
      </c>
      <c r="F24" t="n">
        <v>70.3</v>
      </c>
      <c r="G24" t="n">
        <v>69.5</v>
      </c>
      <c r="H24" t="n">
        <v>63.2</v>
      </c>
      <c r="I24" t="n">
        <v>57.1</v>
      </c>
      <c r="J24" t="n">
        <v>50.9</v>
      </c>
      <c r="K24" t="n">
        <v>48</v>
      </c>
      <c r="L24" t="n">
        <v>49.4</v>
      </c>
      <c r="M24" t="n">
        <v>48.1</v>
      </c>
      <c r="N24" t="n">
        <v>47.9</v>
      </c>
      <c r="O24" t="n">
        <v>54.3</v>
      </c>
      <c r="P24" t="n">
        <v>35.1</v>
      </c>
      <c r="Q24" t="n">
        <v>29.3</v>
      </c>
      <c r="R24" t="n">
        <v>27.4</v>
      </c>
      <c r="S24" t="n">
        <v>41.3</v>
      </c>
      <c r="T24" t="n">
        <v>17.8</v>
      </c>
      <c r="U24" t="n">
        <v>16</v>
      </c>
      <c r="V24" t="n">
        <v>27.5</v>
      </c>
      <c r="W24" t="inlineStr">
        <is>
          <t>-</t>
        </is>
      </c>
    </row>
    <row r="25">
      <c r="A25" s="5" t="inlineStr">
        <is>
          <t>Ergebnis nach Steuer</t>
        </is>
      </c>
      <c r="B25" s="5" t="inlineStr">
        <is>
          <t>Earnings after tax</t>
        </is>
      </c>
      <c r="C25" t="n">
        <v>177.3</v>
      </c>
      <c r="D25" t="n">
        <v>173.6</v>
      </c>
      <c r="E25" t="n">
        <v>172.9</v>
      </c>
      <c r="F25" t="n">
        <v>171.2</v>
      </c>
      <c r="G25" t="n">
        <v>170.5</v>
      </c>
      <c r="H25" t="n">
        <v>162.8</v>
      </c>
      <c r="I25" t="n">
        <v>142</v>
      </c>
      <c r="J25" t="n">
        <v>129.7</v>
      </c>
      <c r="K25" t="n">
        <v>125</v>
      </c>
      <c r="L25" t="n">
        <v>120.8</v>
      </c>
      <c r="M25" t="n">
        <v>114.3</v>
      </c>
      <c r="N25" t="n">
        <v>113.9</v>
      </c>
      <c r="O25" t="n">
        <v>82</v>
      </c>
      <c r="P25" t="n">
        <v>71.8</v>
      </c>
      <c r="Q25" t="n">
        <v>57.8</v>
      </c>
      <c r="R25" t="n">
        <v>44.3</v>
      </c>
      <c r="S25" t="n">
        <v>70.09999999999999</v>
      </c>
      <c r="T25" t="n">
        <v>45</v>
      </c>
      <c r="U25" t="n">
        <v>39.2</v>
      </c>
      <c r="V25" t="n">
        <v>38.5</v>
      </c>
      <c r="W25" t="inlineStr">
        <is>
          <t>-</t>
        </is>
      </c>
    </row>
    <row r="26">
      <c r="A26" s="5" t="inlineStr">
        <is>
          <t>Minderheitenanteil</t>
        </is>
      </c>
      <c r="B26" s="5" t="inlineStr">
        <is>
          <t>Minority Share</t>
        </is>
      </c>
      <c r="C26" t="n">
        <v>-5.1</v>
      </c>
      <c r="D26" t="n">
        <v>-4.7</v>
      </c>
      <c r="E26" t="n">
        <v>-5.2</v>
      </c>
      <c r="F26" t="n">
        <v>-4.9</v>
      </c>
      <c r="G26" t="n">
        <v>-5</v>
      </c>
      <c r="H26" t="n">
        <v>-5.5</v>
      </c>
      <c r="I26" t="n">
        <v>-4</v>
      </c>
      <c r="J26" t="n">
        <v>-3.4</v>
      </c>
      <c r="K26" t="n">
        <v>-3.2</v>
      </c>
      <c r="L26" t="n">
        <v>-3</v>
      </c>
      <c r="M26" t="n">
        <v>-3.3</v>
      </c>
      <c r="N26" t="n">
        <v>-3.3</v>
      </c>
      <c r="O26" t="n">
        <v>-3</v>
      </c>
      <c r="P26" t="n">
        <v>-2.7</v>
      </c>
      <c r="Q26" t="n">
        <v>-2.7</v>
      </c>
      <c r="R26" t="n">
        <v>-0.7</v>
      </c>
      <c r="S26" t="n">
        <v>-2.5</v>
      </c>
      <c r="T26" t="inlineStr">
        <is>
          <t>-</t>
        </is>
      </c>
      <c r="U26" t="inlineStr">
        <is>
          <t>-</t>
        </is>
      </c>
      <c r="V26" t="inlineStr">
        <is>
          <t>-</t>
        </is>
      </c>
      <c r="W26" t="inlineStr">
        <is>
          <t>-</t>
        </is>
      </c>
    </row>
    <row r="27">
      <c r="A27" s="5" t="inlineStr">
        <is>
          <t>Jahresüberschuss/-fehlbetrag</t>
        </is>
      </c>
      <c r="B27" s="5" t="inlineStr">
        <is>
          <t>Net Profit</t>
        </is>
      </c>
      <c r="C27" t="n">
        <v>172.2</v>
      </c>
      <c r="D27" t="n">
        <v>168.9</v>
      </c>
      <c r="E27" t="n">
        <v>167.6</v>
      </c>
      <c r="F27" t="n">
        <v>166.3</v>
      </c>
      <c r="G27" t="n">
        <v>165.5</v>
      </c>
      <c r="H27" t="n">
        <v>157.3</v>
      </c>
      <c r="I27" t="n">
        <v>138</v>
      </c>
      <c r="J27" t="n">
        <v>126.4</v>
      </c>
      <c r="K27" t="n">
        <v>121.7</v>
      </c>
      <c r="L27" t="n">
        <v>117.8</v>
      </c>
      <c r="M27" t="n">
        <v>111.1</v>
      </c>
      <c r="N27" t="n">
        <v>110.6</v>
      </c>
      <c r="O27" t="n">
        <v>79.09999999999999</v>
      </c>
      <c r="P27" t="n">
        <v>69.09999999999999</v>
      </c>
      <c r="Q27" t="n">
        <v>55</v>
      </c>
      <c r="R27" t="n">
        <v>43.6</v>
      </c>
      <c r="S27" t="n">
        <v>67.59999999999999</v>
      </c>
      <c r="T27" t="n">
        <v>45</v>
      </c>
      <c r="U27" t="n">
        <v>39.2</v>
      </c>
      <c r="V27" t="n">
        <v>38.5</v>
      </c>
      <c r="W27" t="inlineStr">
        <is>
          <t>-</t>
        </is>
      </c>
    </row>
    <row r="28">
      <c r="A28" s="5" t="inlineStr">
        <is>
          <t>Summe Umlaufvermögen</t>
        </is>
      </c>
      <c r="B28" s="5" t="inlineStr">
        <is>
          <t>Current Assets</t>
        </is>
      </c>
      <c r="C28" t="n">
        <v>529.3</v>
      </c>
      <c r="D28" t="n">
        <v>506</v>
      </c>
      <c r="E28" t="n">
        <v>525.8</v>
      </c>
      <c r="F28" t="n">
        <v>511.1</v>
      </c>
      <c r="G28" t="n">
        <v>525</v>
      </c>
      <c r="H28" t="n">
        <v>505.1</v>
      </c>
      <c r="I28" t="n">
        <v>491.2</v>
      </c>
      <c r="J28" t="n">
        <v>466.9</v>
      </c>
      <c r="K28" t="n">
        <v>379.6</v>
      </c>
      <c r="L28" t="n">
        <v>374.3</v>
      </c>
      <c r="M28" t="n">
        <v>354.8</v>
      </c>
      <c r="N28" t="n">
        <v>362.3</v>
      </c>
      <c r="O28" t="n">
        <v>305.8</v>
      </c>
      <c r="P28" t="n">
        <v>257.2</v>
      </c>
      <c r="Q28" t="n">
        <v>233.6</v>
      </c>
      <c r="R28" t="n">
        <v>230.5</v>
      </c>
      <c r="S28" t="n">
        <v>321.3</v>
      </c>
      <c r="T28" t="n">
        <v>175.7</v>
      </c>
      <c r="U28" t="n">
        <v>171.2</v>
      </c>
      <c r="V28" t="n">
        <v>165</v>
      </c>
      <c r="W28" t="inlineStr">
        <is>
          <t>-</t>
        </is>
      </c>
    </row>
    <row r="29">
      <c r="A29" s="5" t="inlineStr">
        <is>
          <t>Summe Anlagevermögen</t>
        </is>
      </c>
      <c r="B29" s="5" t="inlineStr">
        <is>
          <t>Fixed Assets</t>
        </is>
      </c>
      <c r="C29" t="n">
        <v>837.3</v>
      </c>
      <c r="D29" t="n">
        <v>438.8</v>
      </c>
      <c r="E29" t="n">
        <v>399.9</v>
      </c>
      <c r="F29" t="n">
        <v>402.4</v>
      </c>
      <c r="G29" t="n">
        <v>366.1</v>
      </c>
      <c r="H29" t="n">
        <v>332.2</v>
      </c>
      <c r="I29" t="n">
        <v>308.2</v>
      </c>
      <c r="J29" t="n">
        <v>286.3</v>
      </c>
      <c r="K29" t="n">
        <v>347.6</v>
      </c>
      <c r="L29" t="n">
        <v>315.8</v>
      </c>
      <c r="M29" t="n">
        <v>307.9</v>
      </c>
      <c r="N29" t="n">
        <v>292.4</v>
      </c>
      <c r="O29" t="n">
        <v>275.8</v>
      </c>
      <c r="P29" t="n">
        <v>276.1</v>
      </c>
      <c r="Q29" t="n">
        <v>267.9</v>
      </c>
      <c r="R29" t="n">
        <v>189</v>
      </c>
      <c r="S29" t="n">
        <v>184.7</v>
      </c>
      <c r="T29" t="n">
        <v>202.8</v>
      </c>
      <c r="U29" t="n">
        <v>207.1</v>
      </c>
      <c r="V29" t="n">
        <v>203.2</v>
      </c>
      <c r="W29" t="inlineStr">
        <is>
          <t>-</t>
        </is>
      </c>
    </row>
    <row r="30">
      <c r="A30" s="5" t="inlineStr">
        <is>
          <t>Summe Aktiva</t>
        </is>
      </c>
      <c r="B30" s="5" t="inlineStr">
        <is>
          <t>Total Assets</t>
        </is>
      </c>
      <c r="C30" t="n">
        <v>1367</v>
      </c>
      <c r="D30" t="n">
        <v>944.8</v>
      </c>
      <c r="E30" t="n">
        <v>925.7</v>
      </c>
      <c r="F30" t="n">
        <v>913.5</v>
      </c>
      <c r="G30" t="n">
        <v>891.1</v>
      </c>
      <c r="H30" t="n">
        <v>837.3</v>
      </c>
      <c r="I30" t="n">
        <v>799.4</v>
      </c>
      <c r="J30" t="n">
        <v>753.2</v>
      </c>
      <c r="K30" t="n">
        <v>727.2</v>
      </c>
      <c r="L30" t="n">
        <v>690.1</v>
      </c>
      <c r="M30" t="n">
        <v>662.7</v>
      </c>
      <c r="N30" t="n">
        <v>654.7</v>
      </c>
      <c r="O30" t="n">
        <v>581.6</v>
      </c>
      <c r="P30" t="n">
        <v>533.3</v>
      </c>
      <c r="Q30" t="n">
        <v>501.5</v>
      </c>
      <c r="R30" t="n">
        <v>446.7</v>
      </c>
      <c r="S30" t="n">
        <v>537.4</v>
      </c>
      <c r="T30" t="n">
        <v>379.7</v>
      </c>
      <c r="U30" t="n">
        <v>379.6</v>
      </c>
      <c r="V30" t="n">
        <v>369.9</v>
      </c>
      <c r="W30" t="inlineStr">
        <is>
          <t>-</t>
        </is>
      </c>
    </row>
    <row r="31">
      <c r="A31" s="5" t="inlineStr">
        <is>
          <t>Summe kurzfristiges Fremdkapital</t>
        </is>
      </c>
      <c r="B31" s="5" t="inlineStr">
        <is>
          <t>Short-Term Debt</t>
        </is>
      </c>
      <c r="C31" t="n">
        <v>294.5</v>
      </c>
      <c r="D31" t="n">
        <v>196.6</v>
      </c>
      <c r="E31" t="n">
        <v>195.6</v>
      </c>
      <c r="F31" t="n">
        <v>193.9</v>
      </c>
      <c r="G31" t="n">
        <v>193.1</v>
      </c>
      <c r="H31" t="n">
        <v>179.1</v>
      </c>
      <c r="I31" t="n">
        <v>180.6</v>
      </c>
      <c r="J31" t="n">
        <v>157.8</v>
      </c>
      <c r="K31" t="n">
        <v>153.4</v>
      </c>
      <c r="L31" t="n">
        <v>144.3</v>
      </c>
      <c r="M31" t="n">
        <v>143.2</v>
      </c>
      <c r="N31" t="n">
        <v>166.4</v>
      </c>
      <c r="O31" t="n">
        <v>151.1</v>
      </c>
      <c r="P31" t="n">
        <v>121.4</v>
      </c>
      <c r="Q31" t="n">
        <v>110.7</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345.5</v>
      </c>
      <c r="D32" t="n">
        <v>39</v>
      </c>
      <c r="E32" t="n">
        <v>35.1</v>
      </c>
      <c r="F32" t="n">
        <v>33.4</v>
      </c>
      <c r="G32" t="n">
        <v>30.2</v>
      </c>
      <c r="H32" t="n">
        <v>28.7</v>
      </c>
      <c r="I32" t="n">
        <v>24.3</v>
      </c>
      <c r="J32" t="n">
        <v>24.3</v>
      </c>
      <c r="K32" t="n">
        <v>22.6</v>
      </c>
      <c r="L32" t="n">
        <v>18.8</v>
      </c>
      <c r="M32" t="n">
        <v>21.8</v>
      </c>
      <c r="N32" t="n">
        <v>20.1</v>
      </c>
      <c r="O32" t="n">
        <v>18.2</v>
      </c>
      <c r="P32" t="n">
        <v>27.8</v>
      </c>
      <c r="Q32" t="n">
        <v>34.4</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640</v>
      </c>
      <c r="D33" t="n">
        <v>235.6</v>
      </c>
      <c r="E33" t="n">
        <v>230.7</v>
      </c>
      <c r="F33" t="n">
        <v>227.3</v>
      </c>
      <c r="G33" t="n">
        <v>223.3</v>
      </c>
      <c r="H33" t="n">
        <v>207.8</v>
      </c>
      <c r="I33" t="n">
        <v>204.9</v>
      </c>
      <c r="J33" t="n">
        <v>182.1</v>
      </c>
      <c r="K33" t="n">
        <v>176</v>
      </c>
      <c r="L33" t="n">
        <v>163.1</v>
      </c>
      <c r="M33" t="n">
        <v>165</v>
      </c>
      <c r="N33" t="n">
        <v>186.4</v>
      </c>
      <c r="O33" t="n">
        <v>169.3</v>
      </c>
      <c r="P33" t="n">
        <v>149.3</v>
      </c>
      <c r="Q33" t="n">
        <v>145.1</v>
      </c>
      <c r="R33" t="n">
        <v>110.6</v>
      </c>
      <c r="S33" t="n">
        <v>211.2</v>
      </c>
      <c r="T33" t="n">
        <v>119.9</v>
      </c>
      <c r="U33" t="n">
        <v>140.7</v>
      </c>
      <c r="V33" t="n">
        <v>146.5</v>
      </c>
      <c r="W33" t="inlineStr">
        <is>
          <t>-</t>
        </is>
      </c>
    </row>
    <row r="34">
      <c r="A34" s="5" t="inlineStr">
        <is>
          <t>Minderheitenanteil</t>
        </is>
      </c>
      <c r="B34" s="5" t="inlineStr">
        <is>
          <t>Minority Share</t>
        </is>
      </c>
      <c r="C34" t="n">
        <v>4</v>
      </c>
      <c r="D34" t="n">
        <v>0.2</v>
      </c>
      <c r="E34" t="n">
        <v>0.2</v>
      </c>
      <c r="F34" t="n">
        <v>0.2</v>
      </c>
      <c r="G34" t="n">
        <v>0.2</v>
      </c>
      <c r="H34" t="n">
        <v>0.2</v>
      </c>
      <c r="I34" t="n">
        <v>0.2</v>
      </c>
      <c r="J34" t="n">
        <v>0.1</v>
      </c>
      <c r="K34" t="n">
        <v>0.1</v>
      </c>
      <c r="L34" t="n">
        <v>-0.4</v>
      </c>
      <c r="M34" t="n">
        <v>-0.3</v>
      </c>
      <c r="N34" t="n">
        <v>0.1</v>
      </c>
      <c r="O34" t="inlineStr">
        <is>
          <t>-</t>
        </is>
      </c>
      <c r="P34" t="inlineStr">
        <is>
          <t>-</t>
        </is>
      </c>
      <c r="Q34" t="inlineStr">
        <is>
          <t>-</t>
        </is>
      </c>
      <c r="R34" t="n">
        <v>1</v>
      </c>
      <c r="S34" t="n">
        <v>1.4</v>
      </c>
      <c r="T34" t="n">
        <v>1.2</v>
      </c>
      <c r="U34" t="n">
        <v>1.2</v>
      </c>
      <c r="V34" t="n">
        <v>1.3</v>
      </c>
      <c r="W34" t="inlineStr">
        <is>
          <t>-</t>
        </is>
      </c>
    </row>
    <row r="35">
      <c r="A35" s="5" t="inlineStr">
        <is>
          <t>Summe Eigenkapital</t>
        </is>
      </c>
      <c r="B35" s="5" t="inlineStr">
        <is>
          <t>Equity</t>
        </is>
      </c>
      <c r="C35" t="n">
        <v>722.7</v>
      </c>
      <c r="D35" t="n">
        <v>709</v>
      </c>
      <c r="E35" t="n">
        <v>694.8</v>
      </c>
      <c r="F35" t="n">
        <v>686.1</v>
      </c>
      <c r="G35" t="n">
        <v>667.6</v>
      </c>
      <c r="H35" t="n">
        <v>629.4</v>
      </c>
      <c r="I35" t="n">
        <v>594.3</v>
      </c>
      <c r="J35" t="n">
        <v>571.1</v>
      </c>
      <c r="K35" t="n">
        <v>551.2</v>
      </c>
      <c r="L35" t="n">
        <v>527.4</v>
      </c>
      <c r="M35" t="n">
        <v>498</v>
      </c>
      <c r="N35" t="n">
        <v>468.2</v>
      </c>
      <c r="O35" t="n">
        <v>412.3</v>
      </c>
      <c r="P35" t="n">
        <v>384</v>
      </c>
      <c r="Q35" t="n">
        <v>356.5</v>
      </c>
      <c r="R35" t="n">
        <v>335.1</v>
      </c>
      <c r="S35" t="n">
        <v>324.8</v>
      </c>
      <c r="T35" t="n">
        <v>258.6</v>
      </c>
      <c r="U35" t="n">
        <v>237.7</v>
      </c>
      <c r="V35" t="n">
        <v>222.1</v>
      </c>
      <c r="W35" t="inlineStr">
        <is>
          <t>-</t>
        </is>
      </c>
    </row>
    <row r="36">
      <c r="A36" s="5" t="inlineStr">
        <is>
          <t>Summe Passiva</t>
        </is>
      </c>
      <c r="B36" s="5" t="inlineStr">
        <is>
          <t>Liabilities &amp; Shareholder Equity</t>
        </is>
      </c>
      <c r="C36" t="n">
        <v>1367</v>
      </c>
      <c r="D36" t="n">
        <v>944.8</v>
      </c>
      <c r="E36" t="n">
        <v>925.7</v>
      </c>
      <c r="F36" t="n">
        <v>913.5</v>
      </c>
      <c r="G36" t="n">
        <v>891.1</v>
      </c>
      <c r="H36" t="n">
        <v>837.3</v>
      </c>
      <c r="I36" t="n">
        <v>799.4</v>
      </c>
      <c r="J36" t="n">
        <v>753.2</v>
      </c>
      <c r="K36" t="n">
        <v>727.2</v>
      </c>
      <c r="L36" t="n">
        <v>690.1</v>
      </c>
      <c r="M36" t="n">
        <v>662.7</v>
      </c>
      <c r="N36" t="n">
        <v>654.7</v>
      </c>
      <c r="O36" t="n">
        <v>581.6</v>
      </c>
      <c r="P36" t="n">
        <v>533.3</v>
      </c>
      <c r="Q36" t="n">
        <v>501.5</v>
      </c>
      <c r="R36" t="n">
        <v>446.7</v>
      </c>
      <c r="S36" t="n">
        <v>537.4</v>
      </c>
      <c r="T36" t="n">
        <v>379.7</v>
      </c>
      <c r="U36" t="n">
        <v>379.6</v>
      </c>
      <c r="V36" t="n">
        <v>369.9</v>
      </c>
      <c r="W36" t="inlineStr">
        <is>
          <t>-</t>
        </is>
      </c>
    </row>
    <row r="37">
      <c r="A37" s="5" t="inlineStr">
        <is>
          <t>Mio.Aktien im Umlauf</t>
        </is>
      </c>
      <c r="B37" s="5" t="inlineStr">
        <is>
          <t>Million shares outstanding</t>
        </is>
      </c>
      <c r="C37" t="n">
        <v>84</v>
      </c>
      <c r="D37" t="n">
        <v>84</v>
      </c>
      <c r="E37" t="n">
        <v>84</v>
      </c>
      <c r="F37" t="n">
        <v>84</v>
      </c>
      <c r="G37" t="n">
        <v>84</v>
      </c>
      <c r="H37" t="n">
        <v>84</v>
      </c>
      <c r="I37" t="n">
        <v>84</v>
      </c>
      <c r="J37" t="n">
        <v>84</v>
      </c>
      <c r="K37" t="n">
        <v>84</v>
      </c>
      <c r="L37" t="n">
        <v>84</v>
      </c>
      <c r="M37" t="n">
        <v>84</v>
      </c>
      <c r="N37" t="n">
        <v>84</v>
      </c>
      <c r="O37" t="n">
        <v>84</v>
      </c>
      <c r="P37" t="n">
        <v>84</v>
      </c>
      <c r="Q37" t="n">
        <v>84</v>
      </c>
      <c r="R37" t="n">
        <v>84</v>
      </c>
      <c r="S37" t="n">
        <v>84</v>
      </c>
      <c r="T37" t="n">
        <v>84</v>
      </c>
      <c r="U37" t="n">
        <v>84</v>
      </c>
      <c r="V37" t="n">
        <v>84</v>
      </c>
      <c r="W37" t="inlineStr">
        <is>
          <t>-</t>
        </is>
      </c>
    </row>
    <row r="38">
      <c r="A38" s="5" t="inlineStr">
        <is>
          <t>Ergebnis je Aktie (brutto)</t>
        </is>
      </c>
      <c r="B38" s="5" t="inlineStr">
        <is>
          <t>Earnings per share</t>
        </is>
      </c>
      <c r="C38" t="n">
        <v>3.02</v>
      </c>
      <c r="D38" t="n">
        <v>2.99</v>
      </c>
      <c r="E38" t="n">
        <v>2.96</v>
      </c>
      <c r="F38" t="n">
        <v>2.88</v>
      </c>
      <c r="G38" t="n">
        <v>2.86</v>
      </c>
      <c r="H38" t="n">
        <v>2.69</v>
      </c>
      <c r="I38" t="n">
        <v>2.37</v>
      </c>
      <c r="J38" t="n">
        <v>2.15</v>
      </c>
      <c r="K38" t="n">
        <v>2.06</v>
      </c>
      <c r="L38" t="n">
        <v>2.03</v>
      </c>
      <c r="M38" t="n">
        <v>1.93</v>
      </c>
      <c r="N38" t="n">
        <v>1.93</v>
      </c>
      <c r="O38" t="n">
        <v>1.62</v>
      </c>
      <c r="P38" t="n">
        <v>1.27</v>
      </c>
      <c r="Q38" t="n">
        <v>1.04</v>
      </c>
      <c r="R38" t="n">
        <v>0.86</v>
      </c>
      <c r="S38" t="n">
        <v>1.34</v>
      </c>
      <c r="T38" t="n">
        <v>0.75</v>
      </c>
      <c r="U38" t="n">
        <v>0.66</v>
      </c>
      <c r="V38" t="n">
        <v>0.79</v>
      </c>
      <c r="W38" t="inlineStr">
        <is>
          <t>-</t>
        </is>
      </c>
    </row>
    <row r="39">
      <c r="A39" s="5" t="inlineStr">
        <is>
          <t>Ergebnis je Aktie (unverwässert)</t>
        </is>
      </c>
      <c r="B39" s="5" t="inlineStr">
        <is>
          <t>Basic Earnings per share</t>
        </is>
      </c>
      <c r="C39" t="n">
        <v>2.05</v>
      </c>
      <c r="D39" t="n">
        <v>2.01</v>
      </c>
      <c r="E39" t="n">
        <v>2</v>
      </c>
      <c r="F39" t="n">
        <v>1.98</v>
      </c>
      <c r="G39" t="n">
        <v>1.97</v>
      </c>
      <c r="H39" t="n">
        <v>1.87</v>
      </c>
      <c r="I39" t="n">
        <v>1.65</v>
      </c>
      <c r="J39" t="n">
        <v>1.51</v>
      </c>
      <c r="K39" t="n">
        <v>1.45</v>
      </c>
      <c r="L39" t="n">
        <v>1.4</v>
      </c>
      <c r="M39" t="n">
        <v>1.32</v>
      </c>
      <c r="N39" t="n">
        <v>1.32</v>
      </c>
      <c r="O39" t="n">
        <v>0.9399999999999999</v>
      </c>
      <c r="P39" t="n">
        <v>0.82</v>
      </c>
      <c r="Q39" t="n">
        <v>0.66</v>
      </c>
      <c r="R39" t="n">
        <v>0.53</v>
      </c>
      <c r="S39" t="n">
        <v>0.84</v>
      </c>
      <c r="T39" t="n">
        <v>0.54</v>
      </c>
      <c r="U39" t="n">
        <v>0.47</v>
      </c>
      <c r="V39" t="n">
        <v>0.46</v>
      </c>
      <c r="W39" t="n">
        <v>0.39</v>
      </c>
    </row>
    <row r="40">
      <c r="A40" s="5" t="inlineStr">
        <is>
          <t>Ergebnis je Aktie (verwässert)</t>
        </is>
      </c>
      <c r="B40" s="5" t="inlineStr">
        <is>
          <t>Diluted Earnings per share</t>
        </is>
      </c>
      <c r="C40" t="n">
        <v>2.05</v>
      </c>
      <c r="D40" t="n">
        <v>2.01</v>
      </c>
      <c r="E40" t="n">
        <v>2</v>
      </c>
      <c r="F40" t="n">
        <v>1.98</v>
      </c>
      <c r="G40" t="n">
        <v>1.97</v>
      </c>
      <c r="H40" t="n">
        <v>1.87</v>
      </c>
      <c r="I40" t="n">
        <v>1.65</v>
      </c>
      <c r="J40" t="n">
        <v>1.51</v>
      </c>
      <c r="K40" t="n">
        <v>1.45</v>
      </c>
      <c r="L40" t="n">
        <v>1.4</v>
      </c>
      <c r="M40" t="n">
        <v>1.32</v>
      </c>
      <c r="N40" t="n">
        <v>1.32</v>
      </c>
      <c r="O40" t="n">
        <v>0.9399999999999999</v>
      </c>
      <c r="P40" t="n">
        <v>0.82</v>
      </c>
      <c r="Q40" t="n">
        <v>0.66</v>
      </c>
      <c r="R40" t="n">
        <v>0.53</v>
      </c>
      <c r="S40" t="n">
        <v>0.84</v>
      </c>
      <c r="T40" t="n">
        <v>0.54</v>
      </c>
      <c r="U40" t="n">
        <v>0.47</v>
      </c>
      <c r="V40" t="n">
        <v>0.46</v>
      </c>
      <c r="W40" t="n">
        <v>0.39</v>
      </c>
    </row>
    <row r="41">
      <c r="A41" s="5" t="inlineStr">
        <is>
          <t>Dividende je Aktie</t>
        </is>
      </c>
      <c r="B41" s="5" t="inlineStr">
        <is>
          <t>Dividend per share</t>
        </is>
      </c>
      <c r="C41" t="inlineStr">
        <is>
          <t>-</t>
        </is>
      </c>
      <c r="D41" t="n">
        <v>1.9</v>
      </c>
      <c r="E41" t="n">
        <v>1.85</v>
      </c>
      <c r="F41" t="n">
        <v>1.8</v>
      </c>
      <c r="G41" t="n">
        <v>1.75</v>
      </c>
      <c r="H41" t="n">
        <v>1.6</v>
      </c>
      <c r="I41" t="n">
        <v>1.45</v>
      </c>
      <c r="J41" t="n">
        <v>1.35</v>
      </c>
      <c r="K41" t="n">
        <v>1.25</v>
      </c>
      <c r="L41" t="n">
        <v>1.2</v>
      </c>
      <c r="M41" t="n">
        <v>1</v>
      </c>
      <c r="N41" t="n">
        <v>0.98</v>
      </c>
      <c r="O41" t="n">
        <v>0.7</v>
      </c>
      <c r="P41" t="n">
        <v>0.6</v>
      </c>
      <c r="Q41" t="n">
        <v>0.48</v>
      </c>
      <c r="R41" t="n">
        <v>0.4</v>
      </c>
      <c r="S41" t="n">
        <v>0.4</v>
      </c>
      <c r="T41" t="n">
        <v>0.32</v>
      </c>
      <c r="U41" t="n">
        <v>0.27</v>
      </c>
      <c r="V41" t="n">
        <v>0.27</v>
      </c>
      <c r="W41" t="inlineStr">
        <is>
          <t>-</t>
        </is>
      </c>
    </row>
    <row r="42">
      <c r="A42" s="5" t="inlineStr">
        <is>
          <t>Dividendenausschüttung in Mio</t>
        </is>
      </c>
      <c r="B42" s="5" t="inlineStr">
        <is>
          <t>Dividend Payment in M</t>
        </is>
      </c>
      <c r="C42" t="inlineStr">
        <is>
          <t>-</t>
        </is>
      </c>
      <c r="D42" t="n">
        <v>159.6</v>
      </c>
      <c r="E42" t="n">
        <v>155.4</v>
      </c>
      <c r="F42" t="n">
        <v>151.2</v>
      </c>
      <c r="G42" t="n">
        <v>146.95</v>
      </c>
      <c r="H42" t="n">
        <v>134.36</v>
      </c>
      <c r="I42" t="n">
        <v>121.72</v>
      </c>
      <c r="J42" t="n">
        <v>113.4</v>
      </c>
      <c r="K42" t="n">
        <v>105</v>
      </c>
      <c r="L42" t="n">
        <v>100.8</v>
      </c>
      <c r="M42" t="n">
        <v>84</v>
      </c>
      <c r="N42" t="n">
        <v>81.90000000000001</v>
      </c>
      <c r="O42" t="n">
        <v>58.8</v>
      </c>
      <c r="P42" t="n">
        <v>50.4</v>
      </c>
      <c r="Q42" t="n">
        <v>39.9</v>
      </c>
      <c r="R42" t="n">
        <v>33.6</v>
      </c>
      <c r="S42" t="n">
        <v>33.6</v>
      </c>
      <c r="T42" t="n">
        <v>26.3</v>
      </c>
      <c r="U42" t="n">
        <v>22.5</v>
      </c>
      <c r="V42" t="n">
        <v>22.5</v>
      </c>
      <c r="W42" t="inlineStr">
        <is>
          <t>-</t>
        </is>
      </c>
    </row>
    <row r="43">
      <c r="A43" s="5" t="inlineStr">
        <is>
          <t>Umsatz</t>
        </is>
      </c>
      <c r="B43" s="5" t="inlineStr">
        <is>
          <t>Revenue</t>
        </is>
      </c>
      <c r="C43" t="n">
        <v>18.1</v>
      </c>
      <c r="D43" t="n">
        <v>17</v>
      </c>
      <c r="E43" t="n">
        <v>16.5</v>
      </c>
      <c r="F43" t="n">
        <v>15.92</v>
      </c>
      <c r="G43" t="n">
        <v>15.48</v>
      </c>
      <c r="H43" t="n">
        <v>14.6</v>
      </c>
      <c r="I43" t="n">
        <v>13.78</v>
      </c>
      <c r="J43" t="n">
        <v>13.18</v>
      </c>
      <c r="K43" t="n">
        <v>12.54</v>
      </c>
      <c r="L43" t="n">
        <v>11.83</v>
      </c>
      <c r="M43" t="n">
        <v>11.34</v>
      </c>
      <c r="N43" t="n">
        <v>10.75</v>
      </c>
      <c r="O43" t="n">
        <v>9.99</v>
      </c>
      <c r="P43" t="n">
        <v>9.449999999999999</v>
      </c>
      <c r="Q43" t="n">
        <v>8.710000000000001</v>
      </c>
      <c r="R43" t="n">
        <v>7.58</v>
      </c>
      <c r="S43" t="n">
        <v>9.779999999999999</v>
      </c>
      <c r="T43" t="n">
        <v>7.84</v>
      </c>
      <c r="U43" t="n">
        <v>7.38</v>
      </c>
      <c r="V43" t="n">
        <v>6.88</v>
      </c>
      <c r="W43" t="inlineStr">
        <is>
          <t>-</t>
        </is>
      </c>
    </row>
    <row r="44">
      <c r="A44" s="5" t="inlineStr">
        <is>
          <t>Buchwert je Aktie</t>
        </is>
      </c>
      <c r="B44" s="5" t="inlineStr">
        <is>
          <t>Book value per share</t>
        </is>
      </c>
      <c r="C44" t="n">
        <v>8.65</v>
      </c>
      <c r="D44" t="n">
        <v>8.44</v>
      </c>
      <c r="E44" t="n">
        <v>8.27</v>
      </c>
      <c r="F44" t="n">
        <v>8.17</v>
      </c>
      <c r="G44" t="n">
        <v>7.95</v>
      </c>
      <c r="H44" t="n">
        <v>7.5</v>
      </c>
      <c r="I44" t="n">
        <v>7.08</v>
      </c>
      <c r="J44" t="n">
        <v>6.8</v>
      </c>
      <c r="K44" t="n">
        <v>6.56</v>
      </c>
      <c r="L44" t="n">
        <v>6.27</v>
      </c>
      <c r="M44" t="n">
        <v>5.93</v>
      </c>
      <c r="N44" t="n">
        <v>5.58</v>
      </c>
      <c r="O44" t="n">
        <v>4.91</v>
      </c>
      <c r="P44" t="n">
        <v>4.57</v>
      </c>
      <c r="Q44" t="n">
        <v>4.24</v>
      </c>
      <c r="R44" t="n">
        <v>4</v>
      </c>
      <c r="S44" t="n">
        <v>3.88</v>
      </c>
      <c r="T44" t="n">
        <v>3.09</v>
      </c>
      <c r="U44" t="n">
        <v>2.84</v>
      </c>
      <c r="V44" t="n">
        <v>2.66</v>
      </c>
      <c r="W44" t="inlineStr">
        <is>
          <t>-</t>
        </is>
      </c>
    </row>
    <row r="45">
      <c r="A45" s="5" t="inlineStr">
        <is>
          <t>Cashflow je Aktie</t>
        </is>
      </c>
      <c r="B45" s="5" t="inlineStr">
        <is>
          <t>Cashflow per share</t>
        </is>
      </c>
      <c r="C45" t="n">
        <v>3.59</v>
      </c>
      <c r="D45" t="n">
        <v>2.45</v>
      </c>
      <c r="E45" t="n">
        <v>3.42</v>
      </c>
      <c r="F45" t="n">
        <v>2.61</v>
      </c>
      <c r="G45" t="n">
        <v>1.91</v>
      </c>
      <c r="H45" t="n">
        <v>1.87</v>
      </c>
      <c r="I45" t="n">
        <v>0.28</v>
      </c>
      <c r="J45" t="n">
        <v>3.52</v>
      </c>
      <c r="K45" t="n">
        <v>1.57</v>
      </c>
      <c r="L45" t="n">
        <v>1.73</v>
      </c>
      <c r="M45" t="n">
        <v>1.38</v>
      </c>
      <c r="N45" t="n">
        <v>1.37</v>
      </c>
      <c r="O45" t="n">
        <v>1.33</v>
      </c>
      <c r="P45" t="n">
        <v>1.47</v>
      </c>
      <c r="Q45" t="n">
        <v>0.75</v>
      </c>
      <c r="R45" t="n">
        <v>0.33</v>
      </c>
      <c r="S45" t="n">
        <v>2.15</v>
      </c>
      <c r="T45" t="n">
        <v>1.27</v>
      </c>
      <c r="U45" t="n">
        <v>0.92</v>
      </c>
      <c r="V45" t="n">
        <v>0.55</v>
      </c>
      <c r="W45" t="inlineStr">
        <is>
          <t>-</t>
        </is>
      </c>
    </row>
    <row r="46">
      <c r="A46" s="5" t="inlineStr">
        <is>
          <t>Bilanzsumme je Aktie</t>
        </is>
      </c>
      <c r="B46" s="5" t="inlineStr">
        <is>
          <t>Total assets per share</t>
        </is>
      </c>
      <c r="C46" t="n">
        <v>16.27</v>
      </c>
      <c r="D46" t="n">
        <v>11.25</v>
      </c>
      <c r="E46" t="n">
        <v>11.02</v>
      </c>
      <c r="F46" t="n">
        <v>10.88</v>
      </c>
      <c r="G46" t="n">
        <v>10.61</v>
      </c>
      <c r="H46" t="n">
        <v>9.970000000000001</v>
      </c>
      <c r="I46" t="n">
        <v>9.52</v>
      </c>
      <c r="J46" t="n">
        <v>8.970000000000001</v>
      </c>
      <c r="K46" t="n">
        <v>8.66</v>
      </c>
      <c r="L46" t="n">
        <v>8.220000000000001</v>
      </c>
      <c r="M46" t="n">
        <v>7.89</v>
      </c>
      <c r="N46" t="n">
        <v>7.79</v>
      </c>
      <c r="O46" t="n">
        <v>6.92</v>
      </c>
      <c r="P46" t="n">
        <v>6.35</v>
      </c>
      <c r="Q46" t="n">
        <v>5.97</v>
      </c>
      <c r="R46" t="n">
        <v>5.32</v>
      </c>
      <c r="S46" t="n">
        <v>6.4</v>
      </c>
      <c r="T46" t="n">
        <v>4.52</v>
      </c>
      <c r="U46" t="n">
        <v>4.52</v>
      </c>
      <c r="V46" t="n">
        <v>4.4</v>
      </c>
      <c r="W46" t="inlineStr">
        <is>
          <t>-</t>
        </is>
      </c>
    </row>
    <row r="47">
      <c r="A47" s="5" t="inlineStr">
        <is>
          <t>Personal am Ende des Jahres</t>
        </is>
      </c>
      <c r="B47" s="5" t="inlineStr">
        <is>
          <t>Staff at the end of year</t>
        </is>
      </c>
      <c r="C47" t="n">
        <v>20397</v>
      </c>
      <c r="D47" t="n">
        <v>19379</v>
      </c>
      <c r="E47" t="n">
        <v>18522</v>
      </c>
      <c r="F47" t="n">
        <v>17873</v>
      </c>
      <c r="G47" t="n">
        <v>17287</v>
      </c>
      <c r="H47" t="n">
        <v>16732</v>
      </c>
      <c r="I47" t="n">
        <v>16158</v>
      </c>
      <c r="J47" t="n">
        <v>15494</v>
      </c>
      <c r="K47" t="n">
        <v>14871</v>
      </c>
      <c r="L47" t="n">
        <v>13733</v>
      </c>
      <c r="M47" t="n">
        <v>13235</v>
      </c>
      <c r="N47" t="n">
        <v>12608</v>
      </c>
      <c r="O47" t="n">
        <v>11493</v>
      </c>
      <c r="P47" t="n">
        <v>10797</v>
      </c>
      <c r="Q47" t="n">
        <v>10470</v>
      </c>
      <c r="R47" t="n">
        <v>9776</v>
      </c>
      <c r="S47" t="n">
        <v>10348</v>
      </c>
      <c r="T47" t="n">
        <v>9900</v>
      </c>
      <c r="U47" t="n">
        <v>9640</v>
      </c>
      <c r="V47" t="n">
        <v>9150</v>
      </c>
      <c r="W47" t="inlineStr">
        <is>
          <t>-</t>
        </is>
      </c>
    </row>
    <row r="48">
      <c r="A48" s="5" t="inlineStr">
        <is>
          <t>Personalaufwand in Mio. EUR</t>
        </is>
      </c>
      <c r="B48" s="5" t="inlineStr">
        <is>
          <t>Personnel expenses in M</t>
        </is>
      </c>
      <c r="C48" t="n">
        <v>633.1</v>
      </c>
      <c r="D48" t="n">
        <v>591.3</v>
      </c>
      <c r="E48" t="n">
        <v>568.7</v>
      </c>
      <c r="F48" t="n">
        <v>539.9</v>
      </c>
      <c r="G48" t="n">
        <v>519.6</v>
      </c>
      <c r="H48" t="n">
        <v>484.3</v>
      </c>
      <c r="I48" t="n">
        <v>458.7</v>
      </c>
      <c r="J48" t="n">
        <v>435.7</v>
      </c>
      <c r="K48" t="n">
        <v>413.7</v>
      </c>
      <c r="L48" t="n">
        <v>386.5</v>
      </c>
      <c r="M48" t="n">
        <v>363.6</v>
      </c>
      <c r="N48" t="n">
        <v>344.4</v>
      </c>
      <c r="O48" t="n">
        <v>314.7</v>
      </c>
      <c r="P48" t="n">
        <v>298.3</v>
      </c>
      <c r="Q48" t="n">
        <v>278.9</v>
      </c>
      <c r="R48" t="n">
        <v>227.4</v>
      </c>
      <c r="S48" t="n">
        <v>281.3</v>
      </c>
      <c r="T48" t="n">
        <v>233.3</v>
      </c>
      <c r="U48" t="n">
        <v>222.2</v>
      </c>
      <c r="V48" t="n">
        <v>200</v>
      </c>
      <c r="W48" t="inlineStr">
        <is>
          <t>-</t>
        </is>
      </c>
    </row>
    <row r="49">
      <c r="A49" s="5" t="inlineStr">
        <is>
          <t>Aufwand je Mitarbeiter in EUR</t>
        </is>
      </c>
      <c r="B49" s="5" t="inlineStr">
        <is>
          <t>Effort per employee</t>
        </is>
      </c>
      <c r="C49" t="n">
        <v>31039</v>
      </c>
      <c r="D49" t="n">
        <v>30512</v>
      </c>
      <c r="E49" t="n">
        <v>30704</v>
      </c>
      <c r="F49" t="n">
        <v>30208</v>
      </c>
      <c r="G49" t="n">
        <v>30057</v>
      </c>
      <c r="H49" t="n">
        <v>28945</v>
      </c>
      <c r="I49" t="n">
        <v>28388</v>
      </c>
      <c r="J49" t="n">
        <v>28121</v>
      </c>
      <c r="K49" t="n">
        <v>27819</v>
      </c>
      <c r="L49" t="n">
        <v>28144</v>
      </c>
      <c r="M49" t="n">
        <v>27473</v>
      </c>
      <c r="N49" t="n">
        <v>27316</v>
      </c>
      <c r="O49" t="n">
        <v>27382</v>
      </c>
      <c r="P49" t="n">
        <v>27628</v>
      </c>
      <c r="Q49" t="n">
        <v>26638</v>
      </c>
      <c r="R49" t="n">
        <v>23261</v>
      </c>
      <c r="S49" t="n">
        <v>27184</v>
      </c>
      <c r="T49" t="n">
        <v>23566</v>
      </c>
      <c r="U49" t="n">
        <v>23050</v>
      </c>
      <c r="V49" t="n">
        <v>21858</v>
      </c>
      <c r="W49" t="inlineStr">
        <is>
          <t>-</t>
        </is>
      </c>
    </row>
    <row r="50">
      <c r="A50" s="5" t="inlineStr">
        <is>
          <t>Umsatz je Aktie</t>
        </is>
      </c>
      <c r="B50" s="5" t="inlineStr">
        <is>
          <t>Revenue per share</t>
        </is>
      </c>
      <c r="C50" t="n">
        <v>74740</v>
      </c>
      <c r="D50" t="n">
        <v>73542</v>
      </c>
      <c r="E50" t="n">
        <v>74848</v>
      </c>
      <c r="F50" t="n">
        <v>74816</v>
      </c>
      <c r="G50" t="n">
        <v>75201</v>
      </c>
      <c r="H50" t="n">
        <v>73302</v>
      </c>
      <c r="I50" t="n">
        <v>71612</v>
      </c>
      <c r="J50" t="n">
        <v>71452</v>
      </c>
      <c r="K50" t="n">
        <v>74113</v>
      </c>
      <c r="L50" t="n">
        <v>72358</v>
      </c>
      <c r="M50" t="n">
        <v>71968</v>
      </c>
      <c r="N50" t="n">
        <v>71621</v>
      </c>
      <c r="O50" t="n">
        <v>73018</v>
      </c>
      <c r="P50" t="n">
        <v>73520</v>
      </c>
      <c r="Q50" t="n">
        <v>69847</v>
      </c>
      <c r="R50" t="n">
        <v>65139</v>
      </c>
      <c r="S50" t="n">
        <v>79406</v>
      </c>
      <c r="T50" t="n">
        <v>66373</v>
      </c>
      <c r="U50" t="n">
        <v>64315</v>
      </c>
      <c r="V50" t="n">
        <v>63136</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8442</v>
      </c>
      <c r="D52" t="n">
        <v>8716</v>
      </c>
      <c r="E52" t="n">
        <v>9049</v>
      </c>
      <c r="F52" t="n">
        <v>9305</v>
      </c>
      <c r="G52" t="n">
        <v>9574</v>
      </c>
      <c r="H52" t="n">
        <v>9401</v>
      </c>
      <c r="I52" t="n">
        <v>8541</v>
      </c>
      <c r="J52" t="n">
        <v>8158</v>
      </c>
      <c r="K52" t="n">
        <v>8184</v>
      </c>
      <c r="L52" t="n">
        <v>8578</v>
      </c>
      <c r="M52" t="n">
        <v>8394</v>
      </c>
      <c r="N52" t="n">
        <v>8772</v>
      </c>
      <c r="O52" t="n">
        <v>6882</v>
      </c>
      <c r="P52" t="n">
        <v>6400</v>
      </c>
      <c r="Q52" t="n">
        <v>5253</v>
      </c>
      <c r="R52" t="n">
        <v>4460</v>
      </c>
      <c r="S52" t="n">
        <v>6533</v>
      </c>
      <c r="T52" t="n">
        <v>4545</v>
      </c>
      <c r="U52" t="n">
        <v>4066</v>
      </c>
      <c r="V52" t="n">
        <v>4208</v>
      </c>
      <c r="W52" t="inlineStr">
        <is>
          <t>-</t>
        </is>
      </c>
    </row>
    <row r="53">
      <c r="A53" s="5" t="inlineStr">
        <is>
          <t>KGV (Kurs/Gewinn)</t>
        </is>
      </c>
      <c r="B53" s="5" t="inlineStr">
        <is>
          <t>PE (price/earnings)</t>
        </is>
      </c>
      <c r="C53" t="n">
        <v>35.1</v>
      </c>
      <c r="D53" t="n">
        <v>26.9</v>
      </c>
      <c r="E53" t="n">
        <v>36.8</v>
      </c>
      <c r="F53" t="n">
        <v>31.7</v>
      </c>
      <c r="G53" t="n">
        <v>34.6</v>
      </c>
      <c r="H53" t="n">
        <v>30.2</v>
      </c>
      <c r="I53" t="n">
        <v>25.8</v>
      </c>
      <c r="J53" t="n">
        <v>24.2</v>
      </c>
      <c r="K53" t="n">
        <v>25.3</v>
      </c>
      <c r="L53" t="n">
        <v>25.4</v>
      </c>
      <c r="M53" t="n">
        <v>19.3</v>
      </c>
      <c r="N53" t="n">
        <v>17.6</v>
      </c>
      <c r="O53" t="n">
        <v>23.9</v>
      </c>
      <c r="P53" t="n">
        <v>29.8</v>
      </c>
      <c r="Q53" t="n">
        <v>21.6</v>
      </c>
      <c r="R53" t="n">
        <v>24.5</v>
      </c>
      <c r="S53" t="n">
        <v>10.9</v>
      </c>
      <c r="T53" t="n">
        <v>15.6</v>
      </c>
      <c r="U53" t="n">
        <v>19.5</v>
      </c>
      <c r="V53" t="n">
        <v>24.3</v>
      </c>
      <c r="W53" t="n">
        <v>19.2</v>
      </c>
    </row>
    <row r="54">
      <c r="A54" s="5" t="inlineStr">
        <is>
          <t>KUV (Kurs/Umsatz)</t>
        </is>
      </c>
      <c r="B54" s="5" t="inlineStr">
        <is>
          <t>PS (price/sales)</t>
        </is>
      </c>
      <c r="C54" t="n">
        <v>3.98</v>
      </c>
      <c r="D54" t="n">
        <v>3.18</v>
      </c>
      <c r="E54" t="n">
        <v>4.46</v>
      </c>
      <c r="F54" t="n">
        <v>3.94</v>
      </c>
      <c r="G54" t="n">
        <v>4.41</v>
      </c>
      <c r="H54" t="n">
        <v>3.87</v>
      </c>
      <c r="I54" t="n">
        <v>3.09</v>
      </c>
      <c r="J54" t="n">
        <v>2.77</v>
      </c>
      <c r="K54" t="n">
        <v>2.93</v>
      </c>
      <c r="L54" t="n">
        <v>3.01</v>
      </c>
      <c r="M54" t="n">
        <v>2.25</v>
      </c>
      <c r="N54" t="n">
        <v>2.16</v>
      </c>
      <c r="O54" t="n">
        <v>2.25</v>
      </c>
      <c r="P54" t="n">
        <v>2.58</v>
      </c>
      <c r="Q54" t="n">
        <v>1.64</v>
      </c>
      <c r="R54" t="n">
        <v>1.71</v>
      </c>
      <c r="S54" t="n">
        <v>0.9399999999999999</v>
      </c>
      <c r="T54" t="n">
        <v>1.07</v>
      </c>
      <c r="U54" t="n">
        <v>1.24</v>
      </c>
      <c r="V54" t="n">
        <v>1.63</v>
      </c>
      <c r="W54" t="inlineStr">
        <is>
          <t>-</t>
        </is>
      </c>
    </row>
    <row r="55">
      <c r="A55" s="5" t="inlineStr">
        <is>
          <t>KBV (Kurs/Buchwert)</t>
        </is>
      </c>
      <c r="B55" s="5" t="inlineStr">
        <is>
          <t>PB (price/book value)</t>
        </is>
      </c>
      <c r="C55" t="n">
        <v>8.369999999999999</v>
      </c>
      <c r="D55" t="n">
        <v>6.4</v>
      </c>
      <c r="E55" t="n">
        <v>8.890000000000001</v>
      </c>
      <c r="F55" t="n">
        <v>7.68</v>
      </c>
      <c r="G55" t="n">
        <v>8.58</v>
      </c>
      <c r="H55" t="n">
        <v>7.55</v>
      </c>
      <c r="I55" t="n">
        <v>6.01</v>
      </c>
      <c r="J55" t="n">
        <v>5.37</v>
      </c>
      <c r="K55" t="n">
        <v>5.6</v>
      </c>
      <c r="L55" t="n">
        <v>5.67</v>
      </c>
      <c r="M55" t="n">
        <v>4.3</v>
      </c>
      <c r="N55" t="n">
        <v>4.17</v>
      </c>
      <c r="O55" t="n">
        <v>4.58</v>
      </c>
      <c r="P55" t="n">
        <v>5.34</v>
      </c>
      <c r="Q55" t="n">
        <v>3.36</v>
      </c>
      <c r="R55" t="n">
        <v>3.26</v>
      </c>
      <c r="S55" t="n">
        <v>2.37</v>
      </c>
      <c r="T55" t="n">
        <v>2.73</v>
      </c>
      <c r="U55" t="n">
        <v>3.23</v>
      </c>
      <c r="V55" t="n">
        <v>4.24</v>
      </c>
      <c r="W55" t="inlineStr">
        <is>
          <t>-</t>
        </is>
      </c>
    </row>
    <row r="56">
      <c r="A56" s="5" t="inlineStr">
        <is>
          <t>KCV (Kurs/Cashflow)</t>
        </is>
      </c>
      <c r="B56" s="5" t="inlineStr">
        <is>
          <t>PC (price/cashflow)</t>
        </is>
      </c>
      <c r="C56" t="n">
        <v>20.04</v>
      </c>
      <c r="D56" t="n">
        <v>22.06</v>
      </c>
      <c r="E56" t="n">
        <v>21.51</v>
      </c>
      <c r="F56" t="n">
        <v>24.05</v>
      </c>
      <c r="G56" t="n">
        <v>35.67</v>
      </c>
      <c r="H56" t="n">
        <v>30.31</v>
      </c>
      <c r="I56" t="n">
        <v>151.99</v>
      </c>
      <c r="J56" t="n">
        <v>10.37</v>
      </c>
      <c r="K56" t="n">
        <v>23.33</v>
      </c>
      <c r="L56" t="n">
        <v>20.59</v>
      </c>
      <c r="M56" t="n">
        <v>18.51</v>
      </c>
      <c r="N56" t="n">
        <v>17.03</v>
      </c>
      <c r="O56" t="n">
        <v>16.91</v>
      </c>
      <c r="P56" t="n">
        <v>16.59</v>
      </c>
      <c r="Q56" t="n">
        <v>19.13</v>
      </c>
      <c r="R56" t="n">
        <v>39</v>
      </c>
      <c r="S56" t="n">
        <v>4.27</v>
      </c>
      <c r="T56" t="n">
        <v>6.63</v>
      </c>
      <c r="U56" t="n">
        <v>9.92</v>
      </c>
      <c r="V56" t="n">
        <v>20.36</v>
      </c>
      <c r="W56" t="inlineStr">
        <is>
          <t>-</t>
        </is>
      </c>
    </row>
    <row r="57">
      <c r="A57" s="5" t="inlineStr">
        <is>
          <t>Dividendenrendite in %</t>
        </is>
      </c>
      <c r="B57" s="5" t="inlineStr">
        <is>
          <t>Dividend Yield in %</t>
        </is>
      </c>
      <c r="C57" t="inlineStr">
        <is>
          <t>-</t>
        </is>
      </c>
      <c r="D57" t="n">
        <v>3.52</v>
      </c>
      <c r="E57" t="n">
        <v>2.52</v>
      </c>
      <c r="F57" t="n">
        <v>2.87</v>
      </c>
      <c r="G57" t="n">
        <v>2.57</v>
      </c>
      <c r="H57" t="n">
        <v>2.83</v>
      </c>
      <c r="I57" t="n">
        <v>3.41</v>
      </c>
      <c r="J57" t="n">
        <v>3.7</v>
      </c>
      <c r="K57" t="n">
        <v>3.4</v>
      </c>
      <c r="L57" t="n">
        <v>3.37</v>
      </c>
      <c r="M57" t="n">
        <v>3.92</v>
      </c>
      <c r="N57" t="n">
        <v>4.19</v>
      </c>
      <c r="O57" t="n">
        <v>3.11</v>
      </c>
      <c r="P57" t="n">
        <v>2.46</v>
      </c>
      <c r="Q57" t="n">
        <v>3.33</v>
      </c>
      <c r="R57" t="n">
        <v>3.08</v>
      </c>
      <c r="S57" t="n">
        <v>4.36</v>
      </c>
      <c r="T57" t="n">
        <v>3.75</v>
      </c>
      <c r="U57" t="n">
        <v>2.95</v>
      </c>
      <c r="V57" t="n">
        <v>2.41</v>
      </c>
      <c r="W57" t="inlineStr">
        <is>
          <t>-</t>
        </is>
      </c>
    </row>
    <row r="58">
      <c r="A58" s="5" t="inlineStr">
        <is>
          <t>Gewinnrendite in %</t>
        </is>
      </c>
      <c r="B58" s="5" t="inlineStr">
        <is>
          <t>Return on profit in %</t>
        </is>
      </c>
      <c r="C58" t="n">
        <v>2.8</v>
      </c>
      <c r="D58" t="n">
        <v>3.7</v>
      </c>
      <c r="E58" t="n">
        <v>2.7</v>
      </c>
      <c r="F58" t="n">
        <v>3.2</v>
      </c>
      <c r="G58" t="n">
        <v>2.9</v>
      </c>
      <c r="H58" t="n">
        <v>3.3</v>
      </c>
      <c r="I58" t="n">
        <v>3.9</v>
      </c>
      <c r="J58" t="n">
        <v>4.1</v>
      </c>
      <c r="K58" t="n">
        <v>3.9</v>
      </c>
      <c r="L58" t="n">
        <v>3.9</v>
      </c>
      <c r="M58" t="n">
        <v>5.2</v>
      </c>
      <c r="N58" t="n">
        <v>5.7</v>
      </c>
      <c r="O58" t="n">
        <v>4.2</v>
      </c>
      <c r="P58" t="n">
        <v>3.4</v>
      </c>
      <c r="Q58" t="n">
        <v>4.6</v>
      </c>
      <c r="R58" t="n">
        <v>4.1</v>
      </c>
      <c r="S58" t="n">
        <v>9.199999999999999</v>
      </c>
      <c r="T58" t="n">
        <v>6.4</v>
      </c>
      <c r="U58" t="n">
        <v>5.1</v>
      </c>
      <c r="V58" t="n">
        <v>4.1</v>
      </c>
      <c r="W58" t="n">
        <v>5.2</v>
      </c>
    </row>
    <row r="59">
      <c r="A59" s="5" t="inlineStr">
        <is>
          <t>Eigenkapitalrendite in %</t>
        </is>
      </c>
      <c r="B59" s="5" t="inlineStr">
        <is>
          <t>Return on Equity in %</t>
        </is>
      </c>
      <c r="C59" t="n">
        <v>23.7</v>
      </c>
      <c r="D59" t="n">
        <v>23.82</v>
      </c>
      <c r="E59" t="n">
        <v>24.12</v>
      </c>
      <c r="F59" t="n">
        <v>24.23</v>
      </c>
      <c r="G59" t="n">
        <v>24.78</v>
      </c>
      <c r="H59" t="n">
        <v>24.98</v>
      </c>
      <c r="I59" t="n">
        <v>23.21</v>
      </c>
      <c r="J59" t="n">
        <v>22.13</v>
      </c>
      <c r="K59" t="n">
        <v>22.08</v>
      </c>
      <c r="L59" t="n">
        <v>22.35</v>
      </c>
      <c r="M59" t="n">
        <v>22.32</v>
      </c>
      <c r="N59" t="n">
        <v>23.62</v>
      </c>
      <c r="O59" t="n">
        <v>19.19</v>
      </c>
      <c r="P59" t="n">
        <v>17.99</v>
      </c>
      <c r="Q59" t="n">
        <v>15.43</v>
      </c>
      <c r="R59" t="n">
        <v>12.97</v>
      </c>
      <c r="S59" t="n">
        <v>20.72</v>
      </c>
      <c r="T59" t="n">
        <v>17.32</v>
      </c>
      <c r="U59" t="n">
        <v>16.41</v>
      </c>
      <c r="V59" t="n">
        <v>17.23</v>
      </c>
      <c r="W59" t="inlineStr">
        <is>
          <t>-</t>
        </is>
      </c>
    </row>
    <row r="60">
      <c r="A60" s="5" t="inlineStr">
        <is>
          <t>Umsatzrendite in %</t>
        </is>
      </c>
      <c r="B60" s="5" t="inlineStr">
        <is>
          <t>Return on sales in %</t>
        </is>
      </c>
      <c r="C60" t="n">
        <v>11.32</v>
      </c>
      <c r="D60" t="n">
        <v>11.83</v>
      </c>
      <c r="E60" t="n">
        <v>12.09</v>
      </c>
      <c r="F60" t="n">
        <v>12.44</v>
      </c>
      <c r="G60" t="n">
        <v>12.73</v>
      </c>
      <c r="H60" t="n">
        <v>12.83</v>
      </c>
      <c r="I60" t="n">
        <v>11.93</v>
      </c>
      <c r="J60" t="n">
        <v>11.42</v>
      </c>
      <c r="K60" t="n">
        <v>11.55</v>
      </c>
      <c r="L60" t="n">
        <v>11.85</v>
      </c>
      <c r="M60" t="n">
        <v>11.66</v>
      </c>
      <c r="N60" t="n">
        <v>12.25</v>
      </c>
      <c r="O60" t="n">
        <v>9.43</v>
      </c>
      <c r="P60" t="n">
        <v>8.699999999999999</v>
      </c>
      <c r="Q60" t="n">
        <v>7.52</v>
      </c>
      <c r="R60" t="n">
        <v>6.85</v>
      </c>
      <c r="S60" t="n">
        <v>8.23</v>
      </c>
      <c r="T60" t="n">
        <v>6.83</v>
      </c>
      <c r="U60" t="n">
        <v>6.32</v>
      </c>
      <c r="V60" t="n">
        <v>6.66</v>
      </c>
      <c r="W60" t="inlineStr">
        <is>
          <t>-</t>
        </is>
      </c>
    </row>
    <row r="61">
      <c r="A61" s="5" t="inlineStr">
        <is>
          <t>Gesamtkapitalrendite in %</t>
        </is>
      </c>
      <c r="B61" s="5" t="inlineStr">
        <is>
          <t>Total Return on Investment in %</t>
        </is>
      </c>
      <c r="C61" t="n">
        <v>12.7</v>
      </c>
      <c r="D61" t="n">
        <v>17.97</v>
      </c>
      <c r="E61" t="n">
        <v>18.28</v>
      </c>
      <c r="F61" t="n">
        <v>18.4</v>
      </c>
      <c r="G61" t="n">
        <v>18.72</v>
      </c>
      <c r="H61" t="n">
        <v>18.99</v>
      </c>
      <c r="I61" t="n">
        <v>17.45</v>
      </c>
      <c r="J61" t="n">
        <v>17.06</v>
      </c>
      <c r="K61" t="n">
        <v>17.09</v>
      </c>
      <c r="L61" t="n">
        <v>17.35</v>
      </c>
      <c r="M61" t="n">
        <v>16.76</v>
      </c>
      <c r="N61" t="n">
        <v>16.89</v>
      </c>
      <c r="O61" t="n">
        <v>13.6</v>
      </c>
      <c r="P61" t="n">
        <v>12.96</v>
      </c>
      <c r="Q61" t="n">
        <v>10.97</v>
      </c>
      <c r="R61" t="n">
        <v>9.76</v>
      </c>
      <c r="S61" t="n">
        <v>12.58</v>
      </c>
      <c r="T61" t="n">
        <v>12.19</v>
      </c>
      <c r="U61" t="n">
        <v>11.12</v>
      </c>
      <c r="V61" t="n">
        <v>10.87</v>
      </c>
      <c r="W61" t="inlineStr">
        <is>
          <t>-</t>
        </is>
      </c>
    </row>
    <row r="62">
      <c r="A62" s="5" t="inlineStr">
        <is>
          <t>Return on Investment in %</t>
        </is>
      </c>
      <c r="B62" s="5" t="inlineStr">
        <is>
          <t>Return on Investment in %</t>
        </is>
      </c>
      <c r="C62" t="n">
        <v>12.6</v>
      </c>
      <c r="D62" t="n">
        <v>17.88</v>
      </c>
      <c r="E62" t="n">
        <v>18.11</v>
      </c>
      <c r="F62" t="n">
        <v>18.2</v>
      </c>
      <c r="G62" t="n">
        <v>18.57</v>
      </c>
      <c r="H62" t="n">
        <v>18.79</v>
      </c>
      <c r="I62" t="n">
        <v>17.26</v>
      </c>
      <c r="J62" t="n">
        <v>16.78</v>
      </c>
      <c r="K62" t="n">
        <v>16.74</v>
      </c>
      <c r="L62" t="n">
        <v>17.07</v>
      </c>
      <c r="M62" t="n">
        <v>16.76</v>
      </c>
      <c r="N62" t="n">
        <v>16.89</v>
      </c>
      <c r="O62" t="n">
        <v>13.6</v>
      </c>
      <c r="P62" t="n">
        <v>12.96</v>
      </c>
      <c r="Q62" t="n">
        <v>10.97</v>
      </c>
      <c r="R62" t="n">
        <v>9.76</v>
      </c>
      <c r="S62" t="n">
        <v>12.58</v>
      </c>
      <c r="T62" t="n">
        <v>11.85</v>
      </c>
      <c r="U62" t="n">
        <v>10.33</v>
      </c>
      <c r="V62" t="n">
        <v>10.41</v>
      </c>
      <c r="W62" t="inlineStr">
        <is>
          <t>-</t>
        </is>
      </c>
    </row>
    <row r="63">
      <c r="A63" s="5" t="inlineStr">
        <is>
          <t>Arbeitsintensität in %</t>
        </is>
      </c>
      <c r="B63" s="5" t="inlineStr">
        <is>
          <t>Work Intensity in %</t>
        </is>
      </c>
      <c r="C63" t="n">
        <v>38.73</v>
      </c>
      <c r="D63" t="n">
        <v>53.56</v>
      </c>
      <c r="E63" t="n">
        <v>56.8</v>
      </c>
      <c r="F63" t="n">
        <v>55.95</v>
      </c>
      <c r="G63" t="n">
        <v>58.92</v>
      </c>
      <c r="H63" t="n">
        <v>60.32</v>
      </c>
      <c r="I63" t="n">
        <v>61.45</v>
      </c>
      <c r="J63" t="n">
        <v>61.99</v>
      </c>
      <c r="K63" t="n">
        <v>52.2</v>
      </c>
      <c r="L63" t="n">
        <v>54.24</v>
      </c>
      <c r="M63" t="n">
        <v>53.54</v>
      </c>
      <c r="N63" t="n">
        <v>55.34</v>
      </c>
      <c r="O63" t="n">
        <v>52.58</v>
      </c>
      <c r="P63" t="n">
        <v>48.23</v>
      </c>
      <c r="Q63" t="n">
        <v>46.58</v>
      </c>
      <c r="R63" t="n">
        <v>51.6</v>
      </c>
      <c r="S63" t="n">
        <v>59.79</v>
      </c>
      <c r="T63" t="n">
        <v>46.27</v>
      </c>
      <c r="U63" t="n">
        <v>45.1</v>
      </c>
      <c r="V63" t="n">
        <v>44.61</v>
      </c>
      <c r="W63" t="inlineStr">
        <is>
          <t>-</t>
        </is>
      </c>
    </row>
    <row r="64">
      <c r="A64" s="5" t="inlineStr">
        <is>
          <t>Eigenkapitalquote in %</t>
        </is>
      </c>
      <c r="B64" s="5" t="inlineStr">
        <is>
          <t>Equity Ratio in %</t>
        </is>
      </c>
      <c r="C64" t="n">
        <v>53.18</v>
      </c>
      <c r="D64" t="n">
        <v>75.06</v>
      </c>
      <c r="E64" t="n">
        <v>75.08</v>
      </c>
      <c r="F64" t="n">
        <v>75.13</v>
      </c>
      <c r="G64" t="n">
        <v>74.94</v>
      </c>
      <c r="H64" t="n">
        <v>75.19</v>
      </c>
      <c r="I64" t="n">
        <v>74.37</v>
      </c>
      <c r="J64" t="n">
        <v>75.84</v>
      </c>
      <c r="K64" t="n">
        <v>75.81</v>
      </c>
      <c r="L64" t="n">
        <v>76.37</v>
      </c>
      <c r="M64" t="n">
        <v>75.09999999999999</v>
      </c>
      <c r="N64" t="n">
        <v>71.53</v>
      </c>
      <c r="O64" t="n">
        <v>70.89</v>
      </c>
      <c r="P64" t="n">
        <v>72</v>
      </c>
      <c r="Q64" t="n">
        <v>71.09</v>
      </c>
      <c r="R64" t="n">
        <v>75.23999999999999</v>
      </c>
      <c r="S64" t="n">
        <v>60.7</v>
      </c>
      <c r="T64" t="n">
        <v>68.42</v>
      </c>
      <c r="U64" t="n">
        <v>62.93</v>
      </c>
      <c r="V64" t="n">
        <v>60.39</v>
      </c>
      <c r="W64" t="inlineStr">
        <is>
          <t>-</t>
        </is>
      </c>
    </row>
    <row r="65">
      <c r="A65" s="5" t="inlineStr">
        <is>
          <t>Fremdkapitalquote in %</t>
        </is>
      </c>
      <c r="B65" s="5" t="inlineStr">
        <is>
          <t>Debt Ratio in %</t>
        </is>
      </c>
      <c r="C65" t="n">
        <v>46.82</v>
      </c>
      <c r="D65" t="n">
        <v>24.94</v>
      </c>
      <c r="E65" t="n">
        <v>24.92</v>
      </c>
      <c r="F65" t="n">
        <v>24.87</v>
      </c>
      <c r="G65" t="n">
        <v>25.06</v>
      </c>
      <c r="H65" t="n">
        <v>24.81</v>
      </c>
      <c r="I65" t="n">
        <v>25.63</v>
      </c>
      <c r="J65" t="n">
        <v>24.16</v>
      </c>
      <c r="K65" t="n">
        <v>24.19</v>
      </c>
      <c r="L65" t="n">
        <v>23.63</v>
      </c>
      <c r="M65" t="n">
        <v>24.9</v>
      </c>
      <c r="N65" t="n">
        <v>28.47</v>
      </c>
      <c r="O65" t="n">
        <v>29.11</v>
      </c>
      <c r="P65" t="n">
        <v>28</v>
      </c>
      <c r="Q65" t="n">
        <v>28.91</v>
      </c>
      <c r="R65" t="n">
        <v>24.76</v>
      </c>
      <c r="S65" t="n">
        <v>39.3</v>
      </c>
      <c r="T65" t="n">
        <v>31.58</v>
      </c>
      <c r="U65" t="n">
        <v>37.07</v>
      </c>
      <c r="V65" t="n">
        <v>39.61</v>
      </c>
      <c r="W65" t="inlineStr">
        <is>
          <t>-</t>
        </is>
      </c>
    </row>
    <row r="66">
      <c r="A66" s="5" t="inlineStr">
        <is>
          <t>Verschuldungsgrad in %</t>
        </is>
      </c>
      <c r="B66" s="5" t="inlineStr">
        <is>
          <t>Finance Gearing in %</t>
        </is>
      </c>
      <c r="C66" t="n">
        <v>88.06</v>
      </c>
      <c r="D66" t="n">
        <v>33.22</v>
      </c>
      <c r="E66" t="n">
        <v>33.19</v>
      </c>
      <c r="F66" t="n">
        <v>33.11</v>
      </c>
      <c r="G66" t="n">
        <v>33.44</v>
      </c>
      <c r="H66" t="n">
        <v>32.99</v>
      </c>
      <c r="I66" t="n">
        <v>34.47</v>
      </c>
      <c r="J66" t="n">
        <v>31.86</v>
      </c>
      <c r="K66" t="n">
        <v>31.91</v>
      </c>
      <c r="L66" t="n">
        <v>30.95</v>
      </c>
      <c r="M66" t="n">
        <v>33.15</v>
      </c>
      <c r="N66" t="n">
        <v>39.8</v>
      </c>
      <c r="O66" t="n">
        <v>41.06</v>
      </c>
      <c r="P66" t="n">
        <v>38.88</v>
      </c>
      <c r="Q66" t="n">
        <v>40.67</v>
      </c>
      <c r="R66" t="n">
        <v>32.91</v>
      </c>
      <c r="S66" t="n">
        <v>64.75</v>
      </c>
      <c r="T66" t="n">
        <v>46.15</v>
      </c>
      <c r="U66" t="n">
        <v>58.89</v>
      </c>
      <c r="V66" t="n">
        <v>65.58</v>
      </c>
      <c r="W66" t="inlineStr">
        <is>
          <t>-</t>
        </is>
      </c>
    </row>
    <row r="67">
      <c r="A67" s="5" t="inlineStr"/>
      <c r="B67" s="5" t="inlineStr"/>
    </row>
    <row r="68">
      <c r="A68" s="5" t="inlineStr">
        <is>
          <t>Kurzfristige Vermögensquote in %</t>
        </is>
      </c>
      <c r="B68" s="5" t="inlineStr">
        <is>
          <t>Current Assets Ratio in %</t>
        </is>
      </c>
      <c r="C68" t="n">
        <v>38.72</v>
      </c>
      <c r="D68" t="n">
        <v>53.56</v>
      </c>
      <c r="E68" t="n">
        <v>56.8</v>
      </c>
      <c r="F68" t="n">
        <v>55.95</v>
      </c>
      <c r="G68" t="n">
        <v>58.92</v>
      </c>
      <c r="H68" t="n">
        <v>60.32</v>
      </c>
      <c r="I68" t="n">
        <v>61.45</v>
      </c>
      <c r="J68" t="n">
        <v>61.99</v>
      </c>
      <c r="K68" t="n">
        <v>52.2</v>
      </c>
      <c r="L68" t="n">
        <v>54.24</v>
      </c>
      <c r="M68" t="n">
        <v>53.54</v>
      </c>
      <c r="N68" t="n">
        <v>55.34</v>
      </c>
      <c r="O68" t="n">
        <v>52.58</v>
      </c>
      <c r="P68" t="n">
        <v>48.23</v>
      </c>
      <c r="Q68" t="n">
        <v>46.58</v>
      </c>
      <c r="R68" t="n">
        <v>51.6</v>
      </c>
      <c r="S68" t="n">
        <v>59.79</v>
      </c>
      <c r="T68" t="n">
        <v>46.27</v>
      </c>
      <c r="U68" t="n">
        <v>45.1</v>
      </c>
      <c r="V68" t="n">
        <v>44.61</v>
      </c>
    </row>
    <row r="69">
      <c r="A69" s="5" t="inlineStr">
        <is>
          <t>Nettogewinn Marge in %</t>
        </is>
      </c>
      <c r="B69" s="5" t="inlineStr">
        <is>
          <t>Net Profit Marge in %</t>
        </is>
      </c>
      <c r="C69" t="n">
        <v>951.38</v>
      </c>
      <c r="D69" t="n">
        <v>993.53</v>
      </c>
      <c r="E69" t="n">
        <v>1015.76</v>
      </c>
      <c r="F69" t="n">
        <v>1044.6</v>
      </c>
      <c r="G69" t="n">
        <v>1069.12</v>
      </c>
      <c r="H69" t="n">
        <v>1077.4</v>
      </c>
      <c r="I69" t="n">
        <v>1001.45</v>
      </c>
      <c r="J69" t="n">
        <v>959.03</v>
      </c>
      <c r="K69" t="n">
        <v>970.49</v>
      </c>
      <c r="L69" t="n">
        <v>995.77</v>
      </c>
      <c r="M69" t="n">
        <v>979.72</v>
      </c>
      <c r="N69" t="n">
        <v>1028.84</v>
      </c>
      <c r="O69" t="n">
        <v>791.79</v>
      </c>
      <c r="P69" t="n">
        <v>731.22</v>
      </c>
      <c r="Q69" t="n">
        <v>631.46</v>
      </c>
      <c r="R69" t="n">
        <v>575.2</v>
      </c>
      <c r="S69" t="n">
        <v>691.21</v>
      </c>
      <c r="T69" t="n">
        <v>573.98</v>
      </c>
      <c r="U69" t="n">
        <v>531.17</v>
      </c>
      <c r="V69" t="n">
        <v>559.59</v>
      </c>
    </row>
    <row r="70">
      <c r="A70" s="5" t="inlineStr">
        <is>
          <t>Operative Ergebnis Marge in %</t>
        </is>
      </c>
      <c r="B70" s="5" t="inlineStr">
        <is>
          <t>EBIT Marge in %</t>
        </is>
      </c>
      <c r="C70" t="n">
        <v>1414.92</v>
      </c>
      <c r="D70" t="n">
        <v>1474.71</v>
      </c>
      <c r="E70" t="n">
        <v>1509.09</v>
      </c>
      <c r="F70" t="n">
        <v>1515.7</v>
      </c>
      <c r="G70" t="n">
        <v>1549.1</v>
      </c>
      <c r="H70" t="n">
        <v>1546.58</v>
      </c>
      <c r="I70" t="n">
        <v>1439.77</v>
      </c>
      <c r="J70" t="n">
        <v>1366.46</v>
      </c>
      <c r="K70" t="n">
        <v>1366.83</v>
      </c>
      <c r="L70" t="n">
        <v>1426.04</v>
      </c>
      <c r="M70" t="n">
        <v>1407.41</v>
      </c>
      <c r="N70" t="n">
        <v>1461.4</v>
      </c>
      <c r="O70" t="n">
        <v>1328.33</v>
      </c>
      <c r="P70" t="n">
        <v>1106.88</v>
      </c>
      <c r="Q70" t="n">
        <v>978.1900000000001</v>
      </c>
      <c r="R70" t="n">
        <v>915.5700000000001</v>
      </c>
      <c r="S70" t="n">
        <v>1129.86</v>
      </c>
      <c r="T70" t="n">
        <v>818.88</v>
      </c>
      <c r="U70" t="n">
        <v>789.97</v>
      </c>
      <c r="V70" t="n">
        <v>991.28</v>
      </c>
    </row>
    <row r="71">
      <c r="A71" s="5" t="inlineStr">
        <is>
          <t>Vermögensumsschlag in %</t>
        </is>
      </c>
      <c r="B71" s="5" t="inlineStr">
        <is>
          <t>Asset Turnover in %</t>
        </is>
      </c>
      <c r="C71" t="n">
        <v>1.32</v>
      </c>
      <c r="D71" t="n">
        <v>1.8</v>
      </c>
      <c r="E71" t="n">
        <v>1.78</v>
      </c>
      <c r="F71" t="n">
        <v>1.74</v>
      </c>
      <c r="G71" t="n">
        <v>1.74</v>
      </c>
      <c r="H71" t="n">
        <v>1.74</v>
      </c>
      <c r="I71" t="n">
        <v>1.72</v>
      </c>
      <c r="J71" t="n">
        <v>1.75</v>
      </c>
      <c r="K71" t="n">
        <v>1.72</v>
      </c>
      <c r="L71" t="n">
        <v>1.71</v>
      </c>
      <c r="M71" t="n">
        <v>1.71</v>
      </c>
      <c r="N71" t="n">
        <v>1.64</v>
      </c>
      <c r="O71" t="n">
        <v>1.72</v>
      </c>
      <c r="P71" t="n">
        <v>1.77</v>
      </c>
      <c r="Q71" t="n">
        <v>1.74</v>
      </c>
      <c r="R71" t="n">
        <v>1.7</v>
      </c>
      <c r="S71" t="n">
        <v>1.82</v>
      </c>
      <c r="T71" t="n">
        <v>2.06</v>
      </c>
      <c r="U71" t="n">
        <v>1.94</v>
      </c>
      <c r="V71" t="n">
        <v>1.86</v>
      </c>
    </row>
    <row r="72">
      <c r="A72" s="5" t="inlineStr">
        <is>
          <t>Langfristige Vermögensquote in %</t>
        </is>
      </c>
      <c r="B72" s="5" t="inlineStr">
        <is>
          <t>Non-Current Assets Ratio in %</t>
        </is>
      </c>
      <c r="C72" t="n">
        <v>61.25</v>
      </c>
      <c r="D72" t="n">
        <v>46.44</v>
      </c>
      <c r="E72" t="n">
        <v>43.2</v>
      </c>
      <c r="F72" t="n">
        <v>44.05</v>
      </c>
      <c r="G72" t="n">
        <v>41.08</v>
      </c>
      <c r="H72" t="n">
        <v>39.68</v>
      </c>
      <c r="I72" t="n">
        <v>38.55</v>
      </c>
      <c r="J72" t="n">
        <v>38.01</v>
      </c>
      <c r="K72" t="n">
        <v>47.8</v>
      </c>
      <c r="L72" t="n">
        <v>45.76</v>
      </c>
      <c r="M72" t="n">
        <v>46.46</v>
      </c>
      <c r="N72" t="n">
        <v>44.66</v>
      </c>
      <c r="O72" t="n">
        <v>47.42</v>
      </c>
      <c r="P72" t="n">
        <v>51.77</v>
      </c>
      <c r="Q72" t="n">
        <v>53.42</v>
      </c>
      <c r="R72" t="n">
        <v>42.31</v>
      </c>
      <c r="S72" t="n">
        <v>34.37</v>
      </c>
      <c r="T72" t="n">
        <v>53.41</v>
      </c>
      <c r="U72" t="n">
        <v>54.56</v>
      </c>
      <c r="V72" t="n">
        <v>54.93</v>
      </c>
    </row>
    <row r="73">
      <c r="A73" s="5" t="inlineStr">
        <is>
          <t>Gesamtkapitalrentabilität</t>
        </is>
      </c>
      <c r="B73" s="5" t="inlineStr">
        <is>
          <t>ROA Return on Assets in %</t>
        </is>
      </c>
      <c r="C73" t="n">
        <v>12.6</v>
      </c>
      <c r="D73" t="n">
        <v>17.88</v>
      </c>
      <c r="E73" t="n">
        <v>18.11</v>
      </c>
      <c r="F73" t="n">
        <v>18.2</v>
      </c>
      <c r="G73" t="n">
        <v>18.57</v>
      </c>
      <c r="H73" t="n">
        <v>18.79</v>
      </c>
      <c r="I73" t="n">
        <v>17.26</v>
      </c>
      <c r="J73" t="n">
        <v>16.78</v>
      </c>
      <c r="K73" t="n">
        <v>16.74</v>
      </c>
      <c r="L73" t="n">
        <v>17.07</v>
      </c>
      <c r="M73" t="n">
        <v>16.76</v>
      </c>
      <c r="N73" t="n">
        <v>16.89</v>
      </c>
      <c r="O73" t="n">
        <v>13.6</v>
      </c>
      <c r="P73" t="n">
        <v>12.96</v>
      </c>
      <c r="Q73" t="n">
        <v>10.97</v>
      </c>
      <c r="R73" t="n">
        <v>9.76</v>
      </c>
      <c r="S73" t="n">
        <v>12.58</v>
      </c>
      <c r="T73" t="n">
        <v>11.85</v>
      </c>
      <c r="U73" t="n">
        <v>10.33</v>
      </c>
      <c r="V73" t="n">
        <v>10.41</v>
      </c>
    </row>
    <row r="74">
      <c r="A74" s="5" t="inlineStr">
        <is>
          <t>Ertrag des eingesetzten Kapitals</t>
        </is>
      </c>
      <c r="B74" s="5" t="inlineStr">
        <is>
          <t>ROCE Return on Cap. Empl. in %</t>
        </is>
      </c>
      <c r="C74" t="n">
        <v>23.88</v>
      </c>
      <c r="D74" t="n">
        <v>33.51</v>
      </c>
      <c r="E74" t="n">
        <v>34.1</v>
      </c>
      <c r="F74" t="n">
        <v>33.53</v>
      </c>
      <c r="G74" t="n">
        <v>34.36</v>
      </c>
      <c r="H74" t="n">
        <v>34.31</v>
      </c>
      <c r="I74" t="n">
        <v>32.06</v>
      </c>
      <c r="J74" t="n">
        <v>30.25</v>
      </c>
      <c r="K74" t="n">
        <v>29.87</v>
      </c>
      <c r="L74" t="n">
        <v>30.91</v>
      </c>
      <c r="M74" t="n">
        <v>30.72</v>
      </c>
      <c r="N74" t="n">
        <v>32.17</v>
      </c>
      <c r="O74" t="n">
        <v>30.82</v>
      </c>
      <c r="P74" t="n">
        <v>25.39</v>
      </c>
      <c r="Q74" t="n">
        <v>21.8</v>
      </c>
      <c r="R74" t="inlineStr">
        <is>
          <t>-</t>
        </is>
      </c>
      <c r="S74" t="inlineStr">
        <is>
          <t>-</t>
        </is>
      </c>
      <c r="T74" t="inlineStr">
        <is>
          <t>-</t>
        </is>
      </c>
      <c r="U74" t="inlineStr">
        <is>
          <t>-</t>
        </is>
      </c>
      <c r="V74" t="inlineStr">
        <is>
          <t>-</t>
        </is>
      </c>
    </row>
    <row r="75">
      <c r="A75" s="5" t="inlineStr">
        <is>
          <t>Eigenkapital zu Anlagevermögen</t>
        </is>
      </c>
      <c r="B75" s="5" t="inlineStr">
        <is>
          <t>Equity to Fixed Assets in %</t>
        </is>
      </c>
      <c r="C75" t="n">
        <v>86.31</v>
      </c>
      <c r="D75" t="n">
        <v>161.58</v>
      </c>
      <c r="E75" t="n">
        <v>173.74</v>
      </c>
      <c r="F75" t="n">
        <v>170.5</v>
      </c>
      <c r="G75" t="n">
        <v>182.35</v>
      </c>
      <c r="H75" t="n">
        <v>189.46</v>
      </c>
      <c r="I75" t="n">
        <v>192.83</v>
      </c>
      <c r="J75" t="n">
        <v>199.48</v>
      </c>
      <c r="K75" t="n">
        <v>158.57</v>
      </c>
      <c r="L75" t="n">
        <v>167</v>
      </c>
      <c r="M75" t="n">
        <v>161.74</v>
      </c>
      <c r="N75" t="n">
        <v>160.12</v>
      </c>
      <c r="O75" t="n">
        <v>149.49</v>
      </c>
      <c r="P75" t="n">
        <v>139.08</v>
      </c>
      <c r="Q75" t="n">
        <v>133.07</v>
      </c>
      <c r="R75" t="n">
        <v>177.3</v>
      </c>
      <c r="S75" t="n">
        <v>175.85</v>
      </c>
      <c r="T75" t="n">
        <v>127.51</v>
      </c>
      <c r="U75" t="n">
        <v>114.78</v>
      </c>
      <c r="V75" t="n">
        <v>109.3</v>
      </c>
    </row>
    <row r="76">
      <c r="A76" s="5" t="inlineStr">
        <is>
          <t>Liquidität Dritten Grades</t>
        </is>
      </c>
      <c r="B76" s="5" t="inlineStr">
        <is>
          <t>Current Ratio in %</t>
        </is>
      </c>
      <c r="C76" t="n">
        <v>179.73</v>
      </c>
      <c r="D76" t="n">
        <v>257.38</v>
      </c>
      <c r="E76" t="n">
        <v>268.81</v>
      </c>
      <c r="F76" t="n">
        <v>263.59</v>
      </c>
      <c r="G76" t="n">
        <v>271.88</v>
      </c>
      <c r="H76" t="n">
        <v>282.02</v>
      </c>
      <c r="I76" t="n">
        <v>271.98</v>
      </c>
      <c r="J76" t="n">
        <v>295.88</v>
      </c>
      <c r="K76" t="n">
        <v>247.46</v>
      </c>
      <c r="L76" t="n">
        <v>259.39</v>
      </c>
      <c r="M76" t="n">
        <v>247.77</v>
      </c>
      <c r="N76" t="n">
        <v>217.73</v>
      </c>
      <c r="O76" t="n">
        <v>202.38</v>
      </c>
      <c r="P76" t="n">
        <v>211.86</v>
      </c>
      <c r="Q76" t="n">
        <v>211.02</v>
      </c>
      <c r="R76" t="inlineStr">
        <is>
          <t>-</t>
        </is>
      </c>
      <c r="S76" t="inlineStr">
        <is>
          <t>-</t>
        </is>
      </c>
      <c r="T76" t="inlineStr">
        <is>
          <t>-</t>
        </is>
      </c>
      <c r="U76" t="inlineStr">
        <is>
          <t>-</t>
        </is>
      </c>
      <c r="V76" t="inlineStr">
        <is>
          <t>-</t>
        </is>
      </c>
    </row>
    <row r="77">
      <c r="A77" s="5" t="inlineStr">
        <is>
          <t>Operativer Cashflow</t>
        </is>
      </c>
      <c r="B77" s="5" t="inlineStr">
        <is>
          <t>Operating Cashflow in M</t>
        </is>
      </c>
      <c r="C77" t="n">
        <v>1683.36</v>
      </c>
      <c r="D77" t="n">
        <v>1853.04</v>
      </c>
      <c r="E77" t="n">
        <v>1806.84</v>
      </c>
      <c r="F77" t="n">
        <v>2020.2</v>
      </c>
      <c r="G77" t="n">
        <v>2996.28</v>
      </c>
      <c r="H77" t="n">
        <v>2546.04</v>
      </c>
      <c r="I77" t="n">
        <v>12767.16</v>
      </c>
      <c r="J77" t="n">
        <v>871.0799999999999</v>
      </c>
      <c r="K77" t="n">
        <v>1959.72</v>
      </c>
      <c r="L77" t="n">
        <v>1729.56</v>
      </c>
      <c r="M77" t="n">
        <v>1554.84</v>
      </c>
      <c r="N77" t="n">
        <v>1430.52</v>
      </c>
      <c r="O77" t="n">
        <v>1420.44</v>
      </c>
      <c r="P77" t="n">
        <v>1393.56</v>
      </c>
      <c r="Q77" t="n">
        <v>1606.92</v>
      </c>
      <c r="R77" t="n">
        <v>3276</v>
      </c>
      <c r="S77" t="n">
        <v>358.6799999999999</v>
      </c>
      <c r="T77" t="n">
        <v>556.92</v>
      </c>
      <c r="U77" t="n">
        <v>833.28</v>
      </c>
      <c r="V77" t="n">
        <v>1710.24</v>
      </c>
    </row>
    <row r="78">
      <c r="A78" s="5" t="inlineStr">
        <is>
          <t>Aktienrückkauf</t>
        </is>
      </c>
      <c r="B78" s="5" t="inlineStr">
        <is>
          <t>Share Buyback in M</t>
        </is>
      </c>
      <c r="C78" t="n">
        <v>0</v>
      </c>
      <c r="D78" t="n">
        <v>0</v>
      </c>
      <c r="E78" t="n">
        <v>0</v>
      </c>
      <c r="F78" t="n">
        <v>0</v>
      </c>
      <c r="G78" t="n">
        <v>0</v>
      </c>
      <c r="H78" t="n">
        <v>0</v>
      </c>
      <c r="I78" t="n">
        <v>0</v>
      </c>
      <c r="J78" t="n">
        <v>0</v>
      </c>
      <c r="K78" t="n">
        <v>0</v>
      </c>
      <c r="L78" t="n">
        <v>0</v>
      </c>
      <c r="M78" t="n">
        <v>0</v>
      </c>
      <c r="N78" t="n">
        <v>0</v>
      </c>
      <c r="O78" t="n">
        <v>0</v>
      </c>
      <c r="P78" t="n">
        <v>0</v>
      </c>
      <c r="Q78" t="n">
        <v>0</v>
      </c>
      <c r="R78" t="n">
        <v>0</v>
      </c>
      <c r="S78" t="n">
        <v>0</v>
      </c>
      <c r="T78" t="n">
        <v>0</v>
      </c>
      <c r="U78" t="n">
        <v>0</v>
      </c>
      <c r="V78" t="inlineStr">
        <is>
          <t>-</t>
        </is>
      </c>
    </row>
    <row r="79">
      <c r="A79" s="5" t="inlineStr">
        <is>
          <t>Umsatzwachstum 1J in %</t>
        </is>
      </c>
      <c r="B79" s="5" t="inlineStr">
        <is>
          <t>Revenue Growth 1Y in %</t>
        </is>
      </c>
      <c r="C79" t="n">
        <v>6.47</v>
      </c>
      <c r="D79" t="n">
        <v>3.03</v>
      </c>
      <c r="E79" t="n">
        <v>3.64</v>
      </c>
      <c r="F79" t="n">
        <v>2.84</v>
      </c>
      <c r="G79" t="n">
        <v>6.03</v>
      </c>
      <c r="H79" t="n">
        <v>5.95</v>
      </c>
      <c r="I79" t="n">
        <v>4.55</v>
      </c>
      <c r="J79" t="n">
        <v>5.1</v>
      </c>
      <c r="K79" t="n">
        <v>6</v>
      </c>
      <c r="L79" t="n">
        <v>4.32</v>
      </c>
      <c r="M79" t="n">
        <v>5.49</v>
      </c>
      <c r="N79" t="n">
        <v>7.61</v>
      </c>
      <c r="O79" t="n">
        <v>5.71</v>
      </c>
      <c r="P79" t="n">
        <v>8.5</v>
      </c>
      <c r="Q79" t="n">
        <v>14.91</v>
      </c>
      <c r="R79" t="n">
        <v>-22.49</v>
      </c>
      <c r="S79" t="n">
        <v>24.74</v>
      </c>
      <c r="T79" t="n">
        <v>6.23</v>
      </c>
      <c r="U79" t="n">
        <v>7.27</v>
      </c>
      <c r="V79" t="inlineStr">
        <is>
          <t>-</t>
        </is>
      </c>
    </row>
    <row r="80">
      <c r="A80" s="5" t="inlineStr">
        <is>
          <t>Umsatzwachstum 3J in %</t>
        </is>
      </c>
      <c r="B80" s="5" t="inlineStr">
        <is>
          <t>Revenue Growth 3Y in %</t>
        </is>
      </c>
      <c r="C80" t="n">
        <v>4.38</v>
      </c>
      <c r="D80" t="n">
        <v>3.17</v>
      </c>
      <c r="E80" t="n">
        <v>4.17</v>
      </c>
      <c r="F80" t="n">
        <v>4.94</v>
      </c>
      <c r="G80" t="n">
        <v>5.51</v>
      </c>
      <c r="H80" t="n">
        <v>5.2</v>
      </c>
      <c r="I80" t="n">
        <v>5.22</v>
      </c>
      <c r="J80" t="n">
        <v>5.14</v>
      </c>
      <c r="K80" t="n">
        <v>5.27</v>
      </c>
      <c r="L80" t="n">
        <v>5.81</v>
      </c>
      <c r="M80" t="n">
        <v>6.27</v>
      </c>
      <c r="N80" t="n">
        <v>7.27</v>
      </c>
      <c r="O80" t="n">
        <v>9.710000000000001</v>
      </c>
      <c r="P80" t="n">
        <v>0.31</v>
      </c>
      <c r="Q80" t="n">
        <v>5.72</v>
      </c>
      <c r="R80" t="n">
        <v>2.83</v>
      </c>
      <c r="S80" t="n">
        <v>12.75</v>
      </c>
      <c r="T80" t="inlineStr">
        <is>
          <t>-</t>
        </is>
      </c>
      <c r="U80" t="inlineStr">
        <is>
          <t>-</t>
        </is>
      </c>
      <c r="V80" t="inlineStr">
        <is>
          <t>-</t>
        </is>
      </c>
    </row>
    <row r="81">
      <c r="A81" s="5" t="inlineStr">
        <is>
          <t>Umsatzwachstum 5J in %</t>
        </is>
      </c>
      <c r="B81" s="5" t="inlineStr">
        <is>
          <t>Revenue Growth 5Y in %</t>
        </is>
      </c>
      <c r="C81" t="n">
        <v>4.4</v>
      </c>
      <c r="D81" t="n">
        <v>4.3</v>
      </c>
      <c r="E81" t="n">
        <v>4.6</v>
      </c>
      <c r="F81" t="n">
        <v>4.89</v>
      </c>
      <c r="G81" t="n">
        <v>5.53</v>
      </c>
      <c r="H81" t="n">
        <v>5.18</v>
      </c>
      <c r="I81" t="n">
        <v>5.09</v>
      </c>
      <c r="J81" t="n">
        <v>5.7</v>
      </c>
      <c r="K81" t="n">
        <v>5.83</v>
      </c>
      <c r="L81" t="n">
        <v>6.33</v>
      </c>
      <c r="M81" t="n">
        <v>8.44</v>
      </c>
      <c r="N81" t="n">
        <v>2.85</v>
      </c>
      <c r="O81" t="n">
        <v>6.27</v>
      </c>
      <c r="P81" t="n">
        <v>6.38</v>
      </c>
      <c r="Q81" t="n">
        <v>6.13</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4.79</v>
      </c>
      <c r="D82" t="n">
        <v>4.7</v>
      </c>
      <c r="E82" t="n">
        <v>5.15</v>
      </c>
      <c r="F82" t="n">
        <v>5.36</v>
      </c>
      <c r="G82" t="n">
        <v>5.93</v>
      </c>
      <c r="H82" t="n">
        <v>6.81</v>
      </c>
      <c r="I82" t="n">
        <v>3.97</v>
      </c>
      <c r="J82" t="n">
        <v>5.99</v>
      </c>
      <c r="K82" t="n">
        <v>6.1</v>
      </c>
      <c r="L82" t="n">
        <v>6.23</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1.95</v>
      </c>
      <c r="D83" t="n">
        <v>0.78</v>
      </c>
      <c r="E83" t="n">
        <v>0.78</v>
      </c>
      <c r="F83" t="n">
        <v>0.48</v>
      </c>
      <c r="G83" t="n">
        <v>5.21</v>
      </c>
      <c r="H83" t="n">
        <v>13.99</v>
      </c>
      <c r="I83" t="n">
        <v>9.18</v>
      </c>
      <c r="J83" t="n">
        <v>3.86</v>
      </c>
      <c r="K83" t="n">
        <v>3.31</v>
      </c>
      <c r="L83" t="n">
        <v>6.03</v>
      </c>
      <c r="M83" t="n">
        <v>0.45</v>
      </c>
      <c r="N83" t="n">
        <v>39.82</v>
      </c>
      <c r="O83" t="n">
        <v>14.47</v>
      </c>
      <c r="P83" t="n">
        <v>25.64</v>
      </c>
      <c r="Q83" t="n">
        <v>26.15</v>
      </c>
      <c r="R83" t="n">
        <v>-35.5</v>
      </c>
      <c r="S83" t="n">
        <v>50.22</v>
      </c>
      <c r="T83" t="n">
        <v>14.8</v>
      </c>
      <c r="U83" t="n">
        <v>1.82</v>
      </c>
      <c r="V83" t="inlineStr">
        <is>
          <t>-</t>
        </is>
      </c>
    </row>
    <row r="84">
      <c r="A84" s="5" t="inlineStr">
        <is>
          <t>Gewinnwachstum 3J in %</t>
        </is>
      </c>
      <c r="B84" s="5" t="inlineStr">
        <is>
          <t>Earnings Growth 3Y in %</t>
        </is>
      </c>
      <c r="C84" t="n">
        <v>1.17</v>
      </c>
      <c r="D84" t="n">
        <v>0.68</v>
      </c>
      <c r="E84" t="n">
        <v>2.16</v>
      </c>
      <c r="F84" t="n">
        <v>6.56</v>
      </c>
      <c r="G84" t="n">
        <v>9.460000000000001</v>
      </c>
      <c r="H84" t="n">
        <v>9.01</v>
      </c>
      <c r="I84" t="n">
        <v>5.45</v>
      </c>
      <c r="J84" t="n">
        <v>4.4</v>
      </c>
      <c r="K84" t="n">
        <v>3.26</v>
      </c>
      <c r="L84" t="n">
        <v>15.43</v>
      </c>
      <c r="M84" t="n">
        <v>18.25</v>
      </c>
      <c r="N84" t="n">
        <v>26.64</v>
      </c>
      <c r="O84" t="n">
        <v>22.09</v>
      </c>
      <c r="P84" t="n">
        <v>5.43</v>
      </c>
      <c r="Q84" t="n">
        <v>13.62</v>
      </c>
      <c r="R84" t="n">
        <v>9.84</v>
      </c>
      <c r="S84" t="n">
        <v>22.28</v>
      </c>
      <c r="T84" t="inlineStr">
        <is>
          <t>-</t>
        </is>
      </c>
      <c r="U84" t="inlineStr">
        <is>
          <t>-</t>
        </is>
      </c>
      <c r="V84" t="inlineStr">
        <is>
          <t>-</t>
        </is>
      </c>
    </row>
    <row r="85">
      <c r="A85" s="5" t="inlineStr">
        <is>
          <t>Gewinnwachstum 5J in %</t>
        </is>
      </c>
      <c r="B85" s="5" t="inlineStr">
        <is>
          <t>Earnings Growth 5Y in %</t>
        </is>
      </c>
      <c r="C85" t="n">
        <v>1.84</v>
      </c>
      <c r="D85" t="n">
        <v>4.25</v>
      </c>
      <c r="E85" t="n">
        <v>5.93</v>
      </c>
      <c r="F85" t="n">
        <v>6.54</v>
      </c>
      <c r="G85" t="n">
        <v>7.11</v>
      </c>
      <c r="H85" t="n">
        <v>7.27</v>
      </c>
      <c r="I85" t="n">
        <v>4.57</v>
      </c>
      <c r="J85" t="n">
        <v>10.69</v>
      </c>
      <c r="K85" t="n">
        <v>12.82</v>
      </c>
      <c r="L85" t="n">
        <v>17.28</v>
      </c>
      <c r="M85" t="n">
        <v>21.31</v>
      </c>
      <c r="N85" t="n">
        <v>14.12</v>
      </c>
      <c r="O85" t="n">
        <v>16.2</v>
      </c>
      <c r="P85" t="n">
        <v>16.26</v>
      </c>
      <c r="Q85" t="n">
        <v>11.5</v>
      </c>
      <c r="R85" t="inlineStr">
        <is>
          <t>-</t>
        </is>
      </c>
      <c r="S85" t="inlineStr">
        <is>
          <t>-</t>
        </is>
      </c>
      <c r="T85" t="inlineStr">
        <is>
          <t>-</t>
        </is>
      </c>
      <c r="U85" t="inlineStr">
        <is>
          <t>-</t>
        </is>
      </c>
      <c r="V85" t="inlineStr">
        <is>
          <t>-</t>
        </is>
      </c>
    </row>
    <row r="86">
      <c r="A86" s="5" t="inlineStr">
        <is>
          <t>Gewinnwachstum 10J in %</t>
        </is>
      </c>
      <c r="B86" s="5" t="inlineStr">
        <is>
          <t>Earnings Growth 10Y in %</t>
        </is>
      </c>
      <c r="C86" t="n">
        <v>4.56</v>
      </c>
      <c r="D86" t="n">
        <v>4.41</v>
      </c>
      <c r="E86" t="n">
        <v>8.31</v>
      </c>
      <c r="F86" t="n">
        <v>9.68</v>
      </c>
      <c r="G86" t="n">
        <v>12.2</v>
      </c>
      <c r="H86" t="n">
        <v>14.29</v>
      </c>
      <c r="I86" t="n">
        <v>9.34</v>
      </c>
      <c r="J86" t="n">
        <v>13.44</v>
      </c>
      <c r="K86" t="n">
        <v>14.54</v>
      </c>
      <c r="L86" t="n">
        <v>14.39</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19.08</v>
      </c>
      <c r="D87" t="n">
        <v>6.33</v>
      </c>
      <c r="E87" t="n">
        <v>6.21</v>
      </c>
      <c r="F87" t="n">
        <v>4.85</v>
      </c>
      <c r="G87" t="n">
        <v>4.87</v>
      </c>
      <c r="H87" t="n">
        <v>4.15</v>
      </c>
      <c r="I87" t="n">
        <v>5.65</v>
      </c>
      <c r="J87" t="n">
        <v>2.26</v>
      </c>
      <c r="K87" t="n">
        <v>1.97</v>
      </c>
      <c r="L87" t="n">
        <v>1.47</v>
      </c>
      <c r="M87" t="n">
        <v>0.91</v>
      </c>
      <c r="N87" t="n">
        <v>1.25</v>
      </c>
      <c r="O87" t="n">
        <v>1.48</v>
      </c>
      <c r="P87" t="n">
        <v>1.83</v>
      </c>
      <c r="Q87" t="n">
        <v>1.88</v>
      </c>
      <c r="R87" t="inlineStr">
        <is>
          <t>-</t>
        </is>
      </c>
      <c r="S87" t="inlineStr">
        <is>
          <t>-</t>
        </is>
      </c>
      <c r="T87" t="inlineStr">
        <is>
          <t>-</t>
        </is>
      </c>
      <c r="U87" t="inlineStr">
        <is>
          <t>-</t>
        </is>
      </c>
      <c r="V87" t="inlineStr">
        <is>
          <t>-</t>
        </is>
      </c>
    </row>
    <row r="88">
      <c r="A88" s="5" t="inlineStr">
        <is>
          <t>EBIT-Wachstum 1J in %</t>
        </is>
      </c>
      <c r="B88" s="5" t="inlineStr">
        <is>
          <t>EBIT Growth 1Y in %</t>
        </is>
      </c>
      <c r="C88" t="n">
        <v>2.15</v>
      </c>
      <c r="D88" t="n">
        <v>0.68</v>
      </c>
      <c r="E88" t="n">
        <v>3.19</v>
      </c>
      <c r="F88" t="n">
        <v>0.63</v>
      </c>
      <c r="G88" t="n">
        <v>6.2</v>
      </c>
      <c r="H88" t="n">
        <v>13.81</v>
      </c>
      <c r="I88" t="n">
        <v>10.16</v>
      </c>
      <c r="J88" t="n">
        <v>5.08</v>
      </c>
      <c r="K88" t="n">
        <v>1.6</v>
      </c>
      <c r="L88" t="n">
        <v>5.7</v>
      </c>
      <c r="M88" t="n">
        <v>1.59</v>
      </c>
      <c r="N88" t="n">
        <v>18.39</v>
      </c>
      <c r="O88" t="n">
        <v>26.86</v>
      </c>
      <c r="P88" t="n">
        <v>22.77</v>
      </c>
      <c r="Q88" t="n">
        <v>22.77</v>
      </c>
      <c r="R88" t="n">
        <v>-37.19</v>
      </c>
      <c r="S88" t="n">
        <v>72.12</v>
      </c>
      <c r="T88" t="n">
        <v>10.12</v>
      </c>
      <c r="U88" t="n">
        <v>-14.52</v>
      </c>
      <c r="V88" t="inlineStr">
        <is>
          <t>-</t>
        </is>
      </c>
    </row>
    <row r="89">
      <c r="A89" s="5" t="inlineStr">
        <is>
          <t>EBIT-Wachstum 3J in %</t>
        </is>
      </c>
      <c r="B89" s="5" t="inlineStr">
        <is>
          <t>EBIT Growth 3Y in %</t>
        </is>
      </c>
      <c r="C89" t="n">
        <v>2.01</v>
      </c>
      <c r="D89" t="n">
        <v>1.5</v>
      </c>
      <c r="E89" t="n">
        <v>3.34</v>
      </c>
      <c r="F89" t="n">
        <v>6.88</v>
      </c>
      <c r="G89" t="n">
        <v>10.06</v>
      </c>
      <c r="H89" t="n">
        <v>9.68</v>
      </c>
      <c r="I89" t="n">
        <v>5.61</v>
      </c>
      <c r="J89" t="n">
        <v>4.13</v>
      </c>
      <c r="K89" t="n">
        <v>2.96</v>
      </c>
      <c r="L89" t="n">
        <v>8.56</v>
      </c>
      <c r="M89" t="n">
        <v>15.61</v>
      </c>
      <c r="N89" t="n">
        <v>22.67</v>
      </c>
      <c r="O89" t="n">
        <v>24.13</v>
      </c>
      <c r="P89" t="n">
        <v>2.78</v>
      </c>
      <c r="Q89" t="n">
        <v>19.23</v>
      </c>
      <c r="R89" t="n">
        <v>15.02</v>
      </c>
      <c r="S89" t="n">
        <v>22.57</v>
      </c>
      <c r="T89" t="inlineStr">
        <is>
          <t>-</t>
        </is>
      </c>
      <c r="U89" t="inlineStr">
        <is>
          <t>-</t>
        </is>
      </c>
      <c r="V89" t="inlineStr">
        <is>
          <t>-</t>
        </is>
      </c>
    </row>
    <row r="90">
      <c r="A90" s="5" t="inlineStr">
        <is>
          <t>EBIT-Wachstum 5J in %</t>
        </is>
      </c>
      <c r="B90" s="5" t="inlineStr">
        <is>
          <t>EBIT Growth 5Y in %</t>
        </is>
      </c>
      <c r="C90" t="n">
        <v>2.57</v>
      </c>
      <c r="D90" t="n">
        <v>4.9</v>
      </c>
      <c r="E90" t="n">
        <v>6.8</v>
      </c>
      <c r="F90" t="n">
        <v>7.18</v>
      </c>
      <c r="G90" t="n">
        <v>7.37</v>
      </c>
      <c r="H90" t="n">
        <v>7.27</v>
      </c>
      <c r="I90" t="n">
        <v>4.83</v>
      </c>
      <c r="J90" t="n">
        <v>6.47</v>
      </c>
      <c r="K90" t="n">
        <v>10.83</v>
      </c>
      <c r="L90" t="n">
        <v>15.06</v>
      </c>
      <c r="M90" t="n">
        <v>18.48</v>
      </c>
      <c r="N90" t="n">
        <v>10.72</v>
      </c>
      <c r="O90" t="n">
        <v>21.47</v>
      </c>
      <c r="P90" t="n">
        <v>18.12</v>
      </c>
      <c r="Q90" t="n">
        <v>10.66</v>
      </c>
      <c r="R90" t="inlineStr">
        <is>
          <t>-</t>
        </is>
      </c>
      <c r="S90" t="inlineStr">
        <is>
          <t>-</t>
        </is>
      </c>
      <c r="T90" t="inlineStr">
        <is>
          <t>-</t>
        </is>
      </c>
      <c r="U90" t="inlineStr">
        <is>
          <t>-</t>
        </is>
      </c>
      <c r="V90" t="inlineStr">
        <is>
          <t>-</t>
        </is>
      </c>
    </row>
    <row r="91">
      <c r="A91" s="5" t="inlineStr">
        <is>
          <t>EBIT-Wachstum 10J in %</t>
        </is>
      </c>
      <c r="B91" s="5" t="inlineStr">
        <is>
          <t>EBIT Growth 10Y in %</t>
        </is>
      </c>
      <c r="C91" t="n">
        <v>4.92</v>
      </c>
      <c r="D91" t="n">
        <v>4.86</v>
      </c>
      <c r="E91" t="n">
        <v>6.63</v>
      </c>
      <c r="F91" t="n">
        <v>9</v>
      </c>
      <c r="G91" t="n">
        <v>11.22</v>
      </c>
      <c r="H91" t="n">
        <v>12.87</v>
      </c>
      <c r="I91" t="n">
        <v>7.77</v>
      </c>
      <c r="J91" t="n">
        <v>13.97</v>
      </c>
      <c r="K91" t="n">
        <v>14.47</v>
      </c>
      <c r="L91" t="n">
        <v>12.86</v>
      </c>
      <c r="M91" t="inlineStr">
        <is>
          <t>-</t>
        </is>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-9.16</v>
      </c>
      <c r="D92" t="n">
        <v>2.56</v>
      </c>
      <c r="E92" t="n">
        <v>-10.56</v>
      </c>
      <c r="F92" t="n">
        <v>-32.58</v>
      </c>
      <c r="G92" t="n">
        <v>17.68</v>
      </c>
      <c r="H92" t="n">
        <v>-80.06</v>
      </c>
      <c r="I92" t="n">
        <v>1365.67</v>
      </c>
      <c r="J92" t="n">
        <v>-55.55</v>
      </c>
      <c r="K92" t="n">
        <v>13.31</v>
      </c>
      <c r="L92" t="n">
        <v>11.24</v>
      </c>
      <c r="M92" t="n">
        <v>8.69</v>
      </c>
      <c r="N92" t="n">
        <v>0.71</v>
      </c>
      <c r="O92" t="n">
        <v>1.93</v>
      </c>
      <c r="P92" t="n">
        <v>-13.28</v>
      </c>
      <c r="Q92" t="n">
        <v>-50.95</v>
      </c>
      <c r="R92" t="n">
        <v>813.35</v>
      </c>
      <c r="S92" t="n">
        <v>-35.6</v>
      </c>
      <c r="T92" t="n">
        <v>-33.17</v>
      </c>
      <c r="U92" t="n">
        <v>-51.28</v>
      </c>
      <c r="V92" t="inlineStr">
        <is>
          <t>-</t>
        </is>
      </c>
    </row>
    <row r="93">
      <c r="A93" s="5" t="inlineStr">
        <is>
          <t>Op.Cashflow Wachstum 3J in %</t>
        </is>
      </c>
      <c r="B93" s="5" t="inlineStr">
        <is>
          <t>Op.Cashflow Wachstum 3Y in %</t>
        </is>
      </c>
      <c r="C93" t="n">
        <v>-5.72</v>
      </c>
      <c r="D93" t="n">
        <v>-13.53</v>
      </c>
      <c r="E93" t="n">
        <v>-8.49</v>
      </c>
      <c r="F93" t="n">
        <v>-31.65</v>
      </c>
      <c r="G93" t="n">
        <v>434.43</v>
      </c>
      <c r="H93" t="n">
        <v>410.02</v>
      </c>
      <c r="I93" t="n">
        <v>441.14</v>
      </c>
      <c r="J93" t="n">
        <v>-10.33</v>
      </c>
      <c r="K93" t="n">
        <v>11.08</v>
      </c>
      <c r="L93" t="n">
        <v>6.88</v>
      </c>
      <c r="M93" t="n">
        <v>3.78</v>
      </c>
      <c r="N93" t="n">
        <v>-3.55</v>
      </c>
      <c r="O93" t="n">
        <v>-20.77</v>
      </c>
      <c r="P93" t="n">
        <v>249.71</v>
      </c>
      <c r="Q93" t="n">
        <v>242.27</v>
      </c>
      <c r="R93" t="n">
        <v>248.19</v>
      </c>
      <c r="S93" t="n">
        <v>-40.02</v>
      </c>
      <c r="T93" t="inlineStr">
        <is>
          <t>-</t>
        </is>
      </c>
      <c r="U93" t="inlineStr">
        <is>
          <t>-</t>
        </is>
      </c>
      <c r="V93" t="inlineStr">
        <is>
          <t>-</t>
        </is>
      </c>
    </row>
    <row r="94">
      <c r="A94" s="5" t="inlineStr">
        <is>
          <t>Op.Cashflow Wachstum 5J in %</t>
        </is>
      </c>
      <c r="B94" s="5" t="inlineStr">
        <is>
          <t>Op.Cashflow Wachstum 5Y in %</t>
        </is>
      </c>
      <c r="C94" t="n">
        <v>-6.41</v>
      </c>
      <c r="D94" t="n">
        <v>-20.59</v>
      </c>
      <c r="E94" t="n">
        <v>252.03</v>
      </c>
      <c r="F94" t="n">
        <v>243.03</v>
      </c>
      <c r="G94" t="n">
        <v>252.21</v>
      </c>
      <c r="H94" t="n">
        <v>250.92</v>
      </c>
      <c r="I94" t="n">
        <v>268.67</v>
      </c>
      <c r="J94" t="n">
        <v>-4.32</v>
      </c>
      <c r="K94" t="n">
        <v>7.18</v>
      </c>
      <c r="L94" t="n">
        <v>1.86</v>
      </c>
      <c r="M94" t="n">
        <v>-10.58</v>
      </c>
      <c r="N94" t="n">
        <v>150.35</v>
      </c>
      <c r="O94" t="n">
        <v>143.09</v>
      </c>
      <c r="P94" t="n">
        <v>136.07</v>
      </c>
      <c r="Q94" t="n">
        <v>128.47</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122.26</v>
      </c>
      <c r="D95" t="n">
        <v>124.04</v>
      </c>
      <c r="E95" t="n">
        <v>123.86</v>
      </c>
      <c r="F95" t="n">
        <v>125.1</v>
      </c>
      <c r="G95" t="n">
        <v>127.03</v>
      </c>
      <c r="H95" t="n">
        <v>120.17</v>
      </c>
      <c r="I95" t="n">
        <v>209.51</v>
      </c>
      <c r="J95" t="n">
        <v>69.39</v>
      </c>
      <c r="K95" t="n">
        <v>71.62</v>
      </c>
      <c r="L95" t="n">
        <v>65.16</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234.8</v>
      </c>
      <c r="D96" t="n">
        <v>309.4</v>
      </c>
      <c r="E96" t="n">
        <v>330.2</v>
      </c>
      <c r="F96" t="n">
        <v>317.2</v>
      </c>
      <c r="G96" t="n">
        <v>331.9</v>
      </c>
      <c r="H96" t="n">
        <v>326</v>
      </c>
      <c r="I96" t="n">
        <v>310.6</v>
      </c>
      <c r="J96" t="n">
        <v>309.1</v>
      </c>
      <c r="K96" t="n">
        <v>226.2</v>
      </c>
      <c r="L96" t="n">
        <v>230</v>
      </c>
      <c r="M96" t="n">
        <v>211.6</v>
      </c>
      <c r="N96" t="n">
        <v>195.9</v>
      </c>
      <c r="O96" t="n">
        <v>154.7</v>
      </c>
      <c r="P96" t="n">
        <v>135.8</v>
      </c>
      <c r="Q96" t="n">
        <v>122.9</v>
      </c>
      <c r="R96" t="n">
        <v>230.5</v>
      </c>
      <c r="S96" t="n">
        <v>321.3</v>
      </c>
      <c r="T96" t="n">
        <v>175.7</v>
      </c>
      <c r="U96" t="n">
        <v>171.2</v>
      </c>
      <c r="V96" t="n">
        <v>165</v>
      </c>
      <c r="W96" t="inlineStr">
        <is>
          <t>-</t>
        </is>
      </c>
    </row>
  </sheetData>
  <pageMargins bottom="1" footer="0.5" header="0.5" left="0.75" right="0.75" top="1"/>
</worksheet>
</file>

<file path=xl/worksheets/sheet27.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20"/>
    <col customWidth="1" max="14" min="14" width="10"/>
    <col customWidth="1" max="15" min="15" width="11"/>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8"/>
  </cols>
  <sheetData>
    <row r="1">
      <c r="A1" s="1" t="inlineStr">
        <is>
          <t xml:space="preserve">HAMBORNER REIT </t>
        </is>
      </c>
      <c r="B1" s="2" t="inlineStr">
        <is>
          <t>WKN: 601300  ISIN: DE0006013006  Symbol:HAB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1953</t>
        </is>
      </c>
      <c r="C4" s="5" t="inlineStr">
        <is>
          <t>Telefon / Phone</t>
        </is>
      </c>
      <c r="D4" s="5" t="inlineStr"/>
      <c r="E4" t="inlineStr">
        <is>
          <t>+49-203-54405-0</t>
        </is>
      </c>
      <c r="G4" t="inlineStr">
        <is>
          <t>05.02.2020</t>
        </is>
      </c>
      <c r="H4" t="inlineStr">
        <is>
          <t>Preliminary Results</t>
        </is>
      </c>
      <c r="J4" t="inlineStr">
        <is>
          <t>RAG-Stiftung</t>
        </is>
      </c>
      <c r="L4" t="inlineStr">
        <is>
          <t>12,45%</t>
        </is>
      </c>
    </row>
    <row r="5">
      <c r="A5" s="5" t="inlineStr">
        <is>
          <t>Ticker</t>
        </is>
      </c>
      <c r="B5" t="inlineStr">
        <is>
          <t>HAB</t>
        </is>
      </c>
      <c r="C5" s="5" t="inlineStr">
        <is>
          <t>Fax</t>
        </is>
      </c>
      <c r="D5" s="5" t="inlineStr"/>
      <c r="E5" t="inlineStr">
        <is>
          <t>+49-203-54405-49</t>
        </is>
      </c>
      <c r="G5" t="inlineStr">
        <is>
          <t>26.03.2020</t>
        </is>
      </c>
      <c r="H5" t="inlineStr">
        <is>
          <t>Publication Of Annual Report</t>
        </is>
      </c>
      <c r="J5" t="inlineStr">
        <is>
          <t>BlackRock, Inc.</t>
        </is>
      </c>
      <c r="L5" t="inlineStr">
        <is>
          <t>5,02%</t>
        </is>
      </c>
    </row>
    <row r="6">
      <c r="A6" s="5" t="inlineStr">
        <is>
          <t>Gelistet Seit / Listed Since</t>
        </is>
      </c>
      <c r="B6" t="inlineStr">
        <is>
          <t>08.06.2009</t>
        </is>
      </c>
      <c r="C6" s="5" t="inlineStr">
        <is>
          <t>Internet</t>
        </is>
      </c>
      <c r="D6" s="5" t="inlineStr"/>
      <c r="E6" t="inlineStr">
        <is>
          <t>http://www.hamborner.de</t>
        </is>
      </c>
      <c r="G6" t="inlineStr">
        <is>
          <t>05.05.2020</t>
        </is>
      </c>
      <c r="H6" t="inlineStr">
        <is>
          <t>Result Q1</t>
        </is>
      </c>
      <c r="J6" t="inlineStr">
        <is>
          <t>BNP Paribas</t>
        </is>
      </c>
      <c r="L6" t="inlineStr">
        <is>
          <t>4,99%</t>
        </is>
      </c>
    </row>
    <row r="7">
      <c r="A7" s="5" t="inlineStr">
        <is>
          <t>Nominalwert / Nominal Value</t>
        </is>
      </c>
      <c r="B7" t="inlineStr">
        <is>
          <t>-</t>
        </is>
      </c>
      <c r="C7" s="5" t="inlineStr">
        <is>
          <t>E-Mail</t>
        </is>
      </c>
      <c r="D7" s="5" t="inlineStr"/>
      <c r="E7" t="inlineStr">
        <is>
          <t>info@hamborner.de</t>
        </is>
      </c>
      <c r="G7" t="inlineStr">
        <is>
          <t>06.05.2020</t>
        </is>
      </c>
      <c r="H7" t="inlineStr">
        <is>
          <t>Annual General Meeting (Postponed)</t>
        </is>
      </c>
      <c r="J7" t="inlineStr">
        <is>
          <t>Belfius Insurance</t>
        </is>
      </c>
      <c r="L7" t="inlineStr">
        <is>
          <t>4,95%</t>
        </is>
      </c>
    </row>
    <row r="8">
      <c r="A8" s="5" t="inlineStr">
        <is>
          <t>Land / Country</t>
        </is>
      </c>
      <c r="B8" t="inlineStr">
        <is>
          <t>Deutschland</t>
        </is>
      </c>
      <c r="C8" s="5" t="inlineStr">
        <is>
          <t>Inv. Relations Telefon / Phone</t>
        </is>
      </c>
      <c r="D8" s="5" t="inlineStr"/>
      <c r="E8" t="inlineStr">
        <is>
          <t>+49-203-54405-32</t>
        </is>
      </c>
      <c r="G8" t="inlineStr">
        <is>
          <t>30.07.2020</t>
        </is>
      </c>
      <c r="H8" t="inlineStr">
        <is>
          <t>Score Half Year</t>
        </is>
      </c>
      <c r="J8" t="inlineStr">
        <is>
          <t>DWS Investment GmbH</t>
        </is>
      </c>
      <c r="L8" t="inlineStr">
        <is>
          <t>2,89%</t>
        </is>
      </c>
    </row>
    <row r="9">
      <c r="A9" s="5" t="inlineStr">
        <is>
          <t>Währung / Currency</t>
        </is>
      </c>
      <c r="B9" t="inlineStr">
        <is>
          <t>EUR</t>
        </is>
      </c>
      <c r="C9" s="5" t="inlineStr">
        <is>
          <t>Inv. Relations E-Mail</t>
        </is>
      </c>
      <c r="D9" s="5" t="inlineStr"/>
      <c r="E9" t="inlineStr">
        <is>
          <t>c.heitmann@hamborner.de</t>
        </is>
      </c>
      <c r="G9" t="inlineStr">
        <is>
          <t>10.11.2020</t>
        </is>
      </c>
      <c r="H9" t="inlineStr">
        <is>
          <t>Q3 Earnings</t>
        </is>
      </c>
      <c r="J9" t="inlineStr">
        <is>
          <t>Freefloat</t>
        </is>
      </c>
      <c r="L9" t="inlineStr">
        <is>
          <t>69,70%</t>
        </is>
      </c>
    </row>
    <row r="10">
      <c r="A10" s="5" t="inlineStr">
        <is>
          <t>Branche / Industry</t>
        </is>
      </c>
      <c r="B10" t="inlineStr">
        <is>
          <t>Holdings</t>
        </is>
      </c>
      <c r="C10" s="5" t="inlineStr">
        <is>
          <t>Kontaktperson / Contact Person</t>
        </is>
      </c>
      <c r="D10" s="5" t="inlineStr"/>
      <c r="E10" t="inlineStr">
        <is>
          <t>Christoph Heitmann</t>
        </is>
      </c>
    </row>
    <row r="11">
      <c r="A11" s="5" t="inlineStr">
        <is>
          <t>Sektor / Sector</t>
        </is>
      </c>
      <c r="B11" t="inlineStr">
        <is>
          <t>Various</t>
        </is>
      </c>
    </row>
    <row r="12">
      <c r="A12" s="5" t="inlineStr">
        <is>
          <t>Typ / Genre</t>
        </is>
      </c>
      <c r="B12" t="inlineStr">
        <is>
          <t>Inhaber-Stammaktie</t>
        </is>
      </c>
    </row>
    <row r="13">
      <c r="A13" s="5" t="inlineStr">
        <is>
          <t>Adresse / Address</t>
        </is>
      </c>
      <c r="B13" t="inlineStr">
        <is>
          <t>Hamborner REIT AGGoethestr. 45  D-47166 Duisburg</t>
        </is>
      </c>
    </row>
    <row r="14">
      <c r="A14" s="5" t="inlineStr">
        <is>
          <t>Management</t>
        </is>
      </c>
      <c r="B14" t="inlineStr">
        <is>
          <t>Niclas Karoff, Hans Richard Schmitz</t>
        </is>
      </c>
    </row>
    <row r="15">
      <c r="A15" s="5" t="inlineStr">
        <is>
          <t>Aufsichtsrat / Board</t>
        </is>
      </c>
      <c r="B15" t="inlineStr">
        <is>
          <t>Bärbel Schomberg (bis 6.05.2020), Dr. Andreas Mattner, Claus-Matthias Böge, Rolf Glessing, Ulrich Graebner, Christel Kaufmann-Hocker, Mechthilde Dordel, Wolfgang Heidermann, Dieter Rolke</t>
        </is>
      </c>
    </row>
    <row r="16">
      <c r="A16" s="5" t="inlineStr">
        <is>
          <t>Beschreibung</t>
        </is>
      </c>
      <c r="B16" t="inlineStr">
        <is>
          <t>Die Hamborner REIT AG ist ausschließlich im Immobiliensektor tätig. Das Unternehmen verfügt über ein bundesweit gestreutes Immobilienportfolio von ca. siebzig Objekten. Den Schwerpunkt des Bestandes bilden Einzelhandelsflächen in zentralen Innenstadtlagen deutscher Großstädte und Mittelzentren. Darüber hinaus umfasst der Immobilienbestand hoch frequentierte Fachmärkte und profitable Bürohäuser, sowie Praxisflächen, Wohnungen und Stellplätze an diversen Standorten in Deutschland. Neueste Objekte befinden sich in Merlib, Hamburg, Erlangen, Freiburg, Ingolstadt und Münster. Weiterhin besitzt die Gesellschaft zudem rd. 1,4 Mio. m² unbebaute Grundstücksflächen, die sich überwiegend im Duisburger Norden und in den angrenzenden Kommunen Dinslaken und Hünxe befinden. Das Unternehmen zeichnet sich durch ein ausgeprägtes Nachhaltigkeitskonzept aus, das ökologische, soziale, ökonomische und Governance-Bereiche umfasst. Copyright 2014 FINANCE BASE AG</t>
        </is>
      </c>
    </row>
    <row r="17">
      <c r="A17" s="5" t="inlineStr">
        <is>
          <t>Profile</t>
        </is>
      </c>
      <c r="B17" t="inlineStr">
        <is>
          <t>Hamborner REIT AG operates exclusively in the property sector. The company has a nationwide diversified real estate portfolio of approximately seventy objects. The focus of the portfolio consists of retail space in central downtown locations in major German cities and resources centers. In addition, the property portfolio comprises highly frequented specialist stores and profitable office buildings, as well as doctors' surgeries, apartments and car parks at various locations in Germany. Latest properties are located in Merlib, Hamburg, Erlangen, Freiburg, Ingolstadt and Munster. Furthermore, the Company still has approximately. 1.4 million m² of undeveloped land, located predominantly in Duisburg North and in the adjacent municipalities of Dinslaken and Hünxe. The company is characterized by a distinctive concept of sustainability, ecological, social, economic and governance areas covers.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85.2</v>
      </c>
      <c r="D20" t="n">
        <v>83.40000000000001</v>
      </c>
      <c r="E20" t="n">
        <v>74.09999999999999</v>
      </c>
      <c r="F20" t="n">
        <v>61.8</v>
      </c>
      <c r="G20" t="n">
        <v>52.4</v>
      </c>
      <c r="H20" t="n">
        <v>46.8</v>
      </c>
      <c r="I20" t="n">
        <v>45.2</v>
      </c>
      <c r="J20" t="n">
        <v>37</v>
      </c>
      <c r="K20" t="n">
        <v>32.2</v>
      </c>
      <c r="L20" t="n">
        <v>25</v>
      </c>
      <c r="M20" t="n">
        <v>22.5</v>
      </c>
      <c r="N20" t="n">
        <v>21.3</v>
      </c>
      <c r="O20" t="n">
        <v>14.5</v>
      </c>
      <c r="P20" t="n">
        <v>14</v>
      </c>
      <c r="Q20" t="n">
        <v>15.1</v>
      </c>
      <c r="R20" t="n">
        <v>14.8</v>
      </c>
      <c r="S20" t="n">
        <v>14.2</v>
      </c>
      <c r="T20" t="n">
        <v>14.4</v>
      </c>
      <c r="U20" t="n">
        <v>14.5</v>
      </c>
      <c r="V20" t="n">
        <v>14.6</v>
      </c>
      <c r="W20" t="inlineStr">
        <is>
          <t>-</t>
        </is>
      </c>
    </row>
    <row r="21">
      <c r="A21" s="5" t="inlineStr">
        <is>
          <t>Operatives Ergebnis (EBIT)</t>
        </is>
      </c>
      <c r="B21" s="5" t="inlineStr">
        <is>
          <t>EBIT Earning Before Interest &amp; Tax</t>
        </is>
      </c>
      <c r="C21" t="n">
        <v>33.4</v>
      </c>
      <c r="D21" t="n">
        <v>34.4</v>
      </c>
      <c r="E21" t="n">
        <v>32.5</v>
      </c>
      <c r="F21" t="n">
        <v>31.7</v>
      </c>
      <c r="G21" t="n">
        <v>27.1</v>
      </c>
      <c r="H21" t="n">
        <v>30.6</v>
      </c>
      <c r="I21" t="n">
        <v>20.8</v>
      </c>
      <c r="J21" t="n">
        <v>18.4</v>
      </c>
      <c r="K21" t="n">
        <v>17.1</v>
      </c>
      <c r="L21" t="n">
        <v>14.6</v>
      </c>
      <c r="M21" t="n">
        <v>10.4</v>
      </c>
      <c r="N21" t="n">
        <v>20.8</v>
      </c>
      <c r="O21" t="n">
        <v>10.6</v>
      </c>
      <c r="P21" t="n">
        <v>9</v>
      </c>
      <c r="Q21" t="n">
        <v>7.4</v>
      </c>
      <c r="R21" t="n">
        <v>8.800000000000001</v>
      </c>
      <c r="S21" t="n">
        <v>8.9</v>
      </c>
      <c r="T21" t="n">
        <v>8</v>
      </c>
      <c r="U21" t="n">
        <v>9</v>
      </c>
      <c r="V21" t="n">
        <v>8.9</v>
      </c>
      <c r="W21" t="inlineStr">
        <is>
          <t>-</t>
        </is>
      </c>
    </row>
    <row r="22">
      <c r="A22" s="5" t="inlineStr">
        <is>
          <t>Finanzergebnis</t>
        </is>
      </c>
      <c r="B22" s="5" t="inlineStr">
        <is>
          <t>Financial Result</t>
        </is>
      </c>
      <c r="C22" t="n">
        <v>-15.5</v>
      </c>
      <c r="D22" t="n">
        <v>-15</v>
      </c>
      <c r="E22" t="n">
        <v>-14.8</v>
      </c>
      <c r="F22" t="n">
        <v>-14.3</v>
      </c>
      <c r="G22" t="n">
        <v>-13.3</v>
      </c>
      <c r="H22" t="n">
        <v>-13.5</v>
      </c>
      <c r="I22" t="n">
        <v>-12.3</v>
      </c>
      <c r="J22" t="n">
        <v>-10.6</v>
      </c>
      <c r="K22" t="n">
        <v>-7.9</v>
      </c>
      <c r="L22" t="n">
        <v>-6.3</v>
      </c>
      <c r="M22" t="n">
        <v>-4.5</v>
      </c>
      <c r="N22" t="n">
        <v>-2.3</v>
      </c>
      <c r="O22" t="n">
        <v>0.5</v>
      </c>
      <c r="P22" t="n">
        <v>4.8</v>
      </c>
      <c r="Q22" t="n">
        <v>1.4</v>
      </c>
      <c r="R22" t="n">
        <v>0.7</v>
      </c>
      <c r="S22" t="n">
        <v>1.2</v>
      </c>
      <c r="T22" t="n">
        <v>1.8</v>
      </c>
      <c r="U22" t="n">
        <v>2.3</v>
      </c>
      <c r="V22" t="n">
        <v>2.1</v>
      </c>
      <c r="W22" t="inlineStr">
        <is>
          <t>-</t>
        </is>
      </c>
    </row>
    <row r="23">
      <c r="A23" s="5" t="inlineStr">
        <is>
          <t>Ergebnis vor Steuer (EBT)</t>
        </is>
      </c>
      <c r="B23" s="5" t="inlineStr">
        <is>
          <t>EBT Earning Before Tax</t>
        </is>
      </c>
      <c r="C23" t="n">
        <v>17.9</v>
      </c>
      <c r="D23" t="n">
        <v>19.4</v>
      </c>
      <c r="E23" t="n">
        <v>17.7</v>
      </c>
      <c r="F23" t="n">
        <v>17.4</v>
      </c>
      <c r="G23" t="n">
        <v>13.8</v>
      </c>
      <c r="H23" t="n">
        <v>17.1</v>
      </c>
      <c r="I23" t="n">
        <v>8.5</v>
      </c>
      <c r="J23" t="n">
        <v>7.8</v>
      </c>
      <c r="K23" t="n">
        <v>9.199999999999999</v>
      </c>
      <c r="L23" t="n">
        <v>8.300000000000001</v>
      </c>
      <c r="M23" t="n">
        <v>5.9</v>
      </c>
      <c r="N23" t="n">
        <v>18.5</v>
      </c>
      <c r="O23" t="n">
        <v>11.1</v>
      </c>
      <c r="P23" t="n">
        <v>13.8</v>
      </c>
      <c r="Q23" t="n">
        <v>8.800000000000001</v>
      </c>
      <c r="R23" t="n">
        <v>9.5</v>
      </c>
      <c r="S23" t="n">
        <v>10.1</v>
      </c>
      <c r="T23" t="n">
        <v>9.800000000000001</v>
      </c>
      <c r="U23" t="n">
        <v>11.3</v>
      </c>
      <c r="V23" t="n">
        <v>11</v>
      </c>
      <c r="W23" t="inlineStr">
        <is>
          <t>-</t>
        </is>
      </c>
    </row>
    <row r="24">
      <c r="A24" s="5" t="inlineStr">
        <is>
          <t>Steuern auf Einkommen und Ertrag</t>
        </is>
      </c>
      <c r="B24" s="5" t="inlineStr">
        <is>
          <t>Taxes on income and earnings</t>
        </is>
      </c>
      <c r="C24" t="inlineStr">
        <is>
          <t>-</t>
        </is>
      </c>
      <c r="D24" t="inlineStr">
        <is>
          <t>-</t>
        </is>
      </c>
      <c r="E24" t="inlineStr">
        <is>
          <t>-</t>
        </is>
      </c>
      <c r="F24" t="inlineStr">
        <is>
          <t>-</t>
        </is>
      </c>
      <c r="G24" t="inlineStr">
        <is>
          <t>-</t>
        </is>
      </c>
      <c r="H24" t="inlineStr">
        <is>
          <t>-</t>
        </is>
      </c>
      <c r="I24" t="inlineStr">
        <is>
          <t>-</t>
        </is>
      </c>
      <c r="J24" t="inlineStr">
        <is>
          <t>-</t>
        </is>
      </c>
      <c r="K24" t="n">
        <v>1.3</v>
      </c>
      <c r="L24" t="n">
        <v>2.8</v>
      </c>
      <c r="M24" t="n">
        <v>0.8</v>
      </c>
      <c r="N24" t="n">
        <v>1.5</v>
      </c>
      <c r="O24" t="n">
        <v>-6.6</v>
      </c>
      <c r="P24" t="n">
        <v>2.5</v>
      </c>
      <c r="Q24" t="n">
        <v>1.9</v>
      </c>
      <c r="R24" t="n">
        <v>2.3</v>
      </c>
      <c r="S24" t="n">
        <v>2.5</v>
      </c>
      <c r="T24" t="n">
        <v>1.6</v>
      </c>
      <c r="U24" t="n">
        <v>3.2</v>
      </c>
      <c r="V24" t="n">
        <v>3.7</v>
      </c>
      <c r="W24" t="inlineStr">
        <is>
          <t>-</t>
        </is>
      </c>
    </row>
    <row r="25">
      <c r="A25" s="5" t="inlineStr">
        <is>
          <t>Ergebnis nach Steuer</t>
        </is>
      </c>
      <c r="B25" s="5" t="inlineStr">
        <is>
          <t>Earnings after tax</t>
        </is>
      </c>
      <c r="C25" t="n">
        <v>17.9</v>
      </c>
      <c r="D25" t="n">
        <v>19.4</v>
      </c>
      <c r="E25" t="n">
        <v>17.7</v>
      </c>
      <c r="F25" t="n">
        <v>17.4</v>
      </c>
      <c r="G25" t="n">
        <v>13.8</v>
      </c>
      <c r="H25" t="n">
        <v>17.1</v>
      </c>
      <c r="I25" t="n">
        <v>8.5</v>
      </c>
      <c r="J25" t="n">
        <v>7.7</v>
      </c>
      <c r="K25" t="n">
        <v>7.9</v>
      </c>
      <c r="L25" t="n">
        <v>5.5</v>
      </c>
      <c r="M25" t="n">
        <v>5.1</v>
      </c>
      <c r="N25" t="n">
        <v>17</v>
      </c>
      <c r="O25" t="n">
        <v>17.7</v>
      </c>
      <c r="P25" t="n">
        <v>11.3</v>
      </c>
      <c r="Q25" t="n">
        <v>6.5</v>
      </c>
      <c r="R25" t="n">
        <v>6.9</v>
      </c>
      <c r="S25" t="n">
        <v>7.2</v>
      </c>
      <c r="T25" t="n">
        <v>7.8</v>
      </c>
      <c r="U25" t="n">
        <v>7.8</v>
      </c>
      <c r="V25" t="n">
        <v>6.9</v>
      </c>
      <c r="W25" t="inlineStr">
        <is>
          <t>-</t>
        </is>
      </c>
    </row>
    <row r="26">
      <c r="A26" s="5" t="inlineStr">
        <is>
          <t>Jahresüberschuss/-fehlbetrag</t>
        </is>
      </c>
      <c r="B26" s="5" t="inlineStr">
        <is>
          <t>Net Profit</t>
        </is>
      </c>
      <c r="C26" t="n">
        <v>17.9</v>
      </c>
      <c r="D26" t="n">
        <v>19.4</v>
      </c>
      <c r="E26" t="n">
        <v>17.7</v>
      </c>
      <c r="F26" t="n">
        <v>17.4</v>
      </c>
      <c r="G26" t="n">
        <v>13.8</v>
      </c>
      <c r="H26" t="n">
        <v>17.1</v>
      </c>
      <c r="I26" t="n">
        <v>8.5</v>
      </c>
      <c r="J26" t="n">
        <v>7.7</v>
      </c>
      <c r="K26" t="n">
        <v>7.9</v>
      </c>
      <c r="L26" t="n">
        <v>5.5</v>
      </c>
      <c r="M26" t="n">
        <v>5.1</v>
      </c>
      <c r="N26" t="n">
        <v>17.3</v>
      </c>
      <c r="O26" t="n">
        <v>52.2</v>
      </c>
      <c r="P26" t="n">
        <v>11.3</v>
      </c>
      <c r="Q26" t="n">
        <v>6.5</v>
      </c>
      <c r="R26" t="n">
        <v>6.9</v>
      </c>
      <c r="S26" t="n">
        <v>7.2</v>
      </c>
      <c r="T26" t="n">
        <v>7.8</v>
      </c>
      <c r="U26" t="n">
        <v>7.8</v>
      </c>
      <c r="V26" t="n">
        <v>6.9</v>
      </c>
      <c r="W26" t="inlineStr">
        <is>
          <t>-</t>
        </is>
      </c>
    </row>
    <row r="27">
      <c r="A27" s="5" t="inlineStr">
        <is>
          <t>Summe Umlaufvermögen</t>
        </is>
      </c>
      <c r="B27" s="5" t="inlineStr">
        <is>
          <t>Current Assets</t>
        </is>
      </c>
      <c r="C27" t="n">
        <v>10.7</v>
      </c>
      <c r="D27" t="n">
        <v>9.199999999999999</v>
      </c>
      <c r="E27" t="n">
        <v>59.5</v>
      </c>
      <c r="F27" t="n">
        <v>83.90000000000001</v>
      </c>
      <c r="G27" t="n">
        <v>34.6</v>
      </c>
      <c r="H27" t="n">
        <v>13.5</v>
      </c>
      <c r="I27" t="n">
        <v>35.4</v>
      </c>
      <c r="J27" t="n">
        <v>30.1</v>
      </c>
      <c r="K27" t="n">
        <v>26.9</v>
      </c>
      <c r="L27" t="n">
        <v>84.09999999999999</v>
      </c>
      <c r="M27" t="n">
        <v>38.5</v>
      </c>
      <c r="N27" t="n">
        <v>55.5</v>
      </c>
      <c r="O27" t="n">
        <v>87.09999999999999</v>
      </c>
      <c r="P27" t="n">
        <v>16.4</v>
      </c>
      <c r="Q27" t="n">
        <v>9.9</v>
      </c>
      <c r="R27" t="n">
        <v>4.2</v>
      </c>
      <c r="S27" t="n">
        <v>4.4</v>
      </c>
      <c r="T27" t="n">
        <v>8.5</v>
      </c>
      <c r="U27" t="n">
        <v>8</v>
      </c>
      <c r="V27" t="n">
        <v>10.7</v>
      </c>
      <c r="W27" t="inlineStr">
        <is>
          <t>-</t>
        </is>
      </c>
    </row>
    <row r="28">
      <c r="A28" s="5" t="inlineStr">
        <is>
          <t>Summe Anlagevermögen</t>
        </is>
      </c>
      <c r="B28" s="5" t="inlineStr">
        <is>
          <t>Fixed Assets</t>
        </is>
      </c>
      <c r="C28" t="n">
        <v>1224</v>
      </c>
      <c r="D28" t="n">
        <v>1201</v>
      </c>
      <c r="E28" t="n">
        <v>1114</v>
      </c>
      <c r="F28" t="n">
        <v>922.9</v>
      </c>
      <c r="G28" t="n">
        <v>752</v>
      </c>
      <c r="H28" t="n">
        <v>607.8</v>
      </c>
      <c r="I28" t="n">
        <v>596.3</v>
      </c>
      <c r="J28" t="n">
        <v>511.3</v>
      </c>
      <c r="K28" t="n">
        <v>435.6</v>
      </c>
      <c r="L28" t="n">
        <v>322</v>
      </c>
      <c r="M28" t="n">
        <v>257.9</v>
      </c>
      <c r="N28" t="n">
        <v>223.9</v>
      </c>
      <c r="O28" t="n">
        <v>202.9</v>
      </c>
      <c r="P28" t="n">
        <v>161.3</v>
      </c>
      <c r="Q28" t="n">
        <v>157.5</v>
      </c>
      <c r="R28" t="n">
        <v>132</v>
      </c>
      <c r="S28" t="n">
        <v>133.7</v>
      </c>
      <c r="T28" t="n">
        <v>138.5</v>
      </c>
      <c r="U28" t="n">
        <v>137.5</v>
      </c>
      <c r="V28" t="n">
        <v>135.5</v>
      </c>
      <c r="W28" t="inlineStr">
        <is>
          <t>-</t>
        </is>
      </c>
    </row>
    <row r="29">
      <c r="A29" s="5" t="inlineStr">
        <is>
          <t>Summe Aktiva</t>
        </is>
      </c>
      <c r="B29" s="5" t="inlineStr">
        <is>
          <t>Total Assets</t>
        </is>
      </c>
      <c r="C29" t="n">
        <v>1235</v>
      </c>
      <c r="D29" t="n">
        <v>1210</v>
      </c>
      <c r="E29" t="n">
        <v>1174</v>
      </c>
      <c r="F29" t="n">
        <v>1007</v>
      </c>
      <c r="G29" t="n">
        <v>786.6</v>
      </c>
      <c r="H29" t="n">
        <v>621.3</v>
      </c>
      <c r="I29" t="n">
        <v>631.7</v>
      </c>
      <c r="J29" t="n">
        <v>541.4</v>
      </c>
      <c r="K29" t="n">
        <v>462.5</v>
      </c>
      <c r="L29" t="n">
        <v>406.1</v>
      </c>
      <c r="M29" t="n">
        <v>298.6</v>
      </c>
      <c r="N29" t="n">
        <v>281.3</v>
      </c>
      <c r="O29" t="n">
        <v>290.2</v>
      </c>
      <c r="P29" t="n">
        <v>178.9</v>
      </c>
      <c r="Q29" t="n">
        <v>167.8</v>
      </c>
      <c r="R29" t="n">
        <v>136.6</v>
      </c>
      <c r="S29" t="n">
        <v>138.5</v>
      </c>
      <c r="T29" t="n">
        <v>147.4</v>
      </c>
      <c r="U29" t="n">
        <v>145.9</v>
      </c>
      <c r="V29" t="n">
        <v>146.6</v>
      </c>
      <c r="W29" t="inlineStr">
        <is>
          <t>-</t>
        </is>
      </c>
    </row>
    <row r="30">
      <c r="A30" s="5" t="inlineStr">
        <is>
          <t>Summe kurzfristiges Fremdkapital</t>
        </is>
      </c>
      <c r="B30" s="5" t="inlineStr">
        <is>
          <t>Short-Term Debt</t>
        </is>
      </c>
      <c r="C30" t="n">
        <v>81.3</v>
      </c>
      <c r="D30" t="n">
        <v>37.5</v>
      </c>
      <c r="E30" t="n">
        <v>59.6</v>
      </c>
      <c r="F30" t="n">
        <v>34.7</v>
      </c>
      <c r="G30" t="n">
        <v>29.3</v>
      </c>
      <c r="H30" t="n">
        <v>16.2</v>
      </c>
      <c r="I30" t="n">
        <v>13.4</v>
      </c>
      <c r="J30" t="n">
        <v>15.1</v>
      </c>
      <c r="K30" t="n">
        <v>14.2</v>
      </c>
      <c r="L30" t="n">
        <v>22.4</v>
      </c>
      <c r="M30" t="n">
        <v>9.199999999999999</v>
      </c>
      <c r="N30" t="n">
        <v>8.5</v>
      </c>
      <c r="O30" t="n">
        <v>57</v>
      </c>
      <c r="P30" t="n">
        <v>4.6</v>
      </c>
      <c r="Q30" t="n">
        <v>2</v>
      </c>
      <c r="R30" t="inlineStr">
        <is>
          <t>-</t>
        </is>
      </c>
      <c r="S30" t="inlineStr">
        <is>
          <t>-</t>
        </is>
      </c>
      <c r="T30" t="inlineStr">
        <is>
          <t>-</t>
        </is>
      </c>
      <c r="U30" t="inlineStr">
        <is>
          <t>-</t>
        </is>
      </c>
      <c r="V30" t="inlineStr">
        <is>
          <t>-</t>
        </is>
      </c>
      <c r="W30" t="inlineStr">
        <is>
          <t>-</t>
        </is>
      </c>
    </row>
    <row r="31">
      <c r="A31" s="5" t="inlineStr">
        <is>
          <t>Summe langfristiges Fremdkapital</t>
        </is>
      </c>
      <c r="B31" s="5" t="inlineStr">
        <is>
          <t>Long-Term Debt</t>
        </is>
      </c>
      <c r="C31" t="n">
        <v>639.8</v>
      </c>
      <c r="D31" t="n">
        <v>639.9</v>
      </c>
      <c r="E31" t="n">
        <v>565.7</v>
      </c>
      <c r="F31" t="n">
        <v>410.7</v>
      </c>
      <c r="G31" t="n">
        <v>351.3</v>
      </c>
      <c r="H31" t="n">
        <v>334.9</v>
      </c>
      <c r="I31" t="n">
        <v>346.5</v>
      </c>
      <c r="J31" t="n">
        <v>249.6</v>
      </c>
      <c r="K31" t="n">
        <v>233.1</v>
      </c>
      <c r="L31" t="n">
        <v>158.2</v>
      </c>
      <c r="M31" t="n">
        <v>134.1</v>
      </c>
      <c r="N31" t="n">
        <v>112.8</v>
      </c>
      <c r="O31" t="n">
        <v>72.59999999999999</v>
      </c>
      <c r="P31" t="n">
        <v>38.1</v>
      </c>
      <c r="Q31" t="n">
        <v>28.6</v>
      </c>
      <c r="R31" t="inlineStr">
        <is>
          <t>-</t>
        </is>
      </c>
      <c r="S31" t="inlineStr">
        <is>
          <t>-</t>
        </is>
      </c>
      <c r="T31" t="inlineStr">
        <is>
          <t>-</t>
        </is>
      </c>
      <c r="U31" t="inlineStr">
        <is>
          <t>-</t>
        </is>
      </c>
      <c r="V31" t="inlineStr">
        <is>
          <t>-</t>
        </is>
      </c>
      <c r="W31" t="inlineStr">
        <is>
          <t>-</t>
        </is>
      </c>
    </row>
    <row r="32">
      <c r="A32" s="5" t="inlineStr">
        <is>
          <t>Summe Fremdkapital</t>
        </is>
      </c>
      <c r="B32" s="5" t="inlineStr">
        <is>
          <t>Total Liabilities</t>
        </is>
      </c>
      <c r="C32" t="n">
        <v>721.1</v>
      </c>
      <c r="D32" t="n">
        <v>677.4</v>
      </c>
      <c r="E32" t="n">
        <v>625.3</v>
      </c>
      <c r="F32" t="n">
        <v>445.4</v>
      </c>
      <c r="G32" t="n">
        <v>380.6</v>
      </c>
      <c r="H32" t="n">
        <v>351.1</v>
      </c>
      <c r="I32" t="n">
        <v>359.9</v>
      </c>
      <c r="J32" t="n">
        <v>264.6</v>
      </c>
      <c r="K32" t="n">
        <v>247.3</v>
      </c>
      <c r="L32" t="n">
        <v>180.6</v>
      </c>
      <c r="M32" t="n">
        <v>143.3</v>
      </c>
      <c r="N32" t="n">
        <v>121.2</v>
      </c>
      <c r="O32" t="n">
        <v>134.7</v>
      </c>
      <c r="P32" t="n">
        <v>42.7</v>
      </c>
      <c r="Q32" t="n">
        <v>40.9</v>
      </c>
      <c r="R32" t="n">
        <v>98.90000000000001</v>
      </c>
      <c r="S32" t="n">
        <v>100.8</v>
      </c>
      <c r="T32" t="n">
        <v>110.1</v>
      </c>
      <c r="U32" t="n">
        <v>109.6</v>
      </c>
      <c r="V32" t="n">
        <v>111.9</v>
      </c>
      <c r="W32" t="inlineStr">
        <is>
          <t>-</t>
        </is>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c r="L33" t="inlineStr">
        <is>
          <t>-</t>
        </is>
      </c>
      <c r="M33" t="inlineStr">
        <is>
          <t>-</t>
        </is>
      </c>
      <c r="N33" t="inlineStr">
        <is>
          <t>-</t>
        </is>
      </c>
      <c r="O33" t="inlineStr">
        <is>
          <t>-</t>
        </is>
      </c>
      <c r="P33" t="inlineStr">
        <is>
          <t>-</t>
        </is>
      </c>
      <c r="Q33" t="inlineStr">
        <is>
          <t>-</t>
        </is>
      </c>
      <c r="R33" t="inlineStr">
        <is>
          <t>-</t>
        </is>
      </c>
      <c r="S33" t="inlineStr">
        <is>
          <t>-</t>
        </is>
      </c>
      <c r="T33" t="inlineStr">
        <is>
          <t>-</t>
        </is>
      </c>
      <c r="U33" t="inlineStr">
        <is>
          <t>-</t>
        </is>
      </c>
      <c r="V33" t="inlineStr">
        <is>
          <t>-</t>
        </is>
      </c>
      <c r="W33" t="inlineStr">
        <is>
          <t>-</t>
        </is>
      </c>
    </row>
    <row r="34">
      <c r="A34" s="5" t="inlineStr">
        <is>
          <t>Summe Eigenkapital</t>
        </is>
      </c>
      <c r="B34" s="5" t="inlineStr">
        <is>
          <t>Equity</t>
        </is>
      </c>
      <c r="C34" t="n">
        <v>513.6</v>
      </c>
      <c r="D34" t="n">
        <v>532.4</v>
      </c>
      <c r="E34" t="n">
        <v>548.2</v>
      </c>
      <c r="F34" t="n">
        <v>561.3</v>
      </c>
      <c r="G34" t="n">
        <v>406.1</v>
      </c>
      <c r="H34" t="n">
        <v>270.2</v>
      </c>
      <c r="I34" t="n">
        <v>271.4</v>
      </c>
      <c r="J34" t="n">
        <v>276.8</v>
      </c>
      <c r="K34" t="n">
        <v>215.1</v>
      </c>
      <c r="L34" t="n">
        <v>225.6</v>
      </c>
      <c r="M34" t="n">
        <v>155.3</v>
      </c>
      <c r="N34" t="n">
        <v>160.1</v>
      </c>
      <c r="O34" t="n">
        <v>155.5</v>
      </c>
      <c r="P34" t="n">
        <v>136.2</v>
      </c>
      <c r="Q34" t="n">
        <v>126.9</v>
      </c>
      <c r="R34" t="n">
        <v>37.7</v>
      </c>
      <c r="S34" t="n">
        <v>37.7</v>
      </c>
      <c r="T34" t="n">
        <v>37.3</v>
      </c>
      <c r="U34" t="n">
        <v>36.3</v>
      </c>
      <c r="V34" t="n">
        <v>34.7</v>
      </c>
      <c r="W34" t="inlineStr">
        <is>
          <t>-</t>
        </is>
      </c>
    </row>
    <row r="35">
      <c r="A35" s="5" t="inlineStr">
        <is>
          <t>Summe Passiva</t>
        </is>
      </c>
      <c r="B35" s="5" t="inlineStr">
        <is>
          <t>Liabilities &amp; Shareholder Equity</t>
        </is>
      </c>
      <c r="C35" t="n">
        <v>1235</v>
      </c>
      <c r="D35" t="n">
        <v>1210</v>
      </c>
      <c r="E35" t="n">
        <v>1174</v>
      </c>
      <c r="F35" t="n">
        <v>1007</v>
      </c>
      <c r="G35" t="n">
        <v>786.6</v>
      </c>
      <c r="H35" t="n">
        <v>621.3</v>
      </c>
      <c r="I35" t="n">
        <v>631.7</v>
      </c>
      <c r="J35" t="n">
        <v>541.4</v>
      </c>
      <c r="K35" t="n">
        <v>462.5</v>
      </c>
      <c r="L35" t="n">
        <v>406.1</v>
      </c>
      <c r="M35" t="n">
        <v>298.6</v>
      </c>
      <c r="N35" t="n">
        <v>281.3</v>
      </c>
      <c r="O35" t="n">
        <v>290.2</v>
      </c>
      <c r="P35" t="n">
        <v>178.9</v>
      </c>
      <c r="Q35" t="n">
        <v>167.8</v>
      </c>
      <c r="R35" t="n">
        <v>136.6</v>
      </c>
      <c r="S35" t="n">
        <v>138.5</v>
      </c>
      <c r="T35" t="n">
        <v>147.4</v>
      </c>
      <c r="U35" t="n">
        <v>145.9</v>
      </c>
      <c r="V35" t="n">
        <v>146.6</v>
      </c>
      <c r="W35" t="inlineStr">
        <is>
          <t>-</t>
        </is>
      </c>
    </row>
    <row r="36">
      <c r="A36" s="5" t="inlineStr">
        <is>
          <t>Mio.Aktien im Umlauf</t>
        </is>
      </c>
      <c r="B36" s="5" t="inlineStr">
        <is>
          <t>Million shares outstanding</t>
        </is>
      </c>
      <c r="C36" t="n">
        <v>79.72</v>
      </c>
      <c r="D36" t="n">
        <v>79.72</v>
      </c>
      <c r="E36" t="n">
        <v>79.72</v>
      </c>
      <c r="F36" t="n">
        <v>79.72</v>
      </c>
      <c r="G36" t="n">
        <v>62</v>
      </c>
      <c r="H36" t="n">
        <v>45.49</v>
      </c>
      <c r="I36" t="n">
        <v>45.49</v>
      </c>
      <c r="J36" t="n">
        <v>45.49</v>
      </c>
      <c r="K36" t="n">
        <v>34.12</v>
      </c>
      <c r="L36" t="n">
        <v>34.1</v>
      </c>
      <c r="M36" t="n">
        <v>22.8</v>
      </c>
      <c r="N36" t="n">
        <v>22.8</v>
      </c>
      <c r="O36" t="n">
        <v>22.8</v>
      </c>
      <c r="P36" t="n">
        <v>22.8</v>
      </c>
      <c r="Q36" t="n">
        <v>22.8</v>
      </c>
      <c r="R36" t="n">
        <v>22.8</v>
      </c>
      <c r="S36" t="n">
        <v>22.8</v>
      </c>
      <c r="T36" t="n">
        <v>22.8</v>
      </c>
      <c r="U36" t="n">
        <v>22.8</v>
      </c>
      <c r="V36" t="n">
        <v>22.8</v>
      </c>
      <c r="W36" t="inlineStr">
        <is>
          <t>-</t>
        </is>
      </c>
    </row>
    <row r="37">
      <c r="A37" s="5" t="inlineStr">
        <is>
          <t>Gezeichnetes Kapital (in Mio.)</t>
        </is>
      </c>
      <c r="B37" s="5" t="inlineStr">
        <is>
          <t>Subscribed Capital in M</t>
        </is>
      </c>
      <c r="C37" t="n">
        <v>79.72</v>
      </c>
      <c r="D37" t="n">
        <v>79.72</v>
      </c>
      <c r="E37" t="n">
        <v>79.72</v>
      </c>
      <c r="F37" t="n">
        <v>79.72</v>
      </c>
      <c r="G37" t="n">
        <v>62</v>
      </c>
      <c r="H37" t="n">
        <v>45.49</v>
      </c>
      <c r="I37" t="n">
        <v>45.49</v>
      </c>
      <c r="J37" t="n">
        <v>45.49</v>
      </c>
      <c r="K37" t="n">
        <v>34.12</v>
      </c>
      <c r="L37" t="n">
        <v>34.1</v>
      </c>
      <c r="M37" t="n">
        <v>22.8</v>
      </c>
      <c r="N37" t="n">
        <v>22.8</v>
      </c>
      <c r="O37" t="n">
        <v>22.8</v>
      </c>
      <c r="P37" t="n">
        <v>22.8</v>
      </c>
      <c r="Q37" t="n">
        <v>22.8</v>
      </c>
      <c r="R37" t="n">
        <v>22.8</v>
      </c>
      <c r="S37" t="n">
        <v>22.8</v>
      </c>
      <c r="T37" t="n">
        <v>22.8</v>
      </c>
      <c r="U37" t="n">
        <v>22.8</v>
      </c>
      <c r="V37" t="n">
        <v>22.8</v>
      </c>
      <c r="W37" t="inlineStr">
        <is>
          <t>-</t>
        </is>
      </c>
    </row>
    <row r="38">
      <c r="A38" s="5" t="inlineStr">
        <is>
          <t>Ergebnis je Aktie (brutto)</t>
        </is>
      </c>
      <c r="B38" s="5" t="inlineStr">
        <is>
          <t>Earnings per share</t>
        </is>
      </c>
      <c r="C38" t="n">
        <v>0.22</v>
      </c>
      <c r="D38" t="n">
        <v>0.24</v>
      </c>
      <c r="E38" t="n">
        <v>0.22</v>
      </c>
      <c r="F38" t="n">
        <v>0.22</v>
      </c>
      <c r="G38" t="n">
        <v>0.22</v>
      </c>
      <c r="H38" t="n">
        <v>0.38</v>
      </c>
      <c r="I38" t="n">
        <v>0.19</v>
      </c>
      <c r="J38" t="n">
        <v>0.17</v>
      </c>
      <c r="K38" t="n">
        <v>0.27</v>
      </c>
      <c r="L38" t="n">
        <v>0.24</v>
      </c>
      <c r="M38" t="n">
        <v>0.26</v>
      </c>
      <c r="N38" t="n">
        <v>0.8100000000000001</v>
      </c>
      <c r="O38" t="n">
        <v>0.49</v>
      </c>
      <c r="P38" t="n">
        <v>0.61</v>
      </c>
      <c r="Q38" t="n">
        <v>0.39</v>
      </c>
      <c r="R38" t="n">
        <v>0.42</v>
      </c>
      <c r="S38" t="n">
        <v>0.44</v>
      </c>
      <c r="T38" t="n">
        <v>0.43</v>
      </c>
      <c r="U38" t="n">
        <v>0.5</v>
      </c>
      <c r="V38" t="n">
        <v>0.48</v>
      </c>
      <c r="W38" t="inlineStr">
        <is>
          <t>-</t>
        </is>
      </c>
    </row>
    <row r="39">
      <c r="A39" s="5" t="inlineStr">
        <is>
          <t>Ergebnis je Aktie (unverwässert)</t>
        </is>
      </c>
      <c r="B39" s="5" t="inlineStr">
        <is>
          <t>Basic Earnings per share</t>
        </is>
      </c>
      <c r="C39" t="n">
        <v>0.22</v>
      </c>
      <c r="D39" t="n">
        <v>0.24</v>
      </c>
      <c r="E39" t="n">
        <v>0.22</v>
      </c>
      <c r="F39" t="n">
        <v>0.26</v>
      </c>
      <c r="G39" t="n">
        <v>0.25</v>
      </c>
      <c r="H39" t="n">
        <v>0.38</v>
      </c>
      <c r="I39" t="n">
        <v>0.19</v>
      </c>
      <c r="J39" t="n">
        <v>0.2</v>
      </c>
      <c r="K39" t="n">
        <v>0.23</v>
      </c>
      <c r="L39" t="n">
        <v>0.22</v>
      </c>
      <c r="M39" t="n">
        <v>0.22</v>
      </c>
      <c r="N39" t="n">
        <v>0.76</v>
      </c>
      <c r="O39" t="n">
        <v>2.29</v>
      </c>
      <c r="P39" t="n">
        <v>0.5</v>
      </c>
      <c r="Q39" t="n">
        <v>0.29</v>
      </c>
      <c r="R39" t="n">
        <v>0.3</v>
      </c>
      <c r="S39" t="n">
        <v>0.32</v>
      </c>
      <c r="T39" t="n">
        <v>0.34</v>
      </c>
      <c r="U39" t="n">
        <v>0.34</v>
      </c>
      <c r="V39" t="n">
        <v>0.3</v>
      </c>
      <c r="W39" t="n">
        <v>0.31</v>
      </c>
    </row>
    <row r="40">
      <c r="A40" s="5" t="inlineStr">
        <is>
          <t>Ergebnis je Aktie (verwässert)</t>
        </is>
      </c>
      <c r="B40" s="5" t="inlineStr">
        <is>
          <t>Diluted Earnings per share</t>
        </is>
      </c>
      <c r="C40" t="n">
        <v>0.22</v>
      </c>
      <c r="D40" t="n">
        <v>0.24</v>
      </c>
      <c r="E40" t="n">
        <v>0.22</v>
      </c>
      <c r="F40" t="n">
        <v>0.26</v>
      </c>
      <c r="G40" t="n">
        <v>0.25</v>
      </c>
      <c r="H40" t="n">
        <v>0.38</v>
      </c>
      <c r="I40" t="n">
        <v>0.19</v>
      </c>
      <c r="J40" t="n">
        <v>0.2</v>
      </c>
      <c r="K40" t="n">
        <v>0.23</v>
      </c>
      <c r="L40" t="n">
        <v>0.22</v>
      </c>
      <c r="M40" t="n">
        <v>0.22</v>
      </c>
      <c r="N40" t="n">
        <v>0.76</v>
      </c>
      <c r="O40" t="n">
        <v>2.29</v>
      </c>
      <c r="P40" t="n">
        <v>0.5</v>
      </c>
      <c r="Q40" t="n">
        <v>0.29</v>
      </c>
      <c r="R40" t="n">
        <v>0.3</v>
      </c>
      <c r="S40" t="n">
        <v>0.32</v>
      </c>
      <c r="T40" t="n">
        <v>0.34</v>
      </c>
      <c r="U40" t="n">
        <v>0.34</v>
      </c>
      <c r="V40" t="n">
        <v>0.3</v>
      </c>
      <c r="W40" t="n">
        <v>0.31</v>
      </c>
    </row>
    <row r="41">
      <c r="A41" s="5" t="inlineStr">
        <is>
          <t>Dividende je Aktie</t>
        </is>
      </c>
      <c r="B41" s="5" t="inlineStr">
        <is>
          <t>Dividend per share</t>
        </is>
      </c>
      <c r="C41" t="n">
        <v>0.47</v>
      </c>
      <c r="D41" t="n">
        <v>0.46</v>
      </c>
      <c r="E41" t="n">
        <v>0.45</v>
      </c>
      <c r="F41" t="n">
        <v>0.43</v>
      </c>
      <c r="G41" t="n">
        <v>0.42</v>
      </c>
      <c r="H41" t="n">
        <v>0.4</v>
      </c>
      <c r="I41" t="n">
        <v>0.4</v>
      </c>
      <c r="J41" t="n">
        <v>0.4</v>
      </c>
      <c r="K41" t="n">
        <v>0.4</v>
      </c>
      <c r="L41" t="n">
        <v>0.37</v>
      </c>
      <c r="M41" t="n">
        <v>0.37</v>
      </c>
      <c r="N41" t="n">
        <v>0.35</v>
      </c>
      <c r="O41" t="n">
        <v>0.35</v>
      </c>
      <c r="P41" t="n">
        <v>0.3</v>
      </c>
      <c r="Q41" t="n">
        <v>0.3</v>
      </c>
      <c r="R41" t="n">
        <v>0.3</v>
      </c>
      <c r="S41" t="n">
        <v>0.3</v>
      </c>
      <c r="T41" t="n">
        <v>0.3</v>
      </c>
      <c r="U41" t="n">
        <v>0.3</v>
      </c>
      <c r="V41" t="n">
        <v>0.27</v>
      </c>
      <c r="W41" t="inlineStr">
        <is>
          <t>-</t>
        </is>
      </c>
    </row>
    <row r="42">
      <c r="A42" s="5" t="inlineStr">
        <is>
          <t>Dividendenausschüttung in Mio</t>
        </is>
      </c>
      <c r="B42" s="5" t="inlineStr">
        <is>
          <t>Dividend Payment in M</t>
        </is>
      </c>
      <c r="C42" t="n">
        <v>37.47</v>
      </c>
      <c r="D42" t="n">
        <v>36.67</v>
      </c>
      <c r="E42" t="n">
        <v>35.87</v>
      </c>
      <c r="F42" t="n">
        <v>34.28</v>
      </c>
      <c r="G42" t="n">
        <v>26.04</v>
      </c>
      <c r="H42" t="n">
        <v>20.02</v>
      </c>
      <c r="I42" t="n">
        <v>18.2</v>
      </c>
      <c r="J42" t="n">
        <v>18.2</v>
      </c>
      <c r="K42" t="n">
        <v>13.65</v>
      </c>
      <c r="L42" t="n">
        <v>12.63</v>
      </c>
      <c r="M42" t="n">
        <v>8.43</v>
      </c>
      <c r="N42" t="n">
        <v>7.97</v>
      </c>
      <c r="O42" t="n">
        <v>7.97</v>
      </c>
      <c r="P42" t="n">
        <v>6.83</v>
      </c>
      <c r="Q42" t="n">
        <v>6.83</v>
      </c>
      <c r="R42" t="n">
        <v>6.83</v>
      </c>
      <c r="S42" t="n">
        <v>6.83</v>
      </c>
      <c r="T42" t="n">
        <v>6.83</v>
      </c>
      <c r="U42" t="n">
        <v>6.83</v>
      </c>
      <c r="V42" t="n">
        <v>6.21</v>
      </c>
      <c r="W42" t="inlineStr">
        <is>
          <t>-</t>
        </is>
      </c>
    </row>
    <row r="43">
      <c r="A43" s="5" t="inlineStr">
        <is>
          <t>Umsatz</t>
        </is>
      </c>
      <c r="B43" s="5" t="inlineStr">
        <is>
          <t>Revenue</t>
        </is>
      </c>
      <c r="C43" t="n">
        <v>1.07</v>
      </c>
      <c r="D43" t="n">
        <v>1.05</v>
      </c>
      <c r="E43" t="n">
        <v>0.93</v>
      </c>
      <c r="F43" t="n">
        <v>0.78</v>
      </c>
      <c r="G43" t="n">
        <v>0.85</v>
      </c>
      <c r="H43" t="n">
        <v>1.03</v>
      </c>
      <c r="I43" t="n">
        <v>0.99</v>
      </c>
      <c r="J43" t="n">
        <v>0.8100000000000001</v>
      </c>
      <c r="K43" t="n">
        <v>0.9399999999999999</v>
      </c>
      <c r="L43" t="n">
        <v>0.73</v>
      </c>
      <c r="M43" t="n">
        <v>0.99</v>
      </c>
      <c r="N43" t="n">
        <v>0.93</v>
      </c>
      <c r="O43" t="n">
        <v>0.64</v>
      </c>
      <c r="P43" t="n">
        <v>0.61</v>
      </c>
      <c r="Q43" t="n">
        <v>0.66</v>
      </c>
      <c r="R43" t="n">
        <v>0.65</v>
      </c>
      <c r="S43" t="n">
        <v>0.62</v>
      </c>
      <c r="T43" t="n">
        <v>0.63</v>
      </c>
      <c r="U43" t="n">
        <v>0.64</v>
      </c>
      <c r="V43" t="n">
        <v>0.64</v>
      </c>
      <c r="W43" t="inlineStr">
        <is>
          <t>-</t>
        </is>
      </c>
    </row>
    <row r="44">
      <c r="A44" s="5" t="inlineStr">
        <is>
          <t>Buchwert je Aktie</t>
        </is>
      </c>
      <c r="B44" s="5" t="inlineStr">
        <is>
          <t>Book value per share</t>
        </is>
      </c>
      <c r="C44" t="n">
        <v>6.44</v>
      </c>
      <c r="D44" t="n">
        <v>6.68</v>
      </c>
      <c r="E44" t="n">
        <v>6.88</v>
      </c>
      <c r="F44" t="n">
        <v>7.04</v>
      </c>
      <c r="G44" t="n">
        <v>6.55</v>
      </c>
      <c r="H44" t="n">
        <v>5.94</v>
      </c>
      <c r="I44" t="n">
        <v>5.97</v>
      </c>
      <c r="J44" t="n">
        <v>6.08</v>
      </c>
      <c r="K44" t="n">
        <v>6.3</v>
      </c>
      <c r="L44" t="n">
        <v>6.62</v>
      </c>
      <c r="M44" t="n">
        <v>6.81</v>
      </c>
      <c r="N44" t="n">
        <v>7.02</v>
      </c>
      <c r="O44" t="n">
        <v>6.82</v>
      </c>
      <c r="P44" t="n">
        <v>5.97</v>
      </c>
      <c r="Q44" t="n">
        <v>5.57</v>
      </c>
      <c r="R44" t="n">
        <v>1.65</v>
      </c>
      <c r="S44" t="n">
        <v>1.65</v>
      </c>
      <c r="T44" t="n">
        <v>1.64</v>
      </c>
      <c r="U44" t="n">
        <v>1.59</v>
      </c>
      <c r="V44" t="n">
        <v>1.52</v>
      </c>
      <c r="W44" t="inlineStr">
        <is>
          <t>-</t>
        </is>
      </c>
    </row>
    <row r="45">
      <c r="A45" s="5" t="inlineStr">
        <is>
          <t>Cashflow je Aktie</t>
        </is>
      </c>
      <c r="B45" s="5" t="inlineStr">
        <is>
          <t>Cashflow per share</t>
        </is>
      </c>
      <c r="C45" t="n">
        <v>0.86</v>
      </c>
      <c r="D45" t="n">
        <v>0.84</v>
      </c>
      <c r="E45" t="n">
        <v>0.75</v>
      </c>
      <c r="F45" t="n">
        <v>0.64</v>
      </c>
      <c r="G45" t="n">
        <v>0.6899999999999999</v>
      </c>
      <c r="H45" t="n">
        <v>0.8100000000000001</v>
      </c>
      <c r="I45" t="n">
        <v>0.82</v>
      </c>
      <c r="J45" t="n">
        <v>0.6</v>
      </c>
      <c r="K45" t="n">
        <v>0.72</v>
      </c>
      <c r="L45" t="n">
        <v>0.02</v>
      </c>
      <c r="M45" t="n">
        <v>0.62</v>
      </c>
      <c r="N45" t="n">
        <v>0.45</v>
      </c>
      <c r="O45" t="n">
        <v>1.03</v>
      </c>
      <c r="P45" t="n">
        <v>0.36</v>
      </c>
      <c r="Q45" t="n">
        <v>0.33</v>
      </c>
      <c r="R45" t="n">
        <v>0.37</v>
      </c>
      <c r="S45" t="n">
        <v>0.4</v>
      </c>
      <c r="T45" t="n">
        <v>0.3</v>
      </c>
      <c r="U45" t="n">
        <v>0.43</v>
      </c>
      <c r="V45" t="n">
        <v>0.28</v>
      </c>
      <c r="W45" t="inlineStr">
        <is>
          <t>-</t>
        </is>
      </c>
    </row>
    <row r="46">
      <c r="A46" s="5" t="inlineStr">
        <is>
          <t>Bilanzsumme je Aktie</t>
        </is>
      </c>
      <c r="B46" s="5" t="inlineStr">
        <is>
          <t>Total assets per share</t>
        </is>
      </c>
      <c r="C46" t="n">
        <v>15.49</v>
      </c>
      <c r="D46" t="n">
        <v>15.18</v>
      </c>
      <c r="E46" t="n">
        <v>14.72</v>
      </c>
      <c r="F46" t="n">
        <v>12.63</v>
      </c>
      <c r="G46" t="n">
        <v>12.69</v>
      </c>
      <c r="H46" t="n">
        <v>13.66</v>
      </c>
      <c r="I46" t="n">
        <v>13.89</v>
      </c>
      <c r="J46" t="n">
        <v>11.9</v>
      </c>
      <c r="K46" t="n">
        <v>13.56</v>
      </c>
      <c r="L46" t="n">
        <v>11.91</v>
      </c>
      <c r="M46" t="n">
        <v>13.1</v>
      </c>
      <c r="N46" t="n">
        <v>12.34</v>
      </c>
      <c r="O46" t="n">
        <v>12.73</v>
      </c>
      <c r="P46" t="n">
        <v>7.85</v>
      </c>
      <c r="Q46" t="n">
        <v>7.36</v>
      </c>
      <c r="R46" t="n">
        <v>5.99</v>
      </c>
      <c r="S46" t="n">
        <v>6.07</v>
      </c>
      <c r="T46" t="n">
        <v>6.46</v>
      </c>
      <c r="U46" t="n">
        <v>6.4</v>
      </c>
      <c r="V46" t="n">
        <v>6.43</v>
      </c>
      <c r="W46" t="inlineStr">
        <is>
          <t>-</t>
        </is>
      </c>
    </row>
    <row r="47">
      <c r="A47" s="5" t="inlineStr">
        <is>
          <t>Personal am Ende des Jahres</t>
        </is>
      </c>
      <c r="B47" s="5" t="inlineStr">
        <is>
          <t>Staff at the end of year</t>
        </is>
      </c>
      <c r="C47" t="n">
        <v>42</v>
      </c>
      <c r="D47" t="n">
        <v>35</v>
      </c>
      <c r="E47" t="n">
        <v>34</v>
      </c>
      <c r="F47" t="n">
        <v>32</v>
      </c>
      <c r="G47" t="n">
        <v>33</v>
      </c>
      <c r="H47" t="n">
        <v>31</v>
      </c>
      <c r="I47" t="n">
        <v>27</v>
      </c>
      <c r="J47" t="n">
        <v>26</v>
      </c>
      <c r="K47" t="n">
        <v>28</v>
      </c>
      <c r="L47" t="n">
        <v>24</v>
      </c>
      <c r="M47" t="n">
        <v>25</v>
      </c>
      <c r="N47" t="n">
        <v>26</v>
      </c>
      <c r="O47" t="n">
        <v>25</v>
      </c>
      <c r="P47" t="n">
        <v>22</v>
      </c>
      <c r="Q47" t="n">
        <v>23</v>
      </c>
      <c r="R47" t="n">
        <v>23</v>
      </c>
      <c r="S47" t="n">
        <v>22</v>
      </c>
      <c r="T47" t="n">
        <v>22</v>
      </c>
      <c r="U47" t="n">
        <v>23</v>
      </c>
      <c r="V47" t="n">
        <v>23</v>
      </c>
      <c r="W47" t="inlineStr">
        <is>
          <t>-</t>
        </is>
      </c>
    </row>
    <row r="48">
      <c r="A48" s="5" t="inlineStr">
        <is>
          <t>Personalaufwand in Mio. EUR</t>
        </is>
      </c>
      <c r="B48" s="5" t="inlineStr">
        <is>
          <t>Personnel expenses in M</t>
        </is>
      </c>
      <c r="C48" t="n">
        <v>4.9</v>
      </c>
      <c r="D48" t="n">
        <v>4.4</v>
      </c>
      <c r="E48" t="n">
        <v>4.4</v>
      </c>
      <c r="F48" t="n">
        <v>4</v>
      </c>
      <c r="G48" t="n">
        <v>3.9</v>
      </c>
      <c r="H48" t="n">
        <v>3.5</v>
      </c>
      <c r="I48" t="n">
        <v>3.3</v>
      </c>
      <c r="J48" t="n">
        <v>2.9</v>
      </c>
      <c r="K48" t="n">
        <v>2.8</v>
      </c>
      <c r="L48" t="n">
        <v>2.7</v>
      </c>
      <c r="M48" t="n">
        <v>2.7</v>
      </c>
      <c r="N48" t="n">
        <v>2.9</v>
      </c>
      <c r="O48" t="n">
        <v>2.5</v>
      </c>
      <c r="P48" t="n">
        <v>2.6</v>
      </c>
      <c r="Q48" t="n">
        <v>1.9</v>
      </c>
      <c r="R48" t="n">
        <v>2</v>
      </c>
      <c r="S48" t="inlineStr">
        <is>
          <t>-</t>
        </is>
      </c>
      <c r="T48" t="inlineStr">
        <is>
          <t>-</t>
        </is>
      </c>
      <c r="U48" t="inlineStr">
        <is>
          <t>-</t>
        </is>
      </c>
      <c r="V48" t="inlineStr">
        <is>
          <t>-</t>
        </is>
      </c>
      <c r="W48" t="inlineStr">
        <is>
          <t>-</t>
        </is>
      </c>
    </row>
    <row r="49">
      <c r="A49" s="5" t="inlineStr">
        <is>
          <t>Aufwand je Mitarbeiter in EUR</t>
        </is>
      </c>
      <c r="B49" s="5" t="inlineStr">
        <is>
          <t>Effort per employee</t>
        </is>
      </c>
      <c r="C49" t="n">
        <v>116667</v>
      </c>
      <c r="D49" t="n">
        <v>125714</v>
      </c>
      <c r="E49" t="n">
        <v>129412</v>
      </c>
      <c r="F49" t="n">
        <v>125000</v>
      </c>
      <c r="G49" t="n">
        <v>118182</v>
      </c>
      <c r="H49" t="n">
        <v>112903</v>
      </c>
      <c r="I49" t="n">
        <v>122222</v>
      </c>
      <c r="J49" t="n">
        <v>111538</v>
      </c>
      <c r="K49" t="n">
        <v>100000</v>
      </c>
      <c r="L49" t="n">
        <v>112500</v>
      </c>
      <c r="M49" t="n">
        <v>108000</v>
      </c>
      <c r="N49" t="n">
        <v>111538</v>
      </c>
      <c r="O49" t="n">
        <v>100000</v>
      </c>
      <c r="P49" t="n">
        <v>118182</v>
      </c>
      <c r="Q49" t="n">
        <v>82609</v>
      </c>
      <c r="R49" t="n">
        <v>86957</v>
      </c>
      <c r="S49" t="inlineStr">
        <is>
          <t>-</t>
        </is>
      </c>
      <c r="T49" t="inlineStr">
        <is>
          <t>-</t>
        </is>
      </c>
      <c r="U49" t="inlineStr">
        <is>
          <t>-</t>
        </is>
      </c>
      <c r="V49" t="inlineStr">
        <is>
          <t>-</t>
        </is>
      </c>
      <c r="W49" t="inlineStr">
        <is>
          <t>-</t>
        </is>
      </c>
    </row>
    <row r="50">
      <c r="A50" s="5" t="inlineStr">
        <is>
          <t>Umsatz je Aktie</t>
        </is>
      </c>
      <c r="B50" s="5" t="inlineStr">
        <is>
          <t>Revenue per share</t>
        </is>
      </c>
      <c r="C50" t="n">
        <v>2030000</v>
      </c>
      <c r="D50" t="n">
        <v>2100000</v>
      </c>
      <c r="E50" t="n">
        <v>1920000</v>
      </c>
      <c r="F50" t="n">
        <v>1750000</v>
      </c>
      <c r="G50" t="n">
        <v>1590000</v>
      </c>
      <c r="H50" t="n">
        <v>1510000</v>
      </c>
      <c r="I50" t="n">
        <v>1680000</v>
      </c>
      <c r="J50" t="n">
        <v>1420000</v>
      </c>
      <c r="K50" t="n">
        <v>1420000</v>
      </c>
      <c r="L50" t="n">
        <v>1040000</v>
      </c>
      <c r="M50" t="n">
        <v>937500</v>
      </c>
      <c r="N50" t="n">
        <v>819230</v>
      </c>
      <c r="O50" t="n">
        <v>580000</v>
      </c>
      <c r="P50" t="n">
        <v>636363</v>
      </c>
      <c r="Q50" t="n">
        <v>656521</v>
      </c>
      <c r="R50" t="n">
        <v>643478</v>
      </c>
      <c r="S50" t="n">
        <v>645454</v>
      </c>
      <c r="T50" t="n">
        <v>654545</v>
      </c>
      <c r="U50" t="n">
        <v>571304</v>
      </c>
      <c r="V50" t="n">
        <v>578260</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426190</v>
      </c>
      <c r="D52" t="n">
        <v>554286</v>
      </c>
      <c r="E52" t="n">
        <v>520588</v>
      </c>
      <c r="F52" t="n">
        <v>543750</v>
      </c>
      <c r="G52" t="n">
        <v>418182</v>
      </c>
      <c r="H52" t="n">
        <v>551613</v>
      </c>
      <c r="I52" t="n">
        <v>314815</v>
      </c>
      <c r="J52" t="n">
        <v>296154</v>
      </c>
      <c r="K52" t="n">
        <v>282143</v>
      </c>
      <c r="L52" t="n">
        <v>229167</v>
      </c>
      <c r="M52" t="n">
        <v>204000</v>
      </c>
      <c r="N52" t="n">
        <v>665385</v>
      </c>
      <c r="O52" t="n">
        <v>2090000</v>
      </c>
      <c r="P52" t="n">
        <v>513636</v>
      </c>
      <c r="Q52" t="n">
        <v>282609</v>
      </c>
      <c r="R52" t="n">
        <v>300000</v>
      </c>
      <c r="S52" t="n">
        <v>327273</v>
      </c>
      <c r="T52" t="n">
        <v>354545</v>
      </c>
      <c r="U52" t="n">
        <v>339130</v>
      </c>
      <c r="V52" t="n">
        <v>300000</v>
      </c>
      <c r="W52" t="inlineStr">
        <is>
          <t>-</t>
        </is>
      </c>
    </row>
    <row r="53">
      <c r="A53" s="5" t="inlineStr">
        <is>
          <t>KGV (Kurs/Gewinn)</t>
        </is>
      </c>
      <c r="B53" s="5" t="inlineStr">
        <is>
          <t>PE (price/earnings)</t>
        </is>
      </c>
      <c r="C53" t="n">
        <v>44.4</v>
      </c>
      <c r="D53" t="n">
        <v>35</v>
      </c>
      <c r="E53" t="n">
        <v>45</v>
      </c>
      <c r="F53" t="n">
        <v>34.8</v>
      </c>
      <c r="G53" t="n">
        <v>38.4</v>
      </c>
      <c r="H53" t="n">
        <v>21.4</v>
      </c>
      <c r="I53" t="n">
        <v>38.6</v>
      </c>
      <c r="J53" t="n">
        <v>37.6</v>
      </c>
      <c r="K53" t="n">
        <v>27.8</v>
      </c>
      <c r="L53" t="n">
        <v>35.3</v>
      </c>
      <c r="M53" t="n">
        <v>36.1</v>
      </c>
      <c r="N53" t="n">
        <v>7.6</v>
      </c>
      <c r="O53" t="n">
        <v>3.9</v>
      </c>
      <c r="P53" t="n">
        <v>23.1</v>
      </c>
      <c r="Q53" t="n">
        <v>34.6</v>
      </c>
      <c r="R53" t="n">
        <v>25.7</v>
      </c>
      <c r="S53" t="n">
        <v>23.4</v>
      </c>
      <c r="T53" t="n">
        <v>21</v>
      </c>
      <c r="U53" t="n">
        <v>23.1</v>
      </c>
      <c r="V53" t="n">
        <v>26.8</v>
      </c>
      <c r="W53" t="n">
        <v>25.5</v>
      </c>
    </row>
    <row r="54">
      <c r="A54" s="5" t="inlineStr">
        <is>
          <t>KUV (Kurs/Umsatz)</t>
        </is>
      </c>
      <c r="B54" s="5" t="inlineStr">
        <is>
          <t>PS (price/sales)</t>
        </is>
      </c>
      <c r="C54" t="n">
        <v>9.130000000000001</v>
      </c>
      <c r="D54" t="n">
        <v>8.039999999999999</v>
      </c>
      <c r="E54" t="n">
        <v>10.65</v>
      </c>
      <c r="F54" t="n">
        <v>11.66</v>
      </c>
      <c r="G54" t="n">
        <v>11.37</v>
      </c>
      <c r="H54" t="n">
        <v>7.89</v>
      </c>
      <c r="I54" t="n">
        <v>7.39</v>
      </c>
      <c r="J54" t="n">
        <v>9.25</v>
      </c>
      <c r="K54" t="n">
        <v>6.78</v>
      </c>
      <c r="L54" t="n">
        <v>10.6</v>
      </c>
      <c r="M54" t="n">
        <v>8.06</v>
      </c>
      <c r="N54" t="n">
        <v>6.15</v>
      </c>
      <c r="O54" t="n">
        <v>14.07</v>
      </c>
      <c r="P54" t="n">
        <v>18.84</v>
      </c>
      <c r="Q54" t="n">
        <v>15.14</v>
      </c>
      <c r="R54" t="n">
        <v>11.86</v>
      </c>
      <c r="S54" t="n">
        <v>12.04</v>
      </c>
      <c r="T54" t="n">
        <v>11.29</v>
      </c>
      <c r="U54" t="n">
        <v>12.37</v>
      </c>
      <c r="V54" t="n">
        <v>12.54</v>
      </c>
      <c r="W54" t="inlineStr">
        <is>
          <t>-</t>
        </is>
      </c>
    </row>
    <row r="55">
      <c r="A55" s="5" t="inlineStr">
        <is>
          <t>KBV (Kurs/Buchwert)</t>
        </is>
      </c>
      <c r="B55" s="5" t="inlineStr">
        <is>
          <t>PB (price/book value)</t>
        </is>
      </c>
      <c r="C55" t="n">
        <v>1.51</v>
      </c>
      <c r="D55" t="n">
        <v>1.26</v>
      </c>
      <c r="E55" t="n">
        <v>1.44</v>
      </c>
      <c r="F55" t="n">
        <v>1.28</v>
      </c>
      <c r="G55" t="n">
        <v>1.47</v>
      </c>
      <c r="H55" t="n">
        <v>1.37</v>
      </c>
      <c r="I55" t="n">
        <v>1.23</v>
      </c>
      <c r="J55" t="n">
        <v>1.24</v>
      </c>
      <c r="K55" t="n">
        <v>1.02</v>
      </c>
      <c r="L55" t="n">
        <v>1.17</v>
      </c>
      <c r="M55" t="n">
        <v>1.17</v>
      </c>
      <c r="N55" t="n">
        <v>0.82</v>
      </c>
      <c r="O55" t="n">
        <v>1.31</v>
      </c>
      <c r="P55" t="n">
        <v>1.94</v>
      </c>
      <c r="Q55" t="n">
        <v>1.8</v>
      </c>
      <c r="R55" t="n">
        <v>4.66</v>
      </c>
      <c r="S55" t="n">
        <v>4.54</v>
      </c>
      <c r="T55" t="n">
        <v>4.36</v>
      </c>
      <c r="U55" t="n">
        <v>4.94</v>
      </c>
      <c r="V55" t="n">
        <v>5.28</v>
      </c>
      <c r="W55" t="inlineStr">
        <is>
          <t>-</t>
        </is>
      </c>
    </row>
    <row r="56">
      <c r="A56" s="5" t="inlineStr">
        <is>
          <t>KCV (Kurs/Cashflow)</t>
        </is>
      </c>
      <c r="B56" s="5" t="inlineStr">
        <is>
          <t>PC (price/cashflow)</t>
        </is>
      </c>
      <c r="C56" t="n">
        <v>11.39</v>
      </c>
      <c r="D56" t="n">
        <v>9.98</v>
      </c>
      <c r="E56" t="n">
        <v>13.26</v>
      </c>
      <c r="F56" t="n">
        <v>14.13</v>
      </c>
      <c r="G56" t="n">
        <v>13.92</v>
      </c>
      <c r="H56" t="n">
        <v>9.98</v>
      </c>
      <c r="I56" t="n">
        <v>8.93</v>
      </c>
      <c r="J56" t="n">
        <v>12.44</v>
      </c>
      <c r="K56" t="n">
        <v>8.84</v>
      </c>
      <c r="L56" t="n">
        <v>331.2</v>
      </c>
      <c r="M56" t="n">
        <v>12.86</v>
      </c>
      <c r="N56" t="n">
        <v>12.73</v>
      </c>
      <c r="O56" t="n">
        <v>8.68</v>
      </c>
      <c r="P56" t="n">
        <v>32.57</v>
      </c>
      <c r="Q56" t="n">
        <v>30.49</v>
      </c>
      <c r="R56" t="n">
        <v>20.9</v>
      </c>
      <c r="S56" t="n">
        <v>18.79</v>
      </c>
      <c r="T56" t="n">
        <v>23.56</v>
      </c>
      <c r="U56" t="n">
        <v>18.5</v>
      </c>
      <c r="V56" t="n">
        <v>28.61</v>
      </c>
      <c r="W56" t="inlineStr">
        <is>
          <t>-</t>
        </is>
      </c>
    </row>
    <row r="57">
      <c r="A57" s="5" t="inlineStr">
        <is>
          <t>Dividendenrendite in %</t>
        </is>
      </c>
      <c r="B57" s="5" t="inlineStr">
        <is>
          <t>Dividend Yield in %</t>
        </is>
      </c>
      <c r="C57" t="n">
        <v>4.82</v>
      </c>
      <c r="D57" t="n">
        <v>5.47</v>
      </c>
      <c r="E57" t="n">
        <v>4.55</v>
      </c>
      <c r="F57" t="n">
        <v>4.76</v>
      </c>
      <c r="G57" t="n">
        <v>4.37</v>
      </c>
      <c r="H57" t="n">
        <v>4.93</v>
      </c>
      <c r="I57" t="n">
        <v>5.45</v>
      </c>
      <c r="J57" t="n">
        <v>5.32</v>
      </c>
      <c r="K57" t="n">
        <v>6.25</v>
      </c>
      <c r="L57" t="n">
        <v>4.76</v>
      </c>
      <c r="M57" t="n">
        <v>4.65</v>
      </c>
      <c r="N57" t="n">
        <v>6.09</v>
      </c>
      <c r="O57" t="n">
        <v>3.91</v>
      </c>
      <c r="P57" t="n">
        <v>2.59</v>
      </c>
      <c r="Q57" t="n">
        <v>2.99</v>
      </c>
      <c r="R57" t="n">
        <v>3.9</v>
      </c>
      <c r="S57" t="n">
        <v>4</v>
      </c>
      <c r="T57" t="n">
        <v>4.21</v>
      </c>
      <c r="U57" t="n">
        <v>3.81</v>
      </c>
      <c r="V57" t="n">
        <v>3.36</v>
      </c>
      <c r="W57" t="inlineStr">
        <is>
          <t>-</t>
        </is>
      </c>
    </row>
    <row r="58">
      <c r="A58" s="5" t="inlineStr">
        <is>
          <t>Gewinnrendite in %</t>
        </is>
      </c>
      <c r="B58" s="5" t="inlineStr">
        <is>
          <t>Return on profit in %</t>
        </is>
      </c>
      <c r="C58" t="n">
        <v>2.3</v>
      </c>
      <c r="D58" t="n">
        <v>2.9</v>
      </c>
      <c r="E58" t="n">
        <v>2.2</v>
      </c>
      <c r="F58" t="n">
        <v>2.9</v>
      </c>
      <c r="G58" t="n">
        <v>2.6</v>
      </c>
      <c r="H58" t="n">
        <v>4.7</v>
      </c>
      <c r="I58" t="n">
        <v>2.6</v>
      </c>
      <c r="J58" t="n">
        <v>2.7</v>
      </c>
      <c r="K58" t="n">
        <v>3.6</v>
      </c>
      <c r="L58" t="n">
        <v>2.8</v>
      </c>
      <c r="M58" t="n">
        <v>2.8</v>
      </c>
      <c r="N58" t="n">
        <v>13.2</v>
      </c>
      <c r="O58" t="n">
        <v>25.6</v>
      </c>
      <c r="P58" t="n">
        <v>4.3</v>
      </c>
      <c r="Q58" t="n">
        <v>2.9</v>
      </c>
      <c r="R58" t="n">
        <v>3.9</v>
      </c>
      <c r="S58" t="n">
        <v>4.3</v>
      </c>
      <c r="T58" t="n">
        <v>4.8</v>
      </c>
      <c r="U58" t="n">
        <v>4.3</v>
      </c>
      <c r="V58" t="n">
        <v>3.7</v>
      </c>
      <c r="W58" t="n">
        <v>3.9</v>
      </c>
    </row>
    <row r="59">
      <c r="A59" s="5" t="inlineStr">
        <is>
          <t>Eigenkapitalrendite in %</t>
        </is>
      </c>
      <c r="B59" s="5" t="inlineStr">
        <is>
          <t>Return on Equity in %</t>
        </is>
      </c>
      <c r="C59" t="n">
        <v>3.49</v>
      </c>
      <c r="D59" t="n">
        <v>3.64</v>
      </c>
      <c r="E59" t="n">
        <v>3.23</v>
      </c>
      <c r="F59" t="n">
        <v>3.1</v>
      </c>
      <c r="G59" t="n">
        <v>3.4</v>
      </c>
      <c r="H59" t="n">
        <v>6.33</v>
      </c>
      <c r="I59" t="n">
        <v>3.13</v>
      </c>
      <c r="J59" t="n">
        <v>2.78</v>
      </c>
      <c r="K59" t="n">
        <v>3.67</v>
      </c>
      <c r="L59" t="n">
        <v>2.44</v>
      </c>
      <c r="M59" t="n">
        <v>3.28</v>
      </c>
      <c r="N59" t="n">
        <v>10.81</v>
      </c>
      <c r="O59" t="n">
        <v>33.57</v>
      </c>
      <c r="P59" t="n">
        <v>8.300000000000001</v>
      </c>
      <c r="Q59" t="n">
        <v>5.12</v>
      </c>
      <c r="R59" t="n">
        <v>18.3</v>
      </c>
      <c r="S59" t="n">
        <v>19.1</v>
      </c>
      <c r="T59" t="n">
        <v>20.91</v>
      </c>
      <c r="U59" t="n">
        <v>21.49</v>
      </c>
      <c r="V59" t="n">
        <v>19.88</v>
      </c>
      <c r="W59" t="inlineStr">
        <is>
          <t>-</t>
        </is>
      </c>
    </row>
    <row r="60">
      <c r="A60" s="5" t="inlineStr">
        <is>
          <t>Umsatzrendite in %</t>
        </is>
      </c>
      <c r="B60" s="5" t="inlineStr">
        <is>
          <t>Return on sales in %</t>
        </is>
      </c>
      <c r="C60" t="n">
        <v>21.01</v>
      </c>
      <c r="D60" t="n">
        <v>23.26</v>
      </c>
      <c r="E60" t="n">
        <v>23.89</v>
      </c>
      <c r="F60" t="n">
        <v>28.16</v>
      </c>
      <c r="G60" t="n">
        <v>26.34</v>
      </c>
      <c r="H60" t="n">
        <v>36.54</v>
      </c>
      <c r="I60" t="n">
        <v>18.81</v>
      </c>
      <c r="J60" t="n">
        <v>20.81</v>
      </c>
      <c r="K60" t="n">
        <v>24.53</v>
      </c>
      <c r="L60" t="n">
        <v>22</v>
      </c>
      <c r="M60" t="n">
        <v>22.67</v>
      </c>
      <c r="N60" t="n">
        <v>81.22</v>
      </c>
      <c r="O60" t="n">
        <v>360</v>
      </c>
      <c r="P60" t="n">
        <v>80.70999999999999</v>
      </c>
      <c r="Q60" t="n">
        <v>43.05</v>
      </c>
      <c r="R60" t="n">
        <v>46.62</v>
      </c>
      <c r="S60" t="n">
        <v>50.7</v>
      </c>
      <c r="T60" t="n">
        <v>54.17</v>
      </c>
      <c r="U60" t="n">
        <v>53.79</v>
      </c>
      <c r="V60" t="n">
        <v>47.26</v>
      </c>
      <c r="W60" t="inlineStr">
        <is>
          <t>-</t>
        </is>
      </c>
    </row>
    <row r="61">
      <c r="A61" s="5" t="inlineStr">
        <is>
          <t>Gesamtkapitalrendite in %</t>
        </is>
      </c>
      <c r="B61" s="5" t="inlineStr">
        <is>
          <t>Total Return on Investment in %</t>
        </is>
      </c>
      <c r="C61" t="n">
        <v>2.71</v>
      </c>
      <c r="D61" t="n">
        <v>2.86</v>
      </c>
      <c r="E61" t="n">
        <v>2.78</v>
      </c>
      <c r="F61" t="n">
        <v>3.15</v>
      </c>
      <c r="G61" t="n">
        <v>3.45</v>
      </c>
      <c r="H61" t="n">
        <v>4.93</v>
      </c>
      <c r="I61" t="n">
        <v>3.29</v>
      </c>
      <c r="J61" t="n">
        <v>3.45</v>
      </c>
      <c r="K61" t="n">
        <v>3.52</v>
      </c>
      <c r="L61" t="n">
        <v>1.35</v>
      </c>
      <c r="M61" t="n">
        <v>1.71</v>
      </c>
      <c r="N61" t="n">
        <v>6.15</v>
      </c>
      <c r="O61" t="n">
        <v>17.99</v>
      </c>
      <c r="P61" t="n">
        <v>6.32</v>
      </c>
      <c r="Q61" t="n">
        <v>3.87</v>
      </c>
      <c r="R61" t="n">
        <v>5.05</v>
      </c>
      <c r="S61" t="n">
        <v>5.2</v>
      </c>
      <c r="T61" t="n">
        <v>5.29</v>
      </c>
      <c r="U61" t="n">
        <v>5.35</v>
      </c>
      <c r="V61" t="n">
        <v>4.71</v>
      </c>
      <c r="W61" t="inlineStr">
        <is>
          <t>-</t>
        </is>
      </c>
    </row>
    <row r="62">
      <c r="A62" s="5" t="inlineStr">
        <is>
          <t>Return on Investment in %</t>
        </is>
      </c>
      <c r="B62" s="5" t="inlineStr">
        <is>
          <t>Return on Investment in %</t>
        </is>
      </c>
      <c r="C62" t="n">
        <v>1.45</v>
      </c>
      <c r="D62" t="n">
        <v>1.6</v>
      </c>
      <c r="E62" t="n">
        <v>1.51</v>
      </c>
      <c r="F62" t="n">
        <v>1.73</v>
      </c>
      <c r="G62" t="n">
        <v>1.75</v>
      </c>
      <c r="H62" t="n">
        <v>2.75</v>
      </c>
      <c r="I62" t="n">
        <v>1.35</v>
      </c>
      <c r="J62" t="n">
        <v>1.42</v>
      </c>
      <c r="K62" t="n">
        <v>1.71</v>
      </c>
      <c r="L62" t="n">
        <v>1.35</v>
      </c>
      <c r="M62" t="n">
        <v>1.71</v>
      </c>
      <c r="N62" t="n">
        <v>6.15</v>
      </c>
      <c r="O62" t="n">
        <v>17.99</v>
      </c>
      <c r="P62" t="n">
        <v>6.32</v>
      </c>
      <c r="Q62" t="n">
        <v>3.87</v>
      </c>
      <c r="R62" t="n">
        <v>5.05</v>
      </c>
      <c r="S62" t="n">
        <v>5.2</v>
      </c>
      <c r="T62" t="n">
        <v>5.29</v>
      </c>
      <c r="U62" t="n">
        <v>5.35</v>
      </c>
      <c r="V62" t="n">
        <v>4.71</v>
      </c>
      <c r="W62" t="inlineStr">
        <is>
          <t>-</t>
        </is>
      </c>
    </row>
    <row r="63">
      <c r="A63" s="5" t="inlineStr">
        <is>
          <t>Arbeitsintensität in %</t>
        </is>
      </c>
      <c r="B63" s="5" t="inlineStr">
        <is>
          <t>Work Intensity in %</t>
        </is>
      </c>
      <c r="C63" t="n">
        <v>0.87</v>
      </c>
      <c r="D63" t="n">
        <v>0.76</v>
      </c>
      <c r="E63" t="n">
        <v>5.07</v>
      </c>
      <c r="F63" t="n">
        <v>8.33</v>
      </c>
      <c r="G63" t="n">
        <v>4.4</v>
      </c>
      <c r="H63" t="n">
        <v>2.17</v>
      </c>
      <c r="I63" t="n">
        <v>5.6</v>
      </c>
      <c r="J63" t="n">
        <v>5.56</v>
      </c>
      <c r="K63" t="n">
        <v>5.82</v>
      </c>
      <c r="L63" t="n">
        <v>20.71</v>
      </c>
      <c r="M63" t="n">
        <v>12.89</v>
      </c>
      <c r="N63" t="n">
        <v>19.73</v>
      </c>
      <c r="O63" t="n">
        <v>30.01</v>
      </c>
      <c r="P63" t="n">
        <v>9.17</v>
      </c>
      <c r="Q63" t="n">
        <v>5.9</v>
      </c>
      <c r="R63" t="n">
        <v>3.07</v>
      </c>
      <c r="S63" t="n">
        <v>3.18</v>
      </c>
      <c r="T63" t="n">
        <v>5.77</v>
      </c>
      <c r="U63" t="n">
        <v>5.48</v>
      </c>
      <c r="V63" t="n">
        <v>7.3</v>
      </c>
      <c r="W63" t="inlineStr">
        <is>
          <t>-</t>
        </is>
      </c>
    </row>
    <row r="64">
      <c r="A64" s="5" t="inlineStr">
        <is>
          <t>Eigenkapitalquote in %</t>
        </is>
      </c>
      <c r="B64" s="5" t="inlineStr">
        <is>
          <t>Equity Ratio in %</t>
        </is>
      </c>
      <c r="C64" t="n">
        <v>41.6</v>
      </c>
      <c r="D64" t="n">
        <v>44.01</v>
      </c>
      <c r="E64" t="n">
        <v>46.71</v>
      </c>
      <c r="F64" t="n">
        <v>55.75</v>
      </c>
      <c r="G64" t="n">
        <v>51.63</v>
      </c>
      <c r="H64" t="n">
        <v>43.49</v>
      </c>
      <c r="I64" t="n">
        <v>42.96</v>
      </c>
      <c r="J64" t="n">
        <v>51.13</v>
      </c>
      <c r="K64" t="n">
        <v>46.51</v>
      </c>
      <c r="L64" t="n">
        <v>55.55</v>
      </c>
      <c r="M64" t="n">
        <v>52.01</v>
      </c>
      <c r="N64" t="n">
        <v>56.91</v>
      </c>
      <c r="O64" t="n">
        <v>53.58</v>
      </c>
      <c r="P64" t="n">
        <v>76.13</v>
      </c>
      <c r="Q64" t="n">
        <v>75.63</v>
      </c>
      <c r="R64" t="n">
        <v>27.6</v>
      </c>
      <c r="S64" t="n">
        <v>27.22</v>
      </c>
      <c r="T64" t="n">
        <v>25.31</v>
      </c>
      <c r="U64" t="n">
        <v>24.88</v>
      </c>
      <c r="V64" t="n">
        <v>23.67</v>
      </c>
      <c r="W64" t="inlineStr">
        <is>
          <t>-</t>
        </is>
      </c>
    </row>
    <row r="65">
      <c r="A65" s="5" t="inlineStr">
        <is>
          <t>Fremdkapitalquote in %</t>
        </is>
      </c>
      <c r="B65" s="5" t="inlineStr">
        <is>
          <t>Debt Ratio in %</t>
        </is>
      </c>
      <c r="C65" t="n">
        <v>58.4</v>
      </c>
      <c r="D65" t="n">
        <v>55.99</v>
      </c>
      <c r="E65" t="n">
        <v>53.29</v>
      </c>
      <c r="F65" t="n">
        <v>44.25</v>
      </c>
      <c r="G65" t="n">
        <v>48.37</v>
      </c>
      <c r="H65" t="n">
        <v>56.51</v>
      </c>
      <c r="I65" t="n">
        <v>57.04</v>
      </c>
      <c r="J65" t="n">
        <v>48.87</v>
      </c>
      <c r="K65" t="n">
        <v>53.49</v>
      </c>
      <c r="L65" t="n">
        <v>44.45</v>
      </c>
      <c r="M65" t="n">
        <v>47.99</v>
      </c>
      <c r="N65" t="n">
        <v>43.09</v>
      </c>
      <c r="O65" t="n">
        <v>46.42</v>
      </c>
      <c r="P65" t="n">
        <v>23.87</v>
      </c>
      <c r="Q65" t="n">
        <v>24.37</v>
      </c>
      <c r="R65" t="n">
        <v>72.40000000000001</v>
      </c>
      <c r="S65" t="n">
        <v>72.78</v>
      </c>
      <c r="T65" t="n">
        <v>74.69</v>
      </c>
      <c r="U65" t="n">
        <v>75.12</v>
      </c>
      <c r="V65" t="n">
        <v>76.33</v>
      </c>
      <c r="W65" t="inlineStr">
        <is>
          <t>-</t>
        </is>
      </c>
    </row>
    <row r="66">
      <c r="A66" s="5" t="inlineStr">
        <is>
          <t>Verschuldungsgrad in %</t>
        </is>
      </c>
      <c r="B66" s="5" t="inlineStr">
        <is>
          <t>Finance Gearing in %</t>
        </is>
      </c>
      <c r="C66" t="n">
        <v>140.4</v>
      </c>
      <c r="D66" t="n">
        <v>127.24</v>
      </c>
      <c r="E66" t="n">
        <v>114.06</v>
      </c>
      <c r="F66" t="n">
        <v>79.37</v>
      </c>
      <c r="G66" t="n">
        <v>93.7</v>
      </c>
      <c r="H66" t="n">
        <v>129.94</v>
      </c>
      <c r="I66" t="n">
        <v>132.76</v>
      </c>
      <c r="J66" t="n">
        <v>95.59</v>
      </c>
      <c r="K66" t="n">
        <v>115.02</v>
      </c>
      <c r="L66" t="n">
        <v>80.01000000000001</v>
      </c>
      <c r="M66" t="n">
        <v>92.27</v>
      </c>
      <c r="N66" t="n">
        <v>75.7</v>
      </c>
      <c r="O66" t="n">
        <v>86.62</v>
      </c>
      <c r="P66" t="n">
        <v>31.35</v>
      </c>
      <c r="Q66" t="n">
        <v>32.23</v>
      </c>
      <c r="R66" t="n">
        <v>262.33</v>
      </c>
      <c r="S66" t="n">
        <v>267.37</v>
      </c>
      <c r="T66" t="n">
        <v>295.17</v>
      </c>
      <c r="U66" t="n">
        <v>301.93</v>
      </c>
      <c r="V66" t="n">
        <v>322.48</v>
      </c>
      <c r="W66" t="inlineStr">
        <is>
          <t>-</t>
        </is>
      </c>
    </row>
    <row r="67">
      <c r="A67" s="5" t="inlineStr"/>
      <c r="B67" s="5" t="inlineStr"/>
    </row>
    <row r="68">
      <c r="A68" s="5" t="inlineStr">
        <is>
          <t>Kurzfristige Vermögensquote in %</t>
        </is>
      </c>
      <c r="B68" s="5" t="inlineStr">
        <is>
          <t>Current Assets Ratio in %</t>
        </is>
      </c>
      <c r="C68" t="n">
        <v>0.87</v>
      </c>
      <c r="D68" t="n">
        <v>0.76</v>
      </c>
      <c r="E68" t="n">
        <v>5.07</v>
      </c>
      <c r="F68" t="n">
        <v>8.33</v>
      </c>
      <c r="G68" t="n">
        <v>4.4</v>
      </c>
      <c r="H68" t="n">
        <v>2.17</v>
      </c>
      <c r="I68" t="n">
        <v>5.6</v>
      </c>
      <c r="J68" t="n">
        <v>5.56</v>
      </c>
      <c r="K68" t="n">
        <v>5.82</v>
      </c>
      <c r="L68" t="n">
        <v>20.71</v>
      </c>
      <c r="M68" t="n">
        <v>12.89</v>
      </c>
      <c r="N68" t="n">
        <v>19.73</v>
      </c>
      <c r="O68" t="n">
        <v>30.01</v>
      </c>
      <c r="P68" t="n">
        <v>9.17</v>
      </c>
      <c r="Q68" t="n">
        <v>5.9</v>
      </c>
      <c r="R68" t="n">
        <v>3.07</v>
      </c>
      <c r="S68" t="n">
        <v>3.18</v>
      </c>
      <c r="T68" t="n">
        <v>5.77</v>
      </c>
      <c r="U68" t="n">
        <v>5.48</v>
      </c>
      <c r="V68" t="n">
        <v>7.3</v>
      </c>
    </row>
    <row r="69">
      <c r="A69" s="5" t="inlineStr">
        <is>
          <t>Nettogewinn Marge in %</t>
        </is>
      </c>
      <c r="B69" s="5" t="inlineStr">
        <is>
          <t>Net Profit Marge in %</t>
        </is>
      </c>
      <c r="C69" t="n">
        <v>1672.9</v>
      </c>
      <c r="D69" t="n">
        <v>1847.62</v>
      </c>
      <c r="E69" t="n">
        <v>1903.23</v>
      </c>
      <c r="F69" t="n">
        <v>2230.77</v>
      </c>
      <c r="G69" t="n">
        <v>1623.53</v>
      </c>
      <c r="H69" t="n">
        <v>1660.19</v>
      </c>
      <c r="I69" t="n">
        <v>858.59</v>
      </c>
      <c r="J69" t="n">
        <v>950.62</v>
      </c>
      <c r="K69" t="n">
        <v>840.4299999999999</v>
      </c>
      <c r="L69" t="n">
        <v>753.42</v>
      </c>
      <c r="M69" t="n">
        <v>515.15</v>
      </c>
      <c r="N69" t="n">
        <v>1860.22</v>
      </c>
      <c r="O69" t="n">
        <v>8156.25</v>
      </c>
      <c r="P69" t="n">
        <v>1852.46</v>
      </c>
      <c r="Q69" t="n">
        <v>984.85</v>
      </c>
      <c r="R69" t="n">
        <v>1061.54</v>
      </c>
      <c r="S69" t="n">
        <v>1161.29</v>
      </c>
      <c r="T69" t="n">
        <v>1238.1</v>
      </c>
      <c r="U69" t="n">
        <v>1218.75</v>
      </c>
      <c r="V69" t="n">
        <v>1078.12</v>
      </c>
    </row>
    <row r="70">
      <c r="A70" s="5" t="inlineStr">
        <is>
          <t>Operative Ergebnis Marge in %</t>
        </is>
      </c>
      <c r="B70" s="5" t="inlineStr">
        <is>
          <t>EBIT Marge in %</t>
        </is>
      </c>
      <c r="C70" t="n">
        <v>3121.5</v>
      </c>
      <c r="D70" t="n">
        <v>3276.19</v>
      </c>
      <c r="E70" t="n">
        <v>3494.62</v>
      </c>
      <c r="F70" t="n">
        <v>4064.1</v>
      </c>
      <c r="G70" t="n">
        <v>3188.24</v>
      </c>
      <c r="H70" t="n">
        <v>2970.87</v>
      </c>
      <c r="I70" t="n">
        <v>2101.01</v>
      </c>
      <c r="J70" t="n">
        <v>2271.6</v>
      </c>
      <c r="K70" t="n">
        <v>1819.15</v>
      </c>
      <c r="L70" t="n">
        <v>2000</v>
      </c>
      <c r="M70" t="n">
        <v>1050.51</v>
      </c>
      <c r="N70" t="n">
        <v>2236.56</v>
      </c>
      <c r="O70" t="n">
        <v>1656.25</v>
      </c>
      <c r="P70" t="n">
        <v>1475.41</v>
      </c>
      <c r="Q70" t="n">
        <v>1121.21</v>
      </c>
      <c r="R70" t="n">
        <v>1353.85</v>
      </c>
      <c r="S70" t="n">
        <v>1435.48</v>
      </c>
      <c r="T70" t="n">
        <v>1269.84</v>
      </c>
      <c r="U70" t="n">
        <v>1406.25</v>
      </c>
      <c r="V70" t="n">
        <v>1390.62</v>
      </c>
    </row>
    <row r="71">
      <c r="A71" s="5" t="inlineStr">
        <is>
          <t>Vermögensumsschlag in %</t>
        </is>
      </c>
      <c r="B71" s="5" t="inlineStr">
        <is>
          <t>Asset Turnover in %</t>
        </is>
      </c>
      <c r="C71" t="n">
        <v>0.09</v>
      </c>
      <c r="D71" t="n">
        <v>0.09</v>
      </c>
      <c r="E71" t="n">
        <v>0.08</v>
      </c>
      <c r="F71" t="n">
        <v>0.08</v>
      </c>
      <c r="G71" t="n">
        <v>0.11</v>
      </c>
      <c r="H71" t="n">
        <v>0.17</v>
      </c>
      <c r="I71" t="n">
        <v>0.16</v>
      </c>
      <c r="J71" t="n">
        <v>0.15</v>
      </c>
      <c r="K71" t="n">
        <v>0.2</v>
      </c>
      <c r="L71" t="n">
        <v>0.18</v>
      </c>
      <c r="M71" t="n">
        <v>0.33</v>
      </c>
      <c r="N71" t="n">
        <v>0.33</v>
      </c>
      <c r="O71" t="n">
        <v>0.22</v>
      </c>
      <c r="P71" t="n">
        <v>0.34</v>
      </c>
      <c r="Q71" t="n">
        <v>0.39</v>
      </c>
      <c r="R71" t="n">
        <v>0.48</v>
      </c>
      <c r="S71" t="n">
        <v>0.45</v>
      </c>
      <c r="T71" t="n">
        <v>0.43</v>
      </c>
      <c r="U71" t="n">
        <v>0.44</v>
      </c>
      <c r="V71" t="n">
        <v>0.44</v>
      </c>
    </row>
    <row r="72">
      <c r="A72" s="5" t="inlineStr">
        <is>
          <t>Langfristige Vermögensquote in %</t>
        </is>
      </c>
      <c r="B72" s="5" t="inlineStr">
        <is>
          <t>Non-Current Assets Ratio in %</t>
        </is>
      </c>
      <c r="C72" t="n">
        <v>99.11</v>
      </c>
      <c r="D72" t="n">
        <v>99.26000000000001</v>
      </c>
      <c r="E72" t="n">
        <v>94.89</v>
      </c>
      <c r="F72" t="n">
        <v>91.65000000000001</v>
      </c>
      <c r="G72" t="n">
        <v>95.59999999999999</v>
      </c>
      <c r="H72" t="n">
        <v>97.83</v>
      </c>
      <c r="I72" t="n">
        <v>94.40000000000001</v>
      </c>
      <c r="J72" t="n">
        <v>94.44</v>
      </c>
      <c r="K72" t="n">
        <v>94.18000000000001</v>
      </c>
      <c r="L72" t="n">
        <v>79.29000000000001</v>
      </c>
      <c r="M72" t="n">
        <v>86.37</v>
      </c>
      <c r="N72" t="n">
        <v>79.59</v>
      </c>
      <c r="O72" t="n">
        <v>69.92</v>
      </c>
      <c r="P72" t="n">
        <v>90.16</v>
      </c>
      <c r="Q72" t="n">
        <v>93.86</v>
      </c>
      <c r="R72" t="n">
        <v>96.63</v>
      </c>
      <c r="S72" t="n">
        <v>96.53</v>
      </c>
      <c r="T72" t="n">
        <v>93.95999999999999</v>
      </c>
      <c r="U72" t="n">
        <v>94.23999999999999</v>
      </c>
      <c r="V72" t="n">
        <v>92.43000000000001</v>
      </c>
    </row>
    <row r="73">
      <c r="A73" s="5" t="inlineStr">
        <is>
          <t>Gesamtkapitalrentabilität</t>
        </is>
      </c>
      <c r="B73" s="5" t="inlineStr">
        <is>
          <t>ROA Return on Assets in %</t>
        </is>
      </c>
      <c r="C73" t="n">
        <v>1.45</v>
      </c>
      <c r="D73" t="n">
        <v>1.6</v>
      </c>
      <c r="E73" t="n">
        <v>1.51</v>
      </c>
      <c r="F73" t="n">
        <v>1.73</v>
      </c>
      <c r="G73" t="n">
        <v>1.75</v>
      </c>
      <c r="H73" t="n">
        <v>2.75</v>
      </c>
      <c r="I73" t="n">
        <v>1.35</v>
      </c>
      <c r="J73" t="n">
        <v>1.42</v>
      </c>
      <c r="K73" t="n">
        <v>1.71</v>
      </c>
      <c r="L73" t="n">
        <v>1.35</v>
      </c>
      <c r="M73" t="n">
        <v>1.71</v>
      </c>
      <c r="N73" t="n">
        <v>6.15</v>
      </c>
      <c r="O73" t="n">
        <v>17.99</v>
      </c>
      <c r="P73" t="n">
        <v>6.32</v>
      </c>
      <c r="Q73" t="n">
        <v>3.87</v>
      </c>
      <c r="R73" t="n">
        <v>5.05</v>
      </c>
      <c r="S73" t="n">
        <v>5.2</v>
      </c>
      <c r="T73" t="n">
        <v>5.29</v>
      </c>
      <c r="U73" t="n">
        <v>5.35</v>
      </c>
      <c r="V73" t="n">
        <v>4.71</v>
      </c>
    </row>
    <row r="74">
      <c r="A74" s="5" t="inlineStr">
        <is>
          <t>Ertrag des eingesetzten Kapitals</t>
        </is>
      </c>
      <c r="B74" s="5" t="inlineStr">
        <is>
          <t>ROCE Return on Cap. Empl. in %</t>
        </is>
      </c>
      <c r="C74" t="n">
        <v>2.9</v>
      </c>
      <c r="D74" t="n">
        <v>2.93</v>
      </c>
      <c r="E74" t="n">
        <v>2.92</v>
      </c>
      <c r="F74" t="n">
        <v>3.26</v>
      </c>
      <c r="G74" t="n">
        <v>3.58</v>
      </c>
      <c r="H74" t="n">
        <v>5.06</v>
      </c>
      <c r="I74" t="n">
        <v>3.36</v>
      </c>
      <c r="J74" t="n">
        <v>3.5</v>
      </c>
      <c r="K74" t="n">
        <v>3.81</v>
      </c>
      <c r="L74" t="n">
        <v>3.81</v>
      </c>
      <c r="M74" t="n">
        <v>3.59</v>
      </c>
      <c r="N74" t="n">
        <v>7.62</v>
      </c>
      <c r="O74" t="n">
        <v>4.55</v>
      </c>
      <c r="P74" t="n">
        <v>5.16</v>
      </c>
      <c r="Q74" t="n">
        <v>4.46</v>
      </c>
      <c r="R74" t="inlineStr">
        <is>
          <t>-</t>
        </is>
      </c>
      <c r="S74" t="inlineStr">
        <is>
          <t>-</t>
        </is>
      </c>
      <c r="T74" t="inlineStr">
        <is>
          <t>-</t>
        </is>
      </c>
      <c r="U74" t="inlineStr">
        <is>
          <t>-</t>
        </is>
      </c>
      <c r="V74" t="inlineStr">
        <is>
          <t>-</t>
        </is>
      </c>
    </row>
    <row r="75">
      <c r="A75" s="5" t="inlineStr">
        <is>
          <t>Eigenkapital zu Anlagevermögen</t>
        </is>
      </c>
      <c r="B75" s="5" t="inlineStr">
        <is>
          <t>Equity to Fixed Assets in %</t>
        </is>
      </c>
      <c r="C75" t="n">
        <v>41.96</v>
      </c>
      <c r="D75" t="n">
        <v>44.33</v>
      </c>
      <c r="E75" t="n">
        <v>49.21</v>
      </c>
      <c r="F75" t="n">
        <v>60.82</v>
      </c>
      <c r="G75" t="n">
        <v>54</v>
      </c>
      <c r="H75" t="n">
        <v>44.46</v>
      </c>
      <c r="I75" t="n">
        <v>45.51</v>
      </c>
      <c r="J75" t="n">
        <v>54.14</v>
      </c>
      <c r="K75" t="n">
        <v>49.38</v>
      </c>
      <c r="L75" t="n">
        <v>70.06</v>
      </c>
      <c r="M75" t="n">
        <v>60.22</v>
      </c>
      <c r="N75" t="n">
        <v>71.51000000000001</v>
      </c>
      <c r="O75" t="n">
        <v>76.64</v>
      </c>
      <c r="P75" t="n">
        <v>84.44</v>
      </c>
      <c r="Q75" t="n">
        <v>80.56999999999999</v>
      </c>
      <c r="R75" t="n">
        <v>28.56</v>
      </c>
      <c r="S75" t="n">
        <v>28.2</v>
      </c>
      <c r="T75" t="n">
        <v>26.93</v>
      </c>
      <c r="U75" t="n">
        <v>26.4</v>
      </c>
      <c r="V75" t="n">
        <v>25.61</v>
      </c>
    </row>
    <row r="76">
      <c r="A76" s="5" t="inlineStr">
        <is>
          <t>Liquidität Dritten Grades</t>
        </is>
      </c>
      <c r="B76" s="5" t="inlineStr">
        <is>
          <t>Current Ratio in %</t>
        </is>
      </c>
      <c r="C76" t="n">
        <v>13.16</v>
      </c>
      <c r="D76" t="n">
        <v>24.53</v>
      </c>
      <c r="E76" t="n">
        <v>99.83</v>
      </c>
      <c r="F76" t="n">
        <v>241.79</v>
      </c>
      <c r="G76" t="n">
        <v>118.09</v>
      </c>
      <c r="H76" t="n">
        <v>83.33</v>
      </c>
      <c r="I76" t="n">
        <v>264.18</v>
      </c>
      <c r="J76" t="n">
        <v>199.34</v>
      </c>
      <c r="K76" t="n">
        <v>189.44</v>
      </c>
      <c r="L76" t="n">
        <v>375.45</v>
      </c>
      <c r="M76" t="n">
        <v>418.48</v>
      </c>
      <c r="N76" t="n">
        <v>652.9400000000001</v>
      </c>
      <c r="O76" t="n">
        <v>152.81</v>
      </c>
      <c r="P76" t="n">
        <v>356.52</v>
      </c>
      <c r="Q76" t="n">
        <v>495</v>
      </c>
      <c r="R76" t="inlineStr">
        <is>
          <t>-</t>
        </is>
      </c>
      <c r="S76" t="inlineStr">
        <is>
          <t>-</t>
        </is>
      </c>
      <c r="T76" t="inlineStr">
        <is>
          <t>-</t>
        </is>
      </c>
      <c r="U76" t="inlineStr">
        <is>
          <t>-</t>
        </is>
      </c>
      <c r="V76" t="inlineStr">
        <is>
          <t>-</t>
        </is>
      </c>
    </row>
    <row r="77">
      <c r="A77" s="5" t="inlineStr">
        <is>
          <t>Operativer Cashflow</t>
        </is>
      </c>
      <c r="B77" s="5" t="inlineStr">
        <is>
          <t>Operating Cashflow in M</t>
        </is>
      </c>
      <c r="C77" t="n">
        <v>908.0108</v>
      </c>
      <c r="D77" t="n">
        <v>795.6056</v>
      </c>
      <c r="E77" t="n">
        <v>1057.0872</v>
      </c>
      <c r="F77" t="n">
        <v>1126.4436</v>
      </c>
      <c r="G77" t="n">
        <v>863.04</v>
      </c>
      <c r="H77" t="n">
        <v>453.9902</v>
      </c>
      <c r="I77" t="n">
        <v>406.2257</v>
      </c>
      <c r="J77" t="n">
        <v>565.8956000000001</v>
      </c>
      <c r="K77" t="n">
        <v>301.6208</v>
      </c>
      <c r="L77" t="n">
        <v>11293.92</v>
      </c>
      <c r="M77" t="n">
        <v>293.208</v>
      </c>
      <c r="N77" t="n">
        <v>290.244</v>
      </c>
      <c r="O77" t="n">
        <v>197.904</v>
      </c>
      <c r="P77" t="n">
        <v>742.596</v>
      </c>
      <c r="Q77" t="n">
        <v>695.172</v>
      </c>
      <c r="R77" t="n">
        <v>476.52</v>
      </c>
      <c r="S77" t="n">
        <v>428.412</v>
      </c>
      <c r="T77" t="n">
        <v>537.168</v>
      </c>
      <c r="U77" t="n">
        <v>421.8</v>
      </c>
      <c r="V77" t="n">
        <v>652.308</v>
      </c>
    </row>
    <row r="78">
      <c r="A78" s="5" t="inlineStr">
        <is>
          <t>Aktienrückkauf</t>
        </is>
      </c>
      <c r="B78" s="5" t="inlineStr">
        <is>
          <t>Share Buyback in M</t>
        </is>
      </c>
      <c r="C78" t="n">
        <v>0</v>
      </c>
      <c r="D78" t="n">
        <v>0</v>
      </c>
      <c r="E78" t="n">
        <v>0</v>
      </c>
      <c r="F78" t="n">
        <v>-17.72</v>
      </c>
      <c r="G78" t="n">
        <v>-16.51</v>
      </c>
      <c r="H78" t="n">
        <v>0</v>
      </c>
      <c r="I78" t="n">
        <v>0</v>
      </c>
      <c r="J78" t="n">
        <v>-11.37</v>
      </c>
      <c r="K78" t="n">
        <v>-0.01999999999999602</v>
      </c>
      <c r="L78" t="n">
        <v>-11.3</v>
      </c>
      <c r="M78" t="n">
        <v>0</v>
      </c>
      <c r="N78" t="n">
        <v>0</v>
      </c>
      <c r="O78" t="n">
        <v>0</v>
      </c>
      <c r="P78" t="n">
        <v>0</v>
      </c>
      <c r="Q78" t="n">
        <v>0</v>
      </c>
      <c r="R78" t="n">
        <v>0</v>
      </c>
      <c r="S78" t="n">
        <v>0</v>
      </c>
      <c r="T78" t="n">
        <v>0</v>
      </c>
      <c r="U78" t="n">
        <v>0</v>
      </c>
      <c r="V78" t="inlineStr">
        <is>
          <t>-</t>
        </is>
      </c>
    </row>
    <row r="79">
      <c r="A79" s="5" t="inlineStr">
        <is>
          <t>Umsatzwachstum 1J in %</t>
        </is>
      </c>
      <c r="B79" s="5" t="inlineStr">
        <is>
          <t>Revenue Growth 1Y in %</t>
        </is>
      </c>
      <c r="C79" t="n">
        <v>1.9</v>
      </c>
      <c r="D79" t="n">
        <v>12.9</v>
      </c>
      <c r="E79" t="n">
        <v>19.23</v>
      </c>
      <c r="F79" t="n">
        <v>-8.24</v>
      </c>
      <c r="G79" t="n">
        <v>-17.48</v>
      </c>
      <c r="H79" t="n">
        <v>4.04</v>
      </c>
      <c r="I79" t="n">
        <v>22.22</v>
      </c>
      <c r="J79" t="n">
        <v>-13.83</v>
      </c>
      <c r="K79" t="n">
        <v>28.77</v>
      </c>
      <c r="L79" t="n">
        <v>-26.26</v>
      </c>
      <c r="M79" t="n">
        <v>6.45</v>
      </c>
      <c r="N79" t="n">
        <v>45.31</v>
      </c>
      <c r="O79" t="n">
        <v>4.92</v>
      </c>
      <c r="P79" t="n">
        <v>-7.58</v>
      </c>
      <c r="Q79" t="n">
        <v>1.54</v>
      </c>
      <c r="R79" t="n">
        <v>4.84</v>
      </c>
      <c r="S79" t="n">
        <v>-1.59</v>
      </c>
      <c r="T79" t="n">
        <v>-1.56</v>
      </c>
      <c r="U79" t="inlineStr">
        <is>
          <t>-</t>
        </is>
      </c>
      <c r="V79" t="inlineStr">
        <is>
          <t>-</t>
        </is>
      </c>
    </row>
    <row r="80">
      <c r="A80" s="5" t="inlineStr">
        <is>
          <t>Umsatzwachstum 3J in %</t>
        </is>
      </c>
      <c r="B80" s="5" t="inlineStr">
        <is>
          <t>Revenue Growth 3Y in %</t>
        </is>
      </c>
      <c r="C80" t="n">
        <v>11.34</v>
      </c>
      <c r="D80" t="n">
        <v>7.96</v>
      </c>
      <c r="E80" t="n">
        <v>-2.16</v>
      </c>
      <c r="F80" t="n">
        <v>-7.23</v>
      </c>
      <c r="G80" t="n">
        <v>2.93</v>
      </c>
      <c r="H80" t="n">
        <v>4.14</v>
      </c>
      <c r="I80" t="n">
        <v>12.39</v>
      </c>
      <c r="J80" t="n">
        <v>-3.77</v>
      </c>
      <c r="K80" t="n">
        <v>2.99</v>
      </c>
      <c r="L80" t="n">
        <v>8.5</v>
      </c>
      <c r="M80" t="n">
        <v>18.89</v>
      </c>
      <c r="N80" t="n">
        <v>14.22</v>
      </c>
      <c r="O80" t="n">
        <v>-0.37</v>
      </c>
      <c r="P80" t="n">
        <v>-0.4</v>
      </c>
      <c r="Q80" t="n">
        <v>1.6</v>
      </c>
      <c r="R80" t="n">
        <v>0.5600000000000001</v>
      </c>
      <c r="S80" t="n">
        <v>-1.05</v>
      </c>
      <c r="T80" t="inlineStr">
        <is>
          <t>-</t>
        </is>
      </c>
      <c r="U80" t="inlineStr">
        <is>
          <t>-</t>
        </is>
      </c>
      <c r="V80" t="inlineStr">
        <is>
          <t>-</t>
        </is>
      </c>
    </row>
    <row r="81">
      <c r="A81" s="5" t="inlineStr">
        <is>
          <t>Umsatzwachstum 5J in %</t>
        </is>
      </c>
      <c r="B81" s="5" t="inlineStr">
        <is>
          <t>Revenue Growth 5Y in %</t>
        </is>
      </c>
      <c r="C81" t="n">
        <v>1.66</v>
      </c>
      <c r="D81" t="n">
        <v>2.09</v>
      </c>
      <c r="E81" t="n">
        <v>3.95</v>
      </c>
      <c r="F81" t="n">
        <v>-2.66</v>
      </c>
      <c r="G81" t="n">
        <v>4.74</v>
      </c>
      <c r="H81" t="n">
        <v>2.99</v>
      </c>
      <c r="I81" t="n">
        <v>3.47</v>
      </c>
      <c r="J81" t="n">
        <v>8.09</v>
      </c>
      <c r="K81" t="n">
        <v>11.84</v>
      </c>
      <c r="L81" t="n">
        <v>4.57</v>
      </c>
      <c r="M81" t="n">
        <v>10.13</v>
      </c>
      <c r="N81" t="n">
        <v>9.81</v>
      </c>
      <c r="O81" t="n">
        <v>0.43</v>
      </c>
      <c r="P81" t="n">
        <v>-0.87</v>
      </c>
      <c r="Q81" t="n">
        <v>0.65</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2.32</v>
      </c>
      <c r="D82" t="n">
        <v>2.78</v>
      </c>
      <c r="E82" t="n">
        <v>6.02</v>
      </c>
      <c r="F82" t="n">
        <v>4.59</v>
      </c>
      <c r="G82" t="n">
        <v>4.66</v>
      </c>
      <c r="H82" t="n">
        <v>6.56</v>
      </c>
      <c r="I82" t="n">
        <v>6.64</v>
      </c>
      <c r="J82" t="n">
        <v>4.26</v>
      </c>
      <c r="K82" t="n">
        <v>5.48</v>
      </c>
      <c r="L82" t="n">
        <v>2.61</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-7.73</v>
      </c>
      <c r="D83" t="n">
        <v>9.6</v>
      </c>
      <c r="E83" t="n">
        <v>1.72</v>
      </c>
      <c r="F83" t="n">
        <v>26.09</v>
      </c>
      <c r="G83" t="n">
        <v>-19.3</v>
      </c>
      <c r="H83" t="n">
        <v>101.18</v>
      </c>
      <c r="I83" t="n">
        <v>10.39</v>
      </c>
      <c r="J83" t="n">
        <v>-2.53</v>
      </c>
      <c r="K83" t="n">
        <v>43.64</v>
      </c>
      <c r="L83" t="n">
        <v>7.84</v>
      </c>
      <c r="M83" t="n">
        <v>-70.52</v>
      </c>
      <c r="N83" t="n">
        <v>-66.86</v>
      </c>
      <c r="O83" t="n">
        <v>361.95</v>
      </c>
      <c r="P83" t="n">
        <v>73.84999999999999</v>
      </c>
      <c r="Q83" t="n">
        <v>-5.8</v>
      </c>
      <c r="R83" t="n">
        <v>-4.17</v>
      </c>
      <c r="S83" t="n">
        <v>-7.69</v>
      </c>
      <c r="T83" t="inlineStr">
        <is>
          <t>-</t>
        </is>
      </c>
      <c r="U83" t="n">
        <v>13.04</v>
      </c>
      <c r="V83" t="inlineStr">
        <is>
          <t>-</t>
        </is>
      </c>
    </row>
    <row r="84">
      <c r="A84" s="5" t="inlineStr">
        <is>
          <t>Gewinnwachstum 3J in %</t>
        </is>
      </c>
      <c r="B84" s="5" t="inlineStr">
        <is>
          <t>Earnings Growth 3Y in %</t>
        </is>
      </c>
      <c r="C84" t="n">
        <v>1.2</v>
      </c>
      <c r="D84" t="n">
        <v>12.47</v>
      </c>
      <c r="E84" t="n">
        <v>2.84</v>
      </c>
      <c r="F84" t="n">
        <v>35.99</v>
      </c>
      <c r="G84" t="n">
        <v>30.76</v>
      </c>
      <c r="H84" t="n">
        <v>36.35</v>
      </c>
      <c r="I84" t="n">
        <v>17.17</v>
      </c>
      <c r="J84" t="n">
        <v>16.32</v>
      </c>
      <c r="K84" t="n">
        <v>-6.35</v>
      </c>
      <c r="L84" t="n">
        <v>-43.18</v>
      </c>
      <c r="M84" t="n">
        <v>74.86</v>
      </c>
      <c r="N84" t="n">
        <v>122.98</v>
      </c>
      <c r="O84" t="n">
        <v>143.33</v>
      </c>
      <c r="P84" t="n">
        <v>21.29</v>
      </c>
      <c r="Q84" t="n">
        <v>-5.89</v>
      </c>
      <c r="R84" t="n">
        <v>-3.95</v>
      </c>
      <c r="S84" t="n">
        <v>1.78</v>
      </c>
      <c r="T84" t="inlineStr">
        <is>
          <t>-</t>
        </is>
      </c>
      <c r="U84" t="inlineStr">
        <is>
          <t>-</t>
        </is>
      </c>
      <c r="V84" t="inlineStr">
        <is>
          <t>-</t>
        </is>
      </c>
    </row>
    <row r="85">
      <c r="A85" s="5" t="inlineStr">
        <is>
          <t>Gewinnwachstum 5J in %</t>
        </is>
      </c>
      <c r="B85" s="5" t="inlineStr">
        <is>
          <t>Earnings Growth 5Y in %</t>
        </is>
      </c>
      <c r="C85" t="n">
        <v>2.08</v>
      </c>
      <c r="D85" t="n">
        <v>23.86</v>
      </c>
      <c r="E85" t="n">
        <v>24.02</v>
      </c>
      <c r="F85" t="n">
        <v>23.17</v>
      </c>
      <c r="G85" t="n">
        <v>26.68</v>
      </c>
      <c r="H85" t="n">
        <v>32.1</v>
      </c>
      <c r="I85" t="n">
        <v>-2.24</v>
      </c>
      <c r="J85" t="n">
        <v>-17.69</v>
      </c>
      <c r="K85" t="n">
        <v>55.21</v>
      </c>
      <c r="L85" t="n">
        <v>61.25</v>
      </c>
      <c r="M85" t="n">
        <v>58.52</v>
      </c>
      <c r="N85" t="n">
        <v>71.79000000000001</v>
      </c>
      <c r="O85" t="n">
        <v>83.63</v>
      </c>
      <c r="P85" t="n">
        <v>11.24</v>
      </c>
      <c r="Q85" t="n">
        <v>-0.92</v>
      </c>
      <c r="R85" t="inlineStr">
        <is>
          <t>-</t>
        </is>
      </c>
      <c r="S85" t="inlineStr">
        <is>
          <t>-</t>
        </is>
      </c>
      <c r="T85" t="inlineStr">
        <is>
          <t>-</t>
        </is>
      </c>
      <c r="U85" t="inlineStr">
        <is>
          <t>-</t>
        </is>
      </c>
      <c r="V85" t="inlineStr">
        <is>
          <t>-</t>
        </is>
      </c>
    </row>
    <row r="86">
      <c r="A86" s="5" t="inlineStr">
        <is>
          <t>Gewinnwachstum 10J in %</t>
        </is>
      </c>
      <c r="B86" s="5" t="inlineStr">
        <is>
          <t>Earnings Growth 10Y in %</t>
        </is>
      </c>
      <c r="C86" t="n">
        <v>17.09</v>
      </c>
      <c r="D86" t="n">
        <v>10.81</v>
      </c>
      <c r="E86" t="n">
        <v>3.17</v>
      </c>
      <c r="F86" t="n">
        <v>39.19</v>
      </c>
      <c r="G86" t="n">
        <v>43.96</v>
      </c>
      <c r="H86" t="n">
        <v>45.31</v>
      </c>
      <c r="I86" t="n">
        <v>34.78</v>
      </c>
      <c r="J86" t="n">
        <v>32.97</v>
      </c>
      <c r="K86" t="n">
        <v>33.22</v>
      </c>
      <c r="L86" t="n">
        <v>30.16</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21.35</v>
      </c>
      <c r="D87" t="n">
        <v>1.47</v>
      </c>
      <c r="E87" t="n">
        <v>1.87</v>
      </c>
      <c r="F87" t="n">
        <v>1.5</v>
      </c>
      <c r="G87" t="n">
        <v>1.44</v>
      </c>
      <c r="H87" t="n">
        <v>0.67</v>
      </c>
      <c r="I87" t="n">
        <v>-17.23</v>
      </c>
      <c r="J87" t="n">
        <v>-2.13</v>
      </c>
      <c r="K87" t="n">
        <v>0.5</v>
      </c>
      <c r="L87" t="n">
        <v>0.58</v>
      </c>
      <c r="M87" t="n">
        <v>0.62</v>
      </c>
      <c r="N87" t="n">
        <v>0.11</v>
      </c>
      <c r="O87" t="n">
        <v>0.05</v>
      </c>
      <c r="P87" t="n">
        <v>2.06</v>
      </c>
      <c r="Q87" t="n">
        <v>-37.61</v>
      </c>
      <c r="R87" t="inlineStr">
        <is>
          <t>-</t>
        </is>
      </c>
      <c r="S87" t="inlineStr">
        <is>
          <t>-</t>
        </is>
      </c>
      <c r="T87" t="inlineStr">
        <is>
          <t>-</t>
        </is>
      </c>
      <c r="U87" t="inlineStr">
        <is>
          <t>-</t>
        </is>
      </c>
      <c r="V87" t="inlineStr">
        <is>
          <t>-</t>
        </is>
      </c>
    </row>
    <row r="88">
      <c r="A88" s="5" t="inlineStr">
        <is>
          <t>EBIT-Wachstum 1J in %</t>
        </is>
      </c>
      <c r="B88" s="5" t="inlineStr">
        <is>
          <t>EBIT Growth 1Y in %</t>
        </is>
      </c>
      <c r="C88" t="n">
        <v>-2.91</v>
      </c>
      <c r="D88" t="n">
        <v>5.85</v>
      </c>
      <c r="E88" t="n">
        <v>2.52</v>
      </c>
      <c r="F88" t="n">
        <v>16.97</v>
      </c>
      <c r="G88" t="n">
        <v>-11.44</v>
      </c>
      <c r="H88" t="n">
        <v>47.12</v>
      </c>
      <c r="I88" t="n">
        <v>13.04</v>
      </c>
      <c r="J88" t="n">
        <v>7.6</v>
      </c>
      <c r="K88" t="n">
        <v>17.12</v>
      </c>
      <c r="L88" t="n">
        <v>40.38</v>
      </c>
      <c r="M88" t="n">
        <v>-50</v>
      </c>
      <c r="N88" t="n">
        <v>96.23</v>
      </c>
      <c r="O88" t="n">
        <v>17.78</v>
      </c>
      <c r="P88" t="n">
        <v>21.62</v>
      </c>
      <c r="Q88" t="n">
        <v>-15.91</v>
      </c>
      <c r="R88" t="n">
        <v>-1.12</v>
      </c>
      <c r="S88" t="n">
        <v>11.25</v>
      </c>
      <c r="T88" t="n">
        <v>-11.11</v>
      </c>
      <c r="U88" t="n">
        <v>1.12</v>
      </c>
      <c r="V88" t="inlineStr">
        <is>
          <t>-</t>
        </is>
      </c>
    </row>
    <row r="89">
      <c r="A89" s="5" t="inlineStr">
        <is>
          <t>EBIT-Wachstum 3J in %</t>
        </is>
      </c>
      <c r="B89" s="5" t="inlineStr">
        <is>
          <t>EBIT Growth 3Y in %</t>
        </is>
      </c>
      <c r="C89" t="n">
        <v>1.82</v>
      </c>
      <c r="D89" t="n">
        <v>8.449999999999999</v>
      </c>
      <c r="E89" t="n">
        <v>2.68</v>
      </c>
      <c r="F89" t="n">
        <v>17.55</v>
      </c>
      <c r="G89" t="n">
        <v>16.24</v>
      </c>
      <c r="H89" t="n">
        <v>22.59</v>
      </c>
      <c r="I89" t="n">
        <v>12.59</v>
      </c>
      <c r="J89" t="n">
        <v>21.7</v>
      </c>
      <c r="K89" t="n">
        <v>2.5</v>
      </c>
      <c r="L89" t="n">
        <v>28.87</v>
      </c>
      <c r="M89" t="n">
        <v>21.34</v>
      </c>
      <c r="N89" t="n">
        <v>45.21</v>
      </c>
      <c r="O89" t="n">
        <v>7.83</v>
      </c>
      <c r="P89" t="n">
        <v>1.53</v>
      </c>
      <c r="Q89" t="n">
        <v>-1.93</v>
      </c>
      <c r="R89" t="n">
        <v>-0.33</v>
      </c>
      <c r="S89" t="n">
        <v>0.42</v>
      </c>
      <c r="T89" t="inlineStr">
        <is>
          <t>-</t>
        </is>
      </c>
      <c r="U89" t="inlineStr">
        <is>
          <t>-</t>
        </is>
      </c>
      <c r="V89" t="inlineStr">
        <is>
          <t>-</t>
        </is>
      </c>
    </row>
    <row r="90">
      <c r="A90" s="5" t="inlineStr">
        <is>
          <t>EBIT-Wachstum 5J in %</t>
        </is>
      </c>
      <c r="B90" s="5" t="inlineStr">
        <is>
          <t>EBIT Growth 5Y in %</t>
        </is>
      </c>
      <c r="C90" t="n">
        <v>2.2</v>
      </c>
      <c r="D90" t="n">
        <v>12.2</v>
      </c>
      <c r="E90" t="n">
        <v>13.64</v>
      </c>
      <c r="F90" t="n">
        <v>14.66</v>
      </c>
      <c r="G90" t="n">
        <v>14.69</v>
      </c>
      <c r="H90" t="n">
        <v>25.05</v>
      </c>
      <c r="I90" t="n">
        <v>5.63</v>
      </c>
      <c r="J90" t="n">
        <v>22.27</v>
      </c>
      <c r="K90" t="n">
        <v>24.3</v>
      </c>
      <c r="L90" t="n">
        <v>25.2</v>
      </c>
      <c r="M90" t="n">
        <v>13.94</v>
      </c>
      <c r="N90" t="n">
        <v>23.72</v>
      </c>
      <c r="O90" t="n">
        <v>6.72</v>
      </c>
      <c r="P90" t="n">
        <v>0.95</v>
      </c>
      <c r="Q90" t="n">
        <v>-3.15</v>
      </c>
      <c r="R90" t="inlineStr">
        <is>
          <t>-</t>
        </is>
      </c>
      <c r="S90" t="inlineStr">
        <is>
          <t>-</t>
        </is>
      </c>
      <c r="T90" t="inlineStr">
        <is>
          <t>-</t>
        </is>
      </c>
      <c r="U90" t="inlineStr">
        <is>
          <t>-</t>
        </is>
      </c>
      <c r="V90" t="inlineStr">
        <is>
          <t>-</t>
        </is>
      </c>
    </row>
    <row r="91">
      <c r="A91" s="5" t="inlineStr">
        <is>
          <t>EBIT-Wachstum 10J in %</t>
        </is>
      </c>
      <c r="B91" s="5" t="inlineStr">
        <is>
          <t>EBIT Growth 10Y in %</t>
        </is>
      </c>
      <c r="C91" t="n">
        <v>13.62</v>
      </c>
      <c r="D91" t="n">
        <v>8.92</v>
      </c>
      <c r="E91" t="n">
        <v>17.95</v>
      </c>
      <c r="F91" t="n">
        <v>19.48</v>
      </c>
      <c r="G91" t="n">
        <v>19.95</v>
      </c>
      <c r="H91" t="n">
        <v>19.5</v>
      </c>
      <c r="I91" t="n">
        <v>14.67</v>
      </c>
      <c r="J91" t="n">
        <v>14.5</v>
      </c>
      <c r="K91" t="n">
        <v>12.62</v>
      </c>
      <c r="L91" t="n">
        <v>11.02</v>
      </c>
      <c r="M91" t="inlineStr">
        <is>
          <t>-</t>
        </is>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14.13</v>
      </c>
      <c r="D92" t="n">
        <v>-24.74</v>
      </c>
      <c r="E92" t="n">
        <v>-6.16</v>
      </c>
      <c r="F92" t="n">
        <v>1.51</v>
      </c>
      <c r="G92" t="n">
        <v>39.48</v>
      </c>
      <c r="H92" t="n">
        <v>11.76</v>
      </c>
      <c r="I92" t="n">
        <v>-28.22</v>
      </c>
      <c r="J92" t="n">
        <v>40.72</v>
      </c>
      <c r="K92" t="n">
        <v>-97.33</v>
      </c>
      <c r="L92" t="n">
        <v>2475.43</v>
      </c>
      <c r="M92" t="n">
        <v>1.02</v>
      </c>
      <c r="N92" t="n">
        <v>46.66</v>
      </c>
      <c r="O92" t="n">
        <v>-73.34999999999999</v>
      </c>
      <c r="P92" t="n">
        <v>6.82</v>
      </c>
      <c r="Q92" t="n">
        <v>45.89</v>
      </c>
      <c r="R92" t="n">
        <v>11.23</v>
      </c>
      <c r="S92" t="n">
        <v>-20.25</v>
      </c>
      <c r="T92" t="n">
        <v>27.35</v>
      </c>
      <c r="U92" t="n">
        <v>-35.34</v>
      </c>
      <c r="V92" t="inlineStr">
        <is>
          <t>-</t>
        </is>
      </c>
    </row>
    <row r="93">
      <c r="A93" s="5" t="inlineStr">
        <is>
          <t>Op.Cashflow Wachstum 3J in %</t>
        </is>
      </c>
      <c r="B93" s="5" t="inlineStr">
        <is>
          <t>Op.Cashflow Wachstum 3Y in %</t>
        </is>
      </c>
      <c r="C93" t="n">
        <v>-5.59</v>
      </c>
      <c r="D93" t="n">
        <v>-9.800000000000001</v>
      </c>
      <c r="E93" t="n">
        <v>11.61</v>
      </c>
      <c r="F93" t="n">
        <v>17.58</v>
      </c>
      <c r="G93" t="n">
        <v>7.67</v>
      </c>
      <c r="H93" t="n">
        <v>8.09</v>
      </c>
      <c r="I93" t="n">
        <v>-28.28</v>
      </c>
      <c r="J93" t="n">
        <v>806.27</v>
      </c>
      <c r="K93" t="n">
        <v>793.04</v>
      </c>
      <c r="L93" t="n">
        <v>841.04</v>
      </c>
      <c r="M93" t="n">
        <v>-8.56</v>
      </c>
      <c r="N93" t="n">
        <v>-6.62</v>
      </c>
      <c r="O93" t="n">
        <v>-6.88</v>
      </c>
      <c r="P93" t="n">
        <v>21.31</v>
      </c>
      <c r="Q93" t="n">
        <v>12.29</v>
      </c>
      <c r="R93" t="n">
        <v>6.11</v>
      </c>
      <c r="S93" t="n">
        <v>-9.41</v>
      </c>
      <c r="T93" t="inlineStr">
        <is>
          <t>-</t>
        </is>
      </c>
      <c r="U93" t="inlineStr">
        <is>
          <t>-</t>
        </is>
      </c>
      <c r="V93" t="inlineStr">
        <is>
          <t>-</t>
        </is>
      </c>
    </row>
    <row r="94">
      <c r="A94" s="5" t="inlineStr">
        <is>
          <t>Op.Cashflow Wachstum 5J in %</t>
        </is>
      </c>
      <c r="B94" s="5" t="inlineStr">
        <is>
          <t>Op.Cashflow Wachstum 5Y in %</t>
        </is>
      </c>
      <c r="C94" t="n">
        <v>4.84</v>
      </c>
      <c r="D94" t="n">
        <v>4.37</v>
      </c>
      <c r="E94" t="n">
        <v>3.67</v>
      </c>
      <c r="F94" t="n">
        <v>13.05</v>
      </c>
      <c r="G94" t="n">
        <v>-6.72</v>
      </c>
      <c r="H94" t="n">
        <v>480.47</v>
      </c>
      <c r="I94" t="n">
        <v>478.32</v>
      </c>
      <c r="J94" t="n">
        <v>493.3</v>
      </c>
      <c r="K94" t="n">
        <v>470.49</v>
      </c>
      <c r="L94" t="n">
        <v>491.32</v>
      </c>
      <c r="M94" t="n">
        <v>5.41</v>
      </c>
      <c r="N94" t="n">
        <v>7.45</v>
      </c>
      <c r="O94" t="n">
        <v>-5.93</v>
      </c>
      <c r="P94" t="n">
        <v>14.21</v>
      </c>
      <c r="Q94" t="n">
        <v>5.78</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242.66</v>
      </c>
      <c r="D95" t="n">
        <v>241.35</v>
      </c>
      <c r="E95" t="n">
        <v>248.49</v>
      </c>
      <c r="F95" t="n">
        <v>241.77</v>
      </c>
      <c r="G95" t="n">
        <v>242.3</v>
      </c>
      <c r="H95" t="n">
        <v>242.94</v>
      </c>
      <c r="I95" t="n">
        <v>242.89</v>
      </c>
      <c r="J95" t="n">
        <v>243.68</v>
      </c>
      <c r="K95" t="n">
        <v>242.35</v>
      </c>
      <c r="L95" t="n">
        <v>248.55</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-70.59999999999999</v>
      </c>
      <c r="D96" t="n">
        <v>-28.3</v>
      </c>
      <c r="E96" t="n">
        <v>-0.1</v>
      </c>
      <c r="F96" t="n">
        <v>49.2</v>
      </c>
      <c r="G96" t="n">
        <v>5.3</v>
      </c>
      <c r="H96" t="n">
        <v>-2.7</v>
      </c>
      <c r="I96" t="n">
        <v>22</v>
      </c>
      <c r="J96" t="n">
        <v>15</v>
      </c>
      <c r="K96" t="n">
        <v>12.7</v>
      </c>
      <c r="L96" t="n">
        <v>61.7</v>
      </c>
      <c r="M96" t="n">
        <v>29.3</v>
      </c>
      <c r="N96" t="n">
        <v>47</v>
      </c>
      <c r="O96" t="n">
        <v>30.1</v>
      </c>
      <c r="P96" t="n">
        <v>11.8</v>
      </c>
      <c r="Q96" t="n">
        <v>7.9</v>
      </c>
      <c r="R96" t="n">
        <v>4.2</v>
      </c>
      <c r="S96" t="n">
        <v>4.4</v>
      </c>
      <c r="T96" t="n">
        <v>8.5</v>
      </c>
      <c r="U96" t="n">
        <v>8</v>
      </c>
      <c r="V96" t="n">
        <v>10.7</v>
      </c>
      <c r="W96" t="inlineStr">
        <is>
          <t>-</t>
        </is>
      </c>
    </row>
  </sheetData>
  <pageMargins bottom="1" footer="0.5" header="0.5" left="0.75" right="0.75" top="1"/>
</worksheet>
</file>

<file path=xl/worksheets/sheet28.xml><?xml version="1.0" encoding="utf-8"?>
<worksheet xmlns="http://schemas.openxmlformats.org/spreadsheetml/2006/main">
  <sheetPr>
    <outlinePr summaryBelow="1" summaryRight="1"/>
    <pageSetUpPr/>
  </sheetPr>
  <dimension ref="A1:Q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9"/>
    <col customWidth="1" max="14" min="14" width="22"/>
    <col customWidth="1" max="15" min="15" width="20"/>
    <col customWidth="1" max="16" min="16" width="10"/>
    <col customWidth="1" max="17" min="17" width="10"/>
  </cols>
  <sheetData>
    <row r="1">
      <c r="A1" s="1" t="inlineStr">
        <is>
          <t xml:space="preserve">HHLA </t>
        </is>
      </c>
      <c r="B1" s="2" t="inlineStr">
        <is>
          <t>WKN: A0S848  ISIN: DE000A0S8488  Symbol:HHFA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1885</t>
        </is>
      </c>
      <c r="C4" s="5" t="inlineStr">
        <is>
          <t>Telefon / Phone</t>
        </is>
      </c>
      <c r="D4" s="5" t="inlineStr"/>
      <c r="E4" t="inlineStr">
        <is>
          <t>+49-40-3088-0</t>
        </is>
      </c>
      <c r="G4" t="inlineStr">
        <is>
          <t>13.02.2020</t>
        </is>
      </c>
      <c r="H4" t="inlineStr">
        <is>
          <t>Preliminary Results</t>
        </is>
      </c>
      <c r="J4" t="inlineStr">
        <is>
          <t>Freie und Hansestadt Hamburg</t>
        </is>
      </c>
      <c r="L4" t="inlineStr">
        <is>
          <t>68,40%</t>
        </is>
      </c>
    </row>
    <row r="5">
      <c r="A5" s="5" t="inlineStr">
        <is>
          <t>Ticker</t>
        </is>
      </c>
      <c r="B5" t="inlineStr">
        <is>
          <t>HHFA</t>
        </is>
      </c>
      <c r="C5" s="5" t="inlineStr">
        <is>
          <t>Fax</t>
        </is>
      </c>
      <c r="D5" s="5" t="inlineStr"/>
      <c r="E5" t="inlineStr">
        <is>
          <t>+49-40-3088-3355</t>
        </is>
      </c>
      <c r="G5" t="inlineStr">
        <is>
          <t>25.03.2020</t>
        </is>
      </c>
      <c r="H5" t="inlineStr">
        <is>
          <t>Publication Of Annual Report</t>
        </is>
      </c>
      <c r="J5" t="inlineStr">
        <is>
          <t>First Eagle Investment Management, L.L.C.</t>
        </is>
      </c>
      <c r="L5" t="inlineStr">
        <is>
          <t>2,89%</t>
        </is>
      </c>
    </row>
    <row r="6">
      <c r="A6" s="5" t="inlineStr">
        <is>
          <t>Gelistet Seit / Listed Since</t>
        </is>
      </c>
      <c r="B6" t="inlineStr">
        <is>
          <t>02.11.2007</t>
        </is>
      </c>
      <c r="C6" s="5" t="inlineStr">
        <is>
          <t>Internet</t>
        </is>
      </c>
      <c r="D6" s="5" t="inlineStr"/>
      <c r="E6" t="inlineStr">
        <is>
          <t>http://www.hhla.de</t>
        </is>
      </c>
      <c r="G6" t="inlineStr">
        <is>
          <t>12.05.2020</t>
        </is>
      </c>
      <c r="H6" t="inlineStr">
        <is>
          <t>Result Q1</t>
        </is>
      </c>
      <c r="J6" t="inlineStr">
        <is>
          <t>Freefloat</t>
        </is>
      </c>
      <c r="L6" t="inlineStr">
        <is>
          <t>28,71%</t>
        </is>
      </c>
    </row>
    <row r="7">
      <c r="A7" s="5" t="inlineStr">
        <is>
          <t>Nominalwert / Nominal Value</t>
        </is>
      </c>
      <c r="B7" t="inlineStr">
        <is>
          <t>1,00</t>
        </is>
      </c>
      <c r="C7" s="5" t="inlineStr">
        <is>
          <t>E-Mail</t>
        </is>
      </c>
      <c r="D7" s="5" t="inlineStr"/>
      <c r="E7" t="inlineStr">
        <is>
          <t>info@hhla.de</t>
        </is>
      </c>
      <c r="G7" t="inlineStr">
        <is>
          <t>12.08.2020</t>
        </is>
      </c>
      <c r="H7" t="inlineStr">
        <is>
          <t>Score Half Year</t>
        </is>
      </c>
    </row>
    <row r="8">
      <c r="A8" s="5" t="inlineStr">
        <is>
          <t>Land / Country</t>
        </is>
      </c>
      <c r="B8" t="inlineStr">
        <is>
          <t>Deutschland</t>
        </is>
      </c>
      <c r="C8" s="5" t="inlineStr">
        <is>
          <t>Inv. Relations Telefon / Phone</t>
        </is>
      </c>
      <c r="D8" s="5" t="inlineStr"/>
      <c r="E8" t="inlineStr">
        <is>
          <t>+49-40-3088-3397</t>
        </is>
      </c>
      <c r="G8" t="inlineStr">
        <is>
          <t>20.08.2020</t>
        </is>
      </c>
      <c r="H8" t="inlineStr">
        <is>
          <t>Annual General Meeting</t>
        </is>
      </c>
    </row>
    <row r="9">
      <c r="A9" s="5" t="inlineStr">
        <is>
          <t>Währung / Currency</t>
        </is>
      </c>
      <c r="B9" t="inlineStr">
        <is>
          <t>EUR</t>
        </is>
      </c>
      <c r="C9" s="5" t="inlineStr">
        <is>
          <t>Kontaktperson / Contact Person</t>
        </is>
      </c>
      <c r="D9" s="5" t="inlineStr"/>
      <c r="E9" t="inlineStr">
        <is>
          <t>Stefanie Steiner</t>
        </is>
      </c>
      <c r="G9" t="inlineStr">
        <is>
          <t>12.11.2020</t>
        </is>
      </c>
      <c r="H9" t="inlineStr">
        <is>
          <t>Q3 Earnings</t>
        </is>
      </c>
    </row>
    <row r="10">
      <c r="A10" s="5" t="inlineStr">
        <is>
          <t>Branche / Industry</t>
        </is>
      </c>
      <c r="B10" t="inlineStr">
        <is>
          <t>Services</t>
        </is>
      </c>
      <c r="C10" s="5" t="inlineStr"/>
      <c r="D10" s="5" t="inlineStr"/>
    </row>
    <row r="11">
      <c r="A11" s="5" t="inlineStr">
        <is>
          <t>Sektor / Sector</t>
        </is>
      </c>
      <c r="B11" t="inlineStr">
        <is>
          <t>Various</t>
        </is>
      </c>
    </row>
    <row r="12">
      <c r="A12" s="5" t="inlineStr">
        <is>
          <t>Typ / Genre</t>
        </is>
      </c>
      <c r="B12" t="inlineStr">
        <is>
          <t>Namensaktie</t>
        </is>
      </c>
    </row>
    <row r="13">
      <c r="A13" s="5" t="inlineStr">
        <is>
          <t>Adresse / Address</t>
        </is>
      </c>
      <c r="B13" t="inlineStr">
        <is>
          <t>Hamburger Hafen und Logistik AGBei St. Annen 1  D-20457 Hamburg</t>
        </is>
      </c>
    </row>
    <row r="14">
      <c r="A14" s="5" t="inlineStr">
        <is>
          <t>Management</t>
        </is>
      </c>
      <c r="B14" t="inlineStr">
        <is>
          <t>Angela Titzrath, Jens Hansen, Dr. Roland Lappin, Torben Seebold</t>
        </is>
      </c>
    </row>
    <row r="15">
      <c r="A15" s="5" t="inlineStr">
        <is>
          <t>Aufsichtsrat / Board</t>
        </is>
      </c>
      <c r="B15" t="inlineStr">
        <is>
          <t>Rüdiger Grube, Berthold Bose, Dr. Norbert Kloppenburg, Thomas Lütje, Thomas Mendrzik, Dr. Isabella Niklas, Norbert Paulsen, Sonja Petersen, Dr. Sibylle Roggencamp, Prof. Dr. Burkhard Schwenker, Maya Schwiegershausen-Güth, Dr. Torsten Sevecke</t>
        </is>
      </c>
    </row>
    <row r="16">
      <c r="A16" s="5" t="inlineStr">
        <is>
          <t>Beschreibung</t>
        </is>
      </c>
      <c r="B16" t="inlineStr">
        <is>
          <t>Die Hamburger Hafen und Logistik AG (HHLA) ist einer der führenden Hafenlogistik-Konzerne in der europäischen Nordrange. Die Gesellschaft entwickelt und vermietet Immobilien am Standort Hamburg. Effiziente Containerterminals, leistungsorientierte Transportsysteme und umfassende Logistikdienstleistungen bilden ein komplettes Netzwerk zwischen Überseehafen und europäischem Hinterland. Den Großteil des Umschlags stellen dabei die Verbindungen nach Asien dar, welche über die Hälfte der See-Containerverladung ausmachen. Jedoch werden alle Märkte, von Europa über Nord- und Südamerika bis nach Afrika, bedient. Copyright 2014 FINANCE BASE AG</t>
        </is>
      </c>
    </row>
    <row r="17">
      <c r="A17" s="5" t="inlineStr">
        <is>
          <t>Profile</t>
        </is>
      </c>
      <c r="B17" t="inlineStr">
        <is>
          <t>The Hamburger Hafen und Logistik Aktiengesellschaft (HHLA) is one of the leading port logistics groups in the European North Range. The company develops and leases properties in Hamburg. Efficient container terminals, performance-oriented transport systems and comprehensive logistics services form a complete network between the overseas port and its European hinterland. The majority of the envelope make it the connections to Asia is making up container loading lake more than half of. However, all markets, from Europe to North and South America to Africa, served.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row>
    <row r="20">
      <c r="A20" s="5" t="inlineStr">
        <is>
          <t>Umsatz</t>
        </is>
      </c>
      <c r="B20" s="5" t="inlineStr">
        <is>
          <t>Revenue</t>
        </is>
      </c>
      <c r="C20" t="n">
        <v>1383</v>
      </c>
      <c r="D20" t="n">
        <v>1291</v>
      </c>
      <c r="E20" t="n">
        <v>1252</v>
      </c>
      <c r="F20" t="n">
        <v>1178</v>
      </c>
      <c r="G20" t="n">
        <v>1142</v>
      </c>
      <c r="H20" t="n">
        <v>1200</v>
      </c>
      <c r="I20" t="n">
        <v>1155</v>
      </c>
      <c r="J20" t="n">
        <v>1129</v>
      </c>
      <c r="K20" t="n">
        <v>1217</v>
      </c>
      <c r="L20" t="n">
        <v>1073</v>
      </c>
      <c r="M20" t="n">
        <v>990.7</v>
      </c>
      <c r="N20" t="n">
        <v>1327</v>
      </c>
      <c r="O20" t="n">
        <v>1180</v>
      </c>
      <c r="P20" t="n">
        <v>1017</v>
      </c>
      <c r="Q20" t="n">
        <v>832.9</v>
      </c>
    </row>
    <row r="21">
      <c r="A21" s="5" t="inlineStr">
        <is>
          <t>Bruttoergebnis vom Umsatz</t>
        </is>
      </c>
      <c r="B21" s="5" t="inlineStr">
        <is>
          <t>Gross Profit</t>
        </is>
      </c>
      <c r="C21" t="n">
        <v>987.7</v>
      </c>
      <c r="D21" t="n">
        <v>929.7</v>
      </c>
      <c r="E21" t="n">
        <v>886.4</v>
      </c>
      <c r="F21" t="n">
        <v>834.4</v>
      </c>
      <c r="G21" t="n">
        <v>788</v>
      </c>
      <c r="H21" t="n">
        <v>810.7</v>
      </c>
      <c r="I21" t="n">
        <v>784.7</v>
      </c>
      <c r="J21" t="n">
        <v>772.9</v>
      </c>
      <c r="K21" t="n">
        <v>792.2</v>
      </c>
      <c r="L21" t="n">
        <v>707</v>
      </c>
      <c r="M21" t="n">
        <v>653.3</v>
      </c>
      <c r="N21" t="n">
        <v>854.3</v>
      </c>
      <c r="O21" t="n">
        <v>736</v>
      </c>
      <c r="P21" t="n">
        <v>627.6</v>
      </c>
      <c r="Q21" t="n">
        <v>510.1</v>
      </c>
    </row>
    <row r="22">
      <c r="A22" s="5" t="inlineStr">
        <is>
          <t>Operatives Ergebnis (EBIT)</t>
        </is>
      </c>
      <c r="B22" s="5" t="inlineStr">
        <is>
          <t>EBIT Earning Before Interest &amp; Tax</t>
        </is>
      </c>
      <c r="C22" t="n">
        <v>221.2</v>
      </c>
      <c r="D22" t="n">
        <v>204.2</v>
      </c>
      <c r="E22" t="n">
        <v>173.2</v>
      </c>
      <c r="F22" t="n">
        <v>164</v>
      </c>
      <c r="G22" t="n">
        <v>156.5</v>
      </c>
      <c r="H22" t="n">
        <v>169.3</v>
      </c>
      <c r="I22" t="n">
        <v>158</v>
      </c>
      <c r="J22" t="n">
        <v>186.3</v>
      </c>
      <c r="K22" t="n">
        <v>207</v>
      </c>
      <c r="L22" t="n">
        <v>192.9</v>
      </c>
      <c r="M22" t="n">
        <v>160.2</v>
      </c>
      <c r="N22" t="n">
        <v>355.1</v>
      </c>
      <c r="O22" t="n">
        <v>287.6</v>
      </c>
      <c r="P22" t="n">
        <v>218.1</v>
      </c>
      <c r="Q22" t="n">
        <v>146.6</v>
      </c>
    </row>
    <row r="23">
      <c r="A23" s="5" t="inlineStr">
        <is>
          <t>Finanzergebnis</t>
        </is>
      </c>
      <c r="B23" s="5" t="inlineStr">
        <is>
          <t>Financial Result</t>
        </is>
      </c>
      <c r="C23" t="n">
        <v>-35.1</v>
      </c>
      <c r="D23" t="n">
        <v>-20.6</v>
      </c>
      <c r="E23" t="n">
        <v>-25.9</v>
      </c>
      <c r="F23" t="n">
        <v>-18</v>
      </c>
      <c r="G23" t="n">
        <v>-28.7</v>
      </c>
      <c r="H23" t="n">
        <v>-39.2</v>
      </c>
      <c r="I23" t="n">
        <v>-40.7</v>
      </c>
      <c r="J23" t="n">
        <v>-31.9</v>
      </c>
      <c r="K23" t="n">
        <v>-32.2</v>
      </c>
      <c r="L23" t="n">
        <v>-34.4</v>
      </c>
      <c r="M23" t="n">
        <v>-34.2</v>
      </c>
      <c r="N23" t="n">
        <v>-31</v>
      </c>
      <c r="O23" t="n">
        <v>-30.7</v>
      </c>
      <c r="P23" t="n">
        <v>-31.3</v>
      </c>
      <c r="Q23" t="n">
        <v>-32.9</v>
      </c>
    </row>
    <row r="24">
      <c r="A24" s="5" t="inlineStr">
        <is>
          <t>Ergebnis vor Steuer (EBT)</t>
        </is>
      </c>
      <c r="B24" s="5" t="inlineStr">
        <is>
          <t>EBT Earning Before Tax</t>
        </is>
      </c>
      <c r="C24" t="n">
        <v>186.1</v>
      </c>
      <c r="D24" t="n">
        <v>183.6</v>
      </c>
      <c r="E24" t="n">
        <v>147.3</v>
      </c>
      <c r="F24" t="n">
        <v>146</v>
      </c>
      <c r="G24" t="n">
        <v>127.8</v>
      </c>
      <c r="H24" t="n">
        <v>130.1</v>
      </c>
      <c r="I24" t="n">
        <v>117.3</v>
      </c>
      <c r="J24" t="n">
        <v>154.4</v>
      </c>
      <c r="K24" t="n">
        <v>174.8</v>
      </c>
      <c r="L24" t="n">
        <v>158.5</v>
      </c>
      <c r="M24" t="n">
        <v>126</v>
      </c>
      <c r="N24" t="n">
        <v>324.1</v>
      </c>
      <c r="O24" t="n">
        <v>256.9</v>
      </c>
      <c r="P24" t="n">
        <v>186.8</v>
      </c>
      <c r="Q24" t="n">
        <v>113.7</v>
      </c>
    </row>
    <row r="25">
      <c r="A25" s="5" t="inlineStr">
        <is>
          <t>Steuern auf Einkommen und Ertrag</t>
        </is>
      </c>
      <c r="B25" s="5" t="inlineStr">
        <is>
          <t>Taxes on income and earnings</t>
        </is>
      </c>
      <c r="C25" t="n">
        <v>49.1</v>
      </c>
      <c r="D25" t="n">
        <v>45.1</v>
      </c>
      <c r="E25" t="n">
        <v>41.4</v>
      </c>
      <c r="F25" t="n">
        <v>41</v>
      </c>
      <c r="G25" t="n">
        <v>32</v>
      </c>
      <c r="H25" t="n">
        <v>39.6</v>
      </c>
      <c r="I25" t="n">
        <v>36.9</v>
      </c>
      <c r="J25" t="n">
        <v>41.6</v>
      </c>
      <c r="K25" t="n">
        <v>56.1</v>
      </c>
      <c r="L25" t="n">
        <v>44.6</v>
      </c>
      <c r="M25" t="n">
        <v>36.9</v>
      </c>
      <c r="N25" t="n">
        <v>106.6</v>
      </c>
      <c r="O25" t="n">
        <v>104.9</v>
      </c>
      <c r="P25" t="n">
        <v>69.8</v>
      </c>
      <c r="Q25" t="n">
        <v>44.3</v>
      </c>
    </row>
    <row r="26">
      <c r="A26" s="5" t="inlineStr">
        <is>
          <t>Ergebnis nach Steuer</t>
        </is>
      </c>
      <c r="B26" s="5" t="inlineStr">
        <is>
          <t>Earnings after tax</t>
        </is>
      </c>
      <c r="C26" t="n">
        <v>137.1</v>
      </c>
      <c r="D26" t="n">
        <v>138.5</v>
      </c>
      <c r="E26" t="n">
        <v>105.9</v>
      </c>
      <c r="F26" t="n">
        <v>105.1</v>
      </c>
      <c r="G26" t="n">
        <v>95.8</v>
      </c>
      <c r="H26" t="n">
        <v>90.59999999999999</v>
      </c>
      <c r="I26" t="n">
        <v>80.40000000000001</v>
      </c>
      <c r="J26" t="n">
        <v>111.8</v>
      </c>
      <c r="K26" t="n">
        <v>118.8</v>
      </c>
      <c r="L26" t="n">
        <v>113.9</v>
      </c>
      <c r="M26" t="n">
        <v>89.09999999999999</v>
      </c>
      <c r="N26" t="n">
        <v>217.5</v>
      </c>
      <c r="O26" t="n">
        <v>152</v>
      </c>
      <c r="P26" t="n">
        <v>116.9</v>
      </c>
      <c r="Q26" t="n">
        <v>69.40000000000001</v>
      </c>
    </row>
    <row r="27">
      <c r="A27" s="5" t="inlineStr">
        <is>
          <t>Minderheitenanteil</t>
        </is>
      </c>
      <c r="B27" s="5" t="inlineStr">
        <is>
          <t>Minority Share</t>
        </is>
      </c>
      <c r="C27" t="n">
        <v>-33.8</v>
      </c>
      <c r="D27" t="n">
        <v>-26.2</v>
      </c>
      <c r="E27" t="n">
        <v>-24.8</v>
      </c>
      <c r="F27" t="n">
        <v>-32</v>
      </c>
      <c r="G27" t="n">
        <v>-29.2</v>
      </c>
      <c r="H27" t="n">
        <v>-31.6</v>
      </c>
      <c r="I27" t="n">
        <v>-26.1</v>
      </c>
      <c r="J27" t="n">
        <v>-39.4</v>
      </c>
      <c r="K27" t="n">
        <v>-29.5</v>
      </c>
      <c r="L27" t="n">
        <v>-37.7</v>
      </c>
      <c r="M27" t="n">
        <v>-36.1</v>
      </c>
      <c r="N27" t="n">
        <v>-57.2</v>
      </c>
      <c r="O27" t="n">
        <v>-40.7</v>
      </c>
      <c r="P27" t="n">
        <v>-19.8</v>
      </c>
      <c r="Q27" t="n">
        <v>-12.2</v>
      </c>
    </row>
    <row r="28">
      <c r="A28" s="5" t="inlineStr">
        <is>
          <t>Jahresüberschuss/-fehlbetrag</t>
        </is>
      </c>
      <c r="B28" s="5" t="inlineStr">
        <is>
          <t>Net Profit</t>
        </is>
      </c>
      <c r="C28" t="n">
        <v>103.3</v>
      </c>
      <c r="D28" t="n">
        <v>112.3</v>
      </c>
      <c r="E28" t="n">
        <v>81.09999999999999</v>
      </c>
      <c r="F28" t="n">
        <v>73</v>
      </c>
      <c r="G28" t="n">
        <v>66.7</v>
      </c>
      <c r="H28" t="n">
        <v>58.9</v>
      </c>
      <c r="I28" t="n">
        <v>54.3</v>
      </c>
      <c r="J28" t="n">
        <v>72.40000000000001</v>
      </c>
      <c r="K28" t="n">
        <v>89.3</v>
      </c>
      <c r="L28" t="n">
        <v>76.2</v>
      </c>
      <c r="M28" t="n">
        <v>53</v>
      </c>
      <c r="N28" t="n">
        <v>160.4</v>
      </c>
      <c r="O28" t="n">
        <v>111.3</v>
      </c>
      <c r="P28" t="n">
        <v>97.09999999999999</v>
      </c>
      <c r="Q28" t="n">
        <v>57.2</v>
      </c>
    </row>
    <row r="29">
      <c r="A29" s="5" t="inlineStr">
        <is>
          <t>Summe Umlaufvermögen</t>
        </is>
      </c>
      <c r="B29" s="5" t="inlineStr">
        <is>
          <t>Current Assets</t>
        </is>
      </c>
      <c r="C29" t="n">
        <v>485.7</v>
      </c>
      <c r="D29" t="n">
        <v>526</v>
      </c>
      <c r="E29" t="n">
        <v>487.3</v>
      </c>
      <c r="F29" t="n">
        <v>483.9</v>
      </c>
      <c r="G29" t="n">
        <v>444.5</v>
      </c>
      <c r="H29" t="n">
        <v>480</v>
      </c>
      <c r="I29" t="n">
        <v>434.8</v>
      </c>
      <c r="J29" t="n">
        <v>443.9</v>
      </c>
      <c r="K29" t="n">
        <v>531.5</v>
      </c>
      <c r="L29" t="n">
        <v>424.5</v>
      </c>
      <c r="M29" t="n">
        <v>365.6</v>
      </c>
      <c r="N29" t="n">
        <v>438.3</v>
      </c>
      <c r="O29" t="n">
        <v>440.9</v>
      </c>
      <c r="P29" t="n">
        <v>222</v>
      </c>
      <c r="Q29" t="n">
        <v>249.2</v>
      </c>
    </row>
    <row r="30">
      <c r="A30" s="5" t="inlineStr">
        <is>
          <t>Summe Anlagevermögen</t>
        </is>
      </c>
      <c r="B30" s="5" t="inlineStr">
        <is>
          <t>Fixed Assets</t>
        </is>
      </c>
      <c r="C30" t="n">
        <v>2124</v>
      </c>
      <c r="D30" t="n">
        <v>1447</v>
      </c>
      <c r="E30" t="n">
        <v>1348</v>
      </c>
      <c r="F30" t="n">
        <v>1329</v>
      </c>
      <c r="G30" t="n">
        <v>1306</v>
      </c>
      <c r="H30" t="n">
        <v>1308</v>
      </c>
      <c r="I30" t="n">
        <v>1297</v>
      </c>
      <c r="J30" t="n">
        <v>1325</v>
      </c>
      <c r="K30" t="n">
        <v>1280</v>
      </c>
      <c r="L30" t="n">
        <v>1291</v>
      </c>
      <c r="M30" t="n">
        <v>1225</v>
      </c>
      <c r="N30" t="n">
        <v>1174</v>
      </c>
      <c r="O30" t="n">
        <v>1043</v>
      </c>
      <c r="P30" t="n">
        <v>977.6</v>
      </c>
      <c r="Q30" t="n">
        <v>796.7</v>
      </c>
    </row>
    <row r="31">
      <c r="A31" s="5" t="inlineStr">
        <is>
          <t>Summe Aktiva</t>
        </is>
      </c>
      <c r="B31" s="5" t="inlineStr">
        <is>
          <t>Total Assets</t>
        </is>
      </c>
      <c r="C31" t="n">
        <v>2610</v>
      </c>
      <c r="D31" t="n">
        <v>1973</v>
      </c>
      <c r="E31" t="n">
        <v>1835</v>
      </c>
      <c r="F31" t="n">
        <v>1813</v>
      </c>
      <c r="G31" t="n">
        <v>1750</v>
      </c>
      <c r="H31" t="n">
        <v>1788</v>
      </c>
      <c r="I31" t="n">
        <v>1731</v>
      </c>
      <c r="J31" t="n">
        <v>1769</v>
      </c>
      <c r="K31" t="n">
        <v>1812</v>
      </c>
      <c r="L31" t="n">
        <v>1715</v>
      </c>
      <c r="M31" t="n">
        <v>1591</v>
      </c>
      <c r="N31" t="n">
        <v>1613</v>
      </c>
      <c r="O31" t="n">
        <v>1484</v>
      </c>
      <c r="P31" t="n">
        <v>1200</v>
      </c>
      <c r="Q31" t="n">
        <v>1046</v>
      </c>
    </row>
    <row r="32">
      <c r="A32" s="5" t="inlineStr">
        <is>
          <t>Summe kurzfristiges Fremdkapital</t>
        </is>
      </c>
      <c r="B32" s="5" t="inlineStr">
        <is>
          <t>Short-Term Debt</t>
        </is>
      </c>
      <c r="C32" t="n">
        <v>281.3</v>
      </c>
      <c r="D32" t="n">
        <v>243.4</v>
      </c>
      <c r="E32" t="n">
        <v>239.1</v>
      </c>
      <c r="F32" t="n">
        <v>214</v>
      </c>
      <c r="G32" t="n">
        <v>190.6</v>
      </c>
      <c r="H32" t="n">
        <v>322.5</v>
      </c>
      <c r="I32" t="n">
        <v>295</v>
      </c>
      <c r="J32" t="n">
        <v>326.5</v>
      </c>
      <c r="K32" t="n">
        <v>289.3</v>
      </c>
      <c r="L32" t="n">
        <v>298.2</v>
      </c>
      <c r="M32" t="n">
        <v>242.9</v>
      </c>
      <c r="N32" t="n">
        <v>278.9</v>
      </c>
      <c r="O32" t="n">
        <v>259.5</v>
      </c>
      <c r="P32" t="n">
        <v>204.6</v>
      </c>
      <c r="Q32" t="n">
        <v>167.6</v>
      </c>
    </row>
    <row r="33">
      <c r="A33" s="5" t="inlineStr">
        <is>
          <t>Summe langfristiges Fremdkapital</t>
        </is>
      </c>
      <c r="B33" s="5" t="inlineStr">
        <is>
          <t>Long-Term Debt</t>
        </is>
      </c>
      <c r="C33" t="n">
        <v>1750</v>
      </c>
      <c r="D33" t="n">
        <v>1115</v>
      </c>
      <c r="E33" t="n">
        <v>993.8</v>
      </c>
      <c r="F33" t="n">
        <v>1028</v>
      </c>
      <c r="G33" t="n">
        <v>979.2</v>
      </c>
      <c r="H33" t="n">
        <v>918.9</v>
      </c>
      <c r="I33" t="n">
        <v>836.3</v>
      </c>
      <c r="J33" t="n">
        <v>880</v>
      </c>
      <c r="K33" t="n">
        <v>877.6</v>
      </c>
      <c r="L33" t="n">
        <v>850</v>
      </c>
      <c r="M33" t="n">
        <v>710.6</v>
      </c>
      <c r="N33" t="n">
        <v>651</v>
      </c>
      <c r="O33" t="n">
        <v>654.8</v>
      </c>
      <c r="P33" t="n">
        <v>736.4</v>
      </c>
      <c r="Q33" t="n">
        <v>726.3</v>
      </c>
    </row>
    <row r="34">
      <c r="A34" s="5" t="inlineStr">
        <is>
          <t>Summe Fremdkapital</t>
        </is>
      </c>
      <c r="B34" s="5" t="inlineStr">
        <is>
          <t>Total Liabilities</t>
        </is>
      </c>
      <c r="C34" t="n">
        <v>2031</v>
      </c>
      <c r="D34" t="n">
        <v>1358</v>
      </c>
      <c r="E34" t="n">
        <v>1233</v>
      </c>
      <c r="F34" t="n">
        <v>1242</v>
      </c>
      <c r="G34" t="n">
        <v>1170</v>
      </c>
      <c r="H34" t="n">
        <v>1241</v>
      </c>
      <c r="I34" t="n">
        <v>1131</v>
      </c>
      <c r="J34" t="n">
        <v>1207</v>
      </c>
      <c r="K34" t="n">
        <v>1167</v>
      </c>
      <c r="L34" t="n">
        <v>1148</v>
      </c>
      <c r="M34" t="n">
        <v>953.5</v>
      </c>
      <c r="N34" t="n">
        <v>929.9</v>
      </c>
      <c r="O34" t="n">
        <v>914.3</v>
      </c>
      <c r="P34" t="n">
        <v>940.9</v>
      </c>
      <c r="Q34" t="n">
        <v>893.9</v>
      </c>
    </row>
    <row r="35">
      <c r="A35" s="5" t="inlineStr">
        <is>
          <t>Minderheitenanteil</t>
        </is>
      </c>
      <c r="B35" s="5" t="inlineStr">
        <is>
          <t>Minority Share</t>
        </is>
      </c>
      <c r="C35" t="n">
        <v>-10.9</v>
      </c>
      <c r="D35" t="n">
        <v>-8.800000000000001</v>
      </c>
      <c r="E35" t="n">
        <v>30.8</v>
      </c>
      <c r="F35" t="n">
        <v>32.1</v>
      </c>
      <c r="G35" t="n">
        <v>30.7</v>
      </c>
      <c r="H35" t="n">
        <v>29.2</v>
      </c>
      <c r="I35" t="n">
        <v>21.7</v>
      </c>
      <c r="J35" t="n">
        <v>-1.4</v>
      </c>
      <c r="K35" t="n">
        <v>4.3</v>
      </c>
      <c r="L35" t="n">
        <v>-12.3</v>
      </c>
      <c r="M35" t="n">
        <v>102.2</v>
      </c>
      <c r="N35" t="n">
        <v>108.5</v>
      </c>
      <c r="O35" t="n">
        <v>86.7</v>
      </c>
      <c r="P35" t="n">
        <v>50.1</v>
      </c>
      <c r="Q35" t="n">
        <v>34.1</v>
      </c>
    </row>
    <row r="36">
      <c r="A36" s="5" t="inlineStr">
        <is>
          <t>Summe Eigenkapital</t>
        </is>
      </c>
      <c r="B36" s="5" t="inlineStr">
        <is>
          <t>Equity</t>
        </is>
      </c>
      <c r="C36" t="n">
        <v>589.8</v>
      </c>
      <c r="D36" t="n">
        <v>623.6</v>
      </c>
      <c r="E36" t="n">
        <v>571.6</v>
      </c>
      <c r="F36" t="n">
        <v>538.7</v>
      </c>
      <c r="G36" t="n">
        <v>549.9</v>
      </c>
      <c r="H36" t="n">
        <v>517.5</v>
      </c>
      <c r="I36" t="n">
        <v>578.4</v>
      </c>
      <c r="J36" t="n">
        <v>563.4</v>
      </c>
      <c r="K36" t="n">
        <v>640.4</v>
      </c>
      <c r="L36" t="n">
        <v>579.3</v>
      </c>
      <c r="M36" t="n">
        <v>534.8</v>
      </c>
      <c r="N36" t="n">
        <v>574.1</v>
      </c>
      <c r="O36" t="n">
        <v>482.8</v>
      </c>
      <c r="P36" t="n">
        <v>208.6</v>
      </c>
      <c r="Q36" t="n">
        <v>117.8</v>
      </c>
    </row>
    <row r="37">
      <c r="A37" s="5" t="inlineStr">
        <is>
          <t>Summe Passiva</t>
        </is>
      </c>
      <c r="B37" s="5" t="inlineStr">
        <is>
          <t>Liabilities &amp; Shareholder Equity</t>
        </is>
      </c>
      <c r="C37" t="n">
        <v>2610</v>
      </c>
      <c r="D37" t="n">
        <v>1973</v>
      </c>
      <c r="E37" t="n">
        <v>1835</v>
      </c>
      <c r="F37" t="n">
        <v>1813</v>
      </c>
      <c r="G37" t="n">
        <v>1750</v>
      </c>
      <c r="H37" t="n">
        <v>1788</v>
      </c>
      <c r="I37" t="n">
        <v>1731</v>
      </c>
      <c r="J37" t="n">
        <v>1769</v>
      </c>
      <c r="K37" t="n">
        <v>1812</v>
      </c>
      <c r="L37" t="n">
        <v>1715</v>
      </c>
      <c r="M37" t="n">
        <v>1591</v>
      </c>
      <c r="N37" t="n">
        <v>1613</v>
      </c>
      <c r="O37" t="n">
        <v>1484</v>
      </c>
      <c r="P37" t="n">
        <v>1200</v>
      </c>
      <c r="Q37" t="n">
        <v>1046</v>
      </c>
    </row>
    <row r="38">
      <c r="A38" s="5" t="inlineStr">
        <is>
          <t>Mio.Aktien im Umlauf</t>
        </is>
      </c>
      <c r="B38" s="5" t="inlineStr">
        <is>
          <t>Million shares outstanding</t>
        </is>
      </c>
      <c r="C38" t="n">
        <v>72.75</v>
      </c>
      <c r="D38" t="n">
        <v>72.75</v>
      </c>
      <c r="E38" t="n">
        <v>72.75</v>
      </c>
      <c r="F38" t="n">
        <v>72.75</v>
      </c>
      <c r="G38" t="n">
        <v>72.75</v>
      </c>
      <c r="H38" t="n">
        <v>72.75</v>
      </c>
      <c r="I38" t="n">
        <v>72.75</v>
      </c>
      <c r="J38" t="n">
        <v>72.75</v>
      </c>
      <c r="K38" t="n">
        <v>72.68000000000001</v>
      </c>
      <c r="L38" t="n">
        <v>72.7</v>
      </c>
      <c r="M38" t="n">
        <v>72.7</v>
      </c>
      <c r="N38" t="n">
        <v>72.7</v>
      </c>
      <c r="O38" t="n">
        <v>72.59999999999999</v>
      </c>
      <c r="P38" t="inlineStr">
        <is>
          <t>-</t>
        </is>
      </c>
      <c r="Q38" t="inlineStr">
        <is>
          <t>-</t>
        </is>
      </c>
    </row>
    <row r="39">
      <c r="A39" s="5" t="inlineStr">
        <is>
          <t>Mio.Aktien im Umlauf</t>
        </is>
      </c>
      <c r="B39" s="5" t="inlineStr">
        <is>
          <t>Million shares outstanding</t>
        </is>
      </c>
      <c r="C39" t="n">
        <v>70.05</v>
      </c>
      <c r="D39" t="n">
        <v>70.05</v>
      </c>
      <c r="E39" t="n">
        <v>70.05</v>
      </c>
      <c r="F39" t="n">
        <v>70.05</v>
      </c>
      <c r="G39" t="n">
        <v>70.05</v>
      </c>
      <c r="H39" t="n">
        <v>70.05</v>
      </c>
      <c r="I39" t="n">
        <v>70.05</v>
      </c>
      <c r="J39" t="n">
        <v>70.05</v>
      </c>
      <c r="K39" t="n">
        <v>69.97</v>
      </c>
      <c r="L39" t="n">
        <v>69.97</v>
      </c>
      <c r="M39" t="n">
        <v>69.97</v>
      </c>
      <c r="N39" t="n">
        <v>69.97</v>
      </c>
      <c r="O39" t="n">
        <v>69.90000000000001</v>
      </c>
      <c r="P39" t="inlineStr">
        <is>
          <t>-</t>
        </is>
      </c>
      <c r="Q39" t="inlineStr">
        <is>
          <t>-</t>
        </is>
      </c>
    </row>
    <row r="40">
      <c r="A40" s="5" t="inlineStr">
        <is>
          <t>Gezeichnetes Kapital (in Mio.)</t>
        </is>
      </c>
      <c r="B40" s="5" t="inlineStr">
        <is>
          <t>Subscribed Capital in M</t>
        </is>
      </c>
      <c r="C40" t="n">
        <v>72.75</v>
      </c>
      <c r="D40" t="n">
        <v>72.75</v>
      </c>
      <c r="E40" t="n">
        <v>72.75</v>
      </c>
      <c r="F40" t="n">
        <v>72.75</v>
      </c>
      <c r="G40" t="n">
        <v>72.75</v>
      </c>
      <c r="H40" t="n">
        <v>72.75</v>
      </c>
      <c r="I40" t="n">
        <v>72.75</v>
      </c>
      <c r="J40" t="n">
        <v>72.75</v>
      </c>
      <c r="K40" t="n">
        <v>72.68000000000001</v>
      </c>
      <c r="L40" t="n">
        <v>72.7</v>
      </c>
      <c r="M40" t="n">
        <v>72.7</v>
      </c>
      <c r="N40" t="n">
        <v>72.7</v>
      </c>
      <c r="O40" t="n">
        <v>72.59999999999999</v>
      </c>
      <c r="P40" t="inlineStr">
        <is>
          <t>-</t>
        </is>
      </c>
      <c r="Q40" t="inlineStr">
        <is>
          <t>-</t>
        </is>
      </c>
    </row>
    <row r="41">
      <c r="A41" s="5" t="inlineStr">
        <is>
          <t>Ergebnis je Aktie (brutto)</t>
        </is>
      </c>
      <c r="B41" s="5" t="inlineStr">
        <is>
          <t>Earnings per share</t>
        </is>
      </c>
      <c r="C41" t="n">
        <v>2.56</v>
      </c>
      <c r="D41" t="n">
        <v>2.52</v>
      </c>
      <c r="E41" t="n">
        <v>2.02</v>
      </c>
      <c r="F41" t="n">
        <v>2.01</v>
      </c>
      <c r="G41" t="n">
        <v>1.76</v>
      </c>
      <c r="H41" t="n">
        <v>1.79</v>
      </c>
      <c r="I41" t="n">
        <v>1.61</v>
      </c>
      <c r="J41" t="n">
        <v>2.12</v>
      </c>
      <c r="K41" t="n">
        <v>2.41</v>
      </c>
      <c r="L41" t="n">
        <v>2.18</v>
      </c>
      <c r="M41" t="n">
        <v>1.73</v>
      </c>
      <c r="N41" t="n">
        <v>4.46</v>
      </c>
      <c r="O41" t="n">
        <v>3.54</v>
      </c>
      <c r="P41" t="inlineStr">
        <is>
          <t>-</t>
        </is>
      </c>
      <c r="Q41" t="inlineStr">
        <is>
          <t>-</t>
        </is>
      </c>
    </row>
    <row r="42">
      <c r="A42" s="5" t="inlineStr">
        <is>
          <t>Ergebnis je Aktie (unverwässert)</t>
        </is>
      </c>
      <c r="B42" s="5" t="inlineStr">
        <is>
          <t>Basic Earnings per share</t>
        </is>
      </c>
      <c r="C42" t="n">
        <v>1.42</v>
      </c>
      <c r="D42" t="n">
        <v>1.54</v>
      </c>
      <c r="E42" t="n">
        <v>1.11</v>
      </c>
      <c r="F42" t="n">
        <v>0.91</v>
      </c>
      <c r="G42" t="n">
        <v>0.84</v>
      </c>
      <c r="H42" t="n">
        <v>0.75</v>
      </c>
      <c r="I42" t="n">
        <v>0.6899999999999999</v>
      </c>
      <c r="J42" t="n">
        <v>0.95</v>
      </c>
      <c r="K42" t="n">
        <v>1.2</v>
      </c>
      <c r="L42" t="n">
        <v>1</v>
      </c>
      <c r="M42" t="n">
        <v>0.67</v>
      </c>
      <c r="N42" t="n">
        <v>2.21</v>
      </c>
      <c r="O42" t="n">
        <v>1.57</v>
      </c>
      <c r="P42" t="n">
        <v>1.38</v>
      </c>
      <c r="Q42" t="inlineStr">
        <is>
          <t>-</t>
        </is>
      </c>
    </row>
    <row r="43">
      <c r="A43" s="5" t="inlineStr">
        <is>
          <t>Ergebnis je Aktie (verwässert)</t>
        </is>
      </c>
      <c r="B43" s="5" t="inlineStr">
        <is>
          <t>Diluted Earnings per share</t>
        </is>
      </c>
      <c r="C43" t="n">
        <v>1.42</v>
      </c>
      <c r="D43" t="n">
        <v>1.54</v>
      </c>
      <c r="E43" t="n">
        <v>1.11</v>
      </c>
      <c r="F43" t="n">
        <v>0.91</v>
      </c>
      <c r="G43" t="n">
        <v>0.84</v>
      </c>
      <c r="H43" t="n">
        <v>0.75</v>
      </c>
      <c r="I43" t="n">
        <v>0.6899999999999999</v>
      </c>
      <c r="J43" t="n">
        <v>0.95</v>
      </c>
      <c r="K43" t="n">
        <v>1.2</v>
      </c>
      <c r="L43" t="n">
        <v>1</v>
      </c>
      <c r="M43" t="n">
        <v>0.67</v>
      </c>
      <c r="N43" t="n">
        <v>2.21</v>
      </c>
      <c r="O43" t="n">
        <v>1.57</v>
      </c>
      <c r="P43" t="n">
        <v>1.38</v>
      </c>
      <c r="Q43" t="inlineStr">
        <is>
          <t>-</t>
        </is>
      </c>
    </row>
    <row r="44">
      <c r="A44" s="5" t="inlineStr">
        <is>
          <t>Dividende je Aktie</t>
        </is>
      </c>
      <c r="B44" s="5" t="inlineStr">
        <is>
          <t>Dividend per share</t>
        </is>
      </c>
      <c r="C44" t="n">
        <v>0.7</v>
      </c>
      <c r="D44" t="n">
        <v>0.8</v>
      </c>
      <c r="E44" t="n">
        <v>0.67</v>
      </c>
      <c r="F44" t="n">
        <v>0.59</v>
      </c>
      <c r="G44" t="n">
        <v>0.59</v>
      </c>
      <c r="H44" t="n">
        <v>0.52</v>
      </c>
      <c r="I44" t="n">
        <v>0.45</v>
      </c>
      <c r="J44" t="n">
        <v>0.65</v>
      </c>
      <c r="K44" t="n">
        <v>0.65</v>
      </c>
      <c r="L44" t="n">
        <v>0.55</v>
      </c>
      <c r="M44" t="n">
        <v>0.4</v>
      </c>
      <c r="N44" t="n">
        <v>1</v>
      </c>
      <c r="O44" t="n">
        <v>0.85</v>
      </c>
      <c r="P44" t="n">
        <v>0.21</v>
      </c>
      <c r="Q44" t="n">
        <v>0.15</v>
      </c>
    </row>
    <row r="45">
      <c r="A45" s="5" t="inlineStr">
        <is>
          <t>Dividendenausschüttung in Mio</t>
        </is>
      </c>
      <c r="B45" s="5" t="inlineStr">
        <is>
          <t>Dividend Payment in M</t>
        </is>
      </c>
      <c r="C45" t="n">
        <v>49.03</v>
      </c>
      <c r="D45" t="n">
        <v>56.04</v>
      </c>
      <c r="E45" t="n">
        <v>46.93</v>
      </c>
      <c r="F45" t="n">
        <v>41.3</v>
      </c>
      <c r="G45" t="n">
        <v>41.3</v>
      </c>
      <c r="H45" t="n">
        <v>36.4</v>
      </c>
      <c r="I45" t="n">
        <v>31.5</v>
      </c>
      <c r="J45" t="n">
        <v>45.5</v>
      </c>
      <c r="K45" t="n">
        <v>45.5</v>
      </c>
      <c r="L45" t="n">
        <v>38.5</v>
      </c>
      <c r="M45" t="n">
        <v>25.3</v>
      </c>
      <c r="N45" t="n">
        <v>70</v>
      </c>
      <c r="O45" t="n">
        <v>59.4</v>
      </c>
      <c r="P45" t="n">
        <v>11</v>
      </c>
      <c r="Q45" t="n">
        <v>8</v>
      </c>
    </row>
    <row r="46">
      <c r="A46" s="5" t="inlineStr">
        <is>
          <t>Umsatz je Aktie</t>
        </is>
      </c>
      <c r="B46" s="5" t="inlineStr">
        <is>
          <t>Revenue per share</t>
        </is>
      </c>
      <c r="C46" t="n">
        <v>19</v>
      </c>
      <c r="D46" t="n">
        <v>17.75</v>
      </c>
      <c r="E46" t="n">
        <v>17.21</v>
      </c>
      <c r="F46" t="n">
        <v>16.19</v>
      </c>
      <c r="G46" t="n">
        <v>15.69</v>
      </c>
      <c r="H46" t="n">
        <v>16.49</v>
      </c>
      <c r="I46" t="n">
        <v>15.88</v>
      </c>
      <c r="J46" t="n">
        <v>15.51</v>
      </c>
      <c r="K46" t="n">
        <v>16.75</v>
      </c>
      <c r="L46" t="n">
        <v>14.76</v>
      </c>
      <c r="M46" t="n">
        <v>13.63</v>
      </c>
      <c r="N46" t="n">
        <v>18.25</v>
      </c>
      <c r="O46" t="n">
        <v>16.25</v>
      </c>
      <c r="P46" t="inlineStr">
        <is>
          <t>-</t>
        </is>
      </c>
      <c r="Q46" t="inlineStr">
        <is>
          <t>-</t>
        </is>
      </c>
    </row>
    <row r="47">
      <c r="A47" s="5" t="inlineStr">
        <is>
          <t>Buchwert je Aktie</t>
        </is>
      </c>
      <c r="B47" s="5" t="inlineStr">
        <is>
          <t>Book value per share</t>
        </is>
      </c>
      <c r="C47" t="n">
        <v>8.109999999999999</v>
      </c>
      <c r="D47" t="n">
        <v>8.57</v>
      </c>
      <c r="E47" t="n">
        <v>7.86</v>
      </c>
      <c r="F47" t="n">
        <v>7.4</v>
      </c>
      <c r="G47" t="n">
        <v>7.56</v>
      </c>
      <c r="H47" t="n">
        <v>7.11</v>
      </c>
      <c r="I47" t="n">
        <v>7.95</v>
      </c>
      <c r="J47" t="n">
        <v>7.74</v>
      </c>
      <c r="K47" t="n">
        <v>8.81</v>
      </c>
      <c r="L47" t="n">
        <v>7.97</v>
      </c>
      <c r="M47" t="n">
        <v>7.36</v>
      </c>
      <c r="N47" t="n">
        <v>7.9</v>
      </c>
      <c r="O47" t="n">
        <v>6.65</v>
      </c>
      <c r="P47" t="inlineStr">
        <is>
          <t>-</t>
        </is>
      </c>
      <c r="Q47" t="inlineStr">
        <is>
          <t>-</t>
        </is>
      </c>
    </row>
    <row r="48">
      <c r="A48" s="5" t="inlineStr">
        <is>
          <t>Cashflow je Aktie</t>
        </is>
      </c>
      <c r="B48" s="5" t="inlineStr">
        <is>
          <t>Cashflow per share</t>
        </is>
      </c>
      <c r="C48" t="n">
        <v>4.44</v>
      </c>
      <c r="D48" t="n">
        <v>3.2</v>
      </c>
      <c r="E48" t="n">
        <v>3.79</v>
      </c>
      <c r="F48" t="n">
        <v>3.22</v>
      </c>
      <c r="G48" t="n">
        <v>2.68</v>
      </c>
      <c r="H48" t="n">
        <v>3.21</v>
      </c>
      <c r="I48" t="n">
        <v>2.59</v>
      </c>
      <c r="J48" t="n">
        <v>2.89</v>
      </c>
      <c r="K48" t="n">
        <v>3.66</v>
      </c>
      <c r="L48" t="n">
        <v>2.85</v>
      </c>
      <c r="M48" t="n">
        <v>2.66</v>
      </c>
      <c r="N48" t="n">
        <v>4.7</v>
      </c>
      <c r="O48" t="n">
        <v>3.4</v>
      </c>
      <c r="P48" t="inlineStr">
        <is>
          <t>-</t>
        </is>
      </c>
      <c r="Q48" t="inlineStr">
        <is>
          <t>-</t>
        </is>
      </c>
    </row>
    <row r="49">
      <c r="A49" s="5" t="inlineStr">
        <is>
          <t>Bilanzsumme je Aktie</t>
        </is>
      </c>
      <c r="B49" s="5" t="inlineStr">
        <is>
          <t>Total assets per share</t>
        </is>
      </c>
      <c r="C49" t="n">
        <v>35.87</v>
      </c>
      <c r="D49" t="n">
        <v>27.12</v>
      </c>
      <c r="E49" t="n">
        <v>25.23</v>
      </c>
      <c r="F49" t="n">
        <v>24.92</v>
      </c>
      <c r="G49" t="n">
        <v>24.06</v>
      </c>
      <c r="H49" t="n">
        <v>24.58</v>
      </c>
      <c r="I49" t="n">
        <v>23.8</v>
      </c>
      <c r="J49" t="n">
        <v>24.31</v>
      </c>
      <c r="K49" t="n">
        <v>24.92</v>
      </c>
      <c r="L49" t="n">
        <v>23.59</v>
      </c>
      <c r="M49" t="n">
        <v>21.88</v>
      </c>
      <c r="N49" t="n">
        <v>22.18</v>
      </c>
      <c r="O49" t="n">
        <v>20.44</v>
      </c>
      <c r="P49" t="inlineStr">
        <is>
          <t>-</t>
        </is>
      </c>
      <c r="Q49" t="inlineStr">
        <is>
          <t>-</t>
        </is>
      </c>
    </row>
    <row r="50">
      <c r="A50" s="5" t="inlineStr">
        <is>
          <t>Personal am Ende des Jahres</t>
        </is>
      </c>
      <c r="B50" s="5" t="inlineStr">
        <is>
          <t>Staff at the end of year</t>
        </is>
      </c>
      <c r="C50" t="n">
        <v>6296</v>
      </c>
      <c r="D50" t="n">
        <v>5937</v>
      </c>
      <c r="E50" t="n">
        <v>5581</v>
      </c>
      <c r="F50" t="n">
        <v>5528</v>
      </c>
      <c r="G50" t="n">
        <v>5345</v>
      </c>
      <c r="H50" t="n">
        <v>5194</v>
      </c>
      <c r="I50" t="n">
        <v>4994</v>
      </c>
      <c r="J50" t="n">
        <v>4915</v>
      </c>
      <c r="K50" t="n">
        <v>4797</v>
      </c>
      <c r="L50" t="n">
        <v>4679</v>
      </c>
      <c r="M50" t="n">
        <v>4760</v>
      </c>
      <c r="N50" t="n">
        <v>5001</v>
      </c>
      <c r="O50" t="n">
        <v>4565</v>
      </c>
      <c r="P50" t="n">
        <v>4215</v>
      </c>
      <c r="Q50" t="n">
        <v>3869</v>
      </c>
    </row>
    <row r="51">
      <c r="A51" s="5" t="inlineStr">
        <is>
          <t>Personalaufwand in Mio. EUR</t>
        </is>
      </c>
      <c r="B51" s="5" t="inlineStr">
        <is>
          <t>Personnel expenses in M</t>
        </is>
      </c>
      <c r="C51" t="n">
        <v>516.1</v>
      </c>
      <c r="D51" t="n">
        <v>480.6</v>
      </c>
      <c r="E51" t="n">
        <v>463.8</v>
      </c>
      <c r="F51" t="n">
        <v>443</v>
      </c>
      <c r="G51" t="n">
        <v>401.6</v>
      </c>
      <c r="H51" t="n">
        <v>401.7</v>
      </c>
      <c r="I51" t="n">
        <v>395.2</v>
      </c>
      <c r="J51" t="n">
        <v>374.1</v>
      </c>
      <c r="K51" t="n">
        <v>357.4</v>
      </c>
      <c r="L51" t="n">
        <v>276.7</v>
      </c>
      <c r="M51" t="n">
        <v>284.7</v>
      </c>
      <c r="N51" t="n">
        <v>280.7</v>
      </c>
      <c r="O51" t="n">
        <v>261.5</v>
      </c>
      <c r="P51" t="n">
        <v>236.8</v>
      </c>
      <c r="Q51" t="n">
        <v>212</v>
      </c>
    </row>
    <row r="52">
      <c r="A52" s="5" t="inlineStr">
        <is>
          <t>Aufwand je Mitarbeiter in EUR</t>
        </is>
      </c>
      <c r="B52" s="5" t="inlineStr">
        <is>
          <t>Effort per employee</t>
        </is>
      </c>
      <c r="C52" t="n">
        <v>81973</v>
      </c>
      <c r="D52" t="n">
        <v>80950</v>
      </c>
      <c r="E52" t="n">
        <v>83103</v>
      </c>
      <c r="F52" t="n">
        <v>80137</v>
      </c>
      <c r="G52" t="n">
        <v>75136</v>
      </c>
      <c r="H52" t="n">
        <v>77339</v>
      </c>
      <c r="I52" t="n">
        <v>79135</v>
      </c>
      <c r="J52" t="n">
        <v>76114</v>
      </c>
      <c r="K52" t="n">
        <v>74505</v>
      </c>
      <c r="L52" t="n">
        <v>59137</v>
      </c>
      <c r="M52" t="n">
        <v>59811</v>
      </c>
      <c r="N52" t="n">
        <v>56129</v>
      </c>
      <c r="O52" t="n">
        <v>57284</v>
      </c>
      <c r="P52" t="n">
        <v>56180</v>
      </c>
      <c r="Q52" t="n">
        <v>54795</v>
      </c>
    </row>
    <row r="53">
      <c r="A53" s="5" t="inlineStr">
        <is>
          <t>Umsatz je Mitarbeiter in EUR</t>
        </is>
      </c>
      <c r="B53" s="5" t="inlineStr">
        <is>
          <t>Turnover per employee</t>
        </is>
      </c>
      <c r="C53" t="n">
        <v>219604</v>
      </c>
      <c r="D53" t="n">
        <v>217473</v>
      </c>
      <c r="E53" t="n">
        <v>223974</v>
      </c>
      <c r="F53" t="n">
        <v>213037</v>
      </c>
      <c r="G53" t="n">
        <v>213624</v>
      </c>
      <c r="H53" t="n">
        <v>230959</v>
      </c>
      <c r="I53" t="n">
        <v>231325</v>
      </c>
      <c r="J53" t="n">
        <v>229612</v>
      </c>
      <c r="K53" t="n">
        <v>248205</v>
      </c>
      <c r="L53" t="n">
        <v>229349</v>
      </c>
      <c r="M53" t="n">
        <v>208130</v>
      </c>
      <c r="N53" t="n">
        <v>265306</v>
      </c>
      <c r="O53" t="n">
        <v>258488</v>
      </c>
      <c r="P53" t="n">
        <v>241376</v>
      </c>
      <c r="Q53" t="n">
        <v>215275</v>
      </c>
    </row>
    <row r="54">
      <c r="A54" s="5" t="inlineStr">
        <is>
          <t>Bruttoergebnis je Mitarbeiter in EUR</t>
        </is>
      </c>
      <c r="B54" s="5" t="inlineStr">
        <is>
          <t>Gross Profit per employee</t>
        </is>
      </c>
      <c r="C54" t="n">
        <v>156877</v>
      </c>
      <c r="D54" t="n">
        <v>156594</v>
      </c>
      <c r="E54" t="n">
        <v>158825</v>
      </c>
      <c r="F54" t="n">
        <v>150941</v>
      </c>
      <c r="G54" t="n">
        <v>147428</v>
      </c>
      <c r="H54" t="n">
        <v>156084</v>
      </c>
      <c r="I54" t="n">
        <v>157129</v>
      </c>
      <c r="J54" t="n">
        <v>157253</v>
      </c>
      <c r="K54" t="n">
        <v>165145</v>
      </c>
      <c r="L54" t="n">
        <v>151101</v>
      </c>
      <c r="M54" t="n">
        <v>137248</v>
      </c>
      <c r="N54" t="n">
        <v>170826</v>
      </c>
      <c r="O54" t="n">
        <v>161227</v>
      </c>
      <c r="P54" t="n">
        <v>148897</v>
      </c>
      <c r="Q54" t="n">
        <v>131843</v>
      </c>
    </row>
    <row r="55">
      <c r="A55" s="5" t="inlineStr">
        <is>
          <t>Gewinn je Mitarbeiter in EUR</t>
        </is>
      </c>
      <c r="B55" s="5" t="inlineStr">
        <is>
          <t>Earnings per employee</t>
        </is>
      </c>
      <c r="C55" t="n">
        <v>16407</v>
      </c>
      <c r="D55" t="n">
        <v>18915</v>
      </c>
      <c r="E55" t="n">
        <v>14531</v>
      </c>
      <c r="F55" t="n">
        <v>13206</v>
      </c>
      <c r="G55" t="n">
        <v>12479</v>
      </c>
      <c r="H55" t="n">
        <v>11340</v>
      </c>
      <c r="I55" t="n">
        <v>10873</v>
      </c>
      <c r="J55" t="n">
        <v>14730</v>
      </c>
      <c r="K55" t="n">
        <v>18616</v>
      </c>
      <c r="L55" t="n">
        <v>16286</v>
      </c>
      <c r="M55" t="n">
        <v>11134</v>
      </c>
      <c r="N55" t="n">
        <v>32074</v>
      </c>
      <c r="O55" t="n">
        <v>24381</v>
      </c>
      <c r="P55" t="n">
        <v>23037</v>
      </c>
      <c r="Q55" t="n">
        <v>14784</v>
      </c>
    </row>
    <row r="56">
      <c r="A56" s="5" t="inlineStr">
        <is>
          <t>KGV (Kurs/Gewinn)</t>
        </is>
      </c>
      <c r="B56" s="5" t="inlineStr">
        <is>
          <t>PE (price/earnings)</t>
        </is>
      </c>
      <c r="C56" t="n">
        <v>13.5</v>
      </c>
      <c r="D56" t="n">
        <v>11.3</v>
      </c>
      <c r="E56" t="n">
        <v>21.3</v>
      </c>
      <c r="F56" t="n">
        <v>19.5</v>
      </c>
      <c r="G56" t="n">
        <v>16.7</v>
      </c>
      <c r="H56" t="n">
        <v>23</v>
      </c>
      <c r="I56" t="n">
        <v>25.8</v>
      </c>
      <c r="J56" t="n">
        <v>18.8</v>
      </c>
      <c r="K56" t="n">
        <v>19</v>
      </c>
      <c r="L56" t="n">
        <v>34.6</v>
      </c>
      <c r="M56" t="n">
        <v>40.3</v>
      </c>
      <c r="N56" t="n">
        <v>10.6</v>
      </c>
      <c r="O56" t="n">
        <v>38.9</v>
      </c>
      <c r="P56" t="inlineStr">
        <is>
          <t>-</t>
        </is>
      </c>
      <c r="Q56" t="inlineStr">
        <is>
          <t>-</t>
        </is>
      </c>
    </row>
    <row r="57">
      <c r="A57" s="5" t="inlineStr">
        <is>
          <t>KUV (Kurs/Umsatz)</t>
        </is>
      </c>
      <c r="B57" s="5" t="inlineStr">
        <is>
          <t>PS (price/sales)</t>
        </is>
      </c>
      <c r="C57" t="n">
        <v>1.01</v>
      </c>
      <c r="D57" t="n">
        <v>0.98</v>
      </c>
      <c r="E57" t="n">
        <v>1.38</v>
      </c>
      <c r="F57" t="n">
        <v>1.09</v>
      </c>
      <c r="G57" t="n">
        <v>0.9</v>
      </c>
      <c r="H57" t="n">
        <v>1.05</v>
      </c>
      <c r="I57" t="n">
        <v>1.12</v>
      </c>
      <c r="J57" t="n">
        <v>1.15</v>
      </c>
      <c r="K57" t="n">
        <v>1.36</v>
      </c>
      <c r="L57" t="n">
        <v>2.34</v>
      </c>
      <c r="M57" t="n">
        <v>1.98</v>
      </c>
      <c r="N57" t="n">
        <v>1.29</v>
      </c>
      <c r="O57" t="n">
        <v>3.75</v>
      </c>
      <c r="P57" t="inlineStr">
        <is>
          <t>-</t>
        </is>
      </c>
      <c r="Q57" t="inlineStr">
        <is>
          <t>-</t>
        </is>
      </c>
    </row>
    <row r="58">
      <c r="A58" s="5" t="inlineStr">
        <is>
          <t>KBV (Kurs/Buchwert)</t>
        </is>
      </c>
      <c r="B58" s="5" t="inlineStr">
        <is>
          <t>PB (price/book value)</t>
        </is>
      </c>
      <c r="C58" t="n">
        <v>2.36</v>
      </c>
      <c r="D58" t="n">
        <v>2.02</v>
      </c>
      <c r="E58" t="n">
        <v>3.01</v>
      </c>
      <c r="F58" t="n">
        <v>2.39</v>
      </c>
      <c r="G58" t="n">
        <v>1.86</v>
      </c>
      <c r="H58" t="n">
        <v>2.43</v>
      </c>
      <c r="I58" t="n">
        <v>2.24</v>
      </c>
      <c r="J58" t="n">
        <v>2.3</v>
      </c>
      <c r="K58" t="n">
        <v>2.59</v>
      </c>
      <c r="L58" t="n">
        <v>4.34</v>
      </c>
      <c r="M58" t="n">
        <v>3.67</v>
      </c>
      <c r="N58" t="n">
        <v>2.98</v>
      </c>
      <c r="O58" t="n">
        <v>9.17</v>
      </c>
      <c r="P58" t="inlineStr">
        <is>
          <t>-</t>
        </is>
      </c>
      <c r="Q58" t="inlineStr">
        <is>
          <t>-</t>
        </is>
      </c>
    </row>
    <row r="59">
      <c r="A59" s="5" t="inlineStr">
        <is>
          <t>KCV (Kurs/Cashflow)</t>
        </is>
      </c>
      <c r="B59" s="5" t="inlineStr">
        <is>
          <t>PC (price/cashflow)</t>
        </is>
      </c>
      <c r="C59" t="n">
        <v>4.32</v>
      </c>
      <c r="D59" t="n">
        <v>5.42</v>
      </c>
      <c r="E59" t="n">
        <v>6.25</v>
      </c>
      <c r="F59" t="n">
        <v>5.49</v>
      </c>
      <c r="G59" t="n">
        <v>5.24</v>
      </c>
      <c r="H59" t="n">
        <v>5.38</v>
      </c>
      <c r="I59" t="n">
        <v>6.88</v>
      </c>
      <c r="J59" t="n">
        <v>6.16</v>
      </c>
      <c r="K59" t="n">
        <v>6.24</v>
      </c>
      <c r="L59" t="n">
        <v>12.14</v>
      </c>
      <c r="M59" t="n">
        <v>10.17</v>
      </c>
      <c r="N59" t="n">
        <v>5</v>
      </c>
      <c r="O59" t="n">
        <v>17.95</v>
      </c>
      <c r="P59" t="inlineStr">
        <is>
          <t>-</t>
        </is>
      </c>
      <c r="Q59" t="inlineStr">
        <is>
          <t>-</t>
        </is>
      </c>
    </row>
    <row r="60">
      <c r="A60" s="5" t="inlineStr">
        <is>
          <t>Dividendenrendite in %</t>
        </is>
      </c>
      <c r="B60" s="5" t="inlineStr">
        <is>
          <t>Dividend Yield in %</t>
        </is>
      </c>
      <c r="C60" t="n">
        <v>3.66</v>
      </c>
      <c r="D60" t="n">
        <v>4.62</v>
      </c>
      <c r="E60" t="n">
        <v>2.83</v>
      </c>
      <c r="F60" t="n">
        <v>3.33</v>
      </c>
      <c r="G60" t="n">
        <v>4.2</v>
      </c>
      <c r="H60" t="n">
        <v>3.01</v>
      </c>
      <c r="I60" t="n">
        <v>2.53</v>
      </c>
      <c r="J60" t="n">
        <v>3.65</v>
      </c>
      <c r="K60" t="n">
        <v>2.85</v>
      </c>
      <c r="L60" t="n">
        <v>1.59</v>
      </c>
      <c r="M60" t="n">
        <v>1.48</v>
      </c>
      <c r="N60" t="n">
        <v>4.26</v>
      </c>
      <c r="O60" t="n">
        <v>1.39</v>
      </c>
      <c r="P60" t="inlineStr">
        <is>
          <t>-</t>
        </is>
      </c>
      <c r="Q60" t="inlineStr">
        <is>
          <t>-</t>
        </is>
      </c>
    </row>
    <row r="61">
      <c r="A61" s="5" t="inlineStr">
        <is>
          <t>Gewinnrendite in %</t>
        </is>
      </c>
      <c r="B61" s="5" t="inlineStr">
        <is>
          <t>Return on profit in %</t>
        </is>
      </c>
      <c r="C61" t="n">
        <v>7.4</v>
      </c>
      <c r="D61" t="n">
        <v>8.9</v>
      </c>
      <c r="E61" t="n">
        <v>4.7</v>
      </c>
      <c r="F61" t="n">
        <v>5.1</v>
      </c>
      <c r="G61" t="n">
        <v>6</v>
      </c>
      <c r="H61" t="n">
        <v>4.3</v>
      </c>
      <c r="I61" t="n">
        <v>3.9</v>
      </c>
      <c r="J61" t="n">
        <v>5.3</v>
      </c>
      <c r="K61" t="n">
        <v>5.3</v>
      </c>
      <c r="L61" t="n">
        <v>2.9</v>
      </c>
      <c r="M61" t="n">
        <v>2.5</v>
      </c>
      <c r="N61" t="n">
        <v>9.4</v>
      </c>
      <c r="O61" t="n">
        <v>2.6</v>
      </c>
      <c r="P61" t="inlineStr">
        <is>
          <t>-</t>
        </is>
      </c>
      <c r="Q61" t="inlineStr">
        <is>
          <t>-</t>
        </is>
      </c>
    </row>
    <row r="62">
      <c r="A62" s="5" t="inlineStr">
        <is>
          <t>Eigenkapitalrendite in %</t>
        </is>
      </c>
      <c r="B62" s="5" t="inlineStr">
        <is>
          <t>Return on Equity in %</t>
        </is>
      </c>
      <c r="C62" t="n">
        <v>17.51</v>
      </c>
      <c r="D62" t="n">
        <v>18.01</v>
      </c>
      <c r="E62" t="n">
        <v>14.19</v>
      </c>
      <c r="F62" t="n">
        <v>13.55</v>
      </c>
      <c r="G62" t="n">
        <v>12.13</v>
      </c>
      <c r="H62" t="n">
        <v>11.38</v>
      </c>
      <c r="I62" t="n">
        <v>9.390000000000001</v>
      </c>
      <c r="J62" t="n">
        <v>12.85</v>
      </c>
      <c r="K62" t="n">
        <v>13.94</v>
      </c>
      <c r="L62" t="n">
        <v>13.15</v>
      </c>
      <c r="M62" t="n">
        <v>9.91</v>
      </c>
      <c r="N62" t="n">
        <v>27.94</v>
      </c>
      <c r="O62" t="n">
        <v>23.05</v>
      </c>
      <c r="P62" t="n">
        <v>46.55</v>
      </c>
      <c r="Q62" t="n">
        <v>48.56</v>
      </c>
    </row>
    <row r="63">
      <c r="A63" s="5" t="inlineStr">
        <is>
          <t>Umsatzrendite in %</t>
        </is>
      </c>
      <c r="B63" s="5" t="inlineStr">
        <is>
          <t>Return on sales in %</t>
        </is>
      </c>
      <c r="C63" t="n">
        <v>7.47</v>
      </c>
      <c r="D63" t="n">
        <v>8.699999999999999</v>
      </c>
      <c r="E63" t="n">
        <v>6.48</v>
      </c>
      <c r="F63" t="n">
        <v>6.2</v>
      </c>
      <c r="G63" t="n">
        <v>5.84</v>
      </c>
      <c r="H63" t="n">
        <v>4.91</v>
      </c>
      <c r="I63" t="n">
        <v>4.7</v>
      </c>
      <c r="J63" t="n">
        <v>6.42</v>
      </c>
      <c r="K63" t="n">
        <v>7.34</v>
      </c>
      <c r="L63" t="n">
        <v>7.1</v>
      </c>
      <c r="M63" t="n">
        <v>5.35</v>
      </c>
      <c r="N63" t="n">
        <v>12.09</v>
      </c>
      <c r="O63" t="n">
        <v>9.43</v>
      </c>
      <c r="P63" t="n">
        <v>9.539999999999999</v>
      </c>
      <c r="Q63" t="n">
        <v>6.87</v>
      </c>
    </row>
    <row r="64">
      <c r="A64" s="5" t="inlineStr">
        <is>
          <t>Gesamtkapitalrendite in %</t>
        </is>
      </c>
      <c r="B64" s="5" t="inlineStr">
        <is>
          <t>Total Return on Investment in %</t>
        </is>
      </c>
      <c r="C64" t="n">
        <v>5.59</v>
      </c>
      <c r="D64" t="n">
        <v>7.12</v>
      </c>
      <c r="E64" t="n">
        <v>6.34</v>
      </c>
      <c r="F64" t="n">
        <v>5.78</v>
      </c>
      <c r="G64" t="n">
        <v>6.67</v>
      </c>
      <c r="H64" t="n">
        <v>6.57</v>
      </c>
      <c r="I64" t="n">
        <v>5.67</v>
      </c>
      <c r="J64" t="n">
        <v>6.32</v>
      </c>
      <c r="K64" t="n">
        <v>7.26</v>
      </c>
      <c r="L64" t="n">
        <v>6.77</v>
      </c>
      <c r="M64" t="n">
        <v>5.84</v>
      </c>
      <c r="N64" t="n">
        <v>12.92</v>
      </c>
      <c r="O64" t="n">
        <v>10.18</v>
      </c>
      <c r="P64" t="n">
        <v>11.11</v>
      </c>
      <c r="Q64" t="n">
        <v>9.02</v>
      </c>
    </row>
    <row r="65">
      <c r="A65" s="5" t="inlineStr">
        <is>
          <t>Return on Investment in %</t>
        </is>
      </c>
      <c r="B65" s="5" t="inlineStr">
        <is>
          <t>Return on Investment in %</t>
        </is>
      </c>
      <c r="C65" t="n">
        <v>3.96</v>
      </c>
      <c r="D65" t="n">
        <v>5.69</v>
      </c>
      <c r="E65" t="n">
        <v>4.42</v>
      </c>
      <c r="F65" t="n">
        <v>4.03</v>
      </c>
      <c r="G65" t="n">
        <v>3.81</v>
      </c>
      <c r="H65" t="n">
        <v>3.29</v>
      </c>
      <c r="I65" t="n">
        <v>3.14</v>
      </c>
      <c r="J65" t="n">
        <v>4.09</v>
      </c>
      <c r="K65" t="n">
        <v>4.93</v>
      </c>
      <c r="L65" t="n">
        <v>4.44</v>
      </c>
      <c r="M65" t="n">
        <v>3.33</v>
      </c>
      <c r="N65" t="n">
        <v>9.949999999999999</v>
      </c>
      <c r="O65" t="n">
        <v>7.5</v>
      </c>
      <c r="P65" t="n">
        <v>8.09</v>
      </c>
      <c r="Q65" t="n">
        <v>5.47</v>
      </c>
    </row>
    <row r="66">
      <c r="A66" s="5" t="inlineStr">
        <is>
          <t>Arbeitsintensität in %</t>
        </is>
      </c>
      <c r="B66" s="5" t="inlineStr">
        <is>
          <t>Work Intensity in %</t>
        </is>
      </c>
      <c r="C66" t="n">
        <v>18.61</v>
      </c>
      <c r="D66" t="n">
        <v>26.66</v>
      </c>
      <c r="E66" t="n">
        <v>26.55</v>
      </c>
      <c r="F66" t="n">
        <v>26.69</v>
      </c>
      <c r="G66" t="n">
        <v>25.39</v>
      </c>
      <c r="H66" t="n">
        <v>26.84</v>
      </c>
      <c r="I66" t="n">
        <v>25.11</v>
      </c>
      <c r="J66" t="n">
        <v>25.1</v>
      </c>
      <c r="K66" t="n">
        <v>29.34</v>
      </c>
      <c r="L66" t="n">
        <v>24.75</v>
      </c>
      <c r="M66" t="n">
        <v>22.99</v>
      </c>
      <c r="N66" t="n">
        <v>27.18</v>
      </c>
      <c r="O66" t="n">
        <v>29.71</v>
      </c>
      <c r="P66" t="n">
        <v>18.51</v>
      </c>
      <c r="Q66" t="n">
        <v>23.83</v>
      </c>
    </row>
    <row r="67">
      <c r="A67" s="5" t="inlineStr">
        <is>
          <t>Eigenkapitalquote in %</t>
        </is>
      </c>
      <c r="B67" s="5" t="inlineStr">
        <is>
          <t>Equity Ratio in %</t>
        </is>
      </c>
      <c r="C67" t="n">
        <v>22.6</v>
      </c>
      <c r="D67" t="n">
        <v>31.61</v>
      </c>
      <c r="E67" t="n">
        <v>31.14</v>
      </c>
      <c r="F67" t="n">
        <v>29.71</v>
      </c>
      <c r="G67" t="n">
        <v>31.42</v>
      </c>
      <c r="H67" t="n">
        <v>28.94</v>
      </c>
      <c r="I67" t="n">
        <v>33.41</v>
      </c>
      <c r="J67" t="n">
        <v>31.86</v>
      </c>
      <c r="K67" t="n">
        <v>35.35</v>
      </c>
      <c r="L67" t="n">
        <v>33.78</v>
      </c>
      <c r="M67" t="n">
        <v>33.62</v>
      </c>
      <c r="N67" t="n">
        <v>35.6</v>
      </c>
      <c r="O67" t="n">
        <v>32.54</v>
      </c>
      <c r="P67" t="n">
        <v>17.39</v>
      </c>
      <c r="Q67" t="n">
        <v>11.26</v>
      </c>
    </row>
    <row r="68">
      <c r="A68" s="5" t="inlineStr">
        <is>
          <t>Fremdkapitalquote in %</t>
        </is>
      </c>
      <c r="B68" s="5" t="inlineStr">
        <is>
          <t>Debt Ratio in %</t>
        </is>
      </c>
      <c r="C68" t="n">
        <v>77.40000000000001</v>
      </c>
      <c r="D68" t="n">
        <v>68.39</v>
      </c>
      <c r="E68" t="n">
        <v>68.86</v>
      </c>
      <c r="F68" t="n">
        <v>70.29000000000001</v>
      </c>
      <c r="G68" t="n">
        <v>68.58</v>
      </c>
      <c r="H68" t="n">
        <v>71.06</v>
      </c>
      <c r="I68" t="n">
        <v>66.59</v>
      </c>
      <c r="J68" t="n">
        <v>68.14</v>
      </c>
      <c r="K68" t="n">
        <v>64.65000000000001</v>
      </c>
      <c r="L68" t="n">
        <v>66.22</v>
      </c>
      <c r="M68" t="n">
        <v>66.38</v>
      </c>
      <c r="N68" t="n">
        <v>64.40000000000001</v>
      </c>
      <c r="O68" t="n">
        <v>67.45999999999999</v>
      </c>
      <c r="P68" t="n">
        <v>82.61</v>
      </c>
      <c r="Q68" t="n">
        <v>88.73999999999999</v>
      </c>
    </row>
    <row r="69">
      <c r="A69" s="5" t="inlineStr">
        <is>
          <t>Verschuldungsgrad in %</t>
        </is>
      </c>
      <c r="B69" s="5" t="inlineStr">
        <is>
          <t>Finance Gearing in %</t>
        </is>
      </c>
      <c r="C69" t="n">
        <v>342.52</v>
      </c>
      <c r="D69" t="n">
        <v>216.37</v>
      </c>
      <c r="E69" t="n">
        <v>221.08</v>
      </c>
      <c r="F69" t="n">
        <v>236.53</v>
      </c>
      <c r="G69" t="n">
        <v>218.31</v>
      </c>
      <c r="H69" t="n">
        <v>245.53</v>
      </c>
      <c r="I69" t="n">
        <v>199.34</v>
      </c>
      <c r="J69" t="n">
        <v>213.9</v>
      </c>
      <c r="K69" t="n">
        <v>182.87</v>
      </c>
      <c r="L69" t="n">
        <v>196.06</v>
      </c>
      <c r="M69" t="n">
        <v>197.4</v>
      </c>
      <c r="N69" t="n">
        <v>180.87</v>
      </c>
      <c r="O69" t="n">
        <v>207.33</v>
      </c>
      <c r="P69" t="n">
        <v>475.07</v>
      </c>
      <c r="Q69" t="n">
        <v>787.78</v>
      </c>
    </row>
    <row r="70">
      <c r="A70" s="5" t="inlineStr">
        <is>
          <t>Bruttoergebnis Marge in %</t>
        </is>
      </c>
      <c r="B70" s="5" t="inlineStr">
        <is>
          <t>Gross Profit Marge in %</t>
        </is>
      </c>
      <c r="C70" t="n">
        <v>71.42</v>
      </c>
      <c r="D70" t="n">
        <v>72.01000000000001</v>
      </c>
      <c r="E70" t="n">
        <v>70.8</v>
      </c>
      <c r="F70" t="n">
        <v>70.83</v>
      </c>
      <c r="G70" t="n">
        <v>69</v>
      </c>
      <c r="H70" t="n">
        <v>67.56</v>
      </c>
      <c r="I70" t="n">
        <v>67.94</v>
      </c>
      <c r="J70" t="n">
        <v>68.45999999999999</v>
      </c>
      <c r="K70" t="n">
        <v>65.09</v>
      </c>
      <c r="L70" t="n">
        <v>65.89</v>
      </c>
      <c r="M70" t="n">
        <v>65.94</v>
      </c>
      <c r="N70" t="n">
        <v>64.38</v>
      </c>
      <c r="O70" t="n">
        <v>62.37</v>
      </c>
      <c r="P70" t="n">
        <v>61.71</v>
      </c>
    </row>
    <row r="71">
      <c r="A71" s="5" t="inlineStr">
        <is>
          <t>Kurzfristige Vermögensquote in %</t>
        </is>
      </c>
      <c r="B71" s="5" t="inlineStr">
        <is>
          <t>Current Assets Ratio in %</t>
        </is>
      </c>
      <c r="C71" t="n">
        <v>18.61</v>
      </c>
      <c r="D71" t="n">
        <v>26.66</v>
      </c>
      <c r="E71" t="n">
        <v>26.56</v>
      </c>
      <c r="F71" t="n">
        <v>26.69</v>
      </c>
      <c r="G71" t="n">
        <v>25.4</v>
      </c>
      <c r="H71" t="n">
        <v>26.85</v>
      </c>
      <c r="I71" t="n">
        <v>25.12</v>
      </c>
      <c r="J71" t="n">
        <v>25.09</v>
      </c>
      <c r="K71" t="n">
        <v>29.33</v>
      </c>
      <c r="L71" t="n">
        <v>24.75</v>
      </c>
      <c r="M71" t="n">
        <v>22.98</v>
      </c>
      <c r="N71" t="n">
        <v>27.17</v>
      </c>
      <c r="O71" t="n">
        <v>29.71</v>
      </c>
      <c r="P71" t="n">
        <v>18.5</v>
      </c>
    </row>
    <row r="72">
      <c r="A72" s="5" t="inlineStr">
        <is>
          <t>Nettogewinn Marge in %</t>
        </is>
      </c>
      <c r="B72" s="5" t="inlineStr">
        <is>
          <t>Net Profit Marge in %</t>
        </is>
      </c>
      <c r="C72" t="n">
        <v>7.47</v>
      </c>
      <c r="D72" t="n">
        <v>8.699999999999999</v>
      </c>
      <c r="E72" t="n">
        <v>6.48</v>
      </c>
      <c r="F72" t="n">
        <v>6.2</v>
      </c>
      <c r="G72" t="n">
        <v>5.84</v>
      </c>
      <c r="H72" t="n">
        <v>4.91</v>
      </c>
      <c r="I72" t="n">
        <v>4.7</v>
      </c>
      <c r="J72" t="n">
        <v>6.41</v>
      </c>
      <c r="K72" t="n">
        <v>7.34</v>
      </c>
      <c r="L72" t="n">
        <v>7.1</v>
      </c>
      <c r="M72" t="n">
        <v>5.35</v>
      </c>
      <c r="N72" t="n">
        <v>12.09</v>
      </c>
      <c r="O72" t="n">
        <v>9.43</v>
      </c>
      <c r="P72" t="n">
        <v>9.550000000000001</v>
      </c>
    </row>
    <row r="73">
      <c r="A73" s="5" t="inlineStr">
        <is>
          <t>Operative Ergebnis Marge in %</t>
        </is>
      </c>
      <c r="B73" s="5" t="inlineStr">
        <is>
          <t>EBIT Marge in %</t>
        </is>
      </c>
      <c r="C73" t="n">
        <v>15.99</v>
      </c>
      <c r="D73" t="n">
        <v>15.82</v>
      </c>
      <c r="E73" t="n">
        <v>13.83</v>
      </c>
      <c r="F73" t="n">
        <v>13.92</v>
      </c>
      <c r="G73" t="n">
        <v>13.7</v>
      </c>
      <c r="H73" t="n">
        <v>14.11</v>
      </c>
      <c r="I73" t="n">
        <v>13.68</v>
      </c>
      <c r="J73" t="n">
        <v>16.5</v>
      </c>
      <c r="K73" t="n">
        <v>17.01</v>
      </c>
      <c r="L73" t="n">
        <v>17.98</v>
      </c>
      <c r="M73" t="n">
        <v>16.17</v>
      </c>
      <c r="N73" t="n">
        <v>26.76</v>
      </c>
      <c r="O73" t="n">
        <v>24.37</v>
      </c>
      <c r="P73" t="n">
        <v>21.45</v>
      </c>
    </row>
    <row r="74">
      <c r="A74" s="5" t="inlineStr">
        <is>
          <t>Vermögensumsschlag in %</t>
        </is>
      </c>
      <c r="B74" s="5" t="inlineStr">
        <is>
          <t>Asset Turnover in %</t>
        </is>
      </c>
      <c r="C74" t="n">
        <v>52.99</v>
      </c>
      <c r="D74" t="n">
        <v>65.43000000000001</v>
      </c>
      <c r="E74" t="n">
        <v>68.23</v>
      </c>
      <c r="F74" t="n">
        <v>64.98</v>
      </c>
      <c r="G74" t="n">
        <v>65.26000000000001</v>
      </c>
      <c r="H74" t="n">
        <v>67.11</v>
      </c>
      <c r="I74" t="n">
        <v>66.72</v>
      </c>
      <c r="J74" t="n">
        <v>63.82</v>
      </c>
      <c r="K74" t="n">
        <v>67.16</v>
      </c>
      <c r="L74" t="n">
        <v>62.57</v>
      </c>
      <c r="M74" t="n">
        <v>62.27</v>
      </c>
      <c r="N74" t="n">
        <v>82.27</v>
      </c>
      <c r="O74" t="n">
        <v>79.51000000000001</v>
      </c>
      <c r="P74" t="n">
        <v>84.75</v>
      </c>
    </row>
    <row r="75">
      <c r="A75" s="5" t="inlineStr">
        <is>
          <t>Langfristige Vermögensquote in %</t>
        </is>
      </c>
      <c r="B75" s="5" t="inlineStr">
        <is>
          <t>Non-Current Assets Ratio in %</t>
        </is>
      </c>
      <c r="C75" t="n">
        <v>81.38</v>
      </c>
      <c r="D75" t="n">
        <v>73.34</v>
      </c>
      <c r="E75" t="n">
        <v>73.45999999999999</v>
      </c>
      <c r="F75" t="n">
        <v>73.3</v>
      </c>
      <c r="G75" t="n">
        <v>74.63</v>
      </c>
      <c r="H75" t="n">
        <v>73.15000000000001</v>
      </c>
      <c r="I75" t="n">
        <v>74.93000000000001</v>
      </c>
      <c r="J75" t="n">
        <v>74.90000000000001</v>
      </c>
      <c r="K75" t="n">
        <v>70.64</v>
      </c>
      <c r="L75" t="n">
        <v>75.28</v>
      </c>
      <c r="M75" t="n">
        <v>77</v>
      </c>
      <c r="N75" t="n">
        <v>72.78</v>
      </c>
      <c r="O75" t="n">
        <v>70.28</v>
      </c>
      <c r="P75" t="n">
        <v>81.47</v>
      </c>
    </row>
    <row r="76">
      <c r="A76" s="5" t="inlineStr">
        <is>
          <t>Gesamtkapitalrentabilität</t>
        </is>
      </c>
      <c r="B76" s="5" t="inlineStr">
        <is>
          <t>ROA Return on Assets in %</t>
        </is>
      </c>
      <c r="C76" t="n">
        <v>3.96</v>
      </c>
      <c r="D76" t="n">
        <v>5.69</v>
      </c>
      <c r="E76" t="n">
        <v>4.42</v>
      </c>
      <c r="F76" t="n">
        <v>4.03</v>
      </c>
      <c r="G76" t="n">
        <v>3.81</v>
      </c>
      <c r="H76" t="n">
        <v>3.29</v>
      </c>
      <c r="I76" t="n">
        <v>3.14</v>
      </c>
      <c r="J76" t="n">
        <v>4.09</v>
      </c>
      <c r="K76" t="n">
        <v>4.93</v>
      </c>
      <c r="L76" t="n">
        <v>4.44</v>
      </c>
      <c r="M76" t="n">
        <v>3.33</v>
      </c>
      <c r="N76" t="n">
        <v>9.94</v>
      </c>
      <c r="O76" t="n">
        <v>7.5</v>
      </c>
      <c r="P76" t="n">
        <v>8.09</v>
      </c>
    </row>
    <row r="77">
      <c r="A77" s="5" t="inlineStr">
        <is>
          <t>Ertrag des eingesetzten Kapitals</t>
        </is>
      </c>
      <c r="B77" s="5" t="inlineStr">
        <is>
          <t>ROCE Return on Cap. Empl. in %</t>
        </is>
      </c>
      <c r="C77" t="n">
        <v>9.5</v>
      </c>
      <c r="D77" t="n">
        <v>11.81</v>
      </c>
      <c r="E77" t="n">
        <v>10.85</v>
      </c>
      <c r="F77" t="n">
        <v>10.26</v>
      </c>
      <c r="G77" t="n">
        <v>10.04</v>
      </c>
      <c r="H77" t="n">
        <v>11.55</v>
      </c>
      <c r="I77" t="n">
        <v>11</v>
      </c>
      <c r="J77" t="n">
        <v>12.92</v>
      </c>
      <c r="K77" t="n">
        <v>13.59</v>
      </c>
      <c r="L77" t="n">
        <v>13.62</v>
      </c>
      <c r="M77" t="n">
        <v>11.88</v>
      </c>
      <c r="N77" t="n">
        <v>26.62</v>
      </c>
      <c r="O77" t="n">
        <v>23.49</v>
      </c>
      <c r="P77" t="n">
        <v>21.91</v>
      </c>
    </row>
    <row r="78">
      <c r="A78" s="5" t="inlineStr">
        <is>
          <t>Eigenkapital zu Anlagevermögen</t>
        </is>
      </c>
      <c r="B78" s="5" t="inlineStr">
        <is>
          <t>Equity to Fixed Assets in %</t>
        </is>
      </c>
      <c r="C78" t="n">
        <v>27.77</v>
      </c>
      <c r="D78" t="n">
        <v>43.1</v>
      </c>
      <c r="E78" t="n">
        <v>42.4</v>
      </c>
      <c r="F78" t="n">
        <v>40.53</v>
      </c>
      <c r="G78" t="n">
        <v>42.11</v>
      </c>
      <c r="H78" t="n">
        <v>39.56</v>
      </c>
      <c r="I78" t="n">
        <v>44.6</v>
      </c>
      <c r="J78" t="n">
        <v>42.52</v>
      </c>
      <c r="K78" t="n">
        <v>50.03</v>
      </c>
      <c r="L78" t="n">
        <v>44.87</v>
      </c>
      <c r="M78" t="n">
        <v>43.66</v>
      </c>
      <c r="N78" t="n">
        <v>48.9</v>
      </c>
      <c r="O78" t="n">
        <v>46.29</v>
      </c>
      <c r="P78" t="n">
        <v>21.34</v>
      </c>
    </row>
    <row r="79">
      <c r="A79" s="5" t="inlineStr">
        <is>
          <t>Liquidität Dritten Grades</t>
        </is>
      </c>
      <c r="B79" s="5" t="inlineStr">
        <is>
          <t>Current Ratio in %</t>
        </is>
      </c>
      <c r="C79" t="n">
        <v>172.66</v>
      </c>
      <c r="D79" t="n">
        <v>216.11</v>
      </c>
      <c r="E79" t="n">
        <v>203.81</v>
      </c>
      <c r="F79" t="n">
        <v>226.12</v>
      </c>
      <c r="G79" t="n">
        <v>233.21</v>
      </c>
      <c r="H79" t="n">
        <v>148.84</v>
      </c>
      <c r="I79" t="n">
        <v>147.39</v>
      </c>
      <c r="J79" t="n">
        <v>135.96</v>
      </c>
      <c r="K79" t="n">
        <v>183.72</v>
      </c>
      <c r="L79" t="n">
        <v>142.35</v>
      </c>
      <c r="M79" t="n">
        <v>150.51</v>
      </c>
      <c r="N79" t="n">
        <v>157.15</v>
      </c>
      <c r="O79" t="n">
        <v>169.9</v>
      </c>
      <c r="P79" t="n">
        <v>108.5</v>
      </c>
    </row>
    <row r="80">
      <c r="A80" s="5" t="inlineStr">
        <is>
          <t>Operativer Cashflow</t>
        </is>
      </c>
      <c r="B80" s="5" t="inlineStr">
        <is>
          <t>Operating Cashflow in M</t>
        </is>
      </c>
      <c r="C80" t="n">
        <v>302.616</v>
      </c>
      <c r="D80" t="n">
        <v>379.671</v>
      </c>
      <c r="E80" t="n">
        <v>437.8125</v>
      </c>
      <c r="F80" t="n">
        <v>384.5745</v>
      </c>
      <c r="G80" t="n">
        <v>367.062</v>
      </c>
      <c r="H80" t="n">
        <v>376.869</v>
      </c>
      <c r="I80" t="n">
        <v>481.944</v>
      </c>
      <c r="J80" t="n">
        <v>431.508</v>
      </c>
      <c r="K80" t="n">
        <v>436.6128</v>
      </c>
      <c r="L80" t="n">
        <v>849.4358</v>
      </c>
      <c r="M80" t="n">
        <v>711.5948999999999</v>
      </c>
      <c r="N80" t="n">
        <v>349.85</v>
      </c>
      <c r="O80" t="n">
        <v>1254.705</v>
      </c>
      <c r="P80" t="inlineStr">
        <is>
          <t>-</t>
        </is>
      </c>
    </row>
    <row r="81">
      <c r="A81" s="5" t="inlineStr">
        <is>
          <t>Aktienrückkauf</t>
        </is>
      </c>
      <c r="B81" s="5" t="inlineStr">
        <is>
          <t>Share Buyback in M</t>
        </is>
      </c>
      <c r="C81" t="n">
        <v>0</v>
      </c>
      <c r="D81" t="n">
        <v>0</v>
      </c>
      <c r="E81" t="n">
        <v>0</v>
      </c>
      <c r="F81" t="n">
        <v>0</v>
      </c>
      <c r="G81" t="n">
        <v>0</v>
      </c>
      <c r="H81" t="n">
        <v>0</v>
      </c>
      <c r="I81" t="n">
        <v>0</v>
      </c>
      <c r="J81" t="n">
        <v>-0.07999999999999829</v>
      </c>
      <c r="K81" t="n">
        <v>0</v>
      </c>
      <c r="L81" t="n">
        <v>0</v>
      </c>
      <c r="M81" t="n">
        <v>0</v>
      </c>
      <c r="N81" t="n">
        <v>-0.06999999999999318</v>
      </c>
      <c r="O81" t="inlineStr">
        <is>
          <t>-</t>
        </is>
      </c>
      <c r="P81" t="inlineStr">
        <is>
          <t>-</t>
        </is>
      </c>
    </row>
    <row r="82">
      <c r="A82" s="5" t="inlineStr">
        <is>
          <t>Umsatzwachstum 1J in %</t>
        </is>
      </c>
      <c r="B82" s="5" t="inlineStr">
        <is>
          <t>Revenue Growth 1Y in %</t>
        </is>
      </c>
      <c r="C82" t="n">
        <v>7.13</v>
      </c>
      <c r="D82" t="n">
        <v>3.12</v>
      </c>
      <c r="E82" t="n">
        <v>6.28</v>
      </c>
      <c r="F82" t="n">
        <v>3.15</v>
      </c>
      <c r="G82" t="n">
        <v>-4.83</v>
      </c>
      <c r="H82" t="n">
        <v>3.9</v>
      </c>
      <c r="I82" t="n">
        <v>2.3</v>
      </c>
      <c r="J82" t="n">
        <v>-7.23</v>
      </c>
      <c r="K82" t="n">
        <v>13.42</v>
      </c>
      <c r="L82" t="n">
        <v>8.31</v>
      </c>
      <c r="M82" t="n">
        <v>-25.34</v>
      </c>
      <c r="N82" t="n">
        <v>12.46</v>
      </c>
      <c r="O82" t="n">
        <v>16.03</v>
      </c>
      <c r="P82" t="n">
        <v>22.1</v>
      </c>
    </row>
    <row r="83">
      <c r="A83" s="5" t="inlineStr">
        <is>
          <t>Umsatzwachstum 3J in %</t>
        </is>
      </c>
      <c r="B83" s="5" t="inlineStr">
        <is>
          <t>Revenue Growth 3Y in %</t>
        </is>
      </c>
      <c r="C83" t="n">
        <v>5.51</v>
      </c>
      <c r="D83" t="n">
        <v>4.18</v>
      </c>
      <c r="E83" t="n">
        <v>1.53</v>
      </c>
      <c r="F83" t="n">
        <v>0.74</v>
      </c>
      <c r="G83" t="n">
        <v>0.46</v>
      </c>
      <c r="H83" t="n">
        <v>-0.34</v>
      </c>
      <c r="I83" t="n">
        <v>2.83</v>
      </c>
      <c r="J83" t="n">
        <v>4.83</v>
      </c>
      <c r="K83" t="n">
        <v>-1.2</v>
      </c>
      <c r="L83" t="n">
        <v>-1.52</v>
      </c>
      <c r="M83" t="n">
        <v>1.05</v>
      </c>
      <c r="N83" t="n">
        <v>16.86</v>
      </c>
      <c r="O83" t="inlineStr">
        <is>
          <t>-</t>
        </is>
      </c>
      <c r="P83" t="inlineStr">
        <is>
          <t>-</t>
        </is>
      </c>
    </row>
    <row r="84">
      <c r="A84" s="5" t="inlineStr">
        <is>
          <t>Umsatzwachstum 5J in %</t>
        </is>
      </c>
      <c r="B84" s="5" t="inlineStr">
        <is>
          <t>Revenue Growth 5Y in %</t>
        </is>
      </c>
      <c r="C84" t="n">
        <v>2.97</v>
      </c>
      <c r="D84" t="n">
        <v>2.32</v>
      </c>
      <c r="E84" t="n">
        <v>2.16</v>
      </c>
      <c r="F84" t="n">
        <v>-0.54</v>
      </c>
      <c r="G84" t="n">
        <v>1.51</v>
      </c>
      <c r="H84" t="n">
        <v>4.14</v>
      </c>
      <c r="I84" t="n">
        <v>-1.71</v>
      </c>
      <c r="J84" t="n">
        <v>0.32</v>
      </c>
      <c r="K84" t="n">
        <v>4.98</v>
      </c>
      <c r="L84" t="n">
        <v>6.71</v>
      </c>
      <c r="M84" t="inlineStr">
        <is>
          <t>-</t>
        </is>
      </c>
      <c r="N84" t="inlineStr">
        <is>
          <t>-</t>
        </is>
      </c>
      <c r="O84" t="inlineStr">
        <is>
          <t>-</t>
        </is>
      </c>
      <c r="P84" t="inlineStr">
        <is>
          <t>-</t>
        </is>
      </c>
    </row>
    <row r="85">
      <c r="A85" s="5" t="inlineStr">
        <is>
          <t>Umsatzwachstum 10J in %</t>
        </is>
      </c>
      <c r="B85" s="5" t="inlineStr">
        <is>
          <t>Revenue Growth 10Y in %</t>
        </is>
      </c>
      <c r="C85" t="n">
        <v>3.56</v>
      </c>
      <c r="D85" t="n">
        <v>0.31</v>
      </c>
      <c r="E85" t="n">
        <v>1.24</v>
      </c>
      <c r="F85" t="n">
        <v>2.22</v>
      </c>
      <c r="G85" t="n">
        <v>4.11</v>
      </c>
      <c r="H85" t="inlineStr">
        <is>
          <t>-</t>
        </is>
      </c>
      <c r="I85" t="inlineStr">
        <is>
          <t>-</t>
        </is>
      </c>
      <c r="J85" t="inlineStr">
        <is>
          <t>-</t>
        </is>
      </c>
      <c r="K85" t="inlineStr">
        <is>
          <t>-</t>
        </is>
      </c>
      <c r="L85" t="inlineStr">
        <is>
          <t>-</t>
        </is>
      </c>
      <c r="M85" t="inlineStr">
        <is>
          <t>-</t>
        </is>
      </c>
      <c r="N85" t="inlineStr">
        <is>
          <t>-</t>
        </is>
      </c>
      <c r="O85" t="inlineStr">
        <is>
          <t>-</t>
        </is>
      </c>
      <c r="P85" t="inlineStr">
        <is>
          <t>-</t>
        </is>
      </c>
    </row>
    <row r="86">
      <c r="A86" s="5" t="inlineStr">
        <is>
          <t>Gewinnwachstum 1J in %</t>
        </is>
      </c>
      <c r="B86" s="5" t="inlineStr">
        <is>
          <t>Earnings Growth 1Y in %</t>
        </is>
      </c>
      <c r="C86" t="n">
        <v>-8.01</v>
      </c>
      <c r="D86" t="n">
        <v>38.47</v>
      </c>
      <c r="E86" t="n">
        <v>11.1</v>
      </c>
      <c r="F86" t="n">
        <v>9.449999999999999</v>
      </c>
      <c r="G86" t="n">
        <v>13.24</v>
      </c>
      <c r="H86" t="n">
        <v>8.470000000000001</v>
      </c>
      <c r="I86" t="n">
        <v>-25</v>
      </c>
      <c r="J86" t="n">
        <v>-18.92</v>
      </c>
      <c r="K86" t="n">
        <v>17.19</v>
      </c>
      <c r="L86" t="n">
        <v>43.77</v>
      </c>
      <c r="M86" t="n">
        <v>-66.95999999999999</v>
      </c>
      <c r="N86" t="n">
        <v>44.12</v>
      </c>
      <c r="O86" t="n">
        <v>14.62</v>
      </c>
      <c r="P86" t="n">
        <v>69.76000000000001</v>
      </c>
    </row>
    <row r="87">
      <c r="A87" s="5" t="inlineStr">
        <is>
          <t>Gewinnwachstum 3J in %</t>
        </is>
      </c>
      <c r="B87" s="5" t="inlineStr">
        <is>
          <t>Earnings Growth 3Y in %</t>
        </is>
      </c>
      <c r="C87" t="n">
        <v>13.85</v>
      </c>
      <c r="D87" t="n">
        <v>19.67</v>
      </c>
      <c r="E87" t="n">
        <v>11.26</v>
      </c>
      <c r="F87" t="n">
        <v>10.39</v>
      </c>
      <c r="G87" t="n">
        <v>-1.1</v>
      </c>
      <c r="H87" t="n">
        <v>-11.82</v>
      </c>
      <c r="I87" t="n">
        <v>-8.91</v>
      </c>
      <c r="J87" t="n">
        <v>14.01</v>
      </c>
      <c r="K87" t="n">
        <v>-2</v>
      </c>
      <c r="L87" t="n">
        <v>6.98</v>
      </c>
      <c r="M87" t="n">
        <v>-2.74</v>
      </c>
      <c r="N87" t="n">
        <v>42.83</v>
      </c>
      <c r="O87" t="inlineStr">
        <is>
          <t>-</t>
        </is>
      </c>
      <c r="P87" t="inlineStr">
        <is>
          <t>-</t>
        </is>
      </c>
    </row>
    <row r="88">
      <c r="A88" s="5" t="inlineStr">
        <is>
          <t>Gewinnwachstum 5J in %</t>
        </is>
      </c>
      <c r="B88" s="5" t="inlineStr">
        <is>
          <t>Earnings Growth 5Y in %</t>
        </is>
      </c>
      <c r="C88" t="n">
        <v>12.85</v>
      </c>
      <c r="D88" t="n">
        <v>16.15</v>
      </c>
      <c r="E88" t="n">
        <v>3.45</v>
      </c>
      <c r="F88" t="n">
        <v>-2.55</v>
      </c>
      <c r="G88" t="n">
        <v>-1</v>
      </c>
      <c r="H88" t="n">
        <v>5.1</v>
      </c>
      <c r="I88" t="n">
        <v>-9.98</v>
      </c>
      <c r="J88" t="n">
        <v>3.84</v>
      </c>
      <c r="K88" t="n">
        <v>10.55</v>
      </c>
      <c r="L88" t="n">
        <v>21.06</v>
      </c>
      <c r="M88" t="inlineStr">
        <is>
          <t>-</t>
        </is>
      </c>
      <c r="N88" t="inlineStr">
        <is>
          <t>-</t>
        </is>
      </c>
      <c r="O88" t="inlineStr">
        <is>
          <t>-</t>
        </is>
      </c>
      <c r="P88" t="inlineStr">
        <is>
          <t>-</t>
        </is>
      </c>
    </row>
    <row r="89">
      <c r="A89" s="5" t="inlineStr">
        <is>
          <t>Gewinnwachstum 10J in %</t>
        </is>
      </c>
      <c r="B89" s="5" t="inlineStr">
        <is>
          <t>Earnings Growth 10Y in %</t>
        </is>
      </c>
      <c r="C89" t="n">
        <v>8.98</v>
      </c>
      <c r="D89" t="n">
        <v>3.08</v>
      </c>
      <c r="E89" t="n">
        <v>3.65</v>
      </c>
      <c r="F89" t="n">
        <v>4</v>
      </c>
      <c r="G89" t="n">
        <v>10.03</v>
      </c>
      <c r="H89" t="inlineStr">
        <is>
          <t>-</t>
        </is>
      </c>
      <c r="I89" t="inlineStr">
        <is>
          <t>-</t>
        </is>
      </c>
      <c r="J89" t="inlineStr">
        <is>
          <t>-</t>
        </is>
      </c>
      <c r="K89" t="inlineStr">
        <is>
          <t>-</t>
        </is>
      </c>
      <c r="L89" t="inlineStr">
        <is>
          <t>-</t>
        </is>
      </c>
      <c r="M89" t="inlineStr">
        <is>
          <t>-</t>
        </is>
      </c>
      <c r="N89" t="inlineStr">
        <is>
          <t>-</t>
        </is>
      </c>
      <c r="O89" t="inlineStr">
        <is>
          <t>-</t>
        </is>
      </c>
      <c r="P89" t="inlineStr">
        <is>
          <t>-</t>
        </is>
      </c>
    </row>
    <row r="90">
      <c r="A90" s="5" t="inlineStr">
        <is>
          <t>PEG Ratio</t>
        </is>
      </c>
      <c r="B90" s="5" t="inlineStr">
        <is>
          <t>KGW Kurs/Gewinn/Wachstum</t>
        </is>
      </c>
      <c r="C90" t="n">
        <v>1.05</v>
      </c>
      <c r="D90" t="n">
        <v>0.7</v>
      </c>
      <c r="E90" t="n">
        <v>6.17</v>
      </c>
      <c r="F90" t="n">
        <v>-7.65</v>
      </c>
      <c r="G90" t="n">
        <v>-16.7</v>
      </c>
      <c r="H90" t="n">
        <v>4.51</v>
      </c>
      <c r="I90" t="n">
        <v>-2.59</v>
      </c>
      <c r="J90" t="n">
        <v>4.9</v>
      </c>
      <c r="K90" t="n">
        <v>1.8</v>
      </c>
      <c r="L90" t="n">
        <v>1.64</v>
      </c>
      <c r="M90" t="inlineStr">
        <is>
          <t>-</t>
        </is>
      </c>
      <c r="N90" t="inlineStr">
        <is>
          <t>-</t>
        </is>
      </c>
      <c r="O90" t="inlineStr">
        <is>
          <t>-</t>
        </is>
      </c>
      <c r="P90" t="inlineStr">
        <is>
          <t>-</t>
        </is>
      </c>
    </row>
    <row r="91">
      <c r="A91" s="5" t="inlineStr">
        <is>
          <t>EBIT-Wachstum 1J in %</t>
        </is>
      </c>
      <c r="B91" s="5" t="inlineStr">
        <is>
          <t>EBIT Growth 1Y in %</t>
        </is>
      </c>
      <c r="C91" t="n">
        <v>8.33</v>
      </c>
      <c r="D91" t="n">
        <v>17.9</v>
      </c>
      <c r="E91" t="n">
        <v>5.61</v>
      </c>
      <c r="F91" t="n">
        <v>4.79</v>
      </c>
      <c r="G91" t="n">
        <v>-7.56</v>
      </c>
      <c r="H91" t="n">
        <v>7.15</v>
      </c>
      <c r="I91" t="n">
        <v>-15.19</v>
      </c>
      <c r="J91" t="n">
        <v>-10</v>
      </c>
      <c r="K91" t="n">
        <v>7.31</v>
      </c>
      <c r="L91" t="n">
        <v>20.41</v>
      </c>
      <c r="M91" t="n">
        <v>-54.89</v>
      </c>
      <c r="N91" t="n">
        <v>23.47</v>
      </c>
      <c r="O91" t="n">
        <v>31.87</v>
      </c>
      <c r="P91" t="n">
        <v>48.77</v>
      </c>
    </row>
    <row r="92">
      <c r="A92" s="5" t="inlineStr">
        <is>
          <t>EBIT-Wachstum 3J in %</t>
        </is>
      </c>
      <c r="B92" s="5" t="inlineStr">
        <is>
          <t>EBIT Growth 3Y in %</t>
        </is>
      </c>
      <c r="C92" t="n">
        <v>10.61</v>
      </c>
      <c r="D92" t="n">
        <v>9.43</v>
      </c>
      <c r="E92" t="n">
        <v>0.95</v>
      </c>
      <c r="F92" t="n">
        <v>1.46</v>
      </c>
      <c r="G92" t="n">
        <v>-5.2</v>
      </c>
      <c r="H92" t="n">
        <v>-6.01</v>
      </c>
      <c r="I92" t="n">
        <v>-5.96</v>
      </c>
      <c r="J92" t="n">
        <v>5.91</v>
      </c>
      <c r="K92" t="n">
        <v>-9.06</v>
      </c>
      <c r="L92" t="n">
        <v>-3.67</v>
      </c>
      <c r="M92" t="n">
        <v>0.15</v>
      </c>
      <c r="N92" t="n">
        <v>34.7</v>
      </c>
      <c r="O92" t="inlineStr">
        <is>
          <t>-</t>
        </is>
      </c>
      <c r="P92" t="inlineStr">
        <is>
          <t>-</t>
        </is>
      </c>
    </row>
    <row r="93">
      <c r="A93" s="5" t="inlineStr">
        <is>
          <t>EBIT-Wachstum 5J in %</t>
        </is>
      </c>
      <c r="B93" s="5" t="inlineStr">
        <is>
          <t>EBIT Growth 5Y in %</t>
        </is>
      </c>
      <c r="C93" t="n">
        <v>5.81</v>
      </c>
      <c r="D93" t="n">
        <v>5.58</v>
      </c>
      <c r="E93" t="n">
        <v>-1.04</v>
      </c>
      <c r="F93" t="n">
        <v>-4.16</v>
      </c>
      <c r="G93" t="n">
        <v>-3.66</v>
      </c>
      <c r="H93" t="n">
        <v>1.94</v>
      </c>
      <c r="I93" t="n">
        <v>-10.47</v>
      </c>
      <c r="J93" t="n">
        <v>-2.74</v>
      </c>
      <c r="K93" t="n">
        <v>5.63</v>
      </c>
      <c r="L93" t="n">
        <v>13.93</v>
      </c>
      <c r="M93" t="inlineStr">
        <is>
          <t>-</t>
        </is>
      </c>
      <c r="N93" t="inlineStr">
        <is>
          <t>-</t>
        </is>
      </c>
      <c r="O93" t="inlineStr">
        <is>
          <t>-</t>
        </is>
      </c>
      <c r="P93" t="inlineStr">
        <is>
          <t>-</t>
        </is>
      </c>
    </row>
    <row r="94">
      <c r="A94" s="5" t="inlineStr">
        <is>
          <t>EBIT-Wachstum 10J in %</t>
        </is>
      </c>
      <c r="B94" s="5" t="inlineStr">
        <is>
          <t>EBIT Growth 10Y in %</t>
        </is>
      </c>
      <c r="C94" t="n">
        <v>3.88</v>
      </c>
      <c r="D94" t="n">
        <v>-2.45</v>
      </c>
      <c r="E94" t="n">
        <v>-1.89</v>
      </c>
      <c r="F94" t="n">
        <v>0.74</v>
      </c>
      <c r="G94" t="n">
        <v>5.13</v>
      </c>
      <c r="H94" t="inlineStr">
        <is>
          <t>-</t>
        </is>
      </c>
      <c r="I94" t="inlineStr">
        <is>
          <t>-</t>
        </is>
      </c>
      <c r="J94" t="inlineStr">
        <is>
          <t>-</t>
        </is>
      </c>
      <c r="K94" t="inlineStr">
        <is>
          <t>-</t>
        </is>
      </c>
      <c r="L94" t="inlineStr">
        <is>
          <t>-</t>
        </is>
      </c>
      <c r="M94" t="inlineStr">
        <is>
          <t>-</t>
        </is>
      </c>
      <c r="N94" t="inlineStr">
        <is>
          <t>-</t>
        </is>
      </c>
      <c r="O94" t="inlineStr">
        <is>
          <t>-</t>
        </is>
      </c>
      <c r="P94" t="inlineStr">
        <is>
          <t>-</t>
        </is>
      </c>
    </row>
    <row r="95">
      <c r="A95" s="5" t="inlineStr">
        <is>
          <t>Op.Cashflow Wachstum 1J in %</t>
        </is>
      </c>
      <c r="B95" s="5" t="inlineStr">
        <is>
          <t>Op.Cashflow Wachstum 1Y in %</t>
        </is>
      </c>
      <c r="C95" t="n">
        <v>-20.3</v>
      </c>
      <c r="D95" t="n">
        <v>-13.28</v>
      </c>
      <c r="E95" t="n">
        <v>13.84</v>
      </c>
      <c r="F95" t="n">
        <v>4.77</v>
      </c>
      <c r="G95" t="n">
        <v>-2.6</v>
      </c>
      <c r="H95" t="n">
        <v>-21.8</v>
      </c>
      <c r="I95" t="n">
        <v>11.69</v>
      </c>
      <c r="J95" t="n">
        <v>-1.28</v>
      </c>
      <c r="K95" t="n">
        <v>-48.6</v>
      </c>
      <c r="L95" t="n">
        <v>19.37</v>
      </c>
      <c r="M95" t="n">
        <v>103.4</v>
      </c>
      <c r="N95" t="n">
        <v>-72.14</v>
      </c>
      <c r="O95" t="inlineStr">
        <is>
          <t>-</t>
        </is>
      </c>
      <c r="P95" t="inlineStr">
        <is>
          <t>-</t>
        </is>
      </c>
    </row>
    <row r="96">
      <c r="A96" s="5" t="inlineStr">
        <is>
          <t>Op.Cashflow Wachstum 3J in %</t>
        </is>
      </c>
      <c r="B96" s="5" t="inlineStr">
        <is>
          <t>Op.Cashflow Wachstum 3Y in %</t>
        </is>
      </c>
      <c r="C96" t="n">
        <v>-6.58</v>
      </c>
      <c r="D96" t="n">
        <v>1.78</v>
      </c>
      <c r="E96" t="n">
        <v>5.34</v>
      </c>
      <c r="F96" t="n">
        <v>-6.54</v>
      </c>
      <c r="G96" t="n">
        <v>-4.24</v>
      </c>
      <c r="H96" t="n">
        <v>-3.8</v>
      </c>
      <c r="I96" t="n">
        <v>-12.73</v>
      </c>
      <c r="J96" t="n">
        <v>-10.17</v>
      </c>
      <c r="K96" t="n">
        <v>24.72</v>
      </c>
      <c r="L96" t="n">
        <v>16.88</v>
      </c>
      <c r="M96" t="inlineStr">
        <is>
          <t>-</t>
        </is>
      </c>
      <c r="N96" t="inlineStr">
        <is>
          <t>-</t>
        </is>
      </c>
      <c r="O96" t="inlineStr">
        <is>
          <t>-</t>
        </is>
      </c>
      <c r="P96" t="inlineStr">
        <is>
          <t>-</t>
        </is>
      </c>
    </row>
    <row r="97">
      <c r="A97" s="5" t="inlineStr">
        <is>
          <t>Op.Cashflow Wachstum 5J in %</t>
        </is>
      </c>
      <c r="B97" s="5" t="inlineStr">
        <is>
          <t>Op.Cashflow Wachstum 5Y in %</t>
        </is>
      </c>
      <c r="C97" t="n">
        <v>-3.51</v>
      </c>
      <c r="D97" t="n">
        <v>-3.81</v>
      </c>
      <c r="E97" t="n">
        <v>1.18</v>
      </c>
      <c r="F97" t="n">
        <v>-1.84</v>
      </c>
      <c r="G97" t="n">
        <v>-12.52</v>
      </c>
      <c r="H97" t="n">
        <v>-8.119999999999999</v>
      </c>
      <c r="I97" t="n">
        <v>16.92</v>
      </c>
      <c r="J97" t="n">
        <v>0.15</v>
      </c>
      <c r="K97" t="inlineStr">
        <is>
          <t>-</t>
        </is>
      </c>
      <c r="L97" t="inlineStr">
        <is>
          <t>-</t>
        </is>
      </c>
      <c r="M97" t="inlineStr">
        <is>
          <t>-</t>
        </is>
      </c>
      <c r="N97" t="inlineStr">
        <is>
          <t>-</t>
        </is>
      </c>
      <c r="O97" t="inlineStr">
        <is>
          <t>-</t>
        </is>
      </c>
      <c r="P97" t="inlineStr">
        <is>
          <t>-</t>
        </is>
      </c>
    </row>
    <row r="98">
      <c r="A98" s="5" t="inlineStr">
        <is>
          <t>Op.Cashflow Wachstum 10J in %</t>
        </is>
      </c>
      <c r="B98" s="5" t="inlineStr">
        <is>
          <t>Op.Cashflow Wachstum 10Y in %</t>
        </is>
      </c>
      <c r="C98" t="n">
        <v>-5.82</v>
      </c>
      <c r="D98" t="n">
        <v>6.55</v>
      </c>
      <c r="E98" t="n">
        <v>0.67</v>
      </c>
      <c r="F98" t="inlineStr">
        <is>
          <t>-</t>
        </is>
      </c>
      <c r="G98" t="inlineStr">
        <is>
          <t>-</t>
        </is>
      </c>
      <c r="H98" t="inlineStr">
        <is>
          <t>-</t>
        </is>
      </c>
      <c r="I98" t="inlineStr">
        <is>
          <t>-</t>
        </is>
      </c>
      <c r="J98" t="inlineStr">
        <is>
          <t>-</t>
        </is>
      </c>
      <c r="K98" t="inlineStr">
        <is>
          <t>-</t>
        </is>
      </c>
      <c r="L98" t="inlineStr">
        <is>
          <t>-</t>
        </is>
      </c>
      <c r="M98" t="inlineStr">
        <is>
          <t>-</t>
        </is>
      </c>
      <c r="N98" t="inlineStr">
        <is>
          <t>-</t>
        </is>
      </c>
      <c r="O98" t="inlineStr">
        <is>
          <t>-</t>
        </is>
      </c>
      <c r="P98" t="inlineStr">
        <is>
          <t>-</t>
        </is>
      </c>
    </row>
    <row r="99">
      <c r="A99" s="5" t="inlineStr">
        <is>
          <t>Working Capital in Mio</t>
        </is>
      </c>
      <c r="B99" s="5" t="inlineStr">
        <is>
          <t>Working Capital in M</t>
        </is>
      </c>
      <c r="C99" t="n">
        <v>204.4</v>
      </c>
      <c r="D99" t="n">
        <v>282.6</v>
      </c>
      <c r="E99" t="n">
        <v>248.2</v>
      </c>
      <c r="F99" t="n">
        <v>269.9</v>
      </c>
      <c r="G99" t="n">
        <v>253.9</v>
      </c>
      <c r="H99" t="n">
        <v>157.5</v>
      </c>
      <c r="I99" t="n">
        <v>139.8</v>
      </c>
      <c r="J99" t="n">
        <v>117.4</v>
      </c>
      <c r="K99" t="n">
        <v>242.2</v>
      </c>
      <c r="L99" t="n">
        <v>126.3</v>
      </c>
      <c r="M99" t="n">
        <v>122.7</v>
      </c>
      <c r="N99" t="n">
        <v>159.4</v>
      </c>
      <c r="O99" t="n">
        <v>181.4</v>
      </c>
      <c r="P99" t="n">
        <v>17.4</v>
      </c>
      <c r="Q99" t="n">
        <v>81.59999999999999</v>
      </c>
    </row>
  </sheetData>
  <pageMargins bottom="1" footer="0.5" header="0.5" left="0.75" right="0.75" top="1"/>
</worksheet>
</file>

<file path=xl/worksheets/sheet29.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HORNBACH HOLDING </t>
        </is>
      </c>
      <c r="B1" s="2" t="inlineStr">
        <is>
          <t>WKN: 608340  ISIN: DE0006083405  Symbol:HBH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1877</t>
        </is>
      </c>
      <c r="C4" s="5" t="inlineStr">
        <is>
          <t>Telefon / Phone</t>
        </is>
      </c>
      <c r="D4" s="5" t="inlineStr"/>
      <c r="E4" t="inlineStr">
        <is>
          <t>+49-6321-678-0</t>
        </is>
      </c>
      <c r="G4" t="inlineStr">
        <is>
          <t>20.03.2020</t>
        </is>
      </c>
      <c r="H4" t="inlineStr">
        <is>
          <t>Preliminary Results</t>
        </is>
      </c>
      <c r="J4" t="inlineStr">
        <is>
          <t>First Eagle Investment Management, LLC</t>
        </is>
      </c>
      <c r="L4" t="inlineStr">
        <is>
          <t>4,96%</t>
        </is>
      </c>
    </row>
    <row r="5">
      <c r="A5" s="5" t="inlineStr">
        <is>
          <t>Ticker</t>
        </is>
      </c>
      <c r="B5" t="inlineStr">
        <is>
          <t>HBH</t>
        </is>
      </c>
      <c r="C5" s="5" t="inlineStr">
        <is>
          <t>Fax</t>
        </is>
      </c>
      <c r="D5" s="5" t="inlineStr"/>
      <c r="E5" t="inlineStr">
        <is>
          <t>+49-6321-678-9300</t>
        </is>
      </c>
      <c r="G5" t="inlineStr">
        <is>
          <t>27.05.2020</t>
        </is>
      </c>
      <c r="H5" t="inlineStr">
        <is>
          <t>Analyst Conference</t>
        </is>
      </c>
      <c r="J5" t="inlineStr">
        <is>
          <t>Gertraud Luise Hornbach</t>
        </is>
      </c>
      <c r="L5" t="inlineStr">
        <is>
          <t>11,31%</t>
        </is>
      </c>
    </row>
    <row r="6">
      <c r="A6" s="5" t="inlineStr">
        <is>
          <t>Gelistet Seit / Listed Since</t>
        </is>
      </c>
      <c r="B6" t="inlineStr">
        <is>
          <t>03.07.1987</t>
        </is>
      </c>
      <c r="C6" s="5" t="inlineStr">
        <is>
          <t>Internet</t>
        </is>
      </c>
      <c r="D6" s="5" t="inlineStr"/>
      <c r="E6" t="inlineStr">
        <is>
          <t>http://www.hornbach-holding.de</t>
        </is>
      </c>
      <c r="G6" t="inlineStr">
        <is>
          <t>26.06.2020</t>
        </is>
      </c>
      <c r="H6" t="inlineStr">
        <is>
          <t>Result Q1</t>
        </is>
      </c>
      <c r="J6" t="inlineStr">
        <is>
          <t>Deutsche Asset &amp; Wealth Management Investment GmbH</t>
        </is>
      </c>
      <c r="L6" t="inlineStr">
        <is>
          <t>2,95%</t>
        </is>
      </c>
    </row>
    <row r="7">
      <c r="A7" s="5" t="inlineStr">
        <is>
          <t>Nominalwert / Nominal Value</t>
        </is>
      </c>
      <c r="B7" t="inlineStr">
        <is>
          <t>3,00</t>
        </is>
      </c>
      <c r="C7" s="5" t="inlineStr">
        <is>
          <t>E-Mail</t>
        </is>
      </c>
      <c r="D7" s="5" t="inlineStr"/>
      <c r="E7" t="inlineStr">
        <is>
          <t>info@hornbach-holding.com</t>
        </is>
      </c>
      <c r="G7" t="inlineStr">
        <is>
          <t>10.07.2020</t>
        </is>
      </c>
      <c r="H7" t="inlineStr">
        <is>
          <t>Annual General Meeting</t>
        </is>
      </c>
      <c r="J7" t="inlineStr">
        <is>
          <t>Platinum International Fund</t>
        </is>
      </c>
      <c r="L7" t="inlineStr">
        <is>
          <t>2,61%</t>
        </is>
      </c>
    </row>
    <row r="8">
      <c r="A8" s="5" t="inlineStr">
        <is>
          <t>Land / Country</t>
        </is>
      </c>
      <c r="B8" t="inlineStr">
        <is>
          <t>Deutschland</t>
        </is>
      </c>
      <c r="C8" s="5" t="inlineStr">
        <is>
          <t>Inv. Relations Telefon / Phone</t>
        </is>
      </c>
      <c r="D8" s="5" t="inlineStr"/>
      <c r="E8" t="inlineStr">
        <is>
          <t>+49-06348-60-2444</t>
        </is>
      </c>
      <c r="G8" t="inlineStr">
        <is>
          <t>29.09.2020</t>
        </is>
      </c>
      <c r="H8" t="inlineStr">
        <is>
          <t>Score Half Year</t>
        </is>
      </c>
      <c r="J8" t="inlineStr">
        <is>
          <t>Allan &amp; Gill Gray Foundation</t>
        </is>
      </c>
      <c r="L8" t="inlineStr">
        <is>
          <t>3,00%</t>
        </is>
      </c>
    </row>
    <row r="9">
      <c r="A9" s="5" t="inlineStr">
        <is>
          <t>Währung / Currency</t>
        </is>
      </c>
      <c r="B9" t="inlineStr">
        <is>
          <t>EUR</t>
        </is>
      </c>
      <c r="C9" s="5" t="inlineStr">
        <is>
          <t>Inv. Relations E-Mail</t>
        </is>
      </c>
      <c r="D9" s="5" t="inlineStr"/>
      <c r="E9" t="inlineStr">
        <is>
          <t>axel.mueller@hornbach.com</t>
        </is>
      </c>
      <c r="G9" t="inlineStr">
        <is>
          <t>22.12.2020</t>
        </is>
      </c>
      <c r="H9" t="inlineStr">
        <is>
          <t>Q3 Earnings</t>
        </is>
      </c>
      <c r="J9" t="inlineStr">
        <is>
          <t>BNY Mellon Service Kapitalanlage-Gesellschaft mbH</t>
        </is>
      </c>
      <c r="L9" t="inlineStr">
        <is>
          <t>2,99%</t>
        </is>
      </c>
    </row>
    <row r="10">
      <c r="A10" s="5" t="inlineStr">
        <is>
          <t>Branche / Industry</t>
        </is>
      </c>
      <c r="B10" t="inlineStr">
        <is>
          <t>Retail Trade</t>
        </is>
      </c>
      <c r="C10" s="5" t="inlineStr">
        <is>
          <t>Kontaktperson / Contact Person</t>
        </is>
      </c>
      <c r="D10" s="5" t="inlineStr"/>
      <c r="E10" t="inlineStr">
        <is>
          <t>Axel Müller</t>
        </is>
      </c>
      <c r="J10" t="inlineStr">
        <is>
          <t>Prudential plc</t>
        </is>
      </c>
      <c r="L10" t="inlineStr">
        <is>
          <t>6,78%</t>
        </is>
      </c>
    </row>
    <row r="11">
      <c r="A11" s="5" t="inlineStr">
        <is>
          <t>Sektor / Sector</t>
        </is>
      </c>
      <c r="B11" t="inlineStr">
        <is>
          <t>Trade</t>
        </is>
      </c>
      <c r="J11" t="inlineStr">
        <is>
          <t>M&amp;G Investment Funds (7) ICVC</t>
        </is>
      </c>
      <c r="L11" t="inlineStr">
        <is>
          <t>6,69%</t>
        </is>
      </c>
    </row>
    <row r="12">
      <c r="A12" s="5" t="inlineStr">
        <is>
          <t>Typ / Genre</t>
        </is>
      </c>
      <c r="B12" t="inlineStr">
        <is>
          <t>Stammaktie</t>
        </is>
      </c>
      <c r="J12" t="inlineStr">
        <is>
          <t>Axxion S.A.</t>
        </is>
      </c>
      <c r="L12" t="inlineStr">
        <is>
          <t>2,95%</t>
        </is>
      </c>
    </row>
    <row r="13">
      <c r="A13" s="5" t="inlineStr">
        <is>
          <t>Adresse / Address</t>
        </is>
      </c>
      <c r="B13" t="inlineStr">
        <is>
          <t>HORNBACH Holding AG &amp; Co. KGaALe Quartier Hornbach 19  D-67433 Neustadt an der Weinstraße</t>
        </is>
      </c>
    </row>
    <row r="14">
      <c r="A14" s="5" t="inlineStr">
        <is>
          <t>Management</t>
        </is>
      </c>
      <c r="B14" t="inlineStr">
        <is>
          <t>Albrecht Hornbach, Roland Pelka</t>
        </is>
      </c>
    </row>
    <row r="15">
      <c r="A15" s="5" t="inlineStr">
        <is>
          <t>Aufsichtsrat / Board</t>
        </is>
      </c>
      <c r="B15" t="inlineStr">
        <is>
          <t>Dr. John Feldmann, Christoph Hornbach, Simone Krah, Melanie Thomann-Bopp, Dr. Susanne Wulfsberg</t>
        </is>
      </c>
    </row>
    <row r="16">
      <c r="A16" s="5" t="inlineStr">
        <is>
          <t>Beschreibung</t>
        </is>
      </c>
      <c r="B16" t="inlineStr">
        <is>
          <t>Die HORNBACH Holding AG &amp; Co. KGaA ist die Muttergesellschaft der HORNBACH-Gruppe. Sie verfügt über mehrere Beteiligungsgesellschaften im Bereich Handel und Immobilien. Die mit Abstand größte und wichtigste Beteiligungsgesellschaft ist die HORNBACH-Baumarkt AG als Betreiber großflächiger Baumärkte mit integriertem Gartencenter im In- und Ausland. Unter der Verantwortung der Tochtergesellschaft HORNBACH-Baumarkt AG werden in Europa 140 Bau- und Gartenmärkte sowie von der Lafiora HORNBACH Florapark GmbH drei alleinstehende Gartencenter mit einer gesamten Verkaufsfläche von rund 1,4 Mio. m² betrieben. Abgerundet werden die Handelsaktivitäten durch die Tochter HORNBACH Baustoff Union GmbH mit dem Fokus auf dem Baustoffhandel mit vorwiegend gewerblichen Kunden. Des Weiteren ist die Gesellschaft in der Entwicklung und Vermarktung von Einzelhandelsimmobilien tätig. Dieser Bereich ist überwiegend in der HORNBACH Immobilien AG angesiedelt. Copyright 2014 FINANCE BASE AG</t>
        </is>
      </c>
    </row>
    <row r="17">
      <c r="A17" s="5" t="inlineStr">
        <is>
          <t>Profile</t>
        </is>
      </c>
      <c r="B17" t="inlineStr">
        <is>
          <t>HORNBACH Holding AG &amp; Co. KGaA is the parent company of the HORNBACH Group. It has several subsidiaries in the retail and real estate. By far the largest and most important subsidiary is HORNBACH-Baumarkt AG, which operates DIY megastores with integrated garden centers in Germany and abroad. Under the responsibility of the HORNBACH-Baumarkt AG 140 DIY megastores with garden and secluded from the Lafiora HORNBACH Florapark GmbH three garden centers with a total sales area of ​​around 1.4 million m² are operated in Europe. Rounding out the trading activities through the subsidiary HORNBACH Baustoff Union GmbH with a focus on the building materials trade with mainly commercial customers. Furthermore, the company in the development and marketing of retail real estate. This area is mainly located in the HORNBACH Immobilien AG.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28.02</t>
        </is>
      </c>
      <c r="B19" s="5" t="inlineStr">
        <is>
          <t>Balance Sheet in M  EUR per  28.02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4362</v>
      </c>
      <c r="D20" t="n">
        <v>4141</v>
      </c>
      <c r="E20" t="n">
        <v>3941</v>
      </c>
      <c r="F20" t="n">
        <v>3755</v>
      </c>
      <c r="G20" t="n">
        <v>3572</v>
      </c>
      <c r="H20" t="n">
        <v>3369</v>
      </c>
      <c r="I20" t="n">
        <v>3229</v>
      </c>
      <c r="J20" t="n">
        <v>3204</v>
      </c>
      <c r="K20" t="n">
        <v>3017</v>
      </c>
      <c r="L20" t="n">
        <v>2853</v>
      </c>
      <c r="M20" t="n">
        <v>2752</v>
      </c>
      <c r="N20" t="n">
        <v>2617</v>
      </c>
      <c r="O20" t="n">
        <v>2544</v>
      </c>
      <c r="P20" t="n">
        <v>2367</v>
      </c>
      <c r="Q20" t="n">
        <v>2220</v>
      </c>
      <c r="R20" t="n">
        <v>2091</v>
      </c>
      <c r="S20" t="n">
        <v>1745</v>
      </c>
      <c r="T20" t="n">
        <v>1730</v>
      </c>
      <c r="U20" t="n">
        <v>1569</v>
      </c>
      <c r="V20" t="inlineStr">
        <is>
          <t>-</t>
        </is>
      </c>
      <c r="W20" t="inlineStr">
        <is>
          <t>-</t>
        </is>
      </c>
    </row>
    <row r="21">
      <c r="A21" s="5" t="inlineStr">
        <is>
          <t>Bruttoergebnis vom Umsatz</t>
        </is>
      </c>
      <c r="B21" s="5" t="inlineStr">
        <is>
          <t>Gross Profit</t>
        </is>
      </c>
      <c r="C21" t="n">
        <v>1570</v>
      </c>
      <c r="D21" t="n">
        <v>1514</v>
      </c>
      <c r="E21" t="n">
        <v>1442</v>
      </c>
      <c r="F21" t="n">
        <v>1390</v>
      </c>
      <c r="G21" t="n">
        <v>1334</v>
      </c>
      <c r="H21" t="n">
        <v>1234</v>
      </c>
      <c r="I21" t="n">
        <v>1180</v>
      </c>
      <c r="J21" t="n">
        <v>1172</v>
      </c>
      <c r="K21" t="n">
        <v>1105</v>
      </c>
      <c r="L21" t="n">
        <v>1032</v>
      </c>
      <c r="M21" t="n">
        <v>989.8</v>
      </c>
      <c r="N21" t="n">
        <v>934.3</v>
      </c>
      <c r="O21" t="n">
        <v>898.6</v>
      </c>
      <c r="P21" t="n">
        <v>833.8</v>
      </c>
      <c r="Q21" t="n">
        <v>796.1</v>
      </c>
      <c r="R21" t="n">
        <v>751.4</v>
      </c>
      <c r="S21" t="n">
        <v>627.5</v>
      </c>
      <c r="T21" t="n">
        <v>569.8</v>
      </c>
      <c r="U21" t="n">
        <v>555.3</v>
      </c>
      <c r="V21" t="inlineStr">
        <is>
          <t>-</t>
        </is>
      </c>
      <c r="W21" t="inlineStr">
        <is>
          <t>-</t>
        </is>
      </c>
    </row>
    <row r="22">
      <c r="A22" s="5" t="inlineStr">
        <is>
          <t>Operatives Ergebnis (EBIT)</t>
        </is>
      </c>
      <c r="B22" s="5" t="inlineStr">
        <is>
          <t>EBIT Earning Before Interest &amp; Tax</t>
        </is>
      </c>
      <c r="C22" t="n">
        <v>120.6</v>
      </c>
      <c r="D22" t="n">
        <v>161.2</v>
      </c>
      <c r="E22" t="n">
        <v>156.8</v>
      </c>
      <c r="F22" t="n">
        <v>137.5</v>
      </c>
      <c r="G22" t="n">
        <v>165.1</v>
      </c>
      <c r="H22" t="n">
        <v>160.4</v>
      </c>
      <c r="I22" t="n">
        <v>145.9</v>
      </c>
      <c r="J22" t="n">
        <v>169.1</v>
      </c>
      <c r="K22" t="n">
        <v>159.1</v>
      </c>
      <c r="L22" t="n">
        <v>151.5</v>
      </c>
      <c r="M22" t="n">
        <v>179.1</v>
      </c>
      <c r="N22" t="n">
        <v>101.9</v>
      </c>
      <c r="O22" t="n">
        <v>119.1</v>
      </c>
      <c r="P22" t="n">
        <v>91.8</v>
      </c>
      <c r="Q22" t="n">
        <v>99</v>
      </c>
      <c r="R22" t="n">
        <v>82.09999999999999</v>
      </c>
      <c r="S22" t="n">
        <v>67.7</v>
      </c>
      <c r="T22" t="n">
        <v>95.2</v>
      </c>
      <c r="U22" t="n">
        <v>78.59999999999999</v>
      </c>
      <c r="V22" t="inlineStr">
        <is>
          <t>-</t>
        </is>
      </c>
      <c r="W22" t="inlineStr">
        <is>
          <t>-</t>
        </is>
      </c>
    </row>
    <row r="23">
      <c r="A23" s="5" t="inlineStr">
        <is>
          <t>Finanzergebnis</t>
        </is>
      </c>
      <c r="B23" s="5" t="inlineStr">
        <is>
          <t>Financial Result</t>
        </is>
      </c>
      <c r="C23" t="n">
        <v>-22.1</v>
      </c>
      <c r="D23" t="n">
        <v>-29.6</v>
      </c>
      <c r="E23" t="n">
        <v>-26.7</v>
      </c>
      <c r="F23" t="n">
        <v>-24.5</v>
      </c>
      <c r="G23" t="n">
        <v>-25.4</v>
      </c>
      <c r="H23" t="n">
        <v>-32.6</v>
      </c>
      <c r="I23" t="n">
        <v>-38.3</v>
      </c>
      <c r="J23" t="n">
        <v>-37.2</v>
      </c>
      <c r="K23" t="n">
        <v>-32.3</v>
      </c>
      <c r="L23" t="n">
        <v>-35.9</v>
      </c>
      <c r="M23" t="n">
        <v>-34.8</v>
      </c>
      <c r="N23" t="n">
        <v>-34.3</v>
      </c>
      <c r="O23" t="n">
        <v>-36</v>
      </c>
      <c r="P23" t="n">
        <v>-39.3</v>
      </c>
      <c r="Q23" t="n">
        <v>-37.3</v>
      </c>
      <c r="R23" t="n">
        <v>-33.9</v>
      </c>
      <c r="S23" t="n">
        <v>-32.3</v>
      </c>
      <c r="T23" t="n">
        <v>-46.6</v>
      </c>
      <c r="U23" t="n">
        <v>-28.7</v>
      </c>
      <c r="V23" t="inlineStr">
        <is>
          <t>-</t>
        </is>
      </c>
      <c r="W23" t="inlineStr">
        <is>
          <t>-</t>
        </is>
      </c>
    </row>
    <row r="24">
      <c r="A24" s="5" t="inlineStr">
        <is>
          <t>Ergebnis vor Steuer (EBT)</t>
        </is>
      </c>
      <c r="B24" s="5" t="inlineStr">
        <is>
          <t>EBT Earning Before Tax</t>
        </is>
      </c>
      <c r="C24" t="n">
        <v>98.5</v>
      </c>
      <c r="D24" t="n">
        <v>131.6</v>
      </c>
      <c r="E24" t="n">
        <v>130.1</v>
      </c>
      <c r="F24" t="n">
        <v>113</v>
      </c>
      <c r="G24" t="n">
        <v>139.7</v>
      </c>
      <c r="H24" t="n">
        <v>127.8</v>
      </c>
      <c r="I24" t="n">
        <v>107.6</v>
      </c>
      <c r="J24" t="n">
        <v>131.9</v>
      </c>
      <c r="K24" t="n">
        <v>126.8</v>
      </c>
      <c r="L24" t="n">
        <v>115.6</v>
      </c>
      <c r="M24" t="n">
        <v>144.3</v>
      </c>
      <c r="N24" t="n">
        <v>67.59999999999999</v>
      </c>
      <c r="O24" t="n">
        <v>83.09999999999999</v>
      </c>
      <c r="P24" t="n">
        <v>52.5</v>
      </c>
      <c r="Q24" t="n">
        <v>61.7</v>
      </c>
      <c r="R24" t="n">
        <v>48.2</v>
      </c>
      <c r="S24" t="n">
        <v>35.4</v>
      </c>
      <c r="T24" t="n">
        <v>48.6</v>
      </c>
      <c r="U24" t="n">
        <v>49.9</v>
      </c>
      <c r="V24" t="inlineStr">
        <is>
          <t>-</t>
        </is>
      </c>
      <c r="W24" t="inlineStr">
        <is>
          <t>-</t>
        </is>
      </c>
    </row>
    <row r="25">
      <c r="A25" s="5" t="inlineStr">
        <is>
          <t>Steuern auf Einkommen und Ertrag</t>
        </is>
      </c>
      <c r="B25" s="5" t="inlineStr">
        <is>
          <t>Taxes on income and earnings</t>
        </is>
      </c>
      <c r="C25" t="n">
        <v>23.4</v>
      </c>
      <c r="D25" t="n">
        <v>35.9</v>
      </c>
      <c r="E25" t="n">
        <v>40.2</v>
      </c>
      <c r="F25" t="n">
        <v>15.4</v>
      </c>
      <c r="G25" t="n">
        <v>33</v>
      </c>
      <c r="H25" t="n">
        <v>41.6</v>
      </c>
      <c r="I25" t="n">
        <v>30.2</v>
      </c>
      <c r="J25" t="n">
        <v>37.3</v>
      </c>
      <c r="K25" t="n">
        <v>27.8</v>
      </c>
      <c r="L25" t="n">
        <v>33.5</v>
      </c>
      <c r="M25" t="n">
        <v>31.5</v>
      </c>
      <c r="N25" t="n">
        <v>9.300000000000001</v>
      </c>
      <c r="O25" t="n">
        <v>7.3</v>
      </c>
      <c r="P25" t="n">
        <v>20.5</v>
      </c>
      <c r="Q25" t="n">
        <v>24.8</v>
      </c>
      <c r="R25" t="n">
        <v>19.3</v>
      </c>
      <c r="S25" t="n">
        <v>7.8</v>
      </c>
      <c r="T25" t="n">
        <v>22.7</v>
      </c>
      <c r="U25" t="n">
        <v>20.8</v>
      </c>
      <c r="V25" t="inlineStr">
        <is>
          <t>-</t>
        </is>
      </c>
      <c r="W25" t="inlineStr">
        <is>
          <t>-</t>
        </is>
      </c>
    </row>
    <row r="26">
      <c r="A26" s="5" t="inlineStr">
        <is>
          <t>Ergebnis nach Steuer</t>
        </is>
      </c>
      <c r="B26" s="5" t="inlineStr">
        <is>
          <t>Earnings after tax</t>
        </is>
      </c>
      <c r="C26" t="n">
        <v>75.09999999999999</v>
      </c>
      <c r="D26" t="n">
        <v>95.7</v>
      </c>
      <c r="E26" t="n">
        <v>89.90000000000001</v>
      </c>
      <c r="F26" t="n">
        <v>97.7</v>
      </c>
      <c r="G26" t="n">
        <v>106.7</v>
      </c>
      <c r="H26" t="n">
        <v>86.2</v>
      </c>
      <c r="I26" t="n">
        <v>77.40000000000001</v>
      </c>
      <c r="J26" t="n">
        <v>94.59999999999999</v>
      </c>
      <c r="K26" t="n">
        <v>99.09999999999999</v>
      </c>
      <c r="L26" t="n">
        <v>82.09999999999999</v>
      </c>
      <c r="M26" t="n">
        <v>112.9</v>
      </c>
      <c r="N26" t="n">
        <v>58.3</v>
      </c>
      <c r="O26" t="n">
        <v>75.90000000000001</v>
      </c>
      <c r="P26" t="n">
        <v>32</v>
      </c>
      <c r="Q26" t="n">
        <v>36.9</v>
      </c>
      <c r="R26" t="n">
        <v>25.6</v>
      </c>
      <c r="S26" t="n">
        <v>24.7</v>
      </c>
      <c r="T26" t="n">
        <v>23.6</v>
      </c>
      <c r="U26" t="n">
        <v>27.1</v>
      </c>
      <c r="V26" t="inlineStr">
        <is>
          <t>-</t>
        </is>
      </c>
      <c r="W26" t="inlineStr">
        <is>
          <t>-</t>
        </is>
      </c>
    </row>
    <row r="27">
      <c r="A27" s="5" t="inlineStr">
        <is>
          <t>Minderheitenanteil</t>
        </is>
      </c>
      <c r="B27" s="5" t="inlineStr">
        <is>
          <t>Minority Share</t>
        </is>
      </c>
      <c r="C27" t="n">
        <v>-9.800000000000001</v>
      </c>
      <c r="D27" t="n">
        <v>-14</v>
      </c>
      <c r="E27" t="n">
        <v>-12.5</v>
      </c>
      <c r="F27" t="n">
        <v>-17.1</v>
      </c>
      <c r="G27" t="n">
        <v>-16.5</v>
      </c>
      <c r="H27" t="n">
        <v>-13.4</v>
      </c>
      <c r="I27" t="n">
        <v>-12.5</v>
      </c>
      <c r="J27" t="n">
        <v>-18.2</v>
      </c>
      <c r="K27" t="n">
        <v>-18</v>
      </c>
      <c r="L27" t="n">
        <v>-15.6</v>
      </c>
      <c r="M27" t="n">
        <v>-21.6</v>
      </c>
      <c r="N27" t="n">
        <v>-10.3</v>
      </c>
      <c r="O27" t="n">
        <v>-12.7</v>
      </c>
      <c r="P27" t="n">
        <v>-5.1</v>
      </c>
      <c r="Q27" t="n">
        <v>-9.1</v>
      </c>
      <c r="R27" t="n">
        <v>-5.2</v>
      </c>
      <c r="S27" t="n">
        <v>-2.7</v>
      </c>
      <c r="T27" t="n">
        <v>-6.6</v>
      </c>
      <c r="U27" t="n">
        <v>-4.8</v>
      </c>
      <c r="V27" t="inlineStr">
        <is>
          <t>-</t>
        </is>
      </c>
      <c r="W27" t="inlineStr">
        <is>
          <t>-</t>
        </is>
      </c>
    </row>
    <row r="28">
      <c r="A28" s="5" t="inlineStr">
        <is>
          <t>Jahresüberschuss/-fehlbetrag</t>
        </is>
      </c>
      <c r="B28" s="5" t="inlineStr">
        <is>
          <t>Net Profit</t>
        </is>
      </c>
      <c r="C28" t="n">
        <v>65.3</v>
      </c>
      <c r="D28" t="n">
        <v>81.7</v>
      </c>
      <c r="E28" t="n">
        <v>77.40000000000001</v>
      </c>
      <c r="F28" t="n">
        <v>80.59999999999999</v>
      </c>
      <c r="G28" t="n">
        <v>90.3</v>
      </c>
      <c r="H28" t="n">
        <v>72.7</v>
      </c>
      <c r="I28" t="n">
        <v>65</v>
      </c>
      <c r="J28" t="n">
        <v>76.40000000000001</v>
      </c>
      <c r="K28" t="n">
        <v>81.09999999999999</v>
      </c>
      <c r="L28" t="n">
        <v>66.5</v>
      </c>
      <c r="M28" t="n">
        <v>91.3</v>
      </c>
      <c r="N28" t="n">
        <v>48</v>
      </c>
      <c r="O28" t="n">
        <v>63.1</v>
      </c>
      <c r="P28" t="n">
        <v>27</v>
      </c>
      <c r="Q28" t="n">
        <v>27.7</v>
      </c>
      <c r="R28" t="n">
        <v>21.5</v>
      </c>
      <c r="S28" t="n">
        <v>17.4</v>
      </c>
      <c r="T28" t="n">
        <v>17</v>
      </c>
      <c r="U28" t="n">
        <v>22.3</v>
      </c>
      <c r="V28" t="inlineStr">
        <is>
          <t>-</t>
        </is>
      </c>
      <c r="W28" t="inlineStr">
        <is>
          <t>-</t>
        </is>
      </c>
    </row>
    <row r="29">
      <c r="A29" s="5" t="inlineStr">
        <is>
          <t>Summe Umlaufvermögen</t>
        </is>
      </c>
      <c r="B29" s="5" t="inlineStr">
        <is>
          <t>Current Assets</t>
        </is>
      </c>
      <c r="C29" t="n">
        <v>1238</v>
      </c>
      <c r="D29" t="n">
        <v>963.2</v>
      </c>
      <c r="E29" t="n">
        <v>981.2</v>
      </c>
      <c r="F29" t="n">
        <v>1085</v>
      </c>
      <c r="G29" t="n">
        <v>1075</v>
      </c>
      <c r="H29" t="n">
        <v>1052</v>
      </c>
      <c r="I29" t="n">
        <v>966.1</v>
      </c>
      <c r="J29" t="n">
        <v>1027</v>
      </c>
      <c r="K29" t="n">
        <v>1068</v>
      </c>
      <c r="L29" t="n">
        <v>911.1</v>
      </c>
      <c r="M29" t="n">
        <v>923.7</v>
      </c>
      <c r="N29" t="n">
        <v>855.2</v>
      </c>
      <c r="O29" t="n">
        <v>806.9</v>
      </c>
      <c r="P29" t="n">
        <v>802.3</v>
      </c>
      <c r="Q29" t="n">
        <v>686</v>
      </c>
      <c r="R29" t="n">
        <v>603.1</v>
      </c>
      <c r="S29" t="n">
        <v>481.5</v>
      </c>
      <c r="T29" t="n">
        <v>456</v>
      </c>
      <c r="U29" t="n">
        <v>423.9</v>
      </c>
      <c r="V29" t="inlineStr">
        <is>
          <t>-</t>
        </is>
      </c>
      <c r="W29" t="inlineStr">
        <is>
          <t>-</t>
        </is>
      </c>
    </row>
    <row r="30">
      <c r="A30" s="5" t="inlineStr">
        <is>
          <t>Summe Anlagevermögen</t>
        </is>
      </c>
      <c r="B30" s="5" t="inlineStr">
        <is>
          <t>Fixed Assets</t>
        </is>
      </c>
      <c r="C30" t="n">
        <v>1773</v>
      </c>
      <c r="D30" t="n">
        <v>1705</v>
      </c>
      <c r="E30" t="n">
        <v>1667</v>
      </c>
      <c r="F30" t="n">
        <v>1595</v>
      </c>
      <c r="G30" t="n">
        <v>1358</v>
      </c>
      <c r="H30" t="n">
        <v>1310</v>
      </c>
      <c r="I30" t="n">
        <v>1304</v>
      </c>
      <c r="J30" t="n">
        <v>1240</v>
      </c>
      <c r="K30" t="n">
        <v>1165</v>
      </c>
      <c r="L30" t="n">
        <v>1122</v>
      </c>
      <c r="M30" t="n">
        <v>1072</v>
      </c>
      <c r="N30" t="n">
        <v>1047</v>
      </c>
      <c r="O30" t="n">
        <v>1035</v>
      </c>
      <c r="P30" t="n">
        <v>991.4</v>
      </c>
      <c r="Q30" t="n">
        <v>1076</v>
      </c>
      <c r="R30" t="n">
        <v>1061</v>
      </c>
      <c r="S30" t="n">
        <v>1100</v>
      </c>
      <c r="T30" t="n">
        <v>750.5</v>
      </c>
      <c r="U30" t="n">
        <v>696.7</v>
      </c>
      <c r="V30" t="inlineStr">
        <is>
          <t>-</t>
        </is>
      </c>
      <c r="W30" t="inlineStr">
        <is>
          <t>-</t>
        </is>
      </c>
    </row>
    <row r="31">
      <c r="A31" s="5" t="inlineStr">
        <is>
          <t>Summe Aktiva</t>
        </is>
      </c>
      <c r="B31" s="5" t="inlineStr">
        <is>
          <t>Total Assets</t>
        </is>
      </c>
      <c r="C31" t="n">
        <v>3012</v>
      </c>
      <c r="D31" t="n">
        <v>2668</v>
      </c>
      <c r="E31" t="n">
        <v>2648</v>
      </c>
      <c r="F31" t="n">
        <v>2680</v>
      </c>
      <c r="G31" t="n">
        <v>2433</v>
      </c>
      <c r="H31" t="n">
        <v>2362</v>
      </c>
      <c r="I31" t="n">
        <v>2270</v>
      </c>
      <c r="J31" t="n">
        <v>2267</v>
      </c>
      <c r="K31" t="n">
        <v>2233</v>
      </c>
      <c r="L31" t="n">
        <v>2033</v>
      </c>
      <c r="M31" t="n">
        <v>1996</v>
      </c>
      <c r="N31" t="n">
        <v>1902</v>
      </c>
      <c r="O31" t="n">
        <v>1842</v>
      </c>
      <c r="P31" t="n">
        <v>1794</v>
      </c>
      <c r="Q31" t="n">
        <v>1762</v>
      </c>
      <c r="R31" t="n">
        <v>1664</v>
      </c>
      <c r="S31" t="n">
        <v>1582</v>
      </c>
      <c r="T31" t="n">
        <v>1209</v>
      </c>
      <c r="U31" t="n">
        <v>1123</v>
      </c>
      <c r="V31" t="inlineStr">
        <is>
          <t>-</t>
        </is>
      </c>
      <c r="W31" t="inlineStr">
        <is>
          <t>-</t>
        </is>
      </c>
    </row>
    <row r="32">
      <c r="A32" s="5" t="inlineStr">
        <is>
          <t>Summe kurzfristiges Fremdkapital</t>
        </is>
      </c>
      <c r="B32" s="5" t="inlineStr">
        <is>
          <t>Short-Term Debt</t>
        </is>
      </c>
      <c r="C32" t="n">
        <v>804.3</v>
      </c>
      <c r="D32" t="n">
        <v>511.7</v>
      </c>
      <c r="E32" t="n">
        <v>526.5</v>
      </c>
      <c r="F32" t="n">
        <v>608.2</v>
      </c>
      <c r="G32" t="n">
        <v>490.9</v>
      </c>
      <c r="H32" t="n">
        <v>499.7</v>
      </c>
      <c r="I32" t="n">
        <v>452.6</v>
      </c>
      <c r="J32" t="n">
        <v>539.9</v>
      </c>
      <c r="K32" t="n">
        <v>582.2</v>
      </c>
      <c r="L32" t="n">
        <v>404.5</v>
      </c>
      <c r="M32" t="n">
        <v>502.4</v>
      </c>
      <c r="N32" t="n">
        <v>478.8</v>
      </c>
      <c r="O32" t="n">
        <v>445.7</v>
      </c>
      <c r="P32" t="n">
        <v>493.9</v>
      </c>
      <c r="Q32" t="n">
        <v>395.5</v>
      </c>
      <c r="R32" t="n">
        <v>524.7</v>
      </c>
      <c r="S32" t="n">
        <v>481.3</v>
      </c>
      <c r="T32" t="inlineStr">
        <is>
          <t>-</t>
        </is>
      </c>
      <c r="U32" t="inlineStr">
        <is>
          <t>-</t>
        </is>
      </c>
      <c r="V32" t="inlineStr">
        <is>
          <t>-</t>
        </is>
      </c>
      <c r="W32" t="inlineStr">
        <is>
          <t>-</t>
        </is>
      </c>
    </row>
    <row r="33">
      <c r="A33" s="5" t="inlineStr">
        <is>
          <t>Summe langfristiges Fremdkapital</t>
        </is>
      </c>
      <c r="B33" s="5" t="inlineStr">
        <is>
          <t>Long-Term Debt</t>
        </is>
      </c>
      <c r="C33" t="n">
        <v>700.1</v>
      </c>
      <c r="D33" t="n">
        <v>693</v>
      </c>
      <c r="E33" t="n">
        <v>724</v>
      </c>
      <c r="F33" t="n">
        <v>737.9</v>
      </c>
      <c r="G33" t="n">
        <v>681</v>
      </c>
      <c r="H33" t="n">
        <v>698.5</v>
      </c>
      <c r="I33" t="n">
        <v>721.9</v>
      </c>
      <c r="J33" t="n">
        <v>686</v>
      </c>
      <c r="K33" t="n">
        <v>688.7</v>
      </c>
      <c r="L33" t="n">
        <v>766.9</v>
      </c>
      <c r="M33" t="n">
        <v>712.9</v>
      </c>
      <c r="N33" t="n">
        <v>735.6</v>
      </c>
      <c r="O33" t="n">
        <v>766.3</v>
      </c>
      <c r="P33" t="n">
        <v>741.2</v>
      </c>
      <c r="Q33" t="n">
        <v>830.1</v>
      </c>
      <c r="R33" t="n">
        <v>634</v>
      </c>
      <c r="S33" t="n">
        <v>608</v>
      </c>
      <c r="T33" t="inlineStr">
        <is>
          <t>-</t>
        </is>
      </c>
      <c r="U33" t="inlineStr">
        <is>
          <t>-</t>
        </is>
      </c>
      <c r="V33" t="inlineStr">
        <is>
          <t>-</t>
        </is>
      </c>
      <c r="W33" t="inlineStr">
        <is>
          <t>-</t>
        </is>
      </c>
    </row>
    <row r="34">
      <c r="A34" s="5" t="inlineStr">
        <is>
          <t>Summe Fremdkapital</t>
        </is>
      </c>
      <c r="B34" s="5" t="inlineStr">
        <is>
          <t>Total Liabilities</t>
        </is>
      </c>
      <c r="C34" t="n">
        <v>1504</v>
      </c>
      <c r="D34" t="n">
        <v>1205</v>
      </c>
      <c r="E34" t="n">
        <v>1251</v>
      </c>
      <c r="F34" t="n">
        <v>1346</v>
      </c>
      <c r="G34" t="n">
        <v>1172</v>
      </c>
      <c r="H34" t="n">
        <v>1198</v>
      </c>
      <c r="I34" t="n">
        <v>1175</v>
      </c>
      <c r="J34" t="n">
        <v>1226</v>
      </c>
      <c r="K34" t="n">
        <v>1271</v>
      </c>
      <c r="L34" t="n">
        <v>1171</v>
      </c>
      <c r="M34" t="n">
        <v>1215</v>
      </c>
      <c r="N34" t="n">
        <v>1214</v>
      </c>
      <c r="O34" t="n">
        <v>1212</v>
      </c>
      <c r="P34" t="n">
        <v>1235</v>
      </c>
      <c r="Q34" t="n">
        <v>1226</v>
      </c>
      <c r="R34" t="n">
        <v>1159</v>
      </c>
      <c r="S34" t="n">
        <v>1089</v>
      </c>
      <c r="T34" t="n">
        <v>843.5</v>
      </c>
      <c r="U34" t="n">
        <v>769.4</v>
      </c>
      <c r="V34" t="inlineStr">
        <is>
          <t>-</t>
        </is>
      </c>
      <c r="W34" t="inlineStr">
        <is>
          <t>-</t>
        </is>
      </c>
    </row>
    <row r="35">
      <c r="A35" s="5" t="inlineStr">
        <is>
          <t>Minderheitenanteil</t>
        </is>
      </c>
      <c r="B35" s="5" t="inlineStr">
        <is>
          <t>Minority Share</t>
        </is>
      </c>
      <c r="C35" t="n">
        <v>251.4</v>
      </c>
      <c r="D35" t="n">
        <v>246.8</v>
      </c>
      <c r="E35" t="n">
        <v>237.9</v>
      </c>
      <c r="F35" t="n">
        <v>229.3</v>
      </c>
      <c r="G35" t="n">
        <v>218</v>
      </c>
      <c r="H35" t="n">
        <v>203.9</v>
      </c>
      <c r="I35" t="n">
        <v>194.3</v>
      </c>
      <c r="J35" t="n">
        <v>187.1</v>
      </c>
      <c r="K35" t="n">
        <v>172.5</v>
      </c>
      <c r="L35" t="n">
        <v>154.8</v>
      </c>
      <c r="M35" t="n">
        <v>135.1</v>
      </c>
      <c r="N35" t="n">
        <v>116.7</v>
      </c>
      <c r="O35" t="n">
        <v>102</v>
      </c>
      <c r="P35" t="n">
        <v>85.59999999999999</v>
      </c>
      <c r="Q35" t="n">
        <v>82.90000000000001</v>
      </c>
      <c r="R35" t="n">
        <v>73</v>
      </c>
      <c r="S35" t="n">
        <v>71.09999999999999</v>
      </c>
      <c r="T35" t="inlineStr">
        <is>
          <t>-</t>
        </is>
      </c>
      <c r="U35" t="inlineStr">
        <is>
          <t>-</t>
        </is>
      </c>
      <c r="V35" t="inlineStr">
        <is>
          <t>-</t>
        </is>
      </c>
      <c r="W35" t="inlineStr">
        <is>
          <t>-</t>
        </is>
      </c>
    </row>
    <row r="36">
      <c r="A36" s="5" t="inlineStr">
        <is>
          <t>Summe Eigenkapital</t>
        </is>
      </c>
      <c r="B36" s="5" t="inlineStr">
        <is>
          <t>Equity</t>
        </is>
      </c>
      <c r="C36" t="n">
        <v>1256</v>
      </c>
      <c r="D36" t="n">
        <v>1216</v>
      </c>
      <c r="E36" t="n">
        <v>1160</v>
      </c>
      <c r="F36" t="n">
        <v>1104</v>
      </c>
      <c r="G36" t="n">
        <v>1043</v>
      </c>
      <c r="H36" t="n">
        <v>960.2</v>
      </c>
      <c r="I36" t="n">
        <v>901.1</v>
      </c>
      <c r="J36" t="n">
        <v>854.2</v>
      </c>
      <c r="K36" t="n">
        <v>789.9</v>
      </c>
      <c r="L36" t="n">
        <v>706.7</v>
      </c>
      <c r="M36" t="n">
        <v>645.4</v>
      </c>
      <c r="N36" t="n">
        <v>570.9</v>
      </c>
      <c r="O36" t="n">
        <v>527.7</v>
      </c>
      <c r="P36" t="n">
        <v>473</v>
      </c>
      <c r="Q36" t="n">
        <v>453.1</v>
      </c>
      <c r="R36" t="n">
        <v>432.6</v>
      </c>
      <c r="S36" t="n">
        <v>421.5</v>
      </c>
      <c r="T36" t="n">
        <v>365.7</v>
      </c>
      <c r="U36" t="n">
        <v>353.2</v>
      </c>
      <c r="V36" t="inlineStr">
        <is>
          <t>-</t>
        </is>
      </c>
      <c r="W36" t="inlineStr">
        <is>
          <t>-</t>
        </is>
      </c>
    </row>
    <row r="37">
      <c r="A37" s="5" t="inlineStr">
        <is>
          <t>Summe Passiva</t>
        </is>
      </c>
      <c r="B37" s="5" t="inlineStr">
        <is>
          <t>Liabilities &amp; Shareholder Equity</t>
        </is>
      </c>
      <c r="C37" t="n">
        <v>3012</v>
      </c>
      <c r="D37" t="n">
        <v>2668</v>
      </c>
      <c r="E37" t="n">
        <v>2648</v>
      </c>
      <c r="F37" t="n">
        <v>2680</v>
      </c>
      <c r="G37" t="n">
        <v>2433</v>
      </c>
      <c r="H37" t="n">
        <v>2362</v>
      </c>
      <c r="I37" t="n">
        <v>2270</v>
      </c>
      <c r="J37" t="n">
        <v>2267</v>
      </c>
      <c r="K37" t="n">
        <v>2233</v>
      </c>
      <c r="L37" t="n">
        <v>2033</v>
      </c>
      <c r="M37" t="n">
        <v>1996</v>
      </c>
      <c r="N37" t="n">
        <v>1902</v>
      </c>
      <c r="O37" t="n">
        <v>1842</v>
      </c>
      <c r="P37" t="n">
        <v>1794</v>
      </c>
      <c r="Q37" t="n">
        <v>1762</v>
      </c>
      <c r="R37" t="n">
        <v>1664</v>
      </c>
      <c r="S37" t="n">
        <v>1582</v>
      </c>
      <c r="T37" t="n">
        <v>1209</v>
      </c>
      <c r="U37" t="n">
        <v>1123</v>
      </c>
      <c r="V37" t="inlineStr">
        <is>
          <t>-</t>
        </is>
      </c>
      <c r="W37" t="inlineStr">
        <is>
          <t>-</t>
        </is>
      </c>
    </row>
    <row r="38">
      <c r="A38" s="5" t="inlineStr">
        <is>
          <t>Mio.Aktien im Umlauf</t>
        </is>
      </c>
      <c r="B38" s="5" t="inlineStr">
        <is>
          <t>Million shares outstanding</t>
        </is>
      </c>
      <c r="C38" t="n">
        <v>16</v>
      </c>
      <c r="D38" t="n">
        <v>16</v>
      </c>
      <c r="E38" t="n">
        <v>16</v>
      </c>
      <c r="F38" t="n">
        <v>16</v>
      </c>
      <c r="G38" t="n">
        <v>16</v>
      </c>
      <c r="H38" t="n">
        <v>16</v>
      </c>
      <c r="I38" t="n">
        <v>16</v>
      </c>
      <c r="J38" t="n">
        <v>16</v>
      </c>
      <c r="K38" t="n">
        <v>16</v>
      </c>
      <c r="L38" t="n">
        <v>16</v>
      </c>
      <c r="M38" t="n">
        <v>16</v>
      </c>
      <c r="N38" t="n">
        <v>16</v>
      </c>
      <c r="O38" t="n">
        <v>16</v>
      </c>
      <c r="P38" t="n">
        <v>16</v>
      </c>
      <c r="Q38" t="n">
        <v>16</v>
      </c>
      <c r="R38" t="n">
        <v>16</v>
      </c>
      <c r="S38" t="n">
        <v>16</v>
      </c>
      <c r="T38" t="n">
        <v>16</v>
      </c>
      <c r="U38" t="n">
        <v>16</v>
      </c>
      <c r="V38" t="n">
        <v>16</v>
      </c>
      <c r="W38" t="n">
        <v>16</v>
      </c>
    </row>
    <row r="39">
      <c r="A39" s="5" t="inlineStr">
        <is>
          <t>Mio.Aktien im Umlauf</t>
        </is>
      </c>
      <c r="B39" s="5" t="inlineStr">
        <is>
          <t>Million shares outstanding</t>
        </is>
      </c>
      <c r="C39" t="n">
        <v>16</v>
      </c>
      <c r="D39" t="n">
        <v>16</v>
      </c>
      <c r="E39" t="n">
        <v>16</v>
      </c>
      <c r="F39" t="n">
        <v>16</v>
      </c>
      <c r="G39" t="n">
        <v>8</v>
      </c>
      <c r="H39" t="n">
        <v>8</v>
      </c>
      <c r="I39" t="n">
        <v>8</v>
      </c>
      <c r="J39" t="n">
        <v>8</v>
      </c>
      <c r="K39" t="n">
        <v>8</v>
      </c>
      <c r="L39" t="n">
        <v>8</v>
      </c>
      <c r="M39" t="n">
        <v>8</v>
      </c>
      <c r="N39" t="n">
        <v>8</v>
      </c>
      <c r="O39" t="n">
        <v>8</v>
      </c>
      <c r="P39" t="n">
        <v>8</v>
      </c>
      <c r="Q39" t="n">
        <v>8</v>
      </c>
      <c r="R39" t="n">
        <v>8</v>
      </c>
      <c r="S39" t="n">
        <v>8</v>
      </c>
      <c r="T39" t="n">
        <v>8</v>
      </c>
      <c r="U39" t="n">
        <v>8</v>
      </c>
      <c r="V39" t="n">
        <v>8</v>
      </c>
      <c r="W39" t="n">
        <v>8</v>
      </c>
    </row>
    <row r="40">
      <c r="A40" s="5" t="inlineStr">
        <is>
          <t>Ergebnis je Aktie (brutto)</t>
        </is>
      </c>
      <c r="B40" s="5" t="inlineStr">
        <is>
          <t>Earnings per share</t>
        </is>
      </c>
      <c r="C40" t="n">
        <v>6.16</v>
      </c>
      <c r="D40" t="n">
        <v>8.23</v>
      </c>
      <c r="E40" t="n">
        <v>8.130000000000001</v>
      </c>
      <c r="F40" t="n">
        <v>7.06</v>
      </c>
      <c r="G40" t="n">
        <v>8.73</v>
      </c>
      <c r="H40" t="n">
        <v>7.99</v>
      </c>
      <c r="I40" t="n">
        <v>6.73</v>
      </c>
      <c r="J40" t="n">
        <v>8.24</v>
      </c>
      <c r="K40" t="n">
        <v>7.93</v>
      </c>
      <c r="L40" t="n">
        <v>7.23</v>
      </c>
      <c r="M40" t="n">
        <v>9.02</v>
      </c>
      <c r="N40" t="n">
        <v>4.23</v>
      </c>
      <c r="O40" t="n">
        <v>5.19</v>
      </c>
      <c r="P40" t="n">
        <v>3.28</v>
      </c>
      <c r="Q40" t="n">
        <v>3.86</v>
      </c>
      <c r="R40" t="n">
        <v>3.01</v>
      </c>
      <c r="S40" t="n">
        <v>2.21</v>
      </c>
      <c r="T40" t="n">
        <v>3.04</v>
      </c>
      <c r="U40" t="n">
        <v>3.12</v>
      </c>
      <c r="V40" t="inlineStr">
        <is>
          <t>-</t>
        </is>
      </c>
      <c r="W40" t="inlineStr">
        <is>
          <t>-</t>
        </is>
      </c>
    </row>
    <row r="41">
      <c r="A41" s="5" t="inlineStr">
        <is>
          <t>Ergebnis je Aktie (unverwässert)</t>
        </is>
      </c>
      <c r="B41" s="5" t="inlineStr">
        <is>
          <t>Basic Earnings per share</t>
        </is>
      </c>
      <c r="C41" t="n">
        <v>4.08</v>
      </c>
      <c r="D41" t="n">
        <v>5.11</v>
      </c>
      <c r="E41" t="n">
        <v>4.84</v>
      </c>
      <c r="F41" t="n">
        <v>5.04</v>
      </c>
      <c r="G41" t="n">
        <v>5.66</v>
      </c>
      <c r="H41" t="n">
        <v>4.56</v>
      </c>
      <c r="I41" t="n">
        <v>4.08</v>
      </c>
      <c r="J41" t="n">
        <v>4.79</v>
      </c>
      <c r="K41" t="n">
        <v>5.09</v>
      </c>
      <c r="L41" t="n">
        <v>4.18</v>
      </c>
      <c r="M41" t="n">
        <v>5.72</v>
      </c>
      <c r="N41" t="n">
        <v>3.02</v>
      </c>
      <c r="O41" t="n">
        <v>3.96</v>
      </c>
      <c r="P41" t="n">
        <v>1.7</v>
      </c>
      <c r="Q41" t="n">
        <v>1.75</v>
      </c>
      <c r="R41" t="n">
        <v>1.36</v>
      </c>
      <c r="S41" t="n">
        <v>1.1</v>
      </c>
      <c r="T41" t="n">
        <v>1.07</v>
      </c>
      <c r="U41" t="n">
        <v>1.4</v>
      </c>
      <c r="V41" t="n">
        <v>1.11</v>
      </c>
      <c r="W41" t="n">
        <v>1.97</v>
      </c>
    </row>
    <row r="42">
      <c r="A42" s="5" t="inlineStr">
        <is>
          <t>Ergebnis je Aktie (verwässert)</t>
        </is>
      </c>
      <c r="B42" s="5" t="inlineStr">
        <is>
          <t>Diluted Earnings per share</t>
        </is>
      </c>
      <c r="C42" t="n">
        <v>4.08</v>
      </c>
      <c r="D42" t="n">
        <v>5.11</v>
      </c>
      <c r="E42" t="n">
        <v>4.84</v>
      </c>
      <c r="F42" t="n">
        <v>5.04</v>
      </c>
      <c r="G42" t="n">
        <v>5.66</v>
      </c>
      <c r="H42" t="n">
        <v>4.56</v>
      </c>
      <c r="I42" t="n">
        <v>4.08</v>
      </c>
      <c r="J42" t="n">
        <v>4.79</v>
      </c>
      <c r="K42" t="n">
        <v>5.09</v>
      </c>
      <c r="L42" t="n">
        <v>4.18</v>
      </c>
      <c r="M42" t="n">
        <v>5.72</v>
      </c>
      <c r="N42" t="n">
        <v>3.02</v>
      </c>
      <c r="O42" t="n">
        <v>3.96</v>
      </c>
      <c r="P42" t="n">
        <v>1.7</v>
      </c>
      <c r="Q42" t="n">
        <v>1.75</v>
      </c>
      <c r="R42" t="n">
        <v>1.36</v>
      </c>
      <c r="S42" t="n">
        <v>1.1</v>
      </c>
      <c r="T42" t="n">
        <v>1.07</v>
      </c>
      <c r="U42" t="n">
        <v>1.4</v>
      </c>
      <c r="V42" t="n">
        <v>1.11</v>
      </c>
      <c r="W42" t="n">
        <v>1.97</v>
      </c>
    </row>
    <row r="43">
      <c r="A43" s="5" t="inlineStr">
        <is>
          <t>Dividende je Aktie</t>
        </is>
      </c>
      <c r="B43" s="5" t="inlineStr">
        <is>
          <t>Dividend per share</t>
        </is>
      </c>
      <c r="C43" t="n">
        <v>1.5</v>
      </c>
      <c r="D43" t="n">
        <v>1.5</v>
      </c>
      <c r="E43" t="n">
        <v>1.5</v>
      </c>
      <c r="F43" t="n">
        <v>1.5</v>
      </c>
      <c r="G43" t="n">
        <v>0.8</v>
      </c>
      <c r="H43" t="n">
        <v>0.8</v>
      </c>
      <c r="I43" t="n">
        <v>0.67</v>
      </c>
      <c r="J43" t="n">
        <v>0.67</v>
      </c>
      <c r="K43" t="n">
        <v>0.67</v>
      </c>
      <c r="L43" t="n">
        <v>0.67</v>
      </c>
      <c r="M43" t="n">
        <v>0.57</v>
      </c>
      <c r="N43" t="n">
        <v>0.57</v>
      </c>
      <c r="O43" t="n">
        <v>0.57</v>
      </c>
      <c r="P43" t="n">
        <v>0.57</v>
      </c>
      <c r="Q43" t="n">
        <v>0.57</v>
      </c>
      <c r="R43" t="n">
        <v>0.57</v>
      </c>
      <c r="S43" t="n">
        <v>0.57</v>
      </c>
      <c r="T43" t="n">
        <v>0.57</v>
      </c>
      <c r="U43" t="n">
        <v>0.57</v>
      </c>
      <c r="V43" t="n">
        <v>0.57</v>
      </c>
      <c r="W43" t="n">
        <v>0.57</v>
      </c>
    </row>
    <row r="44">
      <c r="A44" s="5" t="inlineStr">
        <is>
          <t>Dividendenausschüttung in Mio</t>
        </is>
      </c>
      <c r="B44" s="5" t="inlineStr">
        <is>
          <t>Dividend Payment in M</t>
        </is>
      </c>
      <c r="C44" t="n">
        <v>24</v>
      </c>
      <c r="D44" t="n">
        <v>24</v>
      </c>
      <c r="E44" t="n">
        <v>24</v>
      </c>
      <c r="F44" t="n">
        <v>24</v>
      </c>
      <c r="G44" t="n">
        <v>12.56</v>
      </c>
      <c r="H44" t="n">
        <v>12.56</v>
      </c>
      <c r="I44" t="n">
        <v>10.48</v>
      </c>
      <c r="J44" t="n">
        <v>10.48</v>
      </c>
      <c r="K44" t="n">
        <v>10.5</v>
      </c>
      <c r="L44" t="n">
        <v>10.5</v>
      </c>
      <c r="M44" t="n">
        <v>8.9</v>
      </c>
      <c r="N44" t="n">
        <v>8.9</v>
      </c>
      <c r="O44" t="n">
        <v>8.9</v>
      </c>
      <c r="P44" t="n">
        <v>8.9</v>
      </c>
      <c r="Q44" t="n">
        <v>8.9</v>
      </c>
      <c r="R44" t="n">
        <v>8.9</v>
      </c>
      <c r="S44" t="n">
        <v>8.9</v>
      </c>
      <c r="T44" t="n">
        <v>8.9</v>
      </c>
      <c r="U44" t="n">
        <v>8.9</v>
      </c>
      <c r="V44" t="n">
        <v>8.9</v>
      </c>
      <c r="W44" t="n">
        <v>8.800000000000001</v>
      </c>
    </row>
    <row r="45">
      <c r="A45" s="5" t="inlineStr">
        <is>
          <t>Umsatz je Aktie</t>
        </is>
      </c>
      <c r="B45" s="5" t="inlineStr">
        <is>
          <t>Revenue per share</t>
        </is>
      </c>
      <c r="C45" t="n">
        <v>272.65</v>
      </c>
      <c r="D45" t="n">
        <v>258.81</v>
      </c>
      <c r="E45" t="n">
        <v>246.31</v>
      </c>
      <c r="F45" t="n">
        <v>234.69</v>
      </c>
      <c r="G45" t="n">
        <v>223.25</v>
      </c>
      <c r="H45" t="n">
        <v>210.58</v>
      </c>
      <c r="I45" t="n">
        <v>201.81</v>
      </c>
      <c r="J45" t="n">
        <v>200.26</v>
      </c>
      <c r="K45" t="n">
        <v>188.56</v>
      </c>
      <c r="L45" t="n">
        <v>178.31</v>
      </c>
      <c r="M45" t="n">
        <v>172</v>
      </c>
      <c r="N45" t="n">
        <v>163.58</v>
      </c>
      <c r="O45" t="n">
        <v>159.01</v>
      </c>
      <c r="P45" t="n">
        <v>147.94</v>
      </c>
      <c r="Q45" t="n">
        <v>138.76</v>
      </c>
      <c r="R45" t="n">
        <v>130.66</v>
      </c>
      <c r="S45" t="n">
        <v>109.06</v>
      </c>
      <c r="T45" t="n">
        <v>108.1</v>
      </c>
      <c r="U45" t="n">
        <v>98.04000000000001</v>
      </c>
      <c r="V45" t="inlineStr">
        <is>
          <t>-</t>
        </is>
      </c>
      <c r="W45" t="inlineStr">
        <is>
          <t>-</t>
        </is>
      </c>
    </row>
    <row r="46">
      <c r="A46" s="5" t="inlineStr">
        <is>
          <t>Buchwert je Aktie</t>
        </is>
      </c>
      <c r="B46" s="5" t="inlineStr">
        <is>
          <t>Book value per share</t>
        </is>
      </c>
      <c r="C46" t="n">
        <v>78.48</v>
      </c>
      <c r="D46" t="n">
        <v>76.01000000000001</v>
      </c>
      <c r="E46" t="n">
        <v>72.48999999999999</v>
      </c>
      <c r="F46" t="n">
        <v>69.02</v>
      </c>
      <c r="G46" t="n">
        <v>65.18000000000001</v>
      </c>
      <c r="H46" t="n">
        <v>60.01</v>
      </c>
      <c r="I46" t="n">
        <v>56.32</v>
      </c>
      <c r="J46" t="n">
        <v>53.39</v>
      </c>
      <c r="K46" t="n">
        <v>49.37</v>
      </c>
      <c r="L46" t="n">
        <v>44.17</v>
      </c>
      <c r="M46" t="n">
        <v>40.34</v>
      </c>
      <c r="N46" t="n">
        <v>35.68</v>
      </c>
      <c r="O46" t="n">
        <v>32.98</v>
      </c>
      <c r="P46" t="n">
        <v>29.56</v>
      </c>
      <c r="Q46" t="n">
        <v>28.32</v>
      </c>
      <c r="R46" t="n">
        <v>27.04</v>
      </c>
      <c r="S46" t="n">
        <v>26.34</v>
      </c>
      <c r="T46" t="n">
        <v>22.86</v>
      </c>
      <c r="U46" t="n">
        <v>22.08</v>
      </c>
      <c r="V46" t="inlineStr">
        <is>
          <t>-</t>
        </is>
      </c>
      <c r="W46" t="inlineStr">
        <is>
          <t>-</t>
        </is>
      </c>
    </row>
    <row r="47">
      <c r="A47" s="5" t="inlineStr">
        <is>
          <t>Cashflow je Aktie</t>
        </is>
      </c>
      <c r="B47" s="5" t="inlineStr">
        <is>
          <t>Cashflow per share</t>
        </is>
      </c>
      <c r="C47" t="n">
        <v>3.38</v>
      </c>
      <c r="D47" t="n">
        <v>11.39</v>
      </c>
      <c r="E47" t="n">
        <v>11.17</v>
      </c>
      <c r="F47" t="n">
        <v>9.470000000000001</v>
      </c>
      <c r="G47" t="n">
        <v>9.779999999999999</v>
      </c>
      <c r="H47" t="n">
        <v>12.37</v>
      </c>
      <c r="I47" t="n">
        <v>9.02</v>
      </c>
      <c r="J47" t="n">
        <v>8.859999999999999</v>
      </c>
      <c r="K47" t="n">
        <v>11.38</v>
      </c>
      <c r="L47" t="n">
        <v>11.49</v>
      </c>
      <c r="M47" t="n">
        <v>9.02</v>
      </c>
      <c r="N47" t="n">
        <v>5.63</v>
      </c>
      <c r="O47" t="n">
        <v>13.45</v>
      </c>
      <c r="P47" t="n">
        <v>2.36</v>
      </c>
      <c r="Q47" t="n">
        <v>8.91</v>
      </c>
      <c r="R47" t="n">
        <v>1.77</v>
      </c>
      <c r="S47" t="n">
        <v>2.91</v>
      </c>
      <c r="T47" t="n">
        <v>4.25</v>
      </c>
      <c r="U47" t="n">
        <v>4.4</v>
      </c>
      <c r="V47" t="inlineStr">
        <is>
          <t>-</t>
        </is>
      </c>
      <c r="W47" t="inlineStr">
        <is>
          <t>-</t>
        </is>
      </c>
    </row>
    <row r="48">
      <c r="A48" s="5" t="inlineStr">
        <is>
          <t>Bilanzsumme je Aktie</t>
        </is>
      </c>
      <c r="B48" s="5" t="inlineStr">
        <is>
          <t>Total assets per share</t>
        </is>
      </c>
      <c r="C48" t="n">
        <v>188.22</v>
      </c>
      <c r="D48" t="n">
        <v>166.73</v>
      </c>
      <c r="E48" t="n">
        <v>165.52</v>
      </c>
      <c r="F48" t="n">
        <v>167.48</v>
      </c>
      <c r="G48" t="n">
        <v>152.05</v>
      </c>
      <c r="H48" t="n">
        <v>147.64</v>
      </c>
      <c r="I48" t="n">
        <v>141.86</v>
      </c>
      <c r="J48" t="n">
        <v>141.7</v>
      </c>
      <c r="K48" t="n">
        <v>139.58</v>
      </c>
      <c r="L48" t="n">
        <v>127.06</v>
      </c>
      <c r="M48" t="n">
        <v>124.74</v>
      </c>
      <c r="N48" t="n">
        <v>118.88</v>
      </c>
      <c r="O48" t="n">
        <v>115.11</v>
      </c>
      <c r="P48" t="n">
        <v>112.11</v>
      </c>
      <c r="Q48" t="n">
        <v>110.09</v>
      </c>
      <c r="R48" t="n">
        <v>104.02</v>
      </c>
      <c r="S48" t="n">
        <v>98.87</v>
      </c>
      <c r="T48" t="n">
        <v>75.58</v>
      </c>
      <c r="U48" t="n">
        <v>70.16</v>
      </c>
      <c r="V48" t="inlineStr">
        <is>
          <t>-</t>
        </is>
      </c>
      <c r="W48" t="inlineStr">
        <is>
          <t>-</t>
        </is>
      </c>
    </row>
    <row r="49">
      <c r="A49" s="5" t="inlineStr">
        <is>
          <t>Personal am Ende des Jahres</t>
        </is>
      </c>
      <c r="B49" s="5" t="inlineStr">
        <is>
          <t>Staff at the end of year</t>
        </is>
      </c>
      <c r="C49" t="n">
        <v>20467</v>
      </c>
      <c r="D49" t="n">
        <v>19343</v>
      </c>
      <c r="E49" t="n">
        <v>18651</v>
      </c>
      <c r="F49" t="n">
        <v>17976</v>
      </c>
      <c r="G49" t="n">
        <v>17272</v>
      </c>
      <c r="H49" t="n">
        <v>15712</v>
      </c>
      <c r="I49" t="n">
        <v>14913</v>
      </c>
      <c r="J49" t="n">
        <v>14320</v>
      </c>
      <c r="K49" t="n">
        <v>12894</v>
      </c>
      <c r="L49" t="n">
        <v>12583</v>
      </c>
      <c r="M49" t="n">
        <v>12313</v>
      </c>
      <c r="N49" t="n">
        <v>11918</v>
      </c>
      <c r="O49" t="n">
        <v>11343</v>
      </c>
      <c r="P49" t="n">
        <v>11264</v>
      </c>
      <c r="Q49" t="n">
        <v>10797</v>
      </c>
      <c r="R49" t="n">
        <v>9806</v>
      </c>
      <c r="S49" t="n">
        <v>7957</v>
      </c>
      <c r="T49" t="n">
        <v>7025</v>
      </c>
      <c r="U49" t="n">
        <v>6343</v>
      </c>
      <c r="V49" t="n">
        <v>5589</v>
      </c>
      <c r="W49" t="n">
        <v>4926</v>
      </c>
    </row>
    <row r="50">
      <c r="A50" s="5" t="inlineStr">
        <is>
          <t>Personalaufwand in Mio. EUR</t>
        </is>
      </c>
      <c r="B50" s="5" t="inlineStr">
        <is>
          <t>Personnel expenses in M</t>
        </is>
      </c>
      <c r="C50" t="n">
        <v>771.1</v>
      </c>
      <c r="D50" t="n">
        <v>739.6</v>
      </c>
      <c r="E50" t="n">
        <v>696.2</v>
      </c>
      <c r="F50" t="n">
        <v>669.1</v>
      </c>
      <c r="G50" t="n">
        <v>643.2</v>
      </c>
      <c r="H50" t="n">
        <v>584.8</v>
      </c>
      <c r="I50" t="n">
        <v>551.1</v>
      </c>
      <c r="J50" t="n">
        <v>529.5</v>
      </c>
      <c r="K50" t="n">
        <v>494.5</v>
      </c>
      <c r="L50" t="n">
        <v>468.7</v>
      </c>
      <c r="M50" t="n">
        <v>446.3</v>
      </c>
      <c r="N50" t="n">
        <v>421.1</v>
      </c>
      <c r="O50" t="n">
        <v>410.8</v>
      </c>
      <c r="P50" t="n">
        <v>393.8</v>
      </c>
      <c r="Q50" t="n">
        <v>368.1</v>
      </c>
      <c r="R50" t="n">
        <v>332.5</v>
      </c>
      <c r="S50" t="n">
        <v>274.5</v>
      </c>
      <c r="T50" t="n">
        <v>235.9</v>
      </c>
      <c r="U50" t="inlineStr">
        <is>
          <t>-</t>
        </is>
      </c>
      <c r="V50" t="inlineStr">
        <is>
          <t>-</t>
        </is>
      </c>
      <c r="W50" t="inlineStr">
        <is>
          <t>-</t>
        </is>
      </c>
    </row>
    <row r="51">
      <c r="A51" s="5" t="inlineStr">
        <is>
          <t>Aufwand je Mitarbeiter in EUR</t>
        </is>
      </c>
      <c r="B51" s="5" t="inlineStr">
        <is>
          <t>Effort per employee</t>
        </is>
      </c>
      <c r="C51" t="n">
        <v>37675</v>
      </c>
      <c r="D51" t="n">
        <v>38236</v>
      </c>
      <c r="E51" t="n">
        <v>37328</v>
      </c>
      <c r="F51" t="n">
        <v>37222</v>
      </c>
      <c r="G51" t="n">
        <v>37239</v>
      </c>
      <c r="H51" t="n">
        <v>37220</v>
      </c>
      <c r="I51" t="n">
        <v>36954</v>
      </c>
      <c r="J51" t="n">
        <v>36976</v>
      </c>
      <c r="K51" t="n">
        <v>38351</v>
      </c>
      <c r="L51" t="n">
        <v>37249</v>
      </c>
      <c r="M51" t="n">
        <v>36246</v>
      </c>
      <c r="N51" t="n">
        <v>35333</v>
      </c>
      <c r="O51" t="n">
        <v>36216</v>
      </c>
      <c r="P51" t="n">
        <v>34961</v>
      </c>
      <c r="Q51" t="n">
        <v>34093</v>
      </c>
      <c r="R51" t="n">
        <v>33908</v>
      </c>
      <c r="S51" t="n">
        <v>34498</v>
      </c>
      <c r="T51" t="n">
        <v>33580</v>
      </c>
      <c r="U51" t="inlineStr">
        <is>
          <t>-</t>
        </is>
      </c>
      <c r="V51" t="inlineStr">
        <is>
          <t>-</t>
        </is>
      </c>
      <c r="W51" t="inlineStr">
        <is>
          <t>-</t>
        </is>
      </c>
    </row>
    <row r="52">
      <c r="A52" s="5" t="inlineStr">
        <is>
          <t>Umsatz je Mitarbeiter in EUR</t>
        </is>
      </c>
      <c r="B52" s="5" t="inlineStr">
        <is>
          <t>Turnover per employee</t>
        </is>
      </c>
      <c r="C52" t="n">
        <v>213143</v>
      </c>
      <c r="D52" t="n">
        <v>214082</v>
      </c>
      <c r="E52" t="n">
        <v>211294</v>
      </c>
      <c r="F52" t="n">
        <v>208902</v>
      </c>
      <c r="G52" t="n">
        <v>206791</v>
      </c>
      <c r="H52" t="n">
        <v>214439</v>
      </c>
      <c r="I52" t="n">
        <v>216521</v>
      </c>
      <c r="J52" t="n">
        <v>238143</v>
      </c>
      <c r="K52" t="n">
        <v>233982</v>
      </c>
      <c r="L52" t="n">
        <v>226759</v>
      </c>
      <c r="M52" t="n">
        <v>223503</v>
      </c>
      <c r="N52" t="n">
        <v>219608</v>
      </c>
      <c r="O52" t="n">
        <v>224296</v>
      </c>
      <c r="P52" t="n">
        <v>210147</v>
      </c>
      <c r="Q52" t="n">
        <v>205631</v>
      </c>
      <c r="R52" t="n">
        <v>213216</v>
      </c>
      <c r="S52" t="n">
        <v>219303</v>
      </c>
      <c r="T52" t="n">
        <v>246263</v>
      </c>
      <c r="U52" t="n">
        <v>247359</v>
      </c>
      <c r="V52" t="n">
        <v>249597</v>
      </c>
      <c r="W52" t="n">
        <v>245838</v>
      </c>
    </row>
    <row r="53">
      <c r="A53" s="5" t="inlineStr">
        <is>
          <t>Bruttoergebnis je Mitarbeiter in EUR</t>
        </is>
      </c>
      <c r="B53" s="5" t="inlineStr">
        <is>
          <t>Gross Profit per employee</t>
        </is>
      </c>
      <c r="C53" t="n">
        <v>76714</v>
      </c>
      <c r="D53" t="n">
        <v>78292</v>
      </c>
      <c r="E53" t="n">
        <v>77293</v>
      </c>
      <c r="F53" t="n">
        <v>77309</v>
      </c>
      <c r="G53" t="n">
        <v>77229</v>
      </c>
      <c r="H53" t="n">
        <v>78526</v>
      </c>
      <c r="I53" t="n">
        <v>79092</v>
      </c>
      <c r="J53" t="n">
        <v>81837</v>
      </c>
      <c r="K53" t="n">
        <v>85668</v>
      </c>
      <c r="L53" t="n">
        <v>81976</v>
      </c>
      <c r="M53" t="n">
        <v>80387</v>
      </c>
      <c r="N53" t="n">
        <v>78394</v>
      </c>
      <c r="O53" t="n">
        <v>79221</v>
      </c>
      <c r="P53" t="n">
        <v>74023</v>
      </c>
      <c r="Q53" t="n">
        <v>73733</v>
      </c>
      <c r="R53" t="n">
        <v>76627</v>
      </c>
      <c r="S53" t="n">
        <v>78861</v>
      </c>
      <c r="T53" t="n">
        <v>81110</v>
      </c>
      <c r="U53" t="n">
        <v>87545</v>
      </c>
      <c r="V53" t="inlineStr">
        <is>
          <t>-</t>
        </is>
      </c>
      <c r="W53" t="inlineStr">
        <is>
          <t>-</t>
        </is>
      </c>
    </row>
    <row r="54">
      <c r="A54" s="5" t="inlineStr">
        <is>
          <t>Gewinn je Mitarbeiter in EUR</t>
        </is>
      </c>
      <c r="B54" s="5" t="inlineStr">
        <is>
          <t>Earnings per employee</t>
        </is>
      </c>
      <c r="C54" t="n">
        <v>3191</v>
      </c>
      <c r="D54" t="n">
        <v>4224</v>
      </c>
      <c r="E54" t="n">
        <v>4150</v>
      </c>
      <c r="F54" t="n">
        <v>4484</v>
      </c>
      <c r="G54" t="n">
        <v>5228</v>
      </c>
      <c r="H54" t="n">
        <v>4627</v>
      </c>
      <c r="I54" t="n">
        <v>4359</v>
      </c>
      <c r="J54" t="n">
        <v>5335</v>
      </c>
      <c r="K54" t="n">
        <v>6290</v>
      </c>
      <c r="L54" t="n">
        <v>5285</v>
      </c>
      <c r="M54" t="n">
        <v>7415</v>
      </c>
      <c r="N54" t="n">
        <v>4028</v>
      </c>
      <c r="O54" t="n">
        <v>5563</v>
      </c>
      <c r="P54" t="n">
        <v>2397</v>
      </c>
      <c r="Q54" t="n">
        <v>2566</v>
      </c>
      <c r="R54" t="n">
        <v>2193</v>
      </c>
      <c r="S54" t="n">
        <v>2187</v>
      </c>
      <c r="T54" t="n">
        <v>2420</v>
      </c>
      <c r="U54" t="n">
        <v>3516</v>
      </c>
      <c r="V54" t="inlineStr">
        <is>
          <t>-</t>
        </is>
      </c>
      <c r="W54" t="inlineStr">
        <is>
          <t>-</t>
        </is>
      </c>
    </row>
    <row r="55">
      <c r="A55" s="5" t="inlineStr">
        <is>
          <t>KGV (Kurs/Gewinn)</t>
        </is>
      </c>
      <c r="B55" s="5" t="inlineStr">
        <is>
          <t>PE (price/earnings)</t>
        </is>
      </c>
      <c r="C55" t="n">
        <v>11.3</v>
      </c>
      <c r="D55" t="n">
        <v>13.8</v>
      </c>
      <c r="E55" t="n">
        <v>13.6</v>
      </c>
      <c r="F55" t="n">
        <v>11.3</v>
      </c>
      <c r="G55" t="n">
        <v>13.5</v>
      </c>
      <c r="H55" t="n">
        <v>12.8</v>
      </c>
      <c r="I55" t="n">
        <v>13.5</v>
      </c>
      <c r="J55" t="n">
        <v>12</v>
      </c>
      <c r="K55" t="n">
        <v>9.800000000000001</v>
      </c>
      <c r="L55" t="n">
        <v>7.8</v>
      </c>
      <c r="M55" t="n">
        <v>3.7</v>
      </c>
      <c r="N55" t="n">
        <v>12.3</v>
      </c>
      <c r="O55" t="n">
        <v>10.8</v>
      </c>
      <c r="P55" t="n">
        <v>23.2</v>
      </c>
      <c r="Q55" t="n">
        <v>18.9</v>
      </c>
      <c r="R55" t="n">
        <v>22.4</v>
      </c>
      <c r="S55" t="n">
        <v>17.3</v>
      </c>
      <c r="T55" t="n">
        <v>27.3</v>
      </c>
      <c r="U55" t="n">
        <v>21.6</v>
      </c>
      <c r="V55" t="n">
        <v>20.3</v>
      </c>
      <c r="W55" t="n">
        <v>9.5</v>
      </c>
    </row>
    <row r="56">
      <c r="A56" s="5" t="inlineStr">
        <is>
          <t>KUV (Kurs/Umsatz)</t>
        </is>
      </c>
      <c r="B56" s="5" t="inlineStr">
        <is>
          <t>PS (price/sales)</t>
        </is>
      </c>
      <c r="C56" t="n">
        <v>0.17</v>
      </c>
      <c r="D56" t="n">
        <v>0.27</v>
      </c>
      <c r="E56" t="n">
        <v>0.27</v>
      </c>
      <c r="F56" t="n">
        <v>0.24</v>
      </c>
      <c r="G56" t="n">
        <v>0.34</v>
      </c>
      <c r="H56" t="n">
        <v>0.28</v>
      </c>
      <c r="I56" t="n">
        <v>0.27</v>
      </c>
      <c r="J56" t="n">
        <v>0.29</v>
      </c>
      <c r="K56" t="n">
        <v>0.27</v>
      </c>
      <c r="L56" t="n">
        <v>0.18</v>
      </c>
      <c r="M56" t="n">
        <v>0.12</v>
      </c>
      <c r="N56" t="n">
        <v>0.23</v>
      </c>
      <c r="O56" t="n">
        <v>0.27</v>
      </c>
      <c r="P56" t="n">
        <v>0.27</v>
      </c>
      <c r="Q56" t="n">
        <v>0.24</v>
      </c>
      <c r="R56" t="n">
        <v>0.23</v>
      </c>
      <c r="S56" t="n">
        <v>0.17</v>
      </c>
      <c r="T56" t="n">
        <v>0.27</v>
      </c>
      <c r="U56" t="n">
        <v>0.31</v>
      </c>
      <c r="V56" t="inlineStr">
        <is>
          <t>-</t>
        </is>
      </c>
      <c r="W56" t="inlineStr">
        <is>
          <t>-</t>
        </is>
      </c>
    </row>
    <row r="57">
      <c r="A57" s="5" t="inlineStr">
        <is>
          <t>KBV (Kurs/Buchwert)</t>
        </is>
      </c>
      <c r="B57" s="5" t="inlineStr">
        <is>
          <t>PB (price/book value)</t>
        </is>
      </c>
      <c r="C57" t="n">
        <v>0.59</v>
      </c>
      <c r="D57" t="n">
        <v>0.92</v>
      </c>
      <c r="E57" t="n">
        <v>0.91</v>
      </c>
      <c r="F57" t="n">
        <v>0.82</v>
      </c>
      <c r="G57" t="n">
        <v>1.17</v>
      </c>
      <c r="H57" t="n">
        <v>0.98</v>
      </c>
      <c r="I57" t="n">
        <v>0.98</v>
      </c>
      <c r="J57" t="n">
        <v>1.07</v>
      </c>
      <c r="K57" t="n">
        <v>1.01</v>
      </c>
      <c r="L57" t="n">
        <v>0.74</v>
      </c>
      <c r="M57" t="n">
        <v>0.53</v>
      </c>
      <c r="N57" t="n">
        <v>1.04</v>
      </c>
      <c r="O57" t="n">
        <v>1.3</v>
      </c>
      <c r="P57" t="n">
        <v>1.33</v>
      </c>
      <c r="Q57" t="n">
        <v>1.17</v>
      </c>
      <c r="R57" t="n">
        <v>1.13</v>
      </c>
      <c r="S57" t="n">
        <v>0.72</v>
      </c>
      <c r="T57" t="n">
        <v>1.28</v>
      </c>
      <c r="U57" t="n">
        <v>1.37</v>
      </c>
      <c r="V57" t="inlineStr">
        <is>
          <t>-</t>
        </is>
      </c>
      <c r="W57" t="inlineStr">
        <is>
          <t>-</t>
        </is>
      </c>
    </row>
    <row r="58">
      <c r="A58" s="5" t="inlineStr">
        <is>
          <t>KCV (Kurs/Cashflow)</t>
        </is>
      </c>
      <c r="B58" s="5" t="inlineStr">
        <is>
          <t>PC (price/cashflow)</t>
        </is>
      </c>
      <c r="C58" t="n">
        <v>13.66</v>
      </c>
      <c r="D58" t="n">
        <v>6.17</v>
      </c>
      <c r="E58" t="n">
        <v>5.9</v>
      </c>
      <c r="F58" t="n">
        <v>6.01</v>
      </c>
      <c r="G58" t="n">
        <v>7.8</v>
      </c>
      <c r="H58" t="n">
        <v>4.74</v>
      </c>
      <c r="I58" t="n">
        <v>6.13</v>
      </c>
      <c r="J58" t="n">
        <v>6.46</v>
      </c>
      <c r="K58" t="n">
        <v>4.39</v>
      </c>
      <c r="L58" t="n">
        <v>2.85</v>
      </c>
      <c r="M58" t="n">
        <v>2.36</v>
      </c>
      <c r="N58" t="n">
        <v>6.57</v>
      </c>
      <c r="O58" t="n">
        <v>3.18</v>
      </c>
      <c r="P58" t="n">
        <v>16.7</v>
      </c>
      <c r="Q58" t="n">
        <v>3.71</v>
      </c>
      <c r="R58" t="n">
        <v>17.24</v>
      </c>
      <c r="S58" t="n">
        <v>6.54</v>
      </c>
      <c r="T58" t="n">
        <v>6.87</v>
      </c>
      <c r="U58" t="n">
        <v>6.88</v>
      </c>
      <c r="V58" t="inlineStr">
        <is>
          <t>-</t>
        </is>
      </c>
      <c r="W58" t="inlineStr">
        <is>
          <t>-</t>
        </is>
      </c>
    </row>
    <row r="59">
      <c r="A59" s="5" t="inlineStr">
        <is>
          <t>Dividendenrendite in %</t>
        </is>
      </c>
      <c r="B59" s="5" t="inlineStr">
        <is>
          <t>Dividend Yield in %</t>
        </is>
      </c>
      <c r="C59" t="n">
        <v>3.25</v>
      </c>
      <c r="D59" t="n">
        <v>2.13</v>
      </c>
      <c r="E59" t="n">
        <v>2.28</v>
      </c>
      <c r="F59" t="n">
        <v>2.64</v>
      </c>
      <c r="G59" t="n">
        <v>1.05</v>
      </c>
      <c r="H59" t="n">
        <v>1.37</v>
      </c>
      <c r="I59" t="n">
        <v>1.21</v>
      </c>
      <c r="J59" t="n">
        <v>1.17</v>
      </c>
      <c r="K59" t="n">
        <v>1.34</v>
      </c>
      <c r="L59" t="n">
        <v>2.05</v>
      </c>
      <c r="M59" t="n">
        <v>2.68</v>
      </c>
      <c r="N59" t="n">
        <v>1.54</v>
      </c>
      <c r="O59" t="n">
        <v>1.33</v>
      </c>
      <c r="P59" t="n">
        <v>1.44</v>
      </c>
      <c r="Q59" t="n">
        <v>1.73</v>
      </c>
      <c r="R59" t="n">
        <v>1.87</v>
      </c>
      <c r="S59" t="n">
        <v>3</v>
      </c>
      <c r="T59" t="n">
        <v>1.95</v>
      </c>
      <c r="U59" t="n">
        <v>1.88</v>
      </c>
      <c r="V59" t="n">
        <v>2.53</v>
      </c>
      <c r="W59" t="n">
        <v>3.06</v>
      </c>
    </row>
    <row r="60">
      <c r="A60" s="5" t="inlineStr">
        <is>
          <t>Gewinnrendite in %</t>
        </is>
      </c>
      <c r="B60" s="5" t="inlineStr">
        <is>
          <t>Return on profit in %</t>
        </is>
      </c>
      <c r="C60" t="n">
        <v>8.9</v>
      </c>
      <c r="D60" t="n">
        <v>7.3</v>
      </c>
      <c r="E60" t="n">
        <v>7.4</v>
      </c>
      <c r="F60" t="n">
        <v>8.9</v>
      </c>
      <c r="G60" t="n">
        <v>7.4</v>
      </c>
      <c r="H60" t="n">
        <v>7.8</v>
      </c>
      <c r="I60" t="n">
        <v>7.4</v>
      </c>
      <c r="J60" t="n">
        <v>8.4</v>
      </c>
      <c r="K60" t="n">
        <v>10.2</v>
      </c>
      <c r="L60" t="n">
        <v>12.8</v>
      </c>
      <c r="M60" t="n">
        <v>26.9</v>
      </c>
      <c r="N60" t="n">
        <v>8.199999999999999</v>
      </c>
      <c r="O60" t="n">
        <v>9.300000000000001</v>
      </c>
      <c r="P60" t="n">
        <v>4.3</v>
      </c>
      <c r="Q60" t="n">
        <v>5.3</v>
      </c>
      <c r="R60" t="n">
        <v>4.5</v>
      </c>
      <c r="S60" t="n">
        <v>5.8</v>
      </c>
      <c r="T60" t="n">
        <v>3.7</v>
      </c>
      <c r="U60" t="n">
        <v>4.6</v>
      </c>
      <c r="V60" t="n">
        <v>4.9</v>
      </c>
      <c r="W60" t="n">
        <v>10.6</v>
      </c>
    </row>
    <row r="61">
      <c r="A61" s="5" t="inlineStr">
        <is>
          <t>Eigenkapitalrendite in %</t>
        </is>
      </c>
      <c r="B61" s="5" t="inlineStr">
        <is>
          <t>Return on Equity in %</t>
        </is>
      </c>
      <c r="C61" t="n">
        <v>5.2</v>
      </c>
      <c r="D61" t="n">
        <v>6.72</v>
      </c>
      <c r="E61" t="n">
        <v>6.67</v>
      </c>
      <c r="F61" t="n">
        <v>7.3</v>
      </c>
      <c r="G61" t="n">
        <v>8.66</v>
      </c>
      <c r="H61" t="n">
        <v>7.57</v>
      </c>
      <c r="I61" t="n">
        <v>7.21</v>
      </c>
      <c r="J61" t="n">
        <v>8.94</v>
      </c>
      <c r="K61" t="n">
        <v>10.27</v>
      </c>
      <c r="L61" t="n">
        <v>9.41</v>
      </c>
      <c r="M61" t="n">
        <v>14.15</v>
      </c>
      <c r="N61" t="n">
        <v>8.41</v>
      </c>
      <c r="O61" t="n">
        <v>11.96</v>
      </c>
      <c r="P61" t="n">
        <v>5.71</v>
      </c>
      <c r="Q61" t="n">
        <v>6.11</v>
      </c>
      <c r="R61" t="n">
        <v>4.97</v>
      </c>
      <c r="S61" t="n">
        <v>4.13</v>
      </c>
      <c r="T61" t="n">
        <v>4.65</v>
      </c>
      <c r="U61" t="n">
        <v>6.31</v>
      </c>
      <c r="V61" t="inlineStr">
        <is>
          <t>-</t>
        </is>
      </c>
      <c r="W61" t="inlineStr">
        <is>
          <t>-</t>
        </is>
      </c>
    </row>
    <row r="62">
      <c r="A62" s="5" t="inlineStr">
        <is>
          <t>Umsatzrendite in %</t>
        </is>
      </c>
      <c r="B62" s="5" t="inlineStr">
        <is>
          <t>Return on sales in %</t>
        </is>
      </c>
      <c r="C62" t="n">
        <v>1.5</v>
      </c>
      <c r="D62" t="n">
        <v>1.97</v>
      </c>
      <c r="E62" t="n">
        <v>1.96</v>
      </c>
      <c r="F62" t="n">
        <v>2.15</v>
      </c>
      <c r="G62" t="n">
        <v>2.53</v>
      </c>
      <c r="H62" t="n">
        <v>2.16</v>
      </c>
      <c r="I62" t="n">
        <v>2.01</v>
      </c>
      <c r="J62" t="n">
        <v>2.38</v>
      </c>
      <c r="K62" t="n">
        <v>2.69</v>
      </c>
      <c r="L62" t="n">
        <v>2.33</v>
      </c>
      <c r="M62" t="n">
        <v>3.32</v>
      </c>
      <c r="N62" t="n">
        <v>1.83</v>
      </c>
      <c r="O62" t="n">
        <v>2.48</v>
      </c>
      <c r="P62" t="n">
        <v>1.14</v>
      </c>
      <c r="Q62" t="n">
        <v>1.25</v>
      </c>
      <c r="R62" t="n">
        <v>2.06</v>
      </c>
      <c r="S62" t="n">
        <v>1</v>
      </c>
      <c r="T62" t="n">
        <v>0.98</v>
      </c>
      <c r="U62" t="n">
        <v>1.42</v>
      </c>
      <c r="V62" t="inlineStr">
        <is>
          <t>-</t>
        </is>
      </c>
      <c r="W62" t="inlineStr">
        <is>
          <t>-</t>
        </is>
      </c>
    </row>
    <row r="63">
      <c r="A63" s="5" t="inlineStr">
        <is>
          <t>Gesamtkapitalrendite in %</t>
        </is>
      </c>
      <c r="B63" s="5" t="inlineStr">
        <is>
          <t>Total Return on Investment in %</t>
        </is>
      </c>
      <c r="C63" t="n">
        <v>2.95</v>
      </c>
      <c r="D63" t="n">
        <v>4</v>
      </c>
      <c r="E63" t="n">
        <v>3.95</v>
      </c>
      <c r="F63" t="n">
        <v>4.05</v>
      </c>
      <c r="G63" t="n">
        <v>4.92</v>
      </c>
      <c r="H63" t="n">
        <v>4.37</v>
      </c>
      <c r="I63" t="n">
        <v>4.67</v>
      </c>
      <c r="J63" t="n">
        <v>5.18</v>
      </c>
      <c r="K63" t="n">
        <v>3.63</v>
      </c>
      <c r="L63" t="n">
        <v>3.27</v>
      </c>
      <c r="M63" t="n">
        <v>4.57</v>
      </c>
      <c r="N63" t="n">
        <v>2.52</v>
      </c>
      <c r="O63" t="n">
        <v>3.43</v>
      </c>
      <c r="P63" t="n">
        <v>1.51</v>
      </c>
      <c r="Q63" t="n">
        <v>1.57</v>
      </c>
      <c r="R63" t="n">
        <v>1.29</v>
      </c>
      <c r="S63" t="n">
        <v>1.1</v>
      </c>
      <c r="T63" t="n">
        <v>1.41</v>
      </c>
      <c r="U63" t="n">
        <v>1.99</v>
      </c>
      <c r="V63" t="inlineStr">
        <is>
          <t>-</t>
        </is>
      </c>
      <c r="W63" t="inlineStr">
        <is>
          <t>-</t>
        </is>
      </c>
    </row>
    <row r="64">
      <c r="A64" s="5" t="inlineStr">
        <is>
          <t>Return on Investment in %</t>
        </is>
      </c>
      <c r="B64" s="5" t="inlineStr">
        <is>
          <t>Return on Investment in %</t>
        </is>
      </c>
      <c r="C64" t="n">
        <v>2.17</v>
      </c>
      <c r="D64" t="n">
        <v>3.06</v>
      </c>
      <c r="E64" t="n">
        <v>2.92</v>
      </c>
      <c r="F64" t="n">
        <v>3.01</v>
      </c>
      <c r="G64" t="n">
        <v>3.71</v>
      </c>
      <c r="H64" t="n">
        <v>3.08</v>
      </c>
      <c r="I64" t="n">
        <v>2.86</v>
      </c>
      <c r="J64" t="n">
        <v>3.37</v>
      </c>
      <c r="K64" t="n">
        <v>3.63</v>
      </c>
      <c r="L64" t="n">
        <v>3.27</v>
      </c>
      <c r="M64" t="n">
        <v>4.57</v>
      </c>
      <c r="N64" t="n">
        <v>2.52</v>
      </c>
      <c r="O64" t="n">
        <v>3.43</v>
      </c>
      <c r="P64" t="n">
        <v>1.51</v>
      </c>
      <c r="Q64" t="n">
        <v>1.57</v>
      </c>
      <c r="R64" t="n">
        <v>1.29</v>
      </c>
      <c r="S64" t="n">
        <v>1.1</v>
      </c>
      <c r="T64" t="n">
        <v>1.41</v>
      </c>
      <c r="U64" t="n">
        <v>1.99</v>
      </c>
      <c r="V64" t="inlineStr">
        <is>
          <t>-</t>
        </is>
      </c>
      <c r="W64" t="inlineStr">
        <is>
          <t>-</t>
        </is>
      </c>
    </row>
    <row r="65">
      <c r="A65" s="5" t="inlineStr">
        <is>
          <t>Arbeitsintensität in %</t>
        </is>
      </c>
      <c r="B65" s="5" t="inlineStr">
        <is>
          <t>Work Intensity in %</t>
        </is>
      </c>
      <c r="C65" t="n">
        <v>41.12</v>
      </c>
      <c r="D65" t="n">
        <v>36.11</v>
      </c>
      <c r="E65" t="n">
        <v>37.05</v>
      </c>
      <c r="F65" t="n">
        <v>40.49</v>
      </c>
      <c r="G65" t="n">
        <v>44.18</v>
      </c>
      <c r="H65" t="n">
        <v>44.53</v>
      </c>
      <c r="I65" t="n">
        <v>42.56</v>
      </c>
      <c r="J65" t="n">
        <v>45.31</v>
      </c>
      <c r="K65" t="n">
        <v>47.82</v>
      </c>
      <c r="L65" t="n">
        <v>44.82</v>
      </c>
      <c r="M65" t="n">
        <v>46.28</v>
      </c>
      <c r="N65" t="n">
        <v>44.96</v>
      </c>
      <c r="O65" t="n">
        <v>43.81</v>
      </c>
      <c r="P65" t="n">
        <v>44.73</v>
      </c>
      <c r="Q65" t="n">
        <v>38.94</v>
      </c>
      <c r="R65" t="n">
        <v>36.24</v>
      </c>
      <c r="S65" t="n">
        <v>30.44</v>
      </c>
      <c r="T65" t="n">
        <v>37.71</v>
      </c>
      <c r="U65" t="n">
        <v>37.76</v>
      </c>
      <c r="V65" t="inlineStr">
        <is>
          <t>-</t>
        </is>
      </c>
      <c r="W65" t="inlineStr">
        <is>
          <t>-</t>
        </is>
      </c>
    </row>
    <row r="66">
      <c r="A66" s="5" t="inlineStr">
        <is>
          <t>Eigenkapitalquote in %</t>
        </is>
      </c>
      <c r="B66" s="5" t="inlineStr">
        <is>
          <t>Equity Ratio in %</t>
        </is>
      </c>
      <c r="C66" t="n">
        <v>41.7</v>
      </c>
      <c r="D66" t="n">
        <v>45.59</v>
      </c>
      <c r="E66" t="n">
        <v>43.79</v>
      </c>
      <c r="F66" t="n">
        <v>41.21</v>
      </c>
      <c r="G66" t="n">
        <v>42.87</v>
      </c>
      <c r="H66" t="n">
        <v>40.65</v>
      </c>
      <c r="I66" t="n">
        <v>39.7</v>
      </c>
      <c r="J66" t="n">
        <v>37.68</v>
      </c>
      <c r="K66" t="n">
        <v>35.37</v>
      </c>
      <c r="L66" t="n">
        <v>34.76</v>
      </c>
      <c r="M66" t="n">
        <v>32.34</v>
      </c>
      <c r="N66" t="n">
        <v>30.02</v>
      </c>
      <c r="O66" t="n">
        <v>28.65</v>
      </c>
      <c r="P66" t="n">
        <v>26.37</v>
      </c>
      <c r="Q66" t="n">
        <v>25.72</v>
      </c>
      <c r="R66" t="n">
        <v>25.99</v>
      </c>
      <c r="S66" t="n">
        <v>26.65</v>
      </c>
      <c r="T66" t="n">
        <v>30.24</v>
      </c>
      <c r="U66" t="n">
        <v>31.46</v>
      </c>
      <c r="V66" t="inlineStr">
        <is>
          <t>-</t>
        </is>
      </c>
      <c r="W66" t="inlineStr">
        <is>
          <t>-</t>
        </is>
      </c>
    </row>
    <row r="67">
      <c r="A67" s="5" t="inlineStr">
        <is>
          <t>Fremdkapitalquote in %</t>
        </is>
      </c>
      <c r="B67" s="5" t="inlineStr">
        <is>
          <t>Debt Ratio in %</t>
        </is>
      </c>
      <c r="C67" t="n">
        <v>58.3</v>
      </c>
      <c r="D67" t="n">
        <v>54.41</v>
      </c>
      <c r="E67" t="n">
        <v>56.21</v>
      </c>
      <c r="F67" t="n">
        <v>58.79</v>
      </c>
      <c r="G67" t="n">
        <v>57.13</v>
      </c>
      <c r="H67" t="n">
        <v>59.35</v>
      </c>
      <c r="I67" t="n">
        <v>60.3</v>
      </c>
      <c r="J67" t="n">
        <v>62.32</v>
      </c>
      <c r="K67" t="n">
        <v>64.63</v>
      </c>
      <c r="L67" t="n">
        <v>65.23999999999999</v>
      </c>
      <c r="M67" t="n">
        <v>67.66</v>
      </c>
      <c r="N67" t="n">
        <v>69.98</v>
      </c>
      <c r="O67" t="n">
        <v>71.34999999999999</v>
      </c>
      <c r="P67" t="n">
        <v>73.63</v>
      </c>
      <c r="Q67" t="n">
        <v>74.28</v>
      </c>
      <c r="R67" t="n">
        <v>74.01000000000001</v>
      </c>
      <c r="S67" t="n">
        <v>73.34999999999999</v>
      </c>
      <c r="T67" t="n">
        <v>69.76000000000001</v>
      </c>
      <c r="U67" t="n">
        <v>68.54000000000001</v>
      </c>
      <c r="V67" t="inlineStr">
        <is>
          <t>-</t>
        </is>
      </c>
      <c r="W67" t="inlineStr">
        <is>
          <t>-</t>
        </is>
      </c>
    </row>
    <row r="68">
      <c r="A68" s="5" t="inlineStr">
        <is>
          <t>Verschuldungsgrad in %</t>
        </is>
      </c>
      <c r="B68" s="5" t="inlineStr">
        <is>
          <t>Finance Gearing in %</t>
        </is>
      </c>
      <c r="C68" t="n">
        <v>139.83</v>
      </c>
      <c r="D68" t="n">
        <v>119.35</v>
      </c>
      <c r="E68" t="n">
        <v>128.34</v>
      </c>
      <c r="F68" t="n">
        <v>142.66</v>
      </c>
      <c r="G68" t="n">
        <v>133.27</v>
      </c>
      <c r="H68" t="n">
        <v>146.02</v>
      </c>
      <c r="I68" t="n">
        <v>151.89</v>
      </c>
      <c r="J68" t="n">
        <v>165.42</v>
      </c>
      <c r="K68" t="n">
        <v>182.73</v>
      </c>
      <c r="L68" t="n">
        <v>187.66</v>
      </c>
      <c r="M68" t="n">
        <v>209.23</v>
      </c>
      <c r="N68" t="n">
        <v>233.16</v>
      </c>
      <c r="O68" t="n">
        <v>249.01</v>
      </c>
      <c r="P68" t="n">
        <v>279.22</v>
      </c>
      <c r="Q68" t="n">
        <v>288.77</v>
      </c>
      <c r="R68" t="n">
        <v>284.72</v>
      </c>
      <c r="S68" t="n">
        <v>275.3</v>
      </c>
      <c r="T68" t="n">
        <v>230.65</v>
      </c>
      <c r="U68" t="n">
        <v>217.84</v>
      </c>
      <c r="V68" t="inlineStr">
        <is>
          <t>-</t>
        </is>
      </c>
      <c r="W68" t="inlineStr">
        <is>
          <t>-</t>
        </is>
      </c>
    </row>
    <row r="69">
      <c r="A69" s="5" t="inlineStr">
        <is>
          <t>Bruttoergebnis Marge in %</t>
        </is>
      </c>
      <c r="B69" s="5" t="inlineStr">
        <is>
          <t>Gross Profit Marge in %</t>
        </is>
      </c>
      <c r="C69" t="n">
        <v>35.99</v>
      </c>
      <c r="D69" t="n">
        <v>36.56</v>
      </c>
      <c r="E69" t="n">
        <v>36.59</v>
      </c>
      <c r="F69" t="n">
        <v>37.02</v>
      </c>
      <c r="G69" t="n">
        <v>37.35</v>
      </c>
      <c r="H69" t="n">
        <v>36.63</v>
      </c>
      <c r="I69" t="n">
        <v>36.54</v>
      </c>
      <c r="J69" t="n">
        <v>36.58</v>
      </c>
      <c r="K69" t="n">
        <v>36.63</v>
      </c>
      <c r="L69" t="n">
        <v>36.17</v>
      </c>
      <c r="M69" t="n">
        <v>35.97</v>
      </c>
      <c r="N69" t="n">
        <v>35.7</v>
      </c>
      <c r="O69" t="n">
        <v>35.32</v>
      </c>
      <c r="P69" t="n">
        <v>35.23</v>
      </c>
      <c r="Q69" t="n">
        <v>35.86</v>
      </c>
      <c r="R69" t="n">
        <v>35.93</v>
      </c>
      <c r="S69" t="n">
        <v>35.96</v>
      </c>
      <c r="T69" t="n">
        <v>32.94</v>
      </c>
      <c r="U69" t="n">
        <v>35.39</v>
      </c>
      <c r="V69" t="inlineStr">
        <is>
          <t>-</t>
        </is>
      </c>
    </row>
    <row r="70">
      <c r="A70" s="5" t="inlineStr">
        <is>
          <t>Kurzfristige Vermögensquote in %</t>
        </is>
      </c>
      <c r="B70" s="5" t="inlineStr">
        <is>
          <t>Current Assets Ratio in %</t>
        </is>
      </c>
      <c r="C70" t="n">
        <v>41.1</v>
      </c>
      <c r="D70" t="n">
        <v>36.1</v>
      </c>
      <c r="E70" t="n">
        <v>37.05</v>
      </c>
      <c r="F70" t="n">
        <v>40.49</v>
      </c>
      <c r="G70" t="n">
        <v>44.18</v>
      </c>
      <c r="H70" t="n">
        <v>44.54</v>
      </c>
      <c r="I70" t="n">
        <v>42.56</v>
      </c>
      <c r="J70" t="n">
        <v>45.3</v>
      </c>
      <c r="K70" t="n">
        <v>47.83</v>
      </c>
      <c r="L70" t="n">
        <v>44.82</v>
      </c>
      <c r="M70" t="n">
        <v>46.28</v>
      </c>
      <c r="N70" t="n">
        <v>44.96</v>
      </c>
      <c r="O70" t="n">
        <v>43.81</v>
      </c>
      <c r="P70" t="n">
        <v>44.72</v>
      </c>
      <c r="Q70" t="n">
        <v>38.93</v>
      </c>
      <c r="R70" t="n">
        <v>36.24</v>
      </c>
      <c r="S70" t="n">
        <v>30.44</v>
      </c>
      <c r="T70" t="n">
        <v>37.72</v>
      </c>
      <c r="U70" t="n">
        <v>37.75</v>
      </c>
      <c r="V70" t="inlineStr">
        <is>
          <t>-</t>
        </is>
      </c>
    </row>
    <row r="71">
      <c r="A71" s="5" t="inlineStr">
        <is>
          <t>Nettogewinn Marge in %</t>
        </is>
      </c>
      <c r="B71" s="5" t="inlineStr">
        <is>
          <t>Net Profit Marge in %</t>
        </is>
      </c>
      <c r="C71" t="n">
        <v>1.5</v>
      </c>
      <c r="D71" t="n">
        <v>1.97</v>
      </c>
      <c r="E71" t="n">
        <v>1.96</v>
      </c>
      <c r="F71" t="n">
        <v>2.15</v>
      </c>
      <c r="G71" t="n">
        <v>2.53</v>
      </c>
      <c r="H71" t="n">
        <v>2.16</v>
      </c>
      <c r="I71" t="n">
        <v>2.01</v>
      </c>
      <c r="J71" t="n">
        <v>2.38</v>
      </c>
      <c r="K71" t="n">
        <v>2.69</v>
      </c>
      <c r="L71" t="n">
        <v>2.33</v>
      </c>
      <c r="M71" t="n">
        <v>3.32</v>
      </c>
      <c r="N71" t="n">
        <v>1.83</v>
      </c>
      <c r="O71" t="n">
        <v>2.48</v>
      </c>
      <c r="P71" t="n">
        <v>1.14</v>
      </c>
      <c r="Q71" t="n">
        <v>1.25</v>
      </c>
      <c r="R71" t="n">
        <v>1.03</v>
      </c>
      <c r="S71" t="n">
        <v>1</v>
      </c>
      <c r="T71" t="n">
        <v>0.98</v>
      </c>
      <c r="U71" t="n">
        <v>1.42</v>
      </c>
      <c r="V71" t="inlineStr">
        <is>
          <t>-</t>
        </is>
      </c>
    </row>
    <row r="72">
      <c r="A72" s="5" t="inlineStr">
        <is>
          <t>Operative Ergebnis Marge in %</t>
        </is>
      </c>
      <c r="B72" s="5" t="inlineStr">
        <is>
          <t>EBIT Marge in %</t>
        </is>
      </c>
      <c r="C72" t="n">
        <v>2.76</v>
      </c>
      <c r="D72" t="n">
        <v>3.89</v>
      </c>
      <c r="E72" t="n">
        <v>3.98</v>
      </c>
      <c r="F72" t="n">
        <v>3.66</v>
      </c>
      <c r="G72" t="n">
        <v>4.62</v>
      </c>
      <c r="H72" t="n">
        <v>4.76</v>
      </c>
      <c r="I72" t="n">
        <v>4.52</v>
      </c>
      <c r="J72" t="n">
        <v>5.28</v>
      </c>
      <c r="K72" t="n">
        <v>5.27</v>
      </c>
      <c r="L72" t="n">
        <v>5.31</v>
      </c>
      <c r="M72" t="n">
        <v>6.51</v>
      </c>
      <c r="N72" t="n">
        <v>3.89</v>
      </c>
      <c r="O72" t="n">
        <v>4.68</v>
      </c>
      <c r="P72" t="n">
        <v>3.88</v>
      </c>
      <c r="Q72" t="n">
        <v>4.46</v>
      </c>
      <c r="R72" t="n">
        <v>3.93</v>
      </c>
      <c r="S72" t="n">
        <v>3.88</v>
      </c>
      <c r="T72" t="n">
        <v>5.5</v>
      </c>
      <c r="U72" t="n">
        <v>5.01</v>
      </c>
      <c r="V72" t="inlineStr">
        <is>
          <t>-</t>
        </is>
      </c>
    </row>
    <row r="73">
      <c r="A73" s="5" t="inlineStr">
        <is>
          <t>Vermögensumsschlag in %</t>
        </is>
      </c>
      <c r="B73" s="5" t="inlineStr">
        <is>
          <t>Asset Turnover in %</t>
        </is>
      </c>
      <c r="C73" t="n">
        <v>144.82</v>
      </c>
      <c r="D73" t="n">
        <v>155.21</v>
      </c>
      <c r="E73" t="n">
        <v>148.83</v>
      </c>
      <c r="F73" t="n">
        <v>140.11</v>
      </c>
      <c r="G73" t="n">
        <v>146.81</v>
      </c>
      <c r="H73" t="n">
        <v>142.63</v>
      </c>
      <c r="I73" t="n">
        <v>142.25</v>
      </c>
      <c r="J73" t="n">
        <v>141.33</v>
      </c>
      <c r="K73" t="n">
        <v>135.11</v>
      </c>
      <c r="L73" t="n">
        <v>140.33</v>
      </c>
      <c r="M73" t="n">
        <v>137.88</v>
      </c>
      <c r="N73" t="n">
        <v>137.59</v>
      </c>
      <c r="O73" t="n">
        <v>138.11</v>
      </c>
      <c r="P73" t="n">
        <v>131.94</v>
      </c>
      <c r="Q73" t="n">
        <v>125.99</v>
      </c>
      <c r="R73" t="n">
        <v>125.66</v>
      </c>
      <c r="S73" t="n">
        <v>110.3</v>
      </c>
      <c r="T73" t="n">
        <v>143.09</v>
      </c>
      <c r="U73" t="n">
        <v>139.72</v>
      </c>
      <c r="V73" t="inlineStr">
        <is>
          <t>-</t>
        </is>
      </c>
    </row>
    <row r="74">
      <c r="A74" s="5" t="inlineStr">
        <is>
          <t>Langfristige Vermögensquote in %</t>
        </is>
      </c>
      <c r="B74" s="5" t="inlineStr">
        <is>
          <t>Non-Current Assets Ratio in %</t>
        </is>
      </c>
      <c r="C74" t="n">
        <v>58.86</v>
      </c>
      <c r="D74" t="n">
        <v>63.91</v>
      </c>
      <c r="E74" t="n">
        <v>62.95</v>
      </c>
      <c r="F74" t="n">
        <v>59.51</v>
      </c>
      <c r="G74" t="n">
        <v>55.82</v>
      </c>
      <c r="H74" t="n">
        <v>55.46</v>
      </c>
      <c r="I74" t="n">
        <v>57.44</v>
      </c>
      <c r="J74" t="n">
        <v>54.7</v>
      </c>
      <c r="K74" t="n">
        <v>52.17</v>
      </c>
      <c r="L74" t="n">
        <v>55.19</v>
      </c>
      <c r="M74" t="n">
        <v>53.71</v>
      </c>
      <c r="N74" t="n">
        <v>55.05</v>
      </c>
      <c r="O74" t="n">
        <v>56.19</v>
      </c>
      <c r="P74" t="n">
        <v>55.26</v>
      </c>
      <c r="Q74" t="n">
        <v>61.07</v>
      </c>
      <c r="R74" t="n">
        <v>63.76</v>
      </c>
      <c r="S74" t="n">
        <v>69.53</v>
      </c>
      <c r="T74" t="n">
        <v>62.08</v>
      </c>
      <c r="U74" t="n">
        <v>62.04</v>
      </c>
      <c r="V74" t="inlineStr">
        <is>
          <t>-</t>
        </is>
      </c>
    </row>
    <row r="75">
      <c r="A75" s="5" t="inlineStr">
        <is>
          <t>Gesamtkapitalrentabilität</t>
        </is>
      </c>
      <c r="B75" s="5" t="inlineStr">
        <is>
          <t>ROA Return on Assets in %</t>
        </is>
      </c>
      <c r="C75" t="n">
        <v>2.17</v>
      </c>
      <c r="D75" t="n">
        <v>3.06</v>
      </c>
      <c r="E75" t="n">
        <v>2.92</v>
      </c>
      <c r="F75" t="n">
        <v>3.01</v>
      </c>
      <c r="G75" t="n">
        <v>3.71</v>
      </c>
      <c r="H75" t="n">
        <v>3.08</v>
      </c>
      <c r="I75" t="n">
        <v>2.86</v>
      </c>
      <c r="J75" t="n">
        <v>3.37</v>
      </c>
      <c r="K75" t="n">
        <v>3.63</v>
      </c>
      <c r="L75" t="n">
        <v>3.27</v>
      </c>
      <c r="M75" t="n">
        <v>4.57</v>
      </c>
      <c r="N75" t="n">
        <v>2.52</v>
      </c>
      <c r="O75" t="n">
        <v>3.43</v>
      </c>
      <c r="P75" t="n">
        <v>1.51</v>
      </c>
      <c r="Q75" t="n">
        <v>1.57</v>
      </c>
      <c r="R75" t="n">
        <v>1.29</v>
      </c>
      <c r="S75" t="n">
        <v>1.1</v>
      </c>
      <c r="T75" t="n">
        <v>1.41</v>
      </c>
      <c r="U75" t="n">
        <v>1.99</v>
      </c>
      <c r="V75" t="inlineStr">
        <is>
          <t>-</t>
        </is>
      </c>
    </row>
    <row r="76">
      <c r="A76" s="5" t="inlineStr">
        <is>
          <t>Ertrag des eingesetzten Kapitals</t>
        </is>
      </c>
      <c r="B76" s="5" t="inlineStr">
        <is>
          <t>ROCE Return on Cap. Empl. in %</t>
        </is>
      </c>
      <c r="C76" t="n">
        <v>5.46</v>
      </c>
      <c r="D76" t="n">
        <v>7.48</v>
      </c>
      <c r="E76" t="n">
        <v>7.39</v>
      </c>
      <c r="F76" t="n">
        <v>6.64</v>
      </c>
      <c r="G76" t="n">
        <v>8.5</v>
      </c>
      <c r="H76" t="n">
        <v>8.609999999999999</v>
      </c>
      <c r="I76" t="n">
        <v>8.029999999999999</v>
      </c>
      <c r="J76" t="n">
        <v>9.789999999999999</v>
      </c>
      <c r="K76" t="n">
        <v>9.640000000000001</v>
      </c>
      <c r="L76" t="n">
        <v>9.300000000000001</v>
      </c>
      <c r="M76" t="n">
        <v>11.99</v>
      </c>
      <c r="N76" t="n">
        <v>7.16</v>
      </c>
      <c r="O76" t="n">
        <v>8.529999999999999</v>
      </c>
      <c r="P76" t="n">
        <v>7.06</v>
      </c>
      <c r="Q76" t="n">
        <v>7.24</v>
      </c>
      <c r="R76" t="n">
        <v>7.21</v>
      </c>
      <c r="S76" t="n">
        <v>6.15</v>
      </c>
      <c r="T76" t="inlineStr">
        <is>
          <t>-</t>
        </is>
      </c>
      <c r="U76" t="inlineStr">
        <is>
          <t>-</t>
        </is>
      </c>
      <c r="V76" t="inlineStr">
        <is>
          <t>-</t>
        </is>
      </c>
    </row>
    <row r="77">
      <c r="A77" s="5" t="inlineStr">
        <is>
          <t>Eigenkapital zu Anlagevermögen</t>
        </is>
      </c>
      <c r="B77" s="5" t="inlineStr">
        <is>
          <t>Equity to Fixed Assets in %</t>
        </is>
      </c>
      <c r="C77" t="n">
        <v>70.84</v>
      </c>
      <c r="D77" t="n">
        <v>71.31999999999999</v>
      </c>
      <c r="E77" t="n">
        <v>69.59</v>
      </c>
      <c r="F77" t="n">
        <v>69.22</v>
      </c>
      <c r="G77" t="n">
        <v>76.8</v>
      </c>
      <c r="H77" t="n">
        <v>73.3</v>
      </c>
      <c r="I77" t="n">
        <v>69.09999999999999</v>
      </c>
      <c r="J77" t="n">
        <v>68.89</v>
      </c>
      <c r="K77" t="n">
        <v>67.8</v>
      </c>
      <c r="L77" t="n">
        <v>62.99</v>
      </c>
      <c r="M77" t="n">
        <v>60.21</v>
      </c>
      <c r="N77" t="n">
        <v>54.53</v>
      </c>
      <c r="O77" t="n">
        <v>50.99</v>
      </c>
      <c r="P77" t="n">
        <v>47.71</v>
      </c>
      <c r="Q77" t="n">
        <v>42.11</v>
      </c>
      <c r="R77" t="n">
        <v>40.77</v>
      </c>
      <c r="S77" t="n">
        <v>38.32</v>
      </c>
      <c r="T77" t="n">
        <v>48.73</v>
      </c>
      <c r="U77" t="n">
        <v>50.7</v>
      </c>
      <c r="V77" t="inlineStr">
        <is>
          <t>-</t>
        </is>
      </c>
    </row>
    <row r="78">
      <c r="A78" s="5" t="inlineStr">
        <is>
          <t>Liquidität Dritten Grades</t>
        </is>
      </c>
      <c r="B78" s="5" t="inlineStr">
        <is>
          <t>Current Ratio in %</t>
        </is>
      </c>
      <c r="C78" t="n">
        <v>153.92</v>
      </c>
      <c r="D78" t="n">
        <v>188.24</v>
      </c>
      <c r="E78" t="n">
        <v>186.36</v>
      </c>
      <c r="F78" t="n">
        <v>178.4</v>
      </c>
      <c r="G78" t="n">
        <v>218.99</v>
      </c>
      <c r="H78" t="n">
        <v>210.53</v>
      </c>
      <c r="I78" t="n">
        <v>213.46</v>
      </c>
      <c r="J78" t="n">
        <v>190.22</v>
      </c>
      <c r="K78" t="n">
        <v>183.44</v>
      </c>
      <c r="L78" t="n">
        <v>225.24</v>
      </c>
      <c r="M78" t="n">
        <v>183.86</v>
      </c>
      <c r="N78" t="n">
        <v>178.61</v>
      </c>
      <c r="O78" t="n">
        <v>181.04</v>
      </c>
      <c r="P78" t="n">
        <v>162.44</v>
      </c>
      <c r="Q78" t="n">
        <v>173.45</v>
      </c>
      <c r="R78" t="n">
        <v>114.94</v>
      </c>
      <c r="S78" t="n">
        <v>100.04</v>
      </c>
      <c r="T78" t="inlineStr">
        <is>
          <t>-</t>
        </is>
      </c>
      <c r="U78" t="inlineStr">
        <is>
          <t>-</t>
        </is>
      </c>
      <c r="V78" t="inlineStr">
        <is>
          <t>-</t>
        </is>
      </c>
    </row>
    <row r="79">
      <c r="A79" s="5" t="inlineStr">
        <is>
          <t>Operativer Cashflow</t>
        </is>
      </c>
      <c r="B79" s="5" t="inlineStr">
        <is>
          <t>Operating Cashflow in M</t>
        </is>
      </c>
      <c r="C79" t="n">
        <v>218.56</v>
      </c>
      <c r="D79" t="n">
        <v>98.72</v>
      </c>
      <c r="E79" t="n">
        <v>94.40000000000001</v>
      </c>
      <c r="F79" t="n">
        <v>96.16</v>
      </c>
      <c r="G79" t="n">
        <v>62.4</v>
      </c>
      <c r="H79" t="n">
        <v>37.92</v>
      </c>
      <c r="I79" t="n">
        <v>49.04</v>
      </c>
      <c r="J79" t="n">
        <v>51.68</v>
      </c>
      <c r="K79" t="n">
        <v>35.12</v>
      </c>
      <c r="L79" t="n">
        <v>22.8</v>
      </c>
      <c r="M79" t="n">
        <v>18.88</v>
      </c>
      <c r="N79" t="n">
        <v>52.56</v>
      </c>
      <c r="O79" t="n">
        <v>25.44</v>
      </c>
      <c r="P79" t="n">
        <v>133.6</v>
      </c>
      <c r="Q79" t="n">
        <v>29.68</v>
      </c>
      <c r="R79" t="n">
        <v>137.92</v>
      </c>
      <c r="S79" t="n">
        <v>52.32</v>
      </c>
      <c r="T79" t="n">
        <v>54.96</v>
      </c>
      <c r="U79" t="n">
        <v>55.04</v>
      </c>
      <c r="V79" t="inlineStr">
        <is>
          <t>-</t>
        </is>
      </c>
    </row>
    <row r="80">
      <c r="A80" s="5" t="inlineStr">
        <is>
          <t>Aktienrückkauf</t>
        </is>
      </c>
      <c r="B80" s="5" t="inlineStr">
        <is>
          <t>Share Buyback in M</t>
        </is>
      </c>
      <c r="C80" t="n">
        <v>0</v>
      </c>
      <c r="D80" t="n">
        <v>0</v>
      </c>
      <c r="E80" t="n">
        <v>0</v>
      </c>
      <c r="F80" t="n">
        <v>-8</v>
      </c>
      <c r="G80" t="n">
        <v>0</v>
      </c>
      <c r="H80" t="n">
        <v>0</v>
      </c>
      <c r="I80" t="n">
        <v>0</v>
      </c>
      <c r="J80" t="n">
        <v>0</v>
      </c>
      <c r="K80" t="n">
        <v>0</v>
      </c>
      <c r="L80" t="n">
        <v>0</v>
      </c>
      <c r="M80" t="n">
        <v>0</v>
      </c>
      <c r="N80" t="n">
        <v>0</v>
      </c>
      <c r="O80" t="n">
        <v>0</v>
      </c>
      <c r="P80" t="n">
        <v>0</v>
      </c>
      <c r="Q80" t="n">
        <v>0</v>
      </c>
      <c r="R80" t="n">
        <v>0</v>
      </c>
      <c r="S80" t="n">
        <v>0</v>
      </c>
      <c r="T80" t="n">
        <v>0</v>
      </c>
      <c r="U80" t="n">
        <v>0</v>
      </c>
      <c r="V80" t="n">
        <v>0</v>
      </c>
    </row>
    <row r="81">
      <c r="A81" s="5" t="inlineStr">
        <is>
          <t>Umsatzwachstum 1J in %</t>
        </is>
      </c>
      <c r="B81" s="5" t="inlineStr">
        <is>
          <t>Revenue Growth 1Y in %</t>
        </is>
      </c>
      <c r="C81" t="n">
        <v>5.34</v>
      </c>
      <c r="D81" t="n">
        <v>5.07</v>
      </c>
      <c r="E81" t="n">
        <v>4.95</v>
      </c>
      <c r="F81" t="n">
        <v>5.12</v>
      </c>
      <c r="G81" t="n">
        <v>6.03</v>
      </c>
      <c r="H81" t="n">
        <v>4.34</v>
      </c>
      <c r="I81" t="n">
        <v>0.78</v>
      </c>
      <c r="J81" t="n">
        <v>6.2</v>
      </c>
      <c r="K81" t="n">
        <v>5.75</v>
      </c>
      <c r="L81" t="n">
        <v>3.67</v>
      </c>
      <c r="M81" t="n">
        <v>5.16</v>
      </c>
      <c r="N81" t="n">
        <v>2.87</v>
      </c>
      <c r="O81" t="n">
        <v>7.48</v>
      </c>
      <c r="P81" t="n">
        <v>6.62</v>
      </c>
      <c r="Q81" t="n">
        <v>6.17</v>
      </c>
      <c r="R81" t="n">
        <v>19.83</v>
      </c>
      <c r="S81" t="n">
        <v>0.87</v>
      </c>
      <c r="T81" t="n">
        <v>10.26</v>
      </c>
      <c r="U81" t="inlineStr">
        <is>
          <t>-</t>
        </is>
      </c>
      <c r="V81" t="inlineStr">
        <is>
          <t>-</t>
        </is>
      </c>
    </row>
    <row r="82">
      <c r="A82" s="5" t="inlineStr">
        <is>
          <t>Umsatzwachstum 3J in %</t>
        </is>
      </c>
      <c r="B82" s="5" t="inlineStr">
        <is>
          <t>Revenue Growth 3Y in %</t>
        </is>
      </c>
      <c r="C82" t="n">
        <v>5.12</v>
      </c>
      <c r="D82" t="n">
        <v>5.05</v>
      </c>
      <c r="E82" t="n">
        <v>5.37</v>
      </c>
      <c r="F82" t="n">
        <v>5.16</v>
      </c>
      <c r="G82" t="n">
        <v>3.72</v>
      </c>
      <c r="H82" t="n">
        <v>3.77</v>
      </c>
      <c r="I82" t="n">
        <v>4.24</v>
      </c>
      <c r="J82" t="n">
        <v>5.21</v>
      </c>
      <c r="K82" t="n">
        <v>4.86</v>
      </c>
      <c r="L82" t="n">
        <v>3.9</v>
      </c>
      <c r="M82" t="n">
        <v>5.17</v>
      </c>
      <c r="N82" t="n">
        <v>5.66</v>
      </c>
      <c r="O82" t="n">
        <v>6.76</v>
      </c>
      <c r="P82" t="n">
        <v>10.87</v>
      </c>
      <c r="Q82" t="n">
        <v>8.960000000000001</v>
      </c>
      <c r="R82" t="n">
        <v>10.32</v>
      </c>
      <c r="S82" t="inlineStr">
        <is>
          <t>-</t>
        </is>
      </c>
      <c r="T82" t="inlineStr">
        <is>
          <t>-</t>
        </is>
      </c>
      <c r="U82" t="inlineStr">
        <is>
          <t>-</t>
        </is>
      </c>
      <c r="V82" t="inlineStr">
        <is>
          <t>-</t>
        </is>
      </c>
    </row>
    <row r="83">
      <c r="A83" s="5" t="inlineStr">
        <is>
          <t>Umsatzwachstum 5J in %</t>
        </is>
      </c>
      <c r="B83" s="5" t="inlineStr">
        <is>
          <t>Revenue Growth 5Y in %</t>
        </is>
      </c>
      <c r="C83" t="n">
        <v>5.3</v>
      </c>
      <c r="D83" t="n">
        <v>5.1</v>
      </c>
      <c r="E83" t="n">
        <v>4.24</v>
      </c>
      <c r="F83" t="n">
        <v>4.49</v>
      </c>
      <c r="G83" t="n">
        <v>4.62</v>
      </c>
      <c r="H83" t="n">
        <v>4.15</v>
      </c>
      <c r="I83" t="n">
        <v>4.31</v>
      </c>
      <c r="J83" t="n">
        <v>4.73</v>
      </c>
      <c r="K83" t="n">
        <v>4.99</v>
      </c>
      <c r="L83" t="n">
        <v>5.16</v>
      </c>
      <c r="M83" t="n">
        <v>5.66</v>
      </c>
      <c r="N83" t="n">
        <v>8.59</v>
      </c>
      <c r="O83" t="n">
        <v>8.19</v>
      </c>
      <c r="P83" t="n">
        <v>8.75</v>
      </c>
      <c r="Q83" t="inlineStr">
        <is>
          <t>-</t>
        </is>
      </c>
      <c r="R83" t="inlineStr">
        <is>
          <t>-</t>
        </is>
      </c>
      <c r="S83" t="inlineStr">
        <is>
          <t>-</t>
        </is>
      </c>
      <c r="T83" t="inlineStr">
        <is>
          <t>-</t>
        </is>
      </c>
      <c r="U83" t="inlineStr">
        <is>
          <t>-</t>
        </is>
      </c>
      <c r="V83" t="inlineStr">
        <is>
          <t>-</t>
        </is>
      </c>
    </row>
    <row r="84">
      <c r="A84" s="5" t="inlineStr">
        <is>
          <t>Umsatzwachstum 10J in %</t>
        </is>
      </c>
      <c r="B84" s="5" t="inlineStr">
        <is>
          <t>Revenue Growth 10Y in %</t>
        </is>
      </c>
      <c r="C84" t="n">
        <v>4.73</v>
      </c>
      <c r="D84" t="n">
        <v>4.71</v>
      </c>
      <c r="E84" t="n">
        <v>4.49</v>
      </c>
      <c r="F84" t="n">
        <v>4.74</v>
      </c>
      <c r="G84" t="n">
        <v>4.89</v>
      </c>
      <c r="H84" t="n">
        <v>4.9</v>
      </c>
      <c r="I84" t="n">
        <v>6.45</v>
      </c>
      <c r="J84" t="n">
        <v>6.46</v>
      </c>
      <c r="K84" t="n">
        <v>6.87</v>
      </c>
      <c r="L84" t="inlineStr">
        <is>
          <t>-</t>
        </is>
      </c>
      <c r="M84" t="inlineStr">
        <is>
          <t>-</t>
        </is>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-20.07</v>
      </c>
      <c r="D85" t="n">
        <v>5.56</v>
      </c>
      <c r="E85" t="n">
        <v>-3.97</v>
      </c>
      <c r="F85" t="n">
        <v>-10.74</v>
      </c>
      <c r="G85" t="n">
        <v>24.21</v>
      </c>
      <c r="H85" t="n">
        <v>11.85</v>
      </c>
      <c r="I85" t="n">
        <v>-14.92</v>
      </c>
      <c r="J85" t="n">
        <v>-5.8</v>
      </c>
      <c r="K85" t="n">
        <v>21.95</v>
      </c>
      <c r="L85" t="n">
        <v>-27.16</v>
      </c>
      <c r="M85" t="n">
        <v>90.20999999999999</v>
      </c>
      <c r="N85" t="n">
        <v>-23.93</v>
      </c>
      <c r="O85" t="n">
        <v>133.7</v>
      </c>
      <c r="P85" t="n">
        <v>-2.53</v>
      </c>
      <c r="Q85" t="n">
        <v>28.84</v>
      </c>
      <c r="R85" t="n">
        <v>23.56</v>
      </c>
      <c r="S85" t="n">
        <v>2.35</v>
      </c>
      <c r="T85" t="n">
        <v>-23.77</v>
      </c>
      <c r="U85" t="inlineStr">
        <is>
          <t>-</t>
        </is>
      </c>
      <c r="V85" t="inlineStr">
        <is>
          <t>-</t>
        </is>
      </c>
    </row>
    <row r="86">
      <c r="A86" s="5" t="inlineStr">
        <is>
          <t>Gewinnwachstum 3J in %</t>
        </is>
      </c>
      <c r="B86" s="5" t="inlineStr">
        <is>
          <t>Earnings Growth 3Y in %</t>
        </is>
      </c>
      <c r="C86" t="n">
        <v>-6.16</v>
      </c>
      <c r="D86" t="n">
        <v>-3.05</v>
      </c>
      <c r="E86" t="n">
        <v>3.17</v>
      </c>
      <c r="F86" t="n">
        <v>8.44</v>
      </c>
      <c r="G86" t="n">
        <v>7.05</v>
      </c>
      <c r="H86" t="n">
        <v>-2.96</v>
      </c>
      <c r="I86" t="n">
        <v>0.41</v>
      </c>
      <c r="J86" t="n">
        <v>-3.67</v>
      </c>
      <c r="K86" t="n">
        <v>28.33</v>
      </c>
      <c r="L86" t="n">
        <v>13.04</v>
      </c>
      <c r="M86" t="n">
        <v>66.66</v>
      </c>
      <c r="N86" t="n">
        <v>35.75</v>
      </c>
      <c r="O86" t="n">
        <v>53.34</v>
      </c>
      <c r="P86" t="n">
        <v>16.62</v>
      </c>
      <c r="Q86" t="n">
        <v>18.25</v>
      </c>
      <c r="R86" t="n">
        <v>0.71</v>
      </c>
      <c r="S86" t="inlineStr">
        <is>
          <t>-</t>
        </is>
      </c>
      <c r="T86" t="inlineStr">
        <is>
          <t>-</t>
        </is>
      </c>
      <c r="U86" t="inlineStr">
        <is>
          <t>-</t>
        </is>
      </c>
      <c r="V86" t="inlineStr">
        <is>
          <t>-</t>
        </is>
      </c>
    </row>
    <row r="87">
      <c r="A87" s="5" t="inlineStr">
        <is>
          <t>Gewinnwachstum 5J in %</t>
        </is>
      </c>
      <c r="B87" s="5" t="inlineStr">
        <is>
          <t>Earnings Growth 5Y in %</t>
        </is>
      </c>
      <c r="C87" t="n">
        <v>-1</v>
      </c>
      <c r="D87" t="n">
        <v>5.38</v>
      </c>
      <c r="E87" t="n">
        <v>1.29</v>
      </c>
      <c r="F87" t="n">
        <v>0.92</v>
      </c>
      <c r="G87" t="n">
        <v>7.46</v>
      </c>
      <c r="H87" t="n">
        <v>-2.82</v>
      </c>
      <c r="I87" t="n">
        <v>12.86</v>
      </c>
      <c r="J87" t="n">
        <v>11.05</v>
      </c>
      <c r="K87" t="n">
        <v>38.95</v>
      </c>
      <c r="L87" t="n">
        <v>34.06</v>
      </c>
      <c r="M87" t="n">
        <v>45.26</v>
      </c>
      <c r="N87" t="n">
        <v>31.93</v>
      </c>
      <c r="O87" t="n">
        <v>37.18</v>
      </c>
      <c r="P87" t="n">
        <v>5.69</v>
      </c>
      <c r="Q87" t="inlineStr">
        <is>
          <t>-</t>
        </is>
      </c>
      <c r="R87" t="inlineStr">
        <is>
          <t>-</t>
        </is>
      </c>
      <c r="S87" t="inlineStr">
        <is>
          <t>-</t>
        </is>
      </c>
      <c r="T87" t="inlineStr">
        <is>
          <t>-</t>
        </is>
      </c>
      <c r="U87" t="inlineStr">
        <is>
          <t>-</t>
        </is>
      </c>
      <c r="V87" t="inlineStr">
        <is>
          <t>-</t>
        </is>
      </c>
    </row>
    <row r="88">
      <c r="A88" s="5" t="inlineStr">
        <is>
          <t>Gewinnwachstum 10J in %</t>
        </is>
      </c>
      <c r="B88" s="5" t="inlineStr">
        <is>
          <t>Earnings Growth 10Y in %</t>
        </is>
      </c>
      <c r="C88" t="n">
        <v>-1.91</v>
      </c>
      <c r="D88" t="n">
        <v>9.119999999999999</v>
      </c>
      <c r="E88" t="n">
        <v>6.17</v>
      </c>
      <c r="F88" t="n">
        <v>19.94</v>
      </c>
      <c r="G88" t="n">
        <v>20.76</v>
      </c>
      <c r="H88" t="n">
        <v>21.22</v>
      </c>
      <c r="I88" t="n">
        <v>22.39</v>
      </c>
      <c r="J88" t="n">
        <v>24.12</v>
      </c>
      <c r="K88" t="n">
        <v>22.32</v>
      </c>
      <c r="L88" t="inlineStr">
        <is>
          <t>-</t>
        </is>
      </c>
      <c r="M88" t="inlineStr">
        <is>
          <t>-</t>
        </is>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-11.3</v>
      </c>
      <c r="D89" t="n">
        <v>2.57</v>
      </c>
      <c r="E89" t="n">
        <v>10.54</v>
      </c>
      <c r="F89" t="n">
        <v>12.28</v>
      </c>
      <c r="G89" t="n">
        <v>1.81</v>
      </c>
      <c r="H89" t="n">
        <v>-4.54</v>
      </c>
      <c r="I89" t="n">
        <v>1.05</v>
      </c>
      <c r="J89" t="n">
        <v>1.09</v>
      </c>
      <c r="K89" t="n">
        <v>0.25</v>
      </c>
      <c r="L89" t="n">
        <v>0.23</v>
      </c>
      <c r="M89" t="n">
        <v>0.08</v>
      </c>
      <c r="N89" t="n">
        <v>0.39</v>
      </c>
      <c r="O89" t="n">
        <v>0.29</v>
      </c>
      <c r="P89" t="n">
        <v>4.08</v>
      </c>
      <c r="Q89" t="inlineStr">
        <is>
          <t>-</t>
        </is>
      </c>
      <c r="R89" t="inlineStr">
        <is>
          <t>-</t>
        </is>
      </c>
      <c r="S89" t="inlineStr">
        <is>
          <t>-</t>
        </is>
      </c>
      <c r="T89" t="inlineStr">
        <is>
          <t>-</t>
        </is>
      </c>
      <c r="U89" t="inlineStr">
        <is>
          <t>-</t>
        </is>
      </c>
      <c r="V89" t="inlineStr">
        <is>
          <t>-</t>
        </is>
      </c>
    </row>
    <row r="90">
      <c r="A90" s="5" t="inlineStr">
        <is>
          <t>EBIT-Wachstum 1J in %</t>
        </is>
      </c>
      <c r="B90" s="5" t="inlineStr">
        <is>
          <t>EBIT Growth 1Y in %</t>
        </is>
      </c>
      <c r="C90" t="n">
        <v>-25.19</v>
      </c>
      <c r="D90" t="n">
        <v>2.81</v>
      </c>
      <c r="E90" t="n">
        <v>14.04</v>
      </c>
      <c r="F90" t="n">
        <v>-16.72</v>
      </c>
      <c r="G90" t="n">
        <v>2.93</v>
      </c>
      <c r="H90" t="n">
        <v>9.94</v>
      </c>
      <c r="I90" t="n">
        <v>-13.72</v>
      </c>
      <c r="J90" t="n">
        <v>6.29</v>
      </c>
      <c r="K90" t="n">
        <v>5.02</v>
      </c>
      <c r="L90" t="n">
        <v>-15.41</v>
      </c>
      <c r="M90" t="n">
        <v>75.76000000000001</v>
      </c>
      <c r="N90" t="n">
        <v>-14.44</v>
      </c>
      <c r="O90" t="n">
        <v>29.74</v>
      </c>
      <c r="P90" t="n">
        <v>-7.27</v>
      </c>
      <c r="Q90" t="n">
        <v>20.58</v>
      </c>
      <c r="R90" t="n">
        <v>21.27</v>
      </c>
      <c r="S90" t="n">
        <v>-28.89</v>
      </c>
      <c r="T90" t="n">
        <v>21.12</v>
      </c>
      <c r="U90" t="inlineStr">
        <is>
          <t>-</t>
        </is>
      </c>
      <c r="V90" t="inlineStr">
        <is>
          <t>-</t>
        </is>
      </c>
    </row>
    <row r="91">
      <c r="A91" s="5" t="inlineStr">
        <is>
          <t>EBIT-Wachstum 3J in %</t>
        </is>
      </c>
      <c r="B91" s="5" t="inlineStr">
        <is>
          <t>EBIT Growth 3Y in %</t>
        </is>
      </c>
      <c r="C91" t="n">
        <v>-2.78</v>
      </c>
      <c r="D91" t="n">
        <v>0.04</v>
      </c>
      <c r="E91" t="n">
        <v>0.08</v>
      </c>
      <c r="F91" t="n">
        <v>-1.28</v>
      </c>
      <c r="G91" t="n">
        <v>-0.28</v>
      </c>
      <c r="H91" t="n">
        <v>0.84</v>
      </c>
      <c r="I91" t="n">
        <v>-0.8</v>
      </c>
      <c r="J91" t="n">
        <v>-1.37</v>
      </c>
      <c r="K91" t="n">
        <v>21.79</v>
      </c>
      <c r="L91" t="n">
        <v>15.3</v>
      </c>
      <c r="M91" t="n">
        <v>30.35</v>
      </c>
      <c r="N91" t="n">
        <v>2.68</v>
      </c>
      <c r="O91" t="n">
        <v>14.35</v>
      </c>
      <c r="P91" t="n">
        <v>11.53</v>
      </c>
      <c r="Q91" t="n">
        <v>4.32</v>
      </c>
      <c r="R91" t="n">
        <v>4.5</v>
      </c>
      <c r="S91" t="inlineStr">
        <is>
          <t>-</t>
        </is>
      </c>
      <c r="T91" t="inlineStr">
        <is>
          <t>-</t>
        </is>
      </c>
      <c r="U91" t="inlineStr">
        <is>
          <t>-</t>
        </is>
      </c>
      <c r="V91" t="inlineStr">
        <is>
          <t>-</t>
        </is>
      </c>
    </row>
    <row r="92">
      <c r="A92" s="5" t="inlineStr">
        <is>
          <t>EBIT-Wachstum 5J in %</t>
        </is>
      </c>
      <c r="B92" s="5" t="inlineStr">
        <is>
          <t>EBIT Growth 5Y in %</t>
        </is>
      </c>
      <c r="C92" t="n">
        <v>-4.43</v>
      </c>
      <c r="D92" t="n">
        <v>2.6</v>
      </c>
      <c r="E92" t="n">
        <v>-0.71</v>
      </c>
      <c r="F92" t="n">
        <v>-2.26</v>
      </c>
      <c r="G92" t="n">
        <v>2.09</v>
      </c>
      <c r="H92" t="n">
        <v>-1.58</v>
      </c>
      <c r="I92" t="n">
        <v>11.59</v>
      </c>
      <c r="J92" t="n">
        <v>11.44</v>
      </c>
      <c r="K92" t="n">
        <v>16.13</v>
      </c>
      <c r="L92" t="n">
        <v>13.68</v>
      </c>
      <c r="M92" t="n">
        <v>20.87</v>
      </c>
      <c r="N92" t="n">
        <v>9.98</v>
      </c>
      <c r="O92" t="n">
        <v>7.09</v>
      </c>
      <c r="P92" t="n">
        <v>5.36</v>
      </c>
      <c r="Q92" t="inlineStr">
        <is>
          <t>-</t>
        </is>
      </c>
      <c r="R92" t="inlineStr">
        <is>
          <t>-</t>
        </is>
      </c>
      <c r="S92" t="inlineStr">
        <is>
          <t>-</t>
        </is>
      </c>
      <c r="T92" t="inlineStr">
        <is>
          <t>-</t>
        </is>
      </c>
      <c r="U92" t="inlineStr">
        <is>
          <t>-</t>
        </is>
      </c>
      <c r="V92" t="inlineStr">
        <is>
          <t>-</t>
        </is>
      </c>
    </row>
    <row r="93">
      <c r="A93" s="5" t="inlineStr">
        <is>
          <t>EBIT-Wachstum 10J in %</t>
        </is>
      </c>
      <c r="B93" s="5" t="inlineStr">
        <is>
          <t>EBIT Growth 10Y in %</t>
        </is>
      </c>
      <c r="C93" t="n">
        <v>-3</v>
      </c>
      <c r="D93" t="n">
        <v>7.09</v>
      </c>
      <c r="E93" t="n">
        <v>5.37</v>
      </c>
      <c r="F93" t="n">
        <v>6.94</v>
      </c>
      <c r="G93" t="n">
        <v>7.88</v>
      </c>
      <c r="H93" t="n">
        <v>9.65</v>
      </c>
      <c r="I93" t="n">
        <v>10.78</v>
      </c>
      <c r="J93" t="n">
        <v>9.26</v>
      </c>
      <c r="K93" t="n">
        <v>10.75</v>
      </c>
      <c r="L93" t="inlineStr">
        <is>
          <t>-</t>
        </is>
      </c>
      <c r="M93" t="inlineStr">
        <is>
          <t>-</t>
        </is>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121.39</v>
      </c>
      <c r="D94" t="n">
        <v>4.58</v>
      </c>
      <c r="E94" t="n">
        <v>-1.83</v>
      </c>
      <c r="F94" t="n">
        <v>-22.95</v>
      </c>
      <c r="G94" t="n">
        <v>64.56</v>
      </c>
      <c r="H94" t="n">
        <v>-22.68</v>
      </c>
      <c r="I94" t="n">
        <v>-5.11</v>
      </c>
      <c r="J94" t="n">
        <v>47.15</v>
      </c>
      <c r="K94" t="n">
        <v>54.04</v>
      </c>
      <c r="L94" t="n">
        <v>20.76</v>
      </c>
      <c r="M94" t="n">
        <v>-64.08</v>
      </c>
      <c r="N94" t="n">
        <v>106.6</v>
      </c>
      <c r="O94" t="n">
        <v>-80.95999999999999</v>
      </c>
      <c r="P94" t="n">
        <v>350.13</v>
      </c>
      <c r="Q94" t="n">
        <v>-78.48</v>
      </c>
      <c r="R94" t="n">
        <v>163.61</v>
      </c>
      <c r="S94" t="n">
        <v>-4.8</v>
      </c>
      <c r="T94" t="n">
        <v>-0.15</v>
      </c>
      <c r="U94" t="inlineStr">
        <is>
          <t>-</t>
        </is>
      </c>
      <c r="V94" t="inlineStr">
        <is>
          <t>-</t>
        </is>
      </c>
    </row>
    <row r="95">
      <c r="A95" s="5" t="inlineStr">
        <is>
          <t>Op.Cashflow Wachstum 3J in %</t>
        </is>
      </c>
      <c r="B95" s="5" t="inlineStr">
        <is>
          <t>Op.Cashflow Wachstum 3Y in %</t>
        </is>
      </c>
      <c r="C95" t="n">
        <v>41.38</v>
      </c>
      <c r="D95" t="n">
        <v>-6.73</v>
      </c>
      <c r="E95" t="n">
        <v>13.26</v>
      </c>
      <c r="F95" t="n">
        <v>6.31</v>
      </c>
      <c r="G95" t="n">
        <v>12.26</v>
      </c>
      <c r="H95" t="n">
        <v>6.45</v>
      </c>
      <c r="I95" t="n">
        <v>32.03</v>
      </c>
      <c r="J95" t="n">
        <v>40.65</v>
      </c>
      <c r="K95" t="n">
        <v>3.57</v>
      </c>
      <c r="L95" t="n">
        <v>21.09</v>
      </c>
      <c r="M95" t="n">
        <v>-12.81</v>
      </c>
      <c r="N95" t="n">
        <v>125.26</v>
      </c>
      <c r="O95" t="n">
        <v>63.56</v>
      </c>
      <c r="P95" t="n">
        <v>145.09</v>
      </c>
      <c r="Q95" t="n">
        <v>26.78</v>
      </c>
      <c r="R95" t="n">
        <v>52.89</v>
      </c>
      <c r="S95" t="inlineStr">
        <is>
          <t>-</t>
        </is>
      </c>
      <c r="T95" t="inlineStr">
        <is>
          <t>-</t>
        </is>
      </c>
      <c r="U95" t="inlineStr">
        <is>
          <t>-</t>
        </is>
      </c>
      <c r="V95" t="inlineStr">
        <is>
          <t>-</t>
        </is>
      </c>
    </row>
    <row r="96">
      <c r="A96" s="5" t="inlineStr">
        <is>
          <t>Op.Cashflow Wachstum 5J in %</t>
        </is>
      </c>
      <c r="B96" s="5" t="inlineStr">
        <is>
          <t>Op.Cashflow Wachstum 5Y in %</t>
        </is>
      </c>
      <c r="C96" t="n">
        <v>33.15</v>
      </c>
      <c r="D96" t="n">
        <v>4.34</v>
      </c>
      <c r="E96" t="n">
        <v>2.4</v>
      </c>
      <c r="F96" t="n">
        <v>12.19</v>
      </c>
      <c r="G96" t="n">
        <v>27.59</v>
      </c>
      <c r="H96" t="n">
        <v>18.83</v>
      </c>
      <c r="I96" t="n">
        <v>10.55</v>
      </c>
      <c r="J96" t="n">
        <v>32.89</v>
      </c>
      <c r="K96" t="n">
        <v>7.27</v>
      </c>
      <c r="L96" t="n">
        <v>66.48999999999999</v>
      </c>
      <c r="M96" t="n">
        <v>46.64</v>
      </c>
      <c r="N96" t="n">
        <v>92.18000000000001</v>
      </c>
      <c r="O96" t="n">
        <v>69.90000000000001</v>
      </c>
      <c r="P96" t="n">
        <v>86.06</v>
      </c>
      <c r="Q96" t="inlineStr">
        <is>
          <t>-</t>
        </is>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25.99</v>
      </c>
      <c r="D97" t="n">
        <v>7.44</v>
      </c>
      <c r="E97" t="n">
        <v>17.65</v>
      </c>
      <c r="F97" t="n">
        <v>9.73</v>
      </c>
      <c r="G97" t="n">
        <v>47.04</v>
      </c>
      <c r="H97" t="n">
        <v>32.74</v>
      </c>
      <c r="I97" t="n">
        <v>51.37</v>
      </c>
      <c r="J97" t="n">
        <v>51.4</v>
      </c>
      <c r="K97" t="n">
        <v>46.67</v>
      </c>
      <c r="L97" t="inlineStr">
        <is>
          <t>-</t>
        </is>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434</v>
      </c>
      <c r="D98" t="n">
        <v>451.5</v>
      </c>
      <c r="E98" t="n">
        <v>454.7</v>
      </c>
      <c r="F98" t="n">
        <v>476.8</v>
      </c>
      <c r="G98" t="n">
        <v>584</v>
      </c>
      <c r="H98" t="n">
        <v>552.2</v>
      </c>
      <c r="I98" t="n">
        <v>513.5</v>
      </c>
      <c r="J98" t="n">
        <v>487.3</v>
      </c>
      <c r="K98" t="n">
        <v>485.7</v>
      </c>
      <c r="L98" t="n">
        <v>506.6</v>
      </c>
      <c r="M98" t="n">
        <v>421.3</v>
      </c>
      <c r="N98" t="n">
        <v>376.4</v>
      </c>
      <c r="O98" t="n">
        <v>361.2</v>
      </c>
      <c r="P98" t="n">
        <v>308.4</v>
      </c>
      <c r="Q98" t="n">
        <v>290.5</v>
      </c>
      <c r="R98" t="n">
        <v>78.40000000000001</v>
      </c>
      <c r="S98" t="n">
        <v>0.2</v>
      </c>
      <c r="T98" t="n">
        <v>456</v>
      </c>
      <c r="U98" t="n">
        <v>423.9</v>
      </c>
      <c r="V98" t="inlineStr">
        <is>
          <t>-</t>
        </is>
      </c>
      <c r="W98" t="inlineStr">
        <is>
          <t>-</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ADO PROPERTIES S A </t>
        </is>
      </c>
      <c r="B1" s="2" t="inlineStr">
        <is>
          <t>WKN: A14U78  ISIN: LU1250154413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+352-278-456-710</t>
        </is>
      </c>
      <c r="G4" t="inlineStr">
        <is>
          <t>31.03.2020</t>
        </is>
      </c>
      <c r="H4" t="inlineStr">
        <is>
          <t>Publication Of Annual Report</t>
        </is>
      </c>
      <c r="J4" t="inlineStr">
        <is>
          <t>ADLER Real Estate AG</t>
        </is>
      </c>
      <c r="L4" t="inlineStr">
        <is>
          <t>33,25%</t>
        </is>
      </c>
    </row>
    <row r="5">
      <c r="A5" s="5" t="inlineStr">
        <is>
          <t>Ticker</t>
        </is>
      </c>
      <c r="B5" t="inlineStr">
        <is>
          <t>ADJ</t>
        </is>
      </c>
      <c r="C5" s="5" t="inlineStr">
        <is>
          <t>Fax</t>
        </is>
      </c>
      <c r="D5" s="5" t="inlineStr"/>
      <c r="E5" t="inlineStr">
        <is>
          <t>+352-262-634-079</t>
        </is>
      </c>
      <c r="G5" t="inlineStr">
        <is>
          <t>18.05.2020</t>
        </is>
      </c>
      <c r="H5" t="inlineStr">
        <is>
          <t>Result Q1</t>
        </is>
      </c>
      <c r="J5" t="inlineStr">
        <is>
          <t>Freefloat</t>
        </is>
      </c>
      <c r="L5" t="inlineStr">
        <is>
          <t>66,75%</t>
        </is>
      </c>
    </row>
    <row r="6">
      <c r="A6" s="5" t="inlineStr">
        <is>
          <t>Gelistet Seit / Listed Since</t>
        </is>
      </c>
      <c r="B6" t="inlineStr">
        <is>
          <t>23.07.2015</t>
        </is>
      </c>
      <c r="C6" s="5" t="inlineStr">
        <is>
          <t>Internet</t>
        </is>
      </c>
      <c r="D6" s="5" t="inlineStr"/>
      <c r="E6" t="inlineStr">
        <is>
          <t>http:/www.ado.properties</t>
        </is>
      </c>
      <c r="G6" t="inlineStr">
        <is>
          <t>10.06.2020</t>
        </is>
      </c>
      <c r="H6" t="inlineStr">
        <is>
          <t>Annual General Meeting</t>
        </is>
      </c>
    </row>
    <row r="7">
      <c r="A7" s="5" t="inlineStr">
        <is>
          <t>Nominalwert / Nominal Value</t>
        </is>
      </c>
      <c r="B7" t="inlineStr">
        <is>
          <t>-</t>
        </is>
      </c>
      <c r="C7" s="5" t="inlineStr">
        <is>
          <t>E-Mail</t>
        </is>
      </c>
      <c r="D7" s="5" t="inlineStr"/>
      <c r="E7" t="inlineStr">
        <is>
          <t>ir@ado.properties</t>
        </is>
      </c>
      <c r="G7" t="inlineStr">
        <is>
          <t>12.08.2020</t>
        </is>
      </c>
      <c r="H7" t="inlineStr">
        <is>
          <t>Score Half Year</t>
        </is>
      </c>
    </row>
    <row r="8">
      <c r="A8" s="5" t="inlineStr">
        <is>
          <t>Land / Country</t>
        </is>
      </c>
      <c r="B8" t="inlineStr">
        <is>
          <t>Deutschland</t>
        </is>
      </c>
      <c r="C8" s="5" t="inlineStr">
        <is>
          <t>Kontaktperson / Contact Person</t>
        </is>
      </c>
      <c r="D8" s="5" t="inlineStr"/>
      <c r="E8" t="inlineStr">
        <is>
          <t>-</t>
        </is>
      </c>
      <c r="G8" t="inlineStr">
        <is>
          <t>11.11.2020</t>
        </is>
      </c>
      <c r="H8" t="inlineStr">
        <is>
          <t>Q3 Earnings</t>
        </is>
      </c>
    </row>
    <row r="9">
      <c r="A9" s="5" t="inlineStr">
        <is>
          <t>Währung / Currency</t>
        </is>
      </c>
      <c r="B9" t="inlineStr">
        <is>
          <t>EUR</t>
        </is>
      </c>
      <c r="C9" s="5" t="inlineStr"/>
      <c r="D9" s="5" t="inlineStr"/>
    </row>
    <row r="10">
      <c r="A10" s="5" t="inlineStr">
        <is>
          <t>Branche / Industry</t>
        </is>
      </c>
      <c r="B10" t="inlineStr">
        <is>
          <t>Real Estate</t>
        </is>
      </c>
      <c r="C10" s="5" t="inlineStr"/>
      <c r="D10" s="5" t="inlineStr"/>
    </row>
    <row r="11">
      <c r="A11" s="5" t="inlineStr">
        <is>
          <t>Sektor / Sector</t>
        </is>
      </c>
      <c r="B11" t="inlineStr">
        <is>
          <t>Various</t>
        </is>
      </c>
    </row>
    <row r="12">
      <c r="A12" s="5" t="inlineStr">
        <is>
          <t>Typ / Genre</t>
        </is>
      </c>
      <c r="B12" t="inlineStr">
        <is>
          <t>Namensaktie</t>
        </is>
      </c>
    </row>
    <row r="13">
      <c r="A13" s="5" t="inlineStr">
        <is>
          <t>Adresse / Address</t>
        </is>
      </c>
      <c r="B13" t="inlineStr">
        <is>
          <t>ADO Properties S.A.1B Heienhaff  L-1736 Senningerberg</t>
        </is>
      </c>
    </row>
    <row r="14">
      <c r="A14" s="5" t="inlineStr">
        <is>
          <t>Management</t>
        </is>
      </c>
      <c r="B14" t="inlineStr">
        <is>
          <t>Thierry Beaudemoulin</t>
        </is>
      </c>
    </row>
    <row r="15">
      <c r="A15" s="5" t="inlineStr">
        <is>
          <t>Aufsichtsrat / Board</t>
        </is>
      </c>
      <c r="B15" t="inlineStr">
        <is>
          <t>Dr. Peter Maser, Thierry Beaudemoulin, Dr. Ben Irle, Florian Sitta, Arzu Akkemik, Dr. Michael Bütter, Jörn Stobbe</t>
        </is>
      </c>
    </row>
    <row r="16">
      <c r="A16" s="5" t="inlineStr">
        <is>
          <t>Beschreibung</t>
        </is>
      </c>
      <c r="B16" t="inlineStr">
        <is>
          <t>ADO Properties ist ein deutsches Immobilienunternehmen, das sich nahezu ausschließlich auf Wohnimmobilien in Berlin konzentriert. Die meisten Wohnungen bestehen aus ein bis zwei Zimmern. Im Dezember 2019 legte ADO Properties ein Übernahmeangebot für die ADLER Real Estate AG vor. Das zusammengeführte Gruppe soll unter dem Namen ADLER Real Estate Group firmieren. Copyright 2014 FINANCE BASE AG</t>
        </is>
      </c>
    </row>
    <row r="17">
      <c r="A17" s="5" t="inlineStr">
        <is>
          <t>Profile</t>
        </is>
      </c>
      <c r="B17" t="inlineStr">
        <is>
          <t>ADO Properties is a German real estate company which concentrates almost exclusively on residential properties in Berlin. Most apartments consist of one or two rooms. In December 2019 ADO Properties submitted a takeover bid for ADLER Real Estate AG. The combined group will operate under the name ADLER Real Estate Group.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inlineStr"/>
      <c r="L19" s="5" t="inlineStr"/>
    </row>
    <row r="20">
      <c r="A20" s="5" t="inlineStr">
        <is>
          <t>Umsatz</t>
        </is>
      </c>
      <c r="B20" s="5" t="inlineStr">
        <is>
          <t>Revenue</t>
        </is>
      </c>
      <c r="C20" t="inlineStr">
        <is>
          <t>-</t>
        </is>
      </c>
      <c r="D20" t="n">
        <v>156.5</v>
      </c>
      <c r="E20" t="n">
        <v>154.9</v>
      </c>
      <c r="F20" t="n">
        <v>128.9</v>
      </c>
      <c r="G20" t="n">
        <v>109.8</v>
      </c>
      <c r="H20" t="n">
        <v>75.8</v>
      </c>
      <c r="I20" t="n">
        <v>34.3</v>
      </c>
      <c r="J20" t="n">
        <v>22.7</v>
      </c>
    </row>
    <row r="21">
      <c r="A21" s="5" t="inlineStr">
        <is>
          <t>Bruttoergebnis vom Umsatz</t>
        </is>
      </c>
      <c r="B21" s="5" t="inlineStr">
        <is>
          <t>Gross Profit</t>
        </is>
      </c>
      <c r="C21" t="inlineStr">
        <is>
          <t>-</t>
        </is>
      </c>
      <c r="D21" t="n">
        <v>112.5</v>
      </c>
      <c r="E21" t="n">
        <v>112.9</v>
      </c>
      <c r="F21" t="n">
        <v>92.7</v>
      </c>
      <c r="G21" t="n">
        <v>76.2</v>
      </c>
      <c r="H21" t="n">
        <v>55.9</v>
      </c>
      <c r="I21" t="n">
        <v>27.7</v>
      </c>
      <c r="J21" t="n">
        <v>18.8</v>
      </c>
    </row>
    <row r="22">
      <c r="A22" s="5" t="inlineStr">
        <is>
          <t>Operatives Ergebnis (EBIT)</t>
        </is>
      </c>
      <c r="B22" s="5" t="inlineStr">
        <is>
          <t>EBIT Earning Before Interest &amp; Tax</t>
        </is>
      </c>
      <c r="C22" t="inlineStr">
        <is>
          <t>-</t>
        </is>
      </c>
      <c r="D22" t="n">
        <v>613.9</v>
      </c>
      <c r="E22" t="n">
        <v>499.3</v>
      </c>
      <c r="F22" t="n">
        <v>463.6</v>
      </c>
      <c r="G22" t="n">
        <v>508.2</v>
      </c>
      <c r="H22" t="n">
        <v>207.5</v>
      </c>
      <c r="I22" t="n">
        <v>93.40000000000001</v>
      </c>
      <c r="J22" t="n">
        <v>39.1</v>
      </c>
    </row>
    <row r="23">
      <c r="A23" s="5" t="inlineStr">
        <is>
          <t>Finanzergebnis</t>
        </is>
      </c>
      <c r="B23" s="5" t="inlineStr">
        <is>
          <t>Financial Result</t>
        </is>
      </c>
      <c r="C23" t="inlineStr">
        <is>
          <t>-</t>
        </is>
      </c>
      <c r="D23" t="n">
        <v>70.09999999999999</v>
      </c>
      <c r="E23" t="n">
        <v>-31.5</v>
      </c>
      <c r="F23" t="n">
        <v>-28.1</v>
      </c>
      <c r="G23" t="n">
        <v>-27.7</v>
      </c>
      <c r="H23" t="n">
        <v>-24.1</v>
      </c>
      <c r="I23" t="n">
        <v>-13.7</v>
      </c>
      <c r="J23" t="n">
        <v>-12.5</v>
      </c>
    </row>
    <row r="24">
      <c r="A24" s="5" t="inlineStr">
        <is>
          <t>Ergebnis vor Steuer (EBT)</t>
        </is>
      </c>
      <c r="B24" s="5" t="inlineStr">
        <is>
          <t>EBT Earning Before Tax</t>
        </is>
      </c>
      <c r="C24" t="inlineStr">
        <is>
          <t>-</t>
        </is>
      </c>
      <c r="D24" t="n">
        <v>684</v>
      </c>
      <c r="E24" t="n">
        <v>467.8</v>
      </c>
      <c r="F24" t="n">
        <v>435.5</v>
      </c>
      <c r="G24" t="n">
        <v>480.5</v>
      </c>
      <c r="H24" t="n">
        <v>183.4</v>
      </c>
      <c r="I24" t="n">
        <v>79.7</v>
      </c>
      <c r="J24" t="n">
        <v>26.6</v>
      </c>
    </row>
    <row r="25">
      <c r="A25" s="5" t="inlineStr">
        <is>
          <t>Steuern auf Einkommen und Ertrag</t>
        </is>
      </c>
      <c r="B25" s="5" t="inlineStr">
        <is>
          <t>Taxes on income and earnings</t>
        </is>
      </c>
      <c r="C25" t="inlineStr">
        <is>
          <t>-</t>
        </is>
      </c>
      <c r="D25" t="n">
        <v>77.09999999999999</v>
      </c>
      <c r="E25" t="n">
        <v>70.40000000000001</v>
      </c>
      <c r="F25" t="n">
        <v>68</v>
      </c>
      <c r="G25" t="n">
        <v>69.7</v>
      </c>
      <c r="H25" t="n">
        <v>27.4</v>
      </c>
      <c r="I25" t="n">
        <v>10.4</v>
      </c>
      <c r="J25" t="n">
        <v>3.7</v>
      </c>
    </row>
    <row r="26">
      <c r="A26" s="5" t="inlineStr">
        <is>
          <t>Ergebnis nach Steuer</t>
        </is>
      </c>
      <c r="B26" s="5" t="inlineStr">
        <is>
          <t>Earnings after tax</t>
        </is>
      </c>
      <c r="C26" t="inlineStr">
        <is>
          <t>-</t>
        </is>
      </c>
      <c r="D26" t="n">
        <v>606.9</v>
      </c>
      <c r="E26" t="n">
        <v>397.5</v>
      </c>
      <c r="F26" t="n">
        <v>367.5</v>
      </c>
      <c r="G26" t="n">
        <v>410.8</v>
      </c>
      <c r="H26" t="n">
        <v>156</v>
      </c>
      <c r="I26" t="n">
        <v>69.3</v>
      </c>
      <c r="J26" t="n">
        <v>22.9</v>
      </c>
    </row>
    <row r="27">
      <c r="A27" s="5" t="inlineStr">
        <is>
          <t>Minderheitenanteil</t>
        </is>
      </c>
      <c r="B27" s="5" t="inlineStr">
        <is>
          <t>Minority Share</t>
        </is>
      </c>
      <c r="C27" t="inlineStr">
        <is>
          <t>-</t>
        </is>
      </c>
      <c r="D27" t="n">
        <v>-5.1</v>
      </c>
      <c r="E27" t="n">
        <v>-10.5</v>
      </c>
      <c r="F27" t="inlineStr">
        <is>
          <t>-</t>
        </is>
      </c>
      <c r="G27" t="inlineStr">
        <is>
          <t>-</t>
        </is>
      </c>
      <c r="H27" t="inlineStr">
        <is>
          <t>-</t>
        </is>
      </c>
      <c r="I27" t="inlineStr">
        <is>
          <t>-</t>
        </is>
      </c>
      <c r="J27" t="inlineStr">
        <is>
          <t>-</t>
        </is>
      </c>
    </row>
    <row r="28">
      <c r="A28" s="5" t="inlineStr">
        <is>
          <t>Jahresüberschuss/-fehlbetrag</t>
        </is>
      </c>
      <c r="B28" s="5" t="inlineStr">
        <is>
          <t>Net Profit</t>
        </is>
      </c>
      <c r="C28" t="inlineStr">
        <is>
          <t>-</t>
        </is>
      </c>
      <c r="D28" t="n">
        <v>601.9</v>
      </c>
      <c r="E28" t="n">
        <v>387</v>
      </c>
      <c r="F28" t="n">
        <v>367.5</v>
      </c>
      <c r="G28" t="n">
        <v>410.8</v>
      </c>
      <c r="H28" t="n">
        <v>156</v>
      </c>
      <c r="I28" t="n">
        <v>69.3</v>
      </c>
      <c r="J28" t="n">
        <v>22.9</v>
      </c>
    </row>
    <row r="29">
      <c r="A29" s="5" t="inlineStr">
        <is>
          <t>Summe Umlaufvermögen</t>
        </is>
      </c>
      <c r="B29" s="5" t="inlineStr">
        <is>
          <t>Current Assets</t>
        </is>
      </c>
      <c r="C29" t="inlineStr">
        <is>
          <t>-</t>
        </is>
      </c>
      <c r="D29" t="n">
        <v>464.3</v>
      </c>
      <c r="E29" t="n">
        <v>104.4</v>
      </c>
      <c r="F29" t="n">
        <v>204.4</v>
      </c>
      <c r="G29" t="n">
        <v>265.7</v>
      </c>
      <c r="H29" t="n">
        <v>207.7</v>
      </c>
      <c r="I29" t="n">
        <v>69.90000000000001</v>
      </c>
      <c r="J29" t="n">
        <v>20.9</v>
      </c>
    </row>
    <row r="30">
      <c r="A30" s="5" t="inlineStr">
        <is>
          <t>Summe Anlagevermögen</t>
        </is>
      </c>
      <c r="B30" s="5" t="inlineStr">
        <is>
          <t>Fixed Assets</t>
        </is>
      </c>
      <c r="C30" t="inlineStr">
        <is>
          <t>-</t>
        </is>
      </c>
      <c r="D30" t="n">
        <v>3932</v>
      </c>
      <c r="E30" t="n">
        <v>4066</v>
      </c>
      <c r="F30" t="n">
        <v>3314</v>
      </c>
      <c r="G30" t="n">
        <v>2297</v>
      </c>
      <c r="H30" t="n">
        <v>1462</v>
      </c>
      <c r="I30" t="n">
        <v>730.9</v>
      </c>
      <c r="J30" t="n">
        <v>466.9</v>
      </c>
    </row>
    <row r="31">
      <c r="A31" s="5" t="inlineStr">
        <is>
          <t>Summe Aktiva</t>
        </is>
      </c>
      <c r="B31" s="5" t="inlineStr">
        <is>
          <t>Total Assets</t>
        </is>
      </c>
      <c r="C31" t="inlineStr">
        <is>
          <t>-</t>
        </is>
      </c>
      <c r="D31" t="n">
        <v>4397</v>
      </c>
      <c r="E31" t="n">
        <v>4170</v>
      </c>
      <c r="F31" t="n">
        <v>3518</v>
      </c>
      <c r="G31" t="n">
        <v>2562</v>
      </c>
      <c r="H31" t="n">
        <v>1670</v>
      </c>
      <c r="I31" t="n">
        <v>800.8</v>
      </c>
      <c r="J31" t="n">
        <v>487.8</v>
      </c>
    </row>
    <row r="32">
      <c r="A32" s="5" t="inlineStr">
        <is>
          <t>Summe kurzfristiges Fremdkapital</t>
        </is>
      </c>
      <c r="B32" s="5" t="inlineStr">
        <is>
          <t>Short-Term Debt</t>
        </is>
      </c>
      <c r="C32" t="inlineStr">
        <is>
          <t>-</t>
        </is>
      </c>
      <c r="D32" t="n">
        <v>111.7</v>
      </c>
      <c r="E32" t="n">
        <v>75</v>
      </c>
      <c r="F32" t="n">
        <v>122.9</v>
      </c>
      <c r="G32" t="n">
        <v>61.8</v>
      </c>
      <c r="H32" t="n">
        <v>67</v>
      </c>
      <c r="I32" t="n">
        <v>59</v>
      </c>
      <c r="J32" t="n">
        <v>30.2</v>
      </c>
    </row>
    <row r="33">
      <c r="A33" s="5" t="inlineStr">
        <is>
          <t>Summe langfristiges Fremdkapital</t>
        </is>
      </c>
      <c r="B33" s="5" t="inlineStr">
        <is>
          <t>Long-Term Debt</t>
        </is>
      </c>
      <c r="C33" t="inlineStr">
        <is>
          <t>-</t>
        </is>
      </c>
      <c r="D33" t="n">
        <v>1586</v>
      </c>
      <c r="E33" t="n">
        <v>1898</v>
      </c>
      <c r="F33" t="n">
        <v>1564</v>
      </c>
      <c r="G33" t="n">
        <v>1014</v>
      </c>
      <c r="H33" t="n">
        <v>808.7</v>
      </c>
      <c r="I33" t="n">
        <v>610.8</v>
      </c>
      <c r="J33" t="n">
        <v>401.9</v>
      </c>
    </row>
    <row r="34">
      <c r="A34" s="5" t="inlineStr">
        <is>
          <t>Summe Fremdkapital</t>
        </is>
      </c>
      <c r="B34" s="5" t="inlineStr">
        <is>
          <t>Total Liabilities</t>
        </is>
      </c>
      <c r="C34" t="inlineStr">
        <is>
          <t>-</t>
        </is>
      </c>
      <c r="D34" t="n">
        <v>1698</v>
      </c>
      <c r="E34" t="n">
        <v>1973</v>
      </c>
      <c r="F34" t="n">
        <v>1687</v>
      </c>
      <c r="G34" t="n">
        <v>1076</v>
      </c>
      <c r="H34" t="n">
        <v>875.7</v>
      </c>
      <c r="I34" t="n">
        <v>669.8</v>
      </c>
      <c r="J34" t="n">
        <v>432.1</v>
      </c>
    </row>
    <row r="35">
      <c r="A35" s="5" t="inlineStr">
        <is>
          <t>Minderheitenanteil</t>
        </is>
      </c>
      <c r="B35" s="5" t="inlineStr">
        <is>
          <t>Minority Share</t>
        </is>
      </c>
      <c r="C35" t="inlineStr">
        <is>
          <t>-</t>
        </is>
      </c>
      <c r="D35" t="n">
        <v>51.7</v>
      </c>
      <c r="E35" t="n">
        <v>46.6</v>
      </c>
      <c r="F35" t="n">
        <v>36.1</v>
      </c>
      <c r="G35" t="n">
        <v>24.6</v>
      </c>
      <c r="H35" t="n">
        <v>8.9</v>
      </c>
      <c r="I35" t="n">
        <v>1.1</v>
      </c>
      <c r="J35" t="n">
        <v>0.3</v>
      </c>
    </row>
    <row r="36">
      <c r="A36" s="5" t="inlineStr">
        <is>
          <t>Summe Eigenkapital</t>
        </is>
      </c>
      <c r="B36" s="5" t="inlineStr">
        <is>
          <t>Equity</t>
        </is>
      </c>
      <c r="C36" t="inlineStr">
        <is>
          <t>-</t>
        </is>
      </c>
      <c r="D36" t="n">
        <v>2647</v>
      </c>
      <c r="E36" t="n">
        <v>2151</v>
      </c>
      <c r="F36" t="n">
        <v>1795</v>
      </c>
      <c r="G36" t="n">
        <v>1462</v>
      </c>
      <c r="H36" t="n">
        <v>785.5</v>
      </c>
      <c r="I36" t="n">
        <v>130</v>
      </c>
      <c r="J36" t="n">
        <v>55.4</v>
      </c>
    </row>
    <row r="37">
      <c r="A37" s="5" t="inlineStr">
        <is>
          <t>Summe Passiva</t>
        </is>
      </c>
      <c r="B37" s="5" t="inlineStr">
        <is>
          <t>Liabilities &amp; Shareholder Equity</t>
        </is>
      </c>
      <c r="C37" t="inlineStr">
        <is>
          <t>-</t>
        </is>
      </c>
      <c r="D37" t="n">
        <v>4397</v>
      </c>
      <c r="E37" t="n">
        <v>4170</v>
      </c>
      <c r="F37" t="n">
        <v>3518</v>
      </c>
      <c r="G37" t="n">
        <v>2562</v>
      </c>
      <c r="H37" t="n">
        <v>1670</v>
      </c>
      <c r="I37" t="n">
        <v>800.8</v>
      </c>
      <c r="J37" t="n">
        <v>487.8</v>
      </c>
    </row>
    <row r="38">
      <c r="A38" s="5" t="inlineStr">
        <is>
          <t>Mio.Aktien im Umlauf</t>
        </is>
      </c>
      <c r="B38" s="5" t="inlineStr">
        <is>
          <t>Million shares outstanding</t>
        </is>
      </c>
      <c r="C38" t="n">
        <v>72.02</v>
      </c>
      <c r="D38" t="n">
        <v>44.2</v>
      </c>
      <c r="E38" t="n">
        <v>44.13</v>
      </c>
      <c r="F38" t="n">
        <v>44.1</v>
      </c>
      <c r="G38" t="n">
        <v>44.1</v>
      </c>
      <c r="H38" t="n">
        <v>35</v>
      </c>
      <c r="I38" t="n">
        <v>0.002</v>
      </c>
      <c r="J38" t="n">
        <v>0.002</v>
      </c>
    </row>
    <row r="39">
      <c r="A39" s="5" t="inlineStr">
        <is>
          <t>Ergebnis je Aktie (brutto)</t>
        </is>
      </c>
      <c r="B39" s="5" t="inlineStr">
        <is>
          <t>Earnings per share</t>
        </is>
      </c>
      <c r="C39" t="inlineStr">
        <is>
          <t>-</t>
        </is>
      </c>
      <c r="D39" t="n">
        <v>15.48</v>
      </c>
      <c r="E39" t="n">
        <v>10.6</v>
      </c>
      <c r="F39" t="n">
        <v>9.880000000000001</v>
      </c>
      <c r="G39" t="n">
        <v>10.9</v>
      </c>
      <c r="H39" t="n">
        <v>5.24</v>
      </c>
      <c r="I39" t="n">
        <v>39850</v>
      </c>
      <c r="J39" t="n">
        <v>13300</v>
      </c>
    </row>
    <row r="40">
      <c r="A40" s="5" t="inlineStr">
        <is>
          <t>Ergebnis je Aktie (unverwässert)</t>
        </is>
      </c>
      <c r="B40" s="5" t="inlineStr">
        <is>
          <t>Basic Earnings per share</t>
        </is>
      </c>
      <c r="C40" t="inlineStr">
        <is>
          <t>-</t>
        </is>
      </c>
      <c r="D40" t="n">
        <v>13.63</v>
      </c>
      <c r="E40" t="n">
        <v>8.77</v>
      </c>
      <c r="F40" t="n">
        <v>8.07</v>
      </c>
      <c r="G40" t="n">
        <v>10.11</v>
      </c>
      <c r="H40" t="n">
        <v>5.04</v>
      </c>
      <c r="I40" t="n">
        <v>2.74</v>
      </c>
      <c r="J40" t="n">
        <v>0.91</v>
      </c>
    </row>
    <row r="41">
      <c r="A41" s="5" t="inlineStr">
        <is>
          <t>Ergebnis je Aktie (verwässert)</t>
        </is>
      </c>
      <c r="B41" s="5" t="inlineStr">
        <is>
          <t>Diluted Earnings per share</t>
        </is>
      </c>
      <c r="C41" t="inlineStr">
        <is>
          <t>-</t>
        </is>
      </c>
      <c r="D41" t="n">
        <v>12.74</v>
      </c>
      <c r="E41" t="n">
        <v>8.779999999999999</v>
      </c>
      <c r="F41" t="n">
        <v>8.07</v>
      </c>
      <c r="G41" t="n">
        <v>10.11</v>
      </c>
      <c r="H41" t="n">
        <v>5.04</v>
      </c>
      <c r="I41" t="n">
        <v>2.74</v>
      </c>
      <c r="J41" t="n">
        <v>0.91</v>
      </c>
    </row>
    <row r="42">
      <c r="A42" s="5" t="inlineStr">
        <is>
          <t>Dividende je Aktie</t>
        </is>
      </c>
      <c r="B42" s="5" t="inlineStr">
        <is>
          <t>Dividend per share</t>
        </is>
      </c>
      <c r="C42" t="inlineStr">
        <is>
          <t>-</t>
        </is>
      </c>
      <c r="D42" t="n">
        <v>0.75</v>
      </c>
      <c r="E42" t="n">
        <v>0.75</v>
      </c>
      <c r="F42" t="n">
        <v>0.6</v>
      </c>
      <c r="G42" t="n">
        <v>0.45</v>
      </c>
      <c r="H42" t="n">
        <v>0.35</v>
      </c>
      <c r="I42" t="inlineStr">
        <is>
          <t>-</t>
        </is>
      </c>
      <c r="J42" t="inlineStr">
        <is>
          <t>-</t>
        </is>
      </c>
    </row>
    <row r="43">
      <c r="A43" s="5" t="inlineStr">
        <is>
          <t>Dividendenausschüttung in Mio</t>
        </is>
      </c>
      <c r="B43" s="5" t="inlineStr">
        <is>
          <t>Dividend Payment in M</t>
        </is>
      </c>
      <c r="C43" t="inlineStr">
        <is>
          <t>-</t>
        </is>
      </c>
      <c r="D43" t="n">
        <v>33.1</v>
      </c>
      <c r="E43" t="n">
        <v>33</v>
      </c>
      <c r="F43" t="n">
        <v>26.5</v>
      </c>
      <c r="G43" t="n">
        <v>19.8</v>
      </c>
      <c r="H43" t="n">
        <v>12.25</v>
      </c>
      <c r="I43" t="inlineStr">
        <is>
          <t>-</t>
        </is>
      </c>
      <c r="J43" t="inlineStr">
        <is>
          <t>-</t>
        </is>
      </c>
    </row>
    <row r="44">
      <c r="A44" s="5" t="inlineStr">
        <is>
          <t>Umsatz je Aktie</t>
        </is>
      </c>
      <c r="B44" s="5" t="inlineStr">
        <is>
          <t>Revenue per share</t>
        </is>
      </c>
      <c r="C44" t="inlineStr">
        <is>
          <t>-</t>
        </is>
      </c>
      <c r="D44" t="n">
        <v>3.54</v>
      </c>
      <c r="E44" t="n">
        <v>3.51</v>
      </c>
      <c r="F44" t="n">
        <v>2.92</v>
      </c>
      <c r="G44" t="n">
        <v>2.49</v>
      </c>
      <c r="H44" t="n">
        <v>2.17</v>
      </c>
      <c r="I44" t="n">
        <v>17150</v>
      </c>
      <c r="J44" t="n">
        <v>11350</v>
      </c>
    </row>
    <row r="45">
      <c r="A45" s="5" t="inlineStr">
        <is>
          <t>Buchwert je Aktie</t>
        </is>
      </c>
      <c r="B45" s="5" t="inlineStr">
        <is>
          <t>Book value per share</t>
        </is>
      </c>
      <c r="C45" t="inlineStr">
        <is>
          <t>-</t>
        </is>
      </c>
      <c r="D45" t="n">
        <v>59.89</v>
      </c>
      <c r="E45" t="n">
        <v>48.73</v>
      </c>
      <c r="F45" t="n">
        <v>40.71</v>
      </c>
      <c r="G45" t="n">
        <v>33.15</v>
      </c>
      <c r="H45" t="n">
        <v>22.44</v>
      </c>
      <c r="I45" t="n">
        <v>65000</v>
      </c>
      <c r="J45" t="n">
        <v>27700</v>
      </c>
    </row>
    <row r="46">
      <c r="A46" s="5" t="inlineStr">
        <is>
          <t>Cashflow je Aktie</t>
        </is>
      </c>
      <c r="B46" s="5" t="inlineStr">
        <is>
          <t>Cashflow per share</t>
        </is>
      </c>
      <c r="C46" t="inlineStr">
        <is>
          <t>-</t>
        </is>
      </c>
      <c r="D46" t="n">
        <v>2.01</v>
      </c>
      <c r="E46" t="n">
        <v>2.35</v>
      </c>
      <c r="F46" t="n">
        <v>1.97</v>
      </c>
      <c r="G46" t="n">
        <v>1.73</v>
      </c>
      <c r="H46" t="n">
        <v>1.59</v>
      </c>
      <c r="I46" t="n">
        <v>-9700</v>
      </c>
      <c r="J46" t="n">
        <v>7600</v>
      </c>
    </row>
    <row r="47">
      <c r="A47" s="5" t="inlineStr">
        <is>
          <t>Bilanzsumme je Aktie</t>
        </is>
      </c>
      <c r="B47" s="5" t="inlineStr">
        <is>
          <t>Total assets per share</t>
        </is>
      </c>
      <c r="C47" t="inlineStr">
        <is>
          <t>-</t>
        </is>
      </c>
      <c r="D47" t="n">
        <v>99.48</v>
      </c>
      <c r="E47" t="n">
        <v>94.5</v>
      </c>
      <c r="F47" t="n">
        <v>79.78</v>
      </c>
      <c r="G47" t="n">
        <v>58.1</v>
      </c>
      <c r="H47" t="n">
        <v>47.72</v>
      </c>
      <c r="I47" t="n">
        <v>400400</v>
      </c>
      <c r="J47" t="n">
        <v>243900</v>
      </c>
    </row>
    <row r="48">
      <c r="A48" s="5" t="inlineStr">
        <is>
          <t>Personal am Ende des Jahres</t>
        </is>
      </c>
      <c r="B48" s="5" t="inlineStr">
        <is>
          <t>Staff at the end of year</t>
        </is>
      </c>
      <c r="C48" t="inlineStr">
        <is>
          <t>-</t>
        </is>
      </c>
      <c r="D48" t="n">
        <v>366</v>
      </c>
      <c r="E48" t="n">
        <v>354</v>
      </c>
      <c r="F48" t="n">
        <v>295</v>
      </c>
      <c r="G48" t="n">
        <v>247</v>
      </c>
      <c r="H48" t="n">
        <v>228</v>
      </c>
      <c r="I48" t="n">
        <v>121</v>
      </c>
      <c r="J48" t="n">
        <v>83</v>
      </c>
    </row>
    <row r="49">
      <c r="A49" s="5" t="inlineStr">
        <is>
          <t>Personalaufwand in Mio. EUR</t>
        </is>
      </c>
      <c r="B49" s="5" t="inlineStr">
        <is>
          <t>Personnel expenses in M</t>
        </is>
      </c>
      <c r="C49" t="inlineStr">
        <is>
          <t>-</t>
        </is>
      </c>
      <c r="D49" t="n">
        <v>11.4</v>
      </c>
      <c r="E49" t="n">
        <v>10.3</v>
      </c>
      <c r="F49" t="n">
        <v>8</v>
      </c>
      <c r="G49" t="n">
        <v>6.9</v>
      </c>
      <c r="H49" t="n">
        <v>5.5</v>
      </c>
      <c r="I49" t="n">
        <v>6.6</v>
      </c>
      <c r="J49" t="n">
        <v>3.9</v>
      </c>
    </row>
    <row r="50">
      <c r="A50" s="5" t="inlineStr">
        <is>
          <t>Aufwand je Mitarbeiter in EUR</t>
        </is>
      </c>
      <c r="B50" s="5" t="inlineStr">
        <is>
          <t>Effort per employee</t>
        </is>
      </c>
      <c r="C50" t="inlineStr">
        <is>
          <t>-</t>
        </is>
      </c>
      <c r="D50" t="n">
        <v>31148</v>
      </c>
      <c r="E50" t="n">
        <v>29096</v>
      </c>
      <c r="F50" t="n">
        <v>27119</v>
      </c>
      <c r="G50" t="n">
        <v>27935</v>
      </c>
      <c r="H50" t="n">
        <v>24123</v>
      </c>
      <c r="I50" t="n">
        <v>54545</v>
      </c>
      <c r="J50" t="n">
        <v>46988</v>
      </c>
    </row>
    <row r="51">
      <c r="A51" s="5" t="inlineStr">
        <is>
          <t>Umsatz je Mitarbeiter in EUR</t>
        </is>
      </c>
      <c r="B51" s="5" t="inlineStr">
        <is>
          <t>Turnover per employee</t>
        </is>
      </c>
      <c r="C51" t="inlineStr">
        <is>
          <t>-</t>
        </is>
      </c>
      <c r="D51" t="n">
        <v>427650</v>
      </c>
      <c r="E51" t="n">
        <v>437438</v>
      </c>
      <c r="F51" t="n">
        <v>436786</v>
      </c>
      <c r="G51" t="n">
        <v>444433</v>
      </c>
      <c r="H51" t="n">
        <v>332250</v>
      </c>
      <c r="I51" t="n">
        <v>283711</v>
      </c>
      <c r="J51" t="n">
        <v>273494</v>
      </c>
    </row>
    <row r="52">
      <c r="A52" s="5" t="inlineStr">
        <is>
          <t>Bruttoergebnis je Mitarbeiter in EUR</t>
        </is>
      </c>
      <c r="B52" s="5" t="inlineStr">
        <is>
          <t>Gross Profit per employee</t>
        </is>
      </c>
      <c r="C52" t="inlineStr">
        <is>
          <t>-</t>
        </is>
      </c>
      <c r="D52" t="n">
        <v>307377</v>
      </c>
      <c r="E52" t="n">
        <v>318927</v>
      </c>
      <c r="F52" t="n">
        <v>314237</v>
      </c>
      <c r="G52" t="n">
        <v>308502</v>
      </c>
      <c r="H52" t="n">
        <v>245175</v>
      </c>
      <c r="I52" t="n">
        <v>228926</v>
      </c>
      <c r="J52" t="n">
        <v>226506</v>
      </c>
    </row>
    <row r="53">
      <c r="A53" s="5" t="inlineStr">
        <is>
          <t>Gewinn je Mitarbeiter in EUR</t>
        </is>
      </c>
      <c r="B53" s="5" t="inlineStr">
        <is>
          <t>Earnings per employee</t>
        </is>
      </c>
      <c r="C53" t="inlineStr">
        <is>
          <t>-</t>
        </is>
      </c>
      <c r="D53" t="n">
        <v>1640000</v>
      </c>
      <c r="E53" t="n">
        <v>1090000</v>
      </c>
      <c r="F53" t="n">
        <v>1250000</v>
      </c>
      <c r="G53" t="n">
        <v>1660000</v>
      </c>
      <c r="H53" t="n">
        <v>684211</v>
      </c>
      <c r="I53" t="n">
        <v>572727</v>
      </c>
      <c r="J53" t="n">
        <v>275904</v>
      </c>
    </row>
    <row r="54">
      <c r="A54" s="5" t="inlineStr">
        <is>
          <t>KGV (Kurs/Gewinn)</t>
        </is>
      </c>
      <c r="B54" s="5" t="inlineStr">
        <is>
          <t>PE (price/earnings)</t>
        </is>
      </c>
      <c r="C54" t="inlineStr">
        <is>
          <t>-</t>
        </is>
      </c>
      <c r="D54" t="n">
        <v>2.4</v>
      </c>
      <c r="E54" t="n">
        <v>5.2</v>
      </c>
      <c r="F54" t="n">
        <v>5.2</v>
      </c>
      <c r="G54" t="n">
        <v>3.2</v>
      </c>
      <c r="H54" t="n">
        <v>5.3</v>
      </c>
      <c r="I54" t="inlineStr">
        <is>
          <t>-</t>
        </is>
      </c>
      <c r="J54" t="inlineStr">
        <is>
          <t>-</t>
        </is>
      </c>
    </row>
    <row r="55">
      <c r="A55" s="5" t="inlineStr">
        <is>
          <t>KUV (Kurs/Umsatz)</t>
        </is>
      </c>
      <c r="B55" s="5" t="inlineStr">
        <is>
          <t>PS (price/sales)</t>
        </is>
      </c>
      <c r="C55" t="inlineStr">
        <is>
          <t>-</t>
        </is>
      </c>
      <c r="D55" t="n">
        <v>9.06</v>
      </c>
      <c r="E55" t="n">
        <v>12.97</v>
      </c>
      <c r="F55" t="n">
        <v>14.47</v>
      </c>
      <c r="G55" t="n">
        <v>12.86</v>
      </c>
      <c r="H55" t="n">
        <v>12.24</v>
      </c>
      <c r="I55" t="inlineStr">
        <is>
          <t>-</t>
        </is>
      </c>
      <c r="J55" t="inlineStr">
        <is>
          <t>-</t>
        </is>
      </c>
    </row>
    <row r="56">
      <c r="A56" s="5" t="inlineStr">
        <is>
          <t>KBV (Kurs/Buchwert)</t>
        </is>
      </c>
      <c r="B56" s="5" t="inlineStr">
        <is>
          <t>PB (price/book value)</t>
        </is>
      </c>
      <c r="C56" t="inlineStr">
        <is>
          <t>-</t>
        </is>
      </c>
      <c r="D56" t="n">
        <v>0.54</v>
      </c>
      <c r="E56" t="n">
        <v>0.93</v>
      </c>
      <c r="F56" t="n">
        <v>1.04</v>
      </c>
      <c r="G56" t="n">
        <v>0.97</v>
      </c>
      <c r="H56" t="n">
        <v>1.18</v>
      </c>
      <c r="I56" t="inlineStr">
        <is>
          <t>-</t>
        </is>
      </c>
      <c r="J56" t="inlineStr">
        <is>
          <t>-</t>
        </is>
      </c>
    </row>
    <row r="57">
      <c r="A57" s="5" t="inlineStr">
        <is>
          <t>KCV (Kurs/Cashflow)</t>
        </is>
      </c>
      <c r="B57" s="5" t="inlineStr">
        <is>
          <t>PC (price/cashflow)</t>
        </is>
      </c>
      <c r="C57" t="inlineStr">
        <is>
          <t>-</t>
        </is>
      </c>
      <c r="D57" t="n">
        <v>15.98</v>
      </c>
      <c r="E57" t="n">
        <v>19.33</v>
      </c>
      <c r="F57" t="n">
        <v>21.46</v>
      </c>
      <c r="G57" t="n">
        <v>18.48</v>
      </c>
      <c r="H57" t="n">
        <v>16.65</v>
      </c>
      <c r="I57" t="inlineStr">
        <is>
          <t>-</t>
        </is>
      </c>
      <c r="J57" t="inlineStr">
        <is>
          <t>-</t>
        </is>
      </c>
    </row>
    <row r="58">
      <c r="A58" s="5" t="inlineStr">
        <is>
          <t>Dividendenrendite in %</t>
        </is>
      </c>
      <c r="B58" s="5" t="inlineStr">
        <is>
          <t>Dividend Yield in %</t>
        </is>
      </c>
      <c r="C58" t="inlineStr">
        <is>
          <t>-</t>
        </is>
      </c>
      <c r="D58" t="n">
        <v>2.34</v>
      </c>
      <c r="E58" t="n">
        <v>1.65</v>
      </c>
      <c r="F58" t="n">
        <v>1.42</v>
      </c>
      <c r="G58" t="n">
        <v>1.41</v>
      </c>
      <c r="H58" t="n">
        <v>1.32</v>
      </c>
      <c r="I58" t="inlineStr">
        <is>
          <t>-</t>
        </is>
      </c>
      <c r="J58" t="inlineStr">
        <is>
          <t>-</t>
        </is>
      </c>
    </row>
    <row r="59">
      <c r="A59" s="5" t="inlineStr">
        <is>
          <t>Gewinnrendite in %</t>
        </is>
      </c>
      <c r="B59" s="5" t="inlineStr">
        <is>
          <t>Return on profit in %</t>
        </is>
      </c>
      <c r="C59" t="inlineStr">
        <is>
          <t>-</t>
        </is>
      </c>
      <c r="D59" t="n">
        <v>42.5</v>
      </c>
      <c r="E59" t="n">
        <v>19.3</v>
      </c>
      <c r="F59" t="n">
        <v>19.1</v>
      </c>
      <c r="G59" t="n">
        <v>31.6</v>
      </c>
      <c r="H59" t="n">
        <v>19</v>
      </c>
      <c r="I59" t="inlineStr">
        <is>
          <t>-</t>
        </is>
      </c>
      <c r="J59" t="inlineStr">
        <is>
          <t>-</t>
        </is>
      </c>
    </row>
    <row r="60">
      <c r="A60" s="5" t="inlineStr">
        <is>
          <t>Eigenkapitalrendite in %</t>
        </is>
      </c>
      <c r="B60" s="5" t="inlineStr">
        <is>
          <t>Return on Equity in %</t>
        </is>
      </c>
      <c r="C60" t="inlineStr">
        <is>
          <t>-</t>
        </is>
      </c>
      <c r="D60" t="n">
        <v>22.74</v>
      </c>
      <c r="E60" t="n">
        <v>17.99</v>
      </c>
      <c r="F60" t="n">
        <v>20.47</v>
      </c>
      <c r="G60" t="n">
        <v>28.1</v>
      </c>
      <c r="H60" t="n">
        <v>19.86</v>
      </c>
      <c r="I60" t="n">
        <v>53.31</v>
      </c>
      <c r="J60" t="n">
        <v>41.34</v>
      </c>
    </row>
    <row r="61">
      <c r="A61" s="5" t="inlineStr">
        <is>
          <t>Umsatzrendite in %</t>
        </is>
      </c>
      <c r="B61" s="5" t="inlineStr">
        <is>
          <t>Return on sales in %</t>
        </is>
      </c>
      <c r="C61" t="inlineStr">
        <is>
          <t>-</t>
        </is>
      </c>
      <c r="D61" t="n">
        <v>384.6</v>
      </c>
      <c r="E61" t="n">
        <v>249.84</v>
      </c>
      <c r="F61" t="n">
        <v>285.1</v>
      </c>
      <c r="G61" t="n">
        <v>374.13</v>
      </c>
      <c r="H61" t="n">
        <v>205.8</v>
      </c>
      <c r="I61" t="n">
        <v>202.04</v>
      </c>
      <c r="J61" t="n">
        <v>100.88</v>
      </c>
    </row>
    <row r="62">
      <c r="A62" s="5" t="inlineStr">
        <is>
          <t>Gesamtkapitalrendite in %</t>
        </is>
      </c>
      <c r="B62" s="5" t="inlineStr">
        <is>
          <t>Total Return on Investment in %</t>
        </is>
      </c>
      <c r="C62" t="inlineStr">
        <is>
          <t>-</t>
        </is>
      </c>
      <c r="D62" t="n">
        <v>14.43</v>
      </c>
      <c r="E62" t="n">
        <v>10.07</v>
      </c>
      <c r="F62" t="n">
        <v>11.29</v>
      </c>
      <c r="G62" t="n">
        <v>17.19</v>
      </c>
      <c r="H62" t="n">
        <v>10.88</v>
      </c>
      <c r="I62" t="n">
        <v>10.95</v>
      </c>
      <c r="J62" t="n">
        <v>7.26</v>
      </c>
    </row>
    <row r="63">
      <c r="A63" s="5" t="inlineStr">
        <is>
          <t>Return on Investment in %</t>
        </is>
      </c>
      <c r="B63" s="5" t="inlineStr">
        <is>
          <t>Return on Investment in %</t>
        </is>
      </c>
      <c r="C63" t="inlineStr">
        <is>
          <t>-</t>
        </is>
      </c>
      <c r="D63" t="n">
        <v>13.69</v>
      </c>
      <c r="E63" t="n">
        <v>9.279999999999999</v>
      </c>
      <c r="F63" t="n">
        <v>10.45</v>
      </c>
      <c r="G63" t="n">
        <v>16.03</v>
      </c>
      <c r="H63" t="n">
        <v>9.34</v>
      </c>
      <c r="I63" t="n">
        <v>8.65</v>
      </c>
      <c r="J63" t="n">
        <v>4.69</v>
      </c>
    </row>
    <row r="64">
      <c r="A64" s="5" t="inlineStr">
        <is>
          <t>Arbeitsintensität in %</t>
        </is>
      </c>
      <c r="B64" s="5" t="inlineStr">
        <is>
          <t>Work Intensity in %</t>
        </is>
      </c>
      <c r="C64" t="inlineStr">
        <is>
          <t>-</t>
        </is>
      </c>
      <c r="D64" t="n">
        <v>10.56</v>
      </c>
      <c r="E64" t="n">
        <v>2.5</v>
      </c>
      <c r="F64" t="n">
        <v>5.81</v>
      </c>
      <c r="G64" t="n">
        <v>10.37</v>
      </c>
      <c r="H64" t="n">
        <v>12.44</v>
      </c>
      <c r="I64" t="n">
        <v>8.73</v>
      </c>
      <c r="J64" t="n">
        <v>4.28</v>
      </c>
    </row>
    <row r="65">
      <c r="A65" s="5" t="inlineStr">
        <is>
          <t>Eigenkapitalquote in %</t>
        </is>
      </c>
      <c r="B65" s="5" t="inlineStr">
        <is>
          <t>Equity Ratio in %</t>
        </is>
      </c>
      <c r="C65" t="inlineStr">
        <is>
          <t>-</t>
        </is>
      </c>
      <c r="D65" t="n">
        <v>60.2</v>
      </c>
      <c r="E65" t="n">
        <v>51.57</v>
      </c>
      <c r="F65" t="n">
        <v>51.03</v>
      </c>
      <c r="G65" t="n">
        <v>57.05</v>
      </c>
      <c r="H65" t="n">
        <v>47.03</v>
      </c>
      <c r="I65" t="n">
        <v>16.23</v>
      </c>
      <c r="J65" t="n">
        <v>11.36</v>
      </c>
    </row>
    <row r="66">
      <c r="A66" s="5" t="inlineStr">
        <is>
          <t>Fremdkapitalquote in %</t>
        </is>
      </c>
      <c r="B66" s="5" t="inlineStr">
        <is>
          <t>Debt Ratio in %</t>
        </is>
      </c>
      <c r="C66" t="inlineStr">
        <is>
          <t>-</t>
        </is>
      </c>
      <c r="D66" t="n">
        <v>39.8</v>
      </c>
      <c r="E66" t="n">
        <v>48.43</v>
      </c>
      <c r="F66" t="n">
        <v>48.97</v>
      </c>
      <c r="G66" t="n">
        <v>42.95</v>
      </c>
      <c r="H66" t="n">
        <v>52.97</v>
      </c>
      <c r="I66" t="n">
        <v>83.77</v>
      </c>
      <c r="J66" t="n">
        <v>88.64</v>
      </c>
    </row>
    <row r="67">
      <c r="A67" s="5" t="inlineStr">
        <is>
          <t>Verschuldungsgrad in %</t>
        </is>
      </c>
      <c r="B67" s="5" t="inlineStr">
        <is>
          <t>Finance Gearing in %</t>
        </is>
      </c>
      <c r="C67" t="inlineStr">
        <is>
          <t>-</t>
        </is>
      </c>
      <c r="D67" t="n">
        <v>66.11</v>
      </c>
      <c r="E67" t="n">
        <v>93.90000000000001</v>
      </c>
      <c r="F67" t="n">
        <v>95.95999999999999</v>
      </c>
      <c r="G67" t="n">
        <v>75.28</v>
      </c>
      <c r="H67" t="n">
        <v>112.62</v>
      </c>
      <c r="I67" t="n">
        <v>516</v>
      </c>
      <c r="J67" t="n">
        <v>780.51</v>
      </c>
    </row>
    <row r="68">
      <c r="A68" s="5" t="inlineStr">
        <is>
          <t>Bruttoergebnis Marge in %</t>
        </is>
      </c>
      <c r="B68" s="5" t="inlineStr">
        <is>
          <t>Gross Profit Marge in %</t>
        </is>
      </c>
      <c r="C68" t="inlineStr">
        <is>
          <t>-</t>
        </is>
      </c>
      <c r="D68" t="n">
        <v>71.88</v>
      </c>
      <c r="E68" t="n">
        <v>72.89</v>
      </c>
      <c r="F68" t="n">
        <v>71.92</v>
      </c>
      <c r="G68" t="n">
        <v>69.40000000000001</v>
      </c>
      <c r="H68" t="n">
        <v>73.75</v>
      </c>
      <c r="I68" t="n">
        <v>80.76000000000001</v>
      </c>
    </row>
    <row r="69">
      <c r="A69" s="5" t="inlineStr">
        <is>
          <t>Kurzfristige Vermögensquote in %</t>
        </is>
      </c>
      <c r="B69" s="5" t="inlineStr">
        <is>
          <t>Current Assets Ratio in %</t>
        </is>
      </c>
      <c r="C69" t="inlineStr">
        <is>
          <t>-</t>
        </is>
      </c>
      <c r="D69" t="n">
        <v>10.56</v>
      </c>
      <c r="E69" t="n">
        <v>2.5</v>
      </c>
      <c r="F69" t="n">
        <v>5.81</v>
      </c>
      <c r="G69" t="n">
        <v>10.37</v>
      </c>
      <c r="H69" t="n">
        <v>12.44</v>
      </c>
      <c r="I69" t="n">
        <v>8.73</v>
      </c>
    </row>
    <row r="70">
      <c r="A70" s="5" t="inlineStr">
        <is>
          <t>Nettogewinn Marge in %</t>
        </is>
      </c>
      <c r="B70" s="5" t="inlineStr">
        <is>
          <t>Net Profit Marge in %</t>
        </is>
      </c>
      <c r="C70" t="inlineStr">
        <is>
          <t>-</t>
        </is>
      </c>
      <c r="D70" t="n">
        <v>384.6</v>
      </c>
      <c r="E70" t="n">
        <v>249.84</v>
      </c>
      <c r="F70" t="n">
        <v>285.1</v>
      </c>
      <c r="G70" t="n">
        <v>374.13</v>
      </c>
      <c r="H70" t="n">
        <v>205.8</v>
      </c>
      <c r="I70" t="n">
        <v>202.04</v>
      </c>
    </row>
    <row r="71">
      <c r="A71" s="5" t="inlineStr">
        <is>
          <t>Operative Ergebnis Marge in %</t>
        </is>
      </c>
      <c r="B71" s="5" t="inlineStr">
        <is>
          <t>EBIT Marge in %</t>
        </is>
      </c>
      <c r="C71" t="inlineStr">
        <is>
          <t>-</t>
        </is>
      </c>
      <c r="D71" t="n">
        <v>392.27</v>
      </c>
      <c r="E71" t="n">
        <v>322.34</v>
      </c>
      <c r="F71" t="n">
        <v>359.66</v>
      </c>
      <c r="G71" t="n">
        <v>462.84</v>
      </c>
      <c r="H71" t="n">
        <v>273.75</v>
      </c>
      <c r="I71" t="n">
        <v>272.3</v>
      </c>
    </row>
    <row r="72">
      <c r="A72" s="5" t="inlineStr">
        <is>
          <t>Vermögensumsschlag in %</t>
        </is>
      </c>
      <c r="B72" s="5" t="inlineStr">
        <is>
          <t>Asset Turnover in %</t>
        </is>
      </c>
      <c r="C72" t="inlineStr">
        <is>
          <t>-</t>
        </is>
      </c>
      <c r="D72" t="n">
        <v>3.56</v>
      </c>
      <c r="E72" t="n">
        <v>3.71</v>
      </c>
      <c r="F72" t="n">
        <v>3.66</v>
      </c>
      <c r="G72" t="n">
        <v>4.29</v>
      </c>
      <c r="H72" t="n">
        <v>4.54</v>
      </c>
      <c r="I72" t="n">
        <v>4.28</v>
      </c>
    </row>
    <row r="73">
      <c r="A73" s="5" t="inlineStr">
        <is>
          <t>Langfristige Vermögensquote in %</t>
        </is>
      </c>
      <c r="B73" s="5" t="inlineStr">
        <is>
          <t>Non-Current Assets Ratio in %</t>
        </is>
      </c>
      <c r="C73" t="inlineStr">
        <is>
          <t>-</t>
        </is>
      </c>
      <c r="D73" t="n">
        <v>89.42</v>
      </c>
      <c r="E73" t="n">
        <v>97.51000000000001</v>
      </c>
      <c r="F73" t="n">
        <v>94.2</v>
      </c>
      <c r="G73" t="n">
        <v>89.66</v>
      </c>
      <c r="H73" t="n">
        <v>87.54000000000001</v>
      </c>
      <c r="I73" t="n">
        <v>91.27</v>
      </c>
    </row>
    <row r="74">
      <c r="A74" s="5" t="inlineStr">
        <is>
          <t>Gesamtkapitalrentabilität</t>
        </is>
      </c>
      <c r="B74" s="5" t="inlineStr">
        <is>
          <t>ROA Return on Assets in %</t>
        </is>
      </c>
      <c r="C74" t="inlineStr">
        <is>
          <t>-</t>
        </is>
      </c>
      <c r="D74" t="n">
        <v>13.69</v>
      </c>
      <c r="E74" t="n">
        <v>9.279999999999999</v>
      </c>
      <c r="F74" t="n">
        <v>10.45</v>
      </c>
      <c r="G74" t="n">
        <v>16.03</v>
      </c>
      <c r="H74" t="n">
        <v>9.34</v>
      </c>
      <c r="I74" t="n">
        <v>8.65</v>
      </c>
    </row>
    <row r="75">
      <c r="A75" s="5" t="inlineStr">
        <is>
          <t>Ertrag des eingesetzten Kapitals</t>
        </is>
      </c>
      <c r="B75" s="5" t="inlineStr">
        <is>
          <t>ROCE Return on Cap. Empl. in %</t>
        </is>
      </c>
      <c r="C75" t="inlineStr">
        <is>
          <t>-</t>
        </is>
      </c>
      <c r="D75" t="n">
        <v>14.33</v>
      </c>
      <c r="E75" t="n">
        <v>12.19</v>
      </c>
      <c r="F75" t="n">
        <v>13.65</v>
      </c>
      <c r="G75" t="n">
        <v>20.33</v>
      </c>
      <c r="H75" t="n">
        <v>12.94</v>
      </c>
      <c r="I75" t="n">
        <v>12.59</v>
      </c>
    </row>
    <row r="76">
      <c r="A76" s="5" t="inlineStr">
        <is>
          <t>Eigenkapital zu Anlagevermögen</t>
        </is>
      </c>
      <c r="B76" s="5" t="inlineStr">
        <is>
          <t>Equity to Fixed Assets in %</t>
        </is>
      </c>
      <c r="C76" t="inlineStr">
        <is>
          <t>-</t>
        </is>
      </c>
      <c r="D76" t="n">
        <v>67.31999999999999</v>
      </c>
      <c r="E76" t="n">
        <v>52.9</v>
      </c>
      <c r="F76" t="n">
        <v>54.16</v>
      </c>
      <c r="G76" t="n">
        <v>63.65</v>
      </c>
      <c r="H76" t="n">
        <v>53.73</v>
      </c>
      <c r="I76" t="n">
        <v>17.79</v>
      </c>
    </row>
    <row r="77">
      <c r="A77" s="5" t="inlineStr">
        <is>
          <t>Liquidität Dritten Grades</t>
        </is>
      </c>
      <c r="B77" s="5" t="inlineStr">
        <is>
          <t>Current Ratio in %</t>
        </is>
      </c>
      <c r="C77" t="inlineStr">
        <is>
          <t>-</t>
        </is>
      </c>
      <c r="D77" t="n">
        <v>415.67</v>
      </c>
      <c r="E77" t="n">
        <v>139.2</v>
      </c>
      <c r="F77" t="n">
        <v>166.31</v>
      </c>
      <c r="G77" t="n">
        <v>429.94</v>
      </c>
      <c r="H77" t="n">
        <v>310</v>
      </c>
      <c r="I77" t="n">
        <v>118.47</v>
      </c>
    </row>
    <row r="78">
      <c r="A78" s="5" t="inlineStr">
        <is>
          <t>Operativer Cashflow</t>
        </is>
      </c>
      <c r="B78" s="5" t="inlineStr">
        <is>
          <t>Operating Cashflow in M</t>
        </is>
      </c>
      <c r="C78" t="inlineStr">
        <is>
          <t>-</t>
        </is>
      </c>
      <c r="D78" t="n">
        <v>706.316</v>
      </c>
      <c r="E78" t="n">
        <v>853.0328999999999</v>
      </c>
      <c r="F78" t="n">
        <v>946.3860000000001</v>
      </c>
      <c r="G78" t="n">
        <v>814.9680000000001</v>
      </c>
      <c r="H78" t="n">
        <v>582.75</v>
      </c>
      <c r="I78" t="inlineStr">
        <is>
          <t>-</t>
        </is>
      </c>
    </row>
    <row r="79">
      <c r="A79" s="5" t="inlineStr">
        <is>
          <t>Aktienrückkauf</t>
        </is>
      </c>
      <c r="B79" s="5" t="inlineStr">
        <is>
          <t>Share Buyback in M</t>
        </is>
      </c>
      <c r="C79" t="n">
        <v>-27.81999999999999</v>
      </c>
      <c r="D79" t="n">
        <v>-0.07000000000000028</v>
      </c>
      <c r="E79" t="n">
        <v>-0.03000000000000114</v>
      </c>
      <c r="F79" t="n">
        <v>0</v>
      </c>
      <c r="G79" t="n">
        <v>-9.100000000000001</v>
      </c>
      <c r="H79" t="n">
        <v>-34.998</v>
      </c>
      <c r="I79" t="n">
        <v>0</v>
      </c>
    </row>
    <row r="80">
      <c r="A80" s="5" t="inlineStr">
        <is>
          <t>Umsatzwachstum 1J in %</t>
        </is>
      </c>
      <c r="B80" s="5" t="inlineStr">
        <is>
          <t>Revenue Growth 1Y in %</t>
        </is>
      </c>
      <c r="C80" t="inlineStr">
        <is>
          <t>-</t>
        </is>
      </c>
      <c r="D80" t="n">
        <v>1.03</v>
      </c>
      <c r="E80" t="n">
        <v>20.17</v>
      </c>
      <c r="F80" t="n">
        <v>17.4</v>
      </c>
      <c r="G80" t="n">
        <v>44.85</v>
      </c>
      <c r="H80" t="n">
        <v>120.99</v>
      </c>
      <c r="I80" t="n">
        <v>51.1</v>
      </c>
    </row>
    <row r="81">
      <c r="A81" s="5" t="inlineStr">
        <is>
          <t>Umsatzwachstum 3J in %</t>
        </is>
      </c>
      <c r="B81" s="5" t="inlineStr">
        <is>
          <t>Revenue Growth 3Y in %</t>
        </is>
      </c>
      <c r="C81" t="inlineStr">
        <is>
          <t>-</t>
        </is>
      </c>
      <c r="D81" t="n">
        <v>12.87</v>
      </c>
      <c r="E81" t="n">
        <v>27.47</v>
      </c>
      <c r="F81" t="n">
        <v>61.08</v>
      </c>
      <c r="G81" t="n">
        <v>72.31</v>
      </c>
      <c r="H81" t="inlineStr">
        <is>
          <t>-</t>
        </is>
      </c>
      <c r="I81" t="inlineStr">
        <is>
          <t>-</t>
        </is>
      </c>
    </row>
    <row r="82">
      <c r="A82" s="5" t="inlineStr">
        <is>
          <t>Umsatzwachstum 5J in %</t>
        </is>
      </c>
      <c r="B82" s="5" t="inlineStr">
        <is>
          <t>Revenue Growth 5Y in %</t>
        </is>
      </c>
      <c r="C82" t="inlineStr">
        <is>
          <t>-</t>
        </is>
      </c>
      <c r="D82" t="n">
        <v>40.89</v>
      </c>
      <c r="E82" t="n">
        <v>50.9</v>
      </c>
      <c r="F82" t="inlineStr">
        <is>
          <t>-</t>
        </is>
      </c>
      <c r="G82" t="inlineStr">
        <is>
          <t>-</t>
        </is>
      </c>
      <c r="H82" t="inlineStr">
        <is>
          <t>-</t>
        </is>
      </c>
      <c r="I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row>
    <row r="84">
      <c r="A84" s="5" t="inlineStr">
        <is>
          <t>Gewinnwachstum 1J in %</t>
        </is>
      </c>
      <c r="B84" s="5" t="inlineStr">
        <is>
          <t>Earnings Growth 1Y in %</t>
        </is>
      </c>
      <c r="C84" t="inlineStr">
        <is>
          <t>-</t>
        </is>
      </c>
      <c r="D84" t="n">
        <v>55.53</v>
      </c>
      <c r="E84" t="n">
        <v>5.31</v>
      </c>
      <c r="F84" t="n">
        <v>-10.54</v>
      </c>
      <c r="G84" t="n">
        <v>163.33</v>
      </c>
      <c r="H84" t="n">
        <v>125.11</v>
      </c>
      <c r="I84" t="n">
        <v>202.62</v>
      </c>
    </row>
    <row r="85">
      <c r="A85" s="5" t="inlineStr">
        <is>
          <t>Gewinnwachstum 3J in %</t>
        </is>
      </c>
      <c r="B85" s="5" t="inlineStr">
        <is>
          <t>Earnings Growth 3Y in %</t>
        </is>
      </c>
      <c r="C85" t="inlineStr">
        <is>
          <t>-</t>
        </is>
      </c>
      <c r="D85" t="n">
        <v>16.77</v>
      </c>
      <c r="E85" t="n">
        <v>52.7</v>
      </c>
      <c r="F85" t="n">
        <v>92.63</v>
      </c>
      <c r="G85" t="n">
        <v>163.69</v>
      </c>
      <c r="H85" t="inlineStr">
        <is>
          <t>-</t>
        </is>
      </c>
      <c r="I85" t="inlineStr">
        <is>
          <t>-</t>
        </is>
      </c>
    </row>
    <row r="86">
      <c r="A86" s="5" t="inlineStr">
        <is>
          <t>Gewinnwachstum 5J in %</t>
        </is>
      </c>
      <c r="B86" s="5" t="inlineStr">
        <is>
          <t>Earnings Growth 5Y in %</t>
        </is>
      </c>
      <c r="C86" t="inlineStr">
        <is>
          <t>-</t>
        </is>
      </c>
      <c r="D86" t="n">
        <v>67.75</v>
      </c>
      <c r="E86" t="n">
        <v>97.17</v>
      </c>
      <c r="F86" t="inlineStr">
        <is>
          <t>-</t>
        </is>
      </c>
      <c r="G86" t="inlineStr">
        <is>
          <t>-</t>
        </is>
      </c>
      <c r="H86" t="inlineStr">
        <is>
          <t>-</t>
        </is>
      </c>
      <c r="I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row>
    <row r="88">
      <c r="A88" s="5" t="inlineStr">
        <is>
          <t>PEG Ratio</t>
        </is>
      </c>
      <c r="B88" s="5" t="inlineStr">
        <is>
          <t>KGW Kurs/Gewinn/Wachstum</t>
        </is>
      </c>
      <c r="C88" t="inlineStr">
        <is>
          <t>-</t>
        </is>
      </c>
      <c r="D88" t="n">
        <v>0.04</v>
      </c>
      <c r="E88" t="n">
        <v>0.05</v>
      </c>
      <c r="F88" t="inlineStr">
        <is>
          <t>-</t>
        </is>
      </c>
      <c r="G88" t="inlineStr">
        <is>
          <t>-</t>
        </is>
      </c>
      <c r="H88" t="inlineStr">
        <is>
          <t>-</t>
        </is>
      </c>
      <c r="I88" t="inlineStr">
        <is>
          <t>-</t>
        </is>
      </c>
    </row>
    <row r="89">
      <c r="A89" s="5" t="inlineStr">
        <is>
          <t>EBIT-Wachstum 1J in %</t>
        </is>
      </c>
      <c r="B89" s="5" t="inlineStr">
        <is>
          <t>EBIT Growth 1Y in %</t>
        </is>
      </c>
      <c r="C89" t="inlineStr">
        <is>
          <t>-</t>
        </is>
      </c>
      <c r="D89" t="n">
        <v>22.95</v>
      </c>
      <c r="E89" t="n">
        <v>7.7</v>
      </c>
      <c r="F89" t="n">
        <v>-8.779999999999999</v>
      </c>
      <c r="G89" t="n">
        <v>144.92</v>
      </c>
      <c r="H89" t="n">
        <v>122.16</v>
      </c>
      <c r="I89" t="n">
        <v>138.87</v>
      </c>
    </row>
    <row r="90">
      <c r="A90" s="5" t="inlineStr">
        <is>
          <t>EBIT-Wachstum 3J in %</t>
        </is>
      </c>
      <c r="B90" s="5" t="inlineStr">
        <is>
          <t>EBIT Growth 3Y in %</t>
        </is>
      </c>
      <c r="C90" t="inlineStr">
        <is>
          <t>-</t>
        </is>
      </c>
      <c r="D90" t="n">
        <v>7.29</v>
      </c>
      <c r="E90" t="n">
        <v>47.95</v>
      </c>
      <c r="F90" t="n">
        <v>86.09999999999999</v>
      </c>
      <c r="G90" t="n">
        <v>135.32</v>
      </c>
      <c r="H90" t="inlineStr">
        <is>
          <t>-</t>
        </is>
      </c>
      <c r="I90" t="inlineStr">
        <is>
          <t>-</t>
        </is>
      </c>
    </row>
    <row r="91">
      <c r="A91" s="5" t="inlineStr">
        <is>
          <t>EBIT-Wachstum 5J in %</t>
        </is>
      </c>
      <c r="B91" s="5" t="inlineStr">
        <is>
          <t>EBIT Growth 5Y in %</t>
        </is>
      </c>
      <c r="C91" t="inlineStr">
        <is>
          <t>-</t>
        </is>
      </c>
      <c r="D91" t="n">
        <v>57.79</v>
      </c>
      <c r="E91" t="n">
        <v>80.97</v>
      </c>
      <c r="F91" t="inlineStr">
        <is>
          <t>-</t>
        </is>
      </c>
      <c r="G91" t="inlineStr">
        <is>
          <t>-</t>
        </is>
      </c>
      <c r="H91" t="inlineStr">
        <is>
          <t>-</t>
        </is>
      </c>
      <c r="I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row>
    <row r="93">
      <c r="A93" s="5" t="inlineStr">
        <is>
          <t>Op.Cashflow Wachstum 1J in %</t>
        </is>
      </c>
      <c r="B93" s="5" t="inlineStr">
        <is>
          <t>Op.Cashflow Wachstum 1Y in %</t>
        </is>
      </c>
      <c r="C93" t="inlineStr">
        <is>
          <t>-</t>
        </is>
      </c>
      <c r="D93" t="n">
        <v>-17.33</v>
      </c>
      <c r="E93" t="n">
        <v>-9.93</v>
      </c>
      <c r="F93" t="n">
        <v>16.13</v>
      </c>
      <c r="G93" t="n">
        <v>10.99</v>
      </c>
      <c r="H93" t="inlineStr">
        <is>
          <t>-</t>
        </is>
      </c>
      <c r="I93" t="inlineStr">
        <is>
          <t>-</t>
        </is>
      </c>
    </row>
    <row r="94">
      <c r="A94" s="5" t="inlineStr">
        <is>
          <t>Op.Cashflow Wachstum 3J in %</t>
        </is>
      </c>
      <c r="B94" s="5" t="inlineStr">
        <is>
          <t>Op.Cashflow Wachstum 3Y in %</t>
        </is>
      </c>
      <c r="C94" t="inlineStr">
        <is>
          <t>-</t>
        </is>
      </c>
      <c r="D94" t="n">
        <v>-3.71</v>
      </c>
      <c r="E94" t="n">
        <v>5.73</v>
      </c>
      <c r="F94" t="inlineStr">
        <is>
          <t>-</t>
        </is>
      </c>
      <c r="G94" t="inlineStr">
        <is>
          <t>-</t>
        </is>
      </c>
      <c r="H94" t="inlineStr">
        <is>
          <t>-</t>
        </is>
      </c>
      <c r="I94" t="inlineStr">
        <is>
          <t>-</t>
        </is>
      </c>
    </row>
    <row r="95">
      <c r="A95" s="5" t="inlineStr">
        <is>
          <t>Op.Cashflow Wachstum 5J in %</t>
        </is>
      </c>
      <c r="B95" s="5" t="inlineStr">
        <is>
          <t>Op.Cashflow Wachstum 5Y in %</t>
        </is>
      </c>
      <c r="C95" t="inlineStr">
        <is>
          <t>-</t>
        </is>
      </c>
      <c r="D95" t="inlineStr">
        <is>
          <t>-</t>
        </is>
      </c>
      <c r="E95" t="inlineStr">
        <is>
          <t>-</t>
        </is>
      </c>
      <c r="F95" t="inlineStr">
        <is>
          <t>-</t>
        </is>
      </c>
      <c r="G95" t="inlineStr">
        <is>
          <t>-</t>
        </is>
      </c>
      <c r="H95" t="inlineStr">
        <is>
          <t>-</t>
        </is>
      </c>
      <c r="I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row>
    <row r="97">
      <c r="A97" s="5" t="inlineStr">
        <is>
          <t>Working Capital in Mio</t>
        </is>
      </c>
      <c r="B97" s="5" t="inlineStr">
        <is>
          <t>Working Capital in M</t>
        </is>
      </c>
      <c r="C97" t="inlineStr">
        <is>
          <t>-</t>
        </is>
      </c>
      <c r="D97" t="n">
        <v>352.6</v>
      </c>
      <c r="E97" t="n">
        <v>29.4</v>
      </c>
      <c r="F97" t="n">
        <v>81.5</v>
      </c>
      <c r="G97" t="n">
        <v>203.9</v>
      </c>
      <c r="H97" t="n">
        <v>140.7</v>
      </c>
      <c r="I97" t="n">
        <v>10.9</v>
      </c>
      <c r="J97" t="n">
        <v>-9.300000000000001</v>
      </c>
    </row>
  </sheetData>
  <pageMargins bottom="1" footer="0.5" header="0.5" left="0.75" right="0.75" top="1"/>
</worksheet>
</file>

<file path=xl/worksheets/sheet30.xml><?xml version="1.0" encoding="utf-8"?>
<worksheet xmlns="http://schemas.openxmlformats.org/spreadsheetml/2006/main">
  <sheetPr>
    <outlinePr summaryBelow="1" summaryRight="1"/>
    <pageSetUpPr/>
  </sheetPr>
  <dimension ref="A1:P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10"/>
    <col customWidth="1" max="14" min="14" width="20"/>
    <col customWidth="1" max="15" min="15" width="9"/>
    <col customWidth="1" max="16" min="16" width="9"/>
  </cols>
  <sheetData>
    <row r="1">
      <c r="A1" s="1" t="inlineStr">
        <is>
          <t xml:space="preserve">HYPOPORT </t>
        </is>
      </c>
      <c r="B1" s="2" t="inlineStr">
        <is>
          <t>WKN: 549336  ISIN: DE0005493365  Symbol:HYQ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+49-30-42086-0</t>
        </is>
      </c>
      <c r="G4" t="inlineStr">
        <is>
          <t>04.03.2020</t>
        </is>
      </c>
      <c r="H4" t="inlineStr">
        <is>
          <t>Preliminary Results</t>
        </is>
      </c>
      <c r="J4" t="inlineStr">
        <is>
          <t>Ronald Slabke (CEO)</t>
        </is>
      </c>
      <c r="L4" t="inlineStr">
        <is>
          <t>34,60%</t>
        </is>
      </c>
    </row>
    <row r="5">
      <c r="A5" s="5" t="inlineStr">
        <is>
          <t>Ticker</t>
        </is>
      </c>
      <c r="B5" t="inlineStr">
        <is>
          <t>HYQ</t>
        </is>
      </c>
      <c r="C5" s="5" t="inlineStr">
        <is>
          <t>Fax</t>
        </is>
      </c>
      <c r="D5" s="5" t="inlineStr"/>
      <c r="E5" t="inlineStr">
        <is>
          <t>+49-30-42086-1999</t>
        </is>
      </c>
      <c r="G5" t="inlineStr">
        <is>
          <t>23.03.2020</t>
        </is>
      </c>
      <c r="H5" t="inlineStr">
        <is>
          <t>Publication Of Annual Report</t>
        </is>
      </c>
      <c r="J5" t="inlineStr">
        <is>
          <t>WA Holdings, Inc.</t>
        </is>
      </c>
      <c r="L5" t="inlineStr">
        <is>
          <t>2,99%</t>
        </is>
      </c>
    </row>
    <row r="6">
      <c r="A6" s="5" t="inlineStr">
        <is>
          <t>Gelistet Seit / Listed Since</t>
        </is>
      </c>
      <c r="B6" t="inlineStr">
        <is>
          <t>29.10.2007</t>
        </is>
      </c>
      <c r="C6" s="5" t="inlineStr">
        <is>
          <t>Internet</t>
        </is>
      </c>
      <c r="D6" s="5" t="inlineStr"/>
      <c r="E6" t="inlineStr">
        <is>
          <t>http://www.hypoport.de</t>
        </is>
      </c>
      <c r="G6" t="inlineStr">
        <is>
          <t>11.05.2020</t>
        </is>
      </c>
      <c r="H6" t="inlineStr">
        <is>
          <t>Result Q1</t>
        </is>
      </c>
      <c r="J6" t="inlineStr">
        <is>
          <t>Ameriprise Financial, Inc.</t>
        </is>
      </c>
      <c r="L6" t="inlineStr">
        <is>
          <t>3,26%</t>
        </is>
      </c>
    </row>
    <row r="7">
      <c r="A7" s="5" t="inlineStr">
        <is>
          <t>Nominalwert / Nominal Value</t>
        </is>
      </c>
      <c r="B7" t="inlineStr">
        <is>
          <t>1,00</t>
        </is>
      </c>
      <c r="C7" s="5" t="inlineStr">
        <is>
          <t>E-Mail</t>
        </is>
      </c>
      <c r="D7" s="5" t="inlineStr"/>
      <c r="E7" t="inlineStr">
        <is>
          <t>info@hypoport.de</t>
        </is>
      </c>
      <c r="G7" t="inlineStr">
        <is>
          <t>09.06.2020</t>
        </is>
      </c>
      <c r="H7" t="inlineStr">
        <is>
          <t>Annual General Meeting</t>
        </is>
      </c>
      <c r="J7" t="inlineStr">
        <is>
          <t>Eigene Anteile</t>
        </is>
      </c>
      <c r="L7" t="inlineStr">
        <is>
          <t>3,70%</t>
        </is>
      </c>
    </row>
    <row r="8">
      <c r="A8" s="5" t="inlineStr">
        <is>
          <t>Land / Country</t>
        </is>
      </c>
      <c r="B8" t="inlineStr">
        <is>
          <t>Deutschland</t>
        </is>
      </c>
      <c r="C8" s="5" t="inlineStr">
        <is>
          <t>Inv. Relations Telefon / Phone</t>
        </is>
      </c>
      <c r="D8" s="5" t="inlineStr"/>
      <c r="E8" t="inlineStr">
        <is>
          <t>+49-30-42086-1920</t>
        </is>
      </c>
      <c r="G8" t="inlineStr">
        <is>
          <t>03.08.2020</t>
        </is>
      </c>
      <c r="H8" t="inlineStr">
        <is>
          <t>Score Half Year</t>
        </is>
      </c>
      <c r="J8" t="inlineStr">
        <is>
          <t>Union Investment Privatfonds GmbH</t>
        </is>
      </c>
      <c r="L8" t="inlineStr">
        <is>
          <t>4,58%</t>
        </is>
      </c>
    </row>
    <row r="9">
      <c r="A9" s="5" t="inlineStr">
        <is>
          <t>Währung / Currency</t>
        </is>
      </c>
      <c r="B9" t="inlineStr">
        <is>
          <t>EUR</t>
        </is>
      </c>
      <c r="C9" s="5" t="inlineStr">
        <is>
          <t>Inv. Relations E-Mail</t>
        </is>
      </c>
      <c r="D9" s="5" t="inlineStr"/>
      <c r="E9" t="inlineStr">
        <is>
          <t>ir@hypoport.de</t>
        </is>
      </c>
      <c r="G9" t="inlineStr">
        <is>
          <t>02.11.2020</t>
        </is>
      </c>
      <c r="H9" t="inlineStr">
        <is>
          <t>Q3 Earnings</t>
        </is>
      </c>
      <c r="J9" t="inlineStr">
        <is>
          <t>Freefloat</t>
        </is>
      </c>
      <c r="L9" t="inlineStr">
        <is>
          <t>50,87%</t>
        </is>
      </c>
    </row>
    <row r="10">
      <c r="A10" s="5" t="inlineStr">
        <is>
          <t>Branche / Industry</t>
        </is>
      </c>
      <c r="B10" t="inlineStr">
        <is>
          <t>Financial Services</t>
        </is>
      </c>
      <c r="C10" s="5" t="inlineStr">
        <is>
          <t>Kontaktperson / Contact Person</t>
        </is>
      </c>
      <c r="D10" s="5" t="inlineStr"/>
      <c r="E10" t="inlineStr">
        <is>
          <t>Christian Würdemann</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Hypoport SEKlosterstraße 71  D-10179 Berlin</t>
        </is>
      </c>
    </row>
    <row r="14">
      <c r="A14" s="5" t="inlineStr">
        <is>
          <t>Management</t>
        </is>
      </c>
      <c r="B14" t="inlineStr">
        <is>
          <t>Ronald Slabke, Stephan Gawarecki</t>
        </is>
      </c>
    </row>
    <row r="15">
      <c r="A15" s="5" t="inlineStr">
        <is>
          <t>Aufsichtsrat / Board</t>
        </is>
      </c>
      <c r="B15" t="inlineStr">
        <is>
          <t>Dieter Pfeiffenberger, Roland Adams, Martin Krebs</t>
        </is>
      </c>
    </row>
    <row r="16">
      <c r="A16" s="5" t="inlineStr">
        <is>
          <t>Beschreibung</t>
        </is>
      </c>
      <c r="B16" t="inlineStr">
        <is>
          <t>Die Hypoport SE mit Sitz in Lübeck ist Muttergesellschaft der Hypoport-Gruppe. Mit ihren rund 1.700 Mitarbeitern ist die Hypoport-Gruppe ein Netzwerk von Technologieunternehmen für die Kredit- &amp; Immobilien- sowie Versicherungswirtschaft. Sie gruppiert sich in vier voneinander profitierende Segmente: Kreditplattform, Privatkunden, Immobilienplattform und Versicherungsplattform. Das Segment Kreditplattform betreibt mit dem internetbasierten B2B-Kreditmarktplatz EUROPACE die größte deutsche Plattform für Immobilienfinanzierungen, Bausparprodukte und Ratenkredite. Ein vollintegriertes System vernetzt ca. 700 Partner aus den Bereichen Banken, Versicherungen und Finanzvertriebe. Mehrere Tausend Finanzierungsberater wickeln monatlich mehr als 30.000 Transaktionen mit einem Volumen von mehr als 6 Mrd. Euro über EUROPACE ab. Neben EUROPACE fördern die Teilmarktplätze FINMAS und GENOPACE sowie die B2B-Vertriebsgesellschaften Qualitypool und Starpool das Wachstum der Kreditplattform. Das Segment Privatkunden vereint mit dem internetbasierten und ungebundenen Finanzvertrieb Dr. Klein Privatkunden AG und dem Verbraucherportal Vergleich.de alle Geschäftsmodelle, die sich mit der Beratung zu Immobilienfinanzierungen, Versicherungen oder Vorsorgeprodukten direkt an Verbraucher richten. Das Segment Immobilienplattform bündelt alle immobilienbezogenen Aktivitäten der Hypoport-Gruppe außerhalb der privaten Finanzierung mit dem Ziel der Digitalisierung von Finanzierung, Verwaltung, Vermarktung und Bewertung von Immobilien. Das Segment Versicherungsplattform betreibt mit SMART INSUR eine internetbasierte B2B-Plattform zur Beratung, zum Tarifvergleich und zur Verwaltung von Versicherungspolicen. Zudem wird dem Segment auch der Versicherungsbereich der B2B-Vertriebsgesellschaft Qualitypool zugeordnet. Die Aktien der Hypoport SE sind an der Deutschen Börse im Prime Standard gelistet und seit 2015 im SDAX vertreten. Copyright 2014 FINANCE BASE AG</t>
        </is>
      </c>
    </row>
    <row r="17">
      <c r="A17" s="5" t="inlineStr">
        <is>
          <t>Profile</t>
        </is>
      </c>
      <c r="B17" t="inlineStr">
        <is>
          <t>Hypoport SE, based in Lübeck is the parent company of the Hypoport Group. With around 1,700 employees, the Hypoport Group is a network of technology companies for the credit and real estate and insurance industry. They are grouped into four reciprocally beneficial segments: credit platform, private, properties platform and insurance platform. The Credit segment platform operates the web-based B2B credit marketplace EUROPACE the biggest German platform for mortgages, building finance products and personal loans. A fully integrated system links 700 partners from the fields of banking, insurance and financial sales organizations. Several thousand financial advisors wrap month more than 30,000 transactions with a volume of more than 6 billion euros EUROPACE from. Besides EUROPACE part marketplaces and FINMAS GENOPACE and B2B distribution companies Qualitypool and Starpool promote the growth of credit platform. The Private Customers segment combined with the Internet-based and unbound Financial Sales Dr. Small private customers AG and the consumer portal Vergleich.de all business models aimed at advising on real estate finance, insurance and pension products directly to consumers. The real estate segment platform bundles all real estate-related activities, the Hypoport group outside of private financing with the aim of digitizing finance, management, marketing and property valuation. The segment insurance platform operates with SMART INSUR an Internet-based B2B platform for consultation, to the tariff comparison and administration of insurance policies. In addition, the segment will be assigned to the insurance field of B2B marketing company Qualitypool. The shares of Hypoport SE are listed on the German stock exchange in the Prime Standard and SDAX since, 2015.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337.2</v>
      </c>
      <c r="D20" t="n">
        <v>266</v>
      </c>
      <c r="E20" t="n">
        <v>194.9</v>
      </c>
      <c r="F20" t="n">
        <v>156.6</v>
      </c>
      <c r="G20" t="n">
        <v>139</v>
      </c>
      <c r="H20" t="n">
        <v>112.3</v>
      </c>
      <c r="I20" t="n">
        <v>101.1</v>
      </c>
      <c r="J20" t="n">
        <v>87.8</v>
      </c>
      <c r="K20" t="n">
        <v>84.40000000000001</v>
      </c>
      <c r="L20" t="n">
        <v>66.90000000000001</v>
      </c>
      <c r="M20" t="n">
        <v>50.5</v>
      </c>
      <c r="N20" t="n">
        <v>52.7</v>
      </c>
      <c r="O20" t="inlineStr">
        <is>
          <t>-</t>
        </is>
      </c>
      <c r="P20" t="inlineStr">
        <is>
          <t>-</t>
        </is>
      </c>
    </row>
    <row r="21">
      <c r="A21" s="5" t="inlineStr">
        <is>
          <t>Bruttoergebnis vom Umsatz</t>
        </is>
      </c>
      <c r="B21" s="5" t="inlineStr">
        <is>
          <t>Gross Profit</t>
        </is>
      </c>
      <c r="C21" t="n">
        <v>181.9</v>
      </c>
      <c r="D21" t="n">
        <v>140.2</v>
      </c>
      <c r="E21" t="n">
        <v>102.3</v>
      </c>
      <c r="F21" t="n">
        <v>85.2</v>
      </c>
      <c r="G21" t="n">
        <v>71.7</v>
      </c>
      <c r="H21" t="n">
        <v>56.4</v>
      </c>
      <c r="I21" t="n">
        <v>49.6</v>
      </c>
      <c r="J21" t="n">
        <v>44.7</v>
      </c>
      <c r="K21" t="n">
        <v>44.5</v>
      </c>
      <c r="L21" t="n">
        <v>40.3</v>
      </c>
      <c r="M21" t="n">
        <v>32</v>
      </c>
      <c r="N21" t="n">
        <v>34.2</v>
      </c>
      <c r="O21" t="inlineStr">
        <is>
          <t>-</t>
        </is>
      </c>
      <c r="P21" t="inlineStr">
        <is>
          <t>-</t>
        </is>
      </c>
    </row>
    <row r="22">
      <c r="A22" s="5" t="inlineStr">
        <is>
          <t>Operatives Ergebnis (EBIT)</t>
        </is>
      </c>
      <c r="B22" s="5" t="inlineStr">
        <is>
          <t>EBIT Earning Before Interest &amp; Tax</t>
        </is>
      </c>
      <c r="C22" t="n">
        <v>33</v>
      </c>
      <c r="D22" t="n">
        <v>29.3</v>
      </c>
      <c r="E22" t="n">
        <v>23.3</v>
      </c>
      <c r="F22" t="n">
        <v>23.2</v>
      </c>
      <c r="G22" t="n">
        <v>19.3</v>
      </c>
      <c r="H22" t="n">
        <v>7.9</v>
      </c>
      <c r="I22" t="n">
        <v>4</v>
      </c>
      <c r="J22" t="n">
        <v>3.2</v>
      </c>
      <c r="K22" t="n">
        <v>5.9</v>
      </c>
      <c r="L22" t="n">
        <v>6.4</v>
      </c>
      <c r="M22" t="n">
        <v>1.2</v>
      </c>
      <c r="N22" t="n">
        <v>5</v>
      </c>
      <c r="O22" t="inlineStr">
        <is>
          <t>-</t>
        </is>
      </c>
      <c r="P22" t="inlineStr">
        <is>
          <t>-</t>
        </is>
      </c>
    </row>
    <row r="23">
      <c r="A23" s="5" t="inlineStr">
        <is>
          <t>Finanzergebnis</t>
        </is>
      </c>
      <c r="B23" s="5" t="inlineStr">
        <is>
          <t>Financial Result</t>
        </is>
      </c>
      <c r="C23" t="n">
        <v>-1.6</v>
      </c>
      <c r="D23" t="n">
        <v>-1.2</v>
      </c>
      <c r="E23" t="n">
        <v>-0.3</v>
      </c>
      <c r="F23" t="n">
        <v>-0.4</v>
      </c>
      <c r="G23" t="n">
        <v>-0.2</v>
      </c>
      <c r="H23" t="n">
        <v>-0.6</v>
      </c>
      <c r="I23" t="n">
        <v>-0.9</v>
      </c>
      <c r="J23" t="n">
        <v>-0.9</v>
      </c>
      <c r="K23" t="n">
        <v>-0.8</v>
      </c>
      <c r="L23" t="n">
        <v>-1.6</v>
      </c>
      <c r="M23" t="n">
        <v>-0.9</v>
      </c>
      <c r="N23" t="n">
        <v>-0.9</v>
      </c>
      <c r="O23" t="inlineStr">
        <is>
          <t>-</t>
        </is>
      </c>
      <c r="P23" t="inlineStr">
        <is>
          <t>-</t>
        </is>
      </c>
    </row>
    <row r="24">
      <c r="A24" s="5" t="inlineStr">
        <is>
          <t>Ergebnis vor Steuer (EBT)</t>
        </is>
      </c>
      <c r="B24" s="5" t="inlineStr">
        <is>
          <t>EBT Earning Before Tax</t>
        </is>
      </c>
      <c r="C24" t="n">
        <v>31.4</v>
      </c>
      <c r="D24" t="n">
        <v>28.1</v>
      </c>
      <c r="E24" t="n">
        <v>23</v>
      </c>
      <c r="F24" t="n">
        <v>22.8</v>
      </c>
      <c r="G24" t="n">
        <v>19.1</v>
      </c>
      <c r="H24" t="n">
        <v>7.3</v>
      </c>
      <c r="I24" t="n">
        <v>3.1</v>
      </c>
      <c r="J24" t="n">
        <v>2.3</v>
      </c>
      <c r="K24" t="n">
        <v>5.1</v>
      </c>
      <c r="L24" t="n">
        <v>4.8</v>
      </c>
      <c r="M24" t="n">
        <v>0.3</v>
      </c>
      <c r="N24" t="n">
        <v>4.1</v>
      </c>
      <c r="O24" t="inlineStr">
        <is>
          <t>-</t>
        </is>
      </c>
      <c r="P24" t="inlineStr">
        <is>
          <t>-</t>
        </is>
      </c>
    </row>
    <row r="25">
      <c r="A25" s="5" t="inlineStr">
        <is>
          <t>Steuern auf Einkommen und Ertrag</t>
        </is>
      </c>
      <c r="B25" s="5" t="inlineStr">
        <is>
          <t>Taxes on income and earnings</t>
        </is>
      </c>
      <c r="C25" t="n">
        <v>7</v>
      </c>
      <c r="D25" t="n">
        <v>5.7</v>
      </c>
      <c r="E25" t="n">
        <v>4.6</v>
      </c>
      <c r="F25" t="n">
        <v>4.8</v>
      </c>
      <c r="G25" t="n">
        <v>3.2</v>
      </c>
      <c r="H25" t="n">
        <v>1.3</v>
      </c>
      <c r="I25" t="n">
        <v>0.09</v>
      </c>
      <c r="J25" t="n">
        <v>0.4</v>
      </c>
      <c r="K25" t="n">
        <v>1.4</v>
      </c>
      <c r="L25" t="n">
        <v>1.6</v>
      </c>
      <c r="M25" t="n">
        <v>0.5</v>
      </c>
      <c r="N25" t="n">
        <v>1</v>
      </c>
      <c r="O25" t="inlineStr">
        <is>
          <t>-</t>
        </is>
      </c>
      <c r="P25" t="inlineStr">
        <is>
          <t>-</t>
        </is>
      </c>
    </row>
    <row r="26">
      <c r="A26" s="5" t="inlineStr">
        <is>
          <t>Ergebnis nach Steuer</t>
        </is>
      </c>
      <c r="B26" s="5" t="inlineStr">
        <is>
          <t>Earnings after tax</t>
        </is>
      </c>
      <c r="C26" t="n">
        <v>24.4</v>
      </c>
      <c r="D26" t="n">
        <v>22.5</v>
      </c>
      <c r="E26" t="n">
        <v>18.4</v>
      </c>
      <c r="F26" t="n">
        <v>18.1</v>
      </c>
      <c r="G26" t="n">
        <v>15.9</v>
      </c>
      <c r="H26" t="n">
        <v>5.9</v>
      </c>
      <c r="I26" t="n">
        <v>3.2</v>
      </c>
      <c r="J26" t="n">
        <v>1.9</v>
      </c>
      <c r="K26" t="n">
        <v>3.7</v>
      </c>
      <c r="L26" t="n">
        <v>3.3</v>
      </c>
      <c r="M26" t="n">
        <v>-0.3</v>
      </c>
      <c r="N26" t="n">
        <v>3.1</v>
      </c>
      <c r="O26" t="inlineStr">
        <is>
          <t>-</t>
        </is>
      </c>
      <c r="P26" t="inlineStr">
        <is>
          <t>-</t>
        </is>
      </c>
    </row>
    <row r="27">
      <c r="A27" s="5" t="inlineStr">
        <is>
          <t>Minderheitenanteil</t>
        </is>
      </c>
      <c r="B27" s="5" t="inlineStr">
        <is>
          <t>Minority Share</t>
        </is>
      </c>
      <c r="C27" t="n">
        <v>-0.02</v>
      </c>
      <c r="D27" t="inlineStr">
        <is>
          <t>-</t>
        </is>
      </c>
      <c r="E27" t="inlineStr">
        <is>
          <t>-</t>
        </is>
      </c>
      <c r="F27" t="n">
        <v>-0.03</v>
      </c>
      <c r="G27" t="n">
        <v>-0.01</v>
      </c>
      <c r="H27" t="n">
        <v>-0.01</v>
      </c>
      <c r="I27" t="n">
        <v>-0.03</v>
      </c>
      <c r="J27" t="inlineStr">
        <is>
          <t>-</t>
        </is>
      </c>
      <c r="K27" t="inlineStr">
        <is>
          <t>-</t>
        </is>
      </c>
      <c r="L27" t="inlineStr">
        <is>
          <t>-</t>
        </is>
      </c>
      <c r="M27" t="inlineStr">
        <is>
          <t>-</t>
        </is>
      </c>
      <c r="N27" t="inlineStr">
        <is>
          <t>-</t>
        </is>
      </c>
      <c r="O27" t="inlineStr">
        <is>
          <t>-</t>
        </is>
      </c>
      <c r="P27" t="inlineStr">
        <is>
          <t>-</t>
        </is>
      </c>
    </row>
    <row r="28">
      <c r="A28" s="5" t="inlineStr">
        <is>
          <t>Jahresüberschuss/-fehlbetrag</t>
        </is>
      </c>
      <c r="B28" s="5" t="inlineStr">
        <is>
          <t>Net Profit</t>
        </is>
      </c>
      <c r="C28" t="n">
        <v>24.4</v>
      </c>
      <c r="D28" t="n">
        <v>22.5</v>
      </c>
      <c r="E28" t="n">
        <v>18.4</v>
      </c>
      <c r="F28" t="n">
        <v>18</v>
      </c>
      <c r="G28" t="n">
        <v>15.9</v>
      </c>
      <c r="H28" t="n">
        <v>5.9</v>
      </c>
      <c r="I28" t="n">
        <v>3.1</v>
      </c>
      <c r="J28" t="n">
        <v>-0.8</v>
      </c>
      <c r="K28" t="n">
        <v>3.7</v>
      </c>
      <c r="L28" t="n">
        <v>3.3</v>
      </c>
      <c r="M28" t="n">
        <v>-0.3</v>
      </c>
      <c r="N28" t="n">
        <v>-0.3</v>
      </c>
      <c r="O28" t="inlineStr">
        <is>
          <t>-</t>
        </is>
      </c>
      <c r="P28" t="inlineStr">
        <is>
          <t>-</t>
        </is>
      </c>
    </row>
    <row r="29">
      <c r="A29" s="5" t="inlineStr">
        <is>
          <t>Summe Umlaufvermögen</t>
        </is>
      </c>
      <c r="B29" s="5" t="inlineStr">
        <is>
          <t>Current Assets</t>
        </is>
      </c>
      <c r="C29" t="n">
        <v>87.09999999999999</v>
      </c>
      <c r="D29" t="n">
        <v>84.59999999999999</v>
      </c>
      <c r="E29" t="n">
        <v>68.40000000000001</v>
      </c>
      <c r="F29" t="n">
        <v>57.2</v>
      </c>
      <c r="G29" t="n">
        <v>55.7</v>
      </c>
      <c r="H29" t="n">
        <v>41</v>
      </c>
      <c r="I29" t="n">
        <v>37</v>
      </c>
      <c r="J29" t="n">
        <v>35.3</v>
      </c>
      <c r="K29" t="n">
        <v>37.1</v>
      </c>
      <c r="L29" t="n">
        <v>30.1</v>
      </c>
      <c r="M29" t="n">
        <v>26.3</v>
      </c>
      <c r="N29" t="n">
        <v>27.7</v>
      </c>
      <c r="O29" t="inlineStr">
        <is>
          <t>-</t>
        </is>
      </c>
      <c r="P29" t="inlineStr">
        <is>
          <t>-</t>
        </is>
      </c>
    </row>
    <row r="30">
      <c r="A30" s="5" t="inlineStr">
        <is>
          <t>Summe Anlagevermögen</t>
        </is>
      </c>
      <c r="B30" s="5" t="inlineStr">
        <is>
          <t>Fixed Assets</t>
        </is>
      </c>
      <c r="C30" t="n">
        <v>304.5</v>
      </c>
      <c r="D30" t="n">
        <v>221</v>
      </c>
      <c r="E30" t="n">
        <v>72.59999999999999</v>
      </c>
      <c r="F30" t="n">
        <v>54.9</v>
      </c>
      <c r="G30" t="n">
        <v>40.4</v>
      </c>
      <c r="H30" t="n">
        <v>39.4</v>
      </c>
      <c r="I30" t="n">
        <v>37.4</v>
      </c>
      <c r="J30" t="n">
        <v>35.4</v>
      </c>
      <c r="K30" t="n">
        <v>35</v>
      </c>
      <c r="L30" t="n">
        <v>37.1</v>
      </c>
      <c r="M30" t="n">
        <v>28.5</v>
      </c>
      <c r="N30" t="n">
        <v>29.3</v>
      </c>
      <c r="O30" t="inlineStr">
        <is>
          <t>-</t>
        </is>
      </c>
      <c r="P30" t="inlineStr">
        <is>
          <t>-</t>
        </is>
      </c>
    </row>
    <row r="31">
      <c r="A31" s="5" t="inlineStr">
        <is>
          <t>Summe Aktiva</t>
        </is>
      </c>
      <c r="B31" s="5" t="inlineStr">
        <is>
          <t>Total Assets</t>
        </is>
      </c>
      <c r="C31" t="n">
        <v>391.6</v>
      </c>
      <c r="D31" t="n">
        <v>305.6</v>
      </c>
      <c r="E31" t="n">
        <v>141</v>
      </c>
      <c r="F31" t="n">
        <v>112.1</v>
      </c>
      <c r="G31" t="n">
        <v>96.09999999999999</v>
      </c>
      <c r="H31" t="n">
        <v>80.40000000000001</v>
      </c>
      <c r="I31" t="n">
        <v>74.40000000000001</v>
      </c>
      <c r="J31" t="n">
        <v>70.7</v>
      </c>
      <c r="K31" t="n">
        <v>72.09999999999999</v>
      </c>
      <c r="L31" t="n">
        <v>67.2</v>
      </c>
      <c r="M31" t="n">
        <v>54.8</v>
      </c>
      <c r="N31" t="n">
        <v>57</v>
      </c>
      <c r="O31" t="inlineStr">
        <is>
          <t>-</t>
        </is>
      </c>
      <c r="P31" t="inlineStr">
        <is>
          <t>-</t>
        </is>
      </c>
    </row>
    <row r="32">
      <c r="A32" s="5" t="inlineStr">
        <is>
          <t>Summe kurzfristiges Fremdkapital</t>
        </is>
      </c>
      <c r="B32" s="5" t="inlineStr">
        <is>
          <t>Short-Term Debt</t>
        </is>
      </c>
      <c r="C32" t="n">
        <v>81.8</v>
      </c>
      <c r="D32" t="n">
        <v>62</v>
      </c>
      <c r="E32" t="n">
        <v>37.6</v>
      </c>
      <c r="F32" t="n">
        <v>36.8</v>
      </c>
      <c r="G32" t="n">
        <v>34.4</v>
      </c>
      <c r="H32" t="n">
        <v>29.3</v>
      </c>
      <c r="I32" t="n">
        <v>28.8</v>
      </c>
      <c r="J32" t="n">
        <v>26.1</v>
      </c>
      <c r="K32" t="n">
        <v>30.6</v>
      </c>
      <c r="L32" t="n">
        <v>19.2</v>
      </c>
      <c r="M32" t="n">
        <v>13.3</v>
      </c>
      <c r="N32" t="n">
        <v>11.1</v>
      </c>
      <c r="O32" t="inlineStr">
        <is>
          <t>-</t>
        </is>
      </c>
      <c r="P32" t="inlineStr">
        <is>
          <t>-</t>
        </is>
      </c>
    </row>
    <row r="33">
      <c r="A33" s="5" t="inlineStr">
        <is>
          <t>Summe langfristiges Fremdkapital</t>
        </is>
      </c>
      <c r="B33" s="5" t="inlineStr">
        <is>
          <t>Long-Term Debt</t>
        </is>
      </c>
      <c r="C33" t="n">
        <v>131.4</v>
      </c>
      <c r="D33" t="n">
        <v>90.2</v>
      </c>
      <c r="E33" t="n">
        <v>20.5</v>
      </c>
      <c r="F33" t="n">
        <v>11.2</v>
      </c>
      <c r="G33" t="n">
        <v>9.1</v>
      </c>
      <c r="H33" t="n">
        <v>12.3</v>
      </c>
      <c r="I33" t="n">
        <v>12.6</v>
      </c>
      <c r="J33" t="n">
        <v>14.8</v>
      </c>
      <c r="K33" t="n">
        <v>10.3</v>
      </c>
      <c r="L33" t="n">
        <v>20.7</v>
      </c>
      <c r="M33" t="n">
        <v>17.6</v>
      </c>
      <c r="N33" t="n">
        <v>23</v>
      </c>
      <c r="O33" t="inlineStr">
        <is>
          <t>-</t>
        </is>
      </c>
      <c r="P33" t="inlineStr">
        <is>
          <t>-</t>
        </is>
      </c>
    </row>
    <row r="34">
      <c r="A34" s="5" t="inlineStr">
        <is>
          <t>Summe Fremdkapital</t>
        </is>
      </c>
      <c r="B34" s="5" t="inlineStr">
        <is>
          <t>Total Liabilities</t>
        </is>
      </c>
      <c r="C34" t="n">
        <v>213.2</v>
      </c>
      <c r="D34" t="n">
        <v>152.2</v>
      </c>
      <c r="E34" t="n">
        <v>58.1</v>
      </c>
      <c r="F34" t="n">
        <v>48</v>
      </c>
      <c r="G34" t="n">
        <v>43.5</v>
      </c>
      <c r="H34" t="n">
        <v>41.6</v>
      </c>
      <c r="I34" t="n">
        <v>41.4</v>
      </c>
      <c r="J34" t="n">
        <v>40.9</v>
      </c>
      <c r="K34" t="n">
        <v>40.9</v>
      </c>
      <c r="L34" t="n">
        <v>39.9</v>
      </c>
      <c r="M34" t="n">
        <v>30.9</v>
      </c>
      <c r="N34" t="n">
        <v>34.1</v>
      </c>
      <c r="O34" t="inlineStr">
        <is>
          <t>-</t>
        </is>
      </c>
      <c r="P34" t="inlineStr">
        <is>
          <t>-</t>
        </is>
      </c>
    </row>
    <row r="35">
      <c r="A35" s="5" t="inlineStr">
        <is>
          <t>Minderheitenanteil</t>
        </is>
      </c>
      <c r="B35" s="5" t="inlineStr">
        <is>
          <t>Minority Share</t>
        </is>
      </c>
      <c r="C35" t="n">
        <v>0.3</v>
      </c>
      <c r="D35" t="n">
        <v>0.3</v>
      </c>
      <c r="E35" t="n">
        <v>0.3</v>
      </c>
      <c r="F35" t="n">
        <v>0.3</v>
      </c>
      <c r="G35" t="n">
        <v>0.3</v>
      </c>
      <c r="H35" t="n">
        <v>0.3</v>
      </c>
      <c r="I35" t="n">
        <v>0.3</v>
      </c>
      <c r="J35" t="n">
        <v>0.2</v>
      </c>
      <c r="K35" t="n">
        <v>0.2</v>
      </c>
      <c r="L35" t="n">
        <v>0.2</v>
      </c>
      <c r="M35" t="n">
        <v>0.2</v>
      </c>
      <c r="N35" t="n">
        <v>0.2</v>
      </c>
      <c r="O35" t="inlineStr">
        <is>
          <t>-</t>
        </is>
      </c>
      <c r="P35" t="inlineStr">
        <is>
          <t>-</t>
        </is>
      </c>
    </row>
    <row r="36">
      <c r="A36" s="5" t="inlineStr">
        <is>
          <t>Summe Eigenkapital</t>
        </is>
      </c>
      <c r="B36" s="5" t="inlineStr">
        <is>
          <t>Equity</t>
        </is>
      </c>
      <c r="C36" t="n">
        <v>178.4</v>
      </c>
      <c r="D36" t="n">
        <v>153.2</v>
      </c>
      <c r="E36" t="n">
        <v>82.59999999999999</v>
      </c>
      <c r="F36" t="n">
        <v>63.8</v>
      </c>
      <c r="G36" t="n">
        <v>52.4</v>
      </c>
      <c r="H36" t="n">
        <v>38.6</v>
      </c>
      <c r="I36" t="n">
        <v>33.1</v>
      </c>
      <c r="J36" t="n">
        <v>29.8</v>
      </c>
      <c r="K36" t="n">
        <v>31.1</v>
      </c>
      <c r="L36" t="n">
        <v>27.1</v>
      </c>
      <c r="M36" t="n">
        <v>23.7</v>
      </c>
      <c r="N36" t="n">
        <v>22.7</v>
      </c>
      <c r="O36" t="inlineStr">
        <is>
          <t>-</t>
        </is>
      </c>
      <c r="P36" t="inlineStr">
        <is>
          <t>-</t>
        </is>
      </c>
    </row>
    <row r="37">
      <c r="A37" s="5" t="inlineStr">
        <is>
          <t>Summe Passiva</t>
        </is>
      </c>
      <c r="B37" s="5" t="inlineStr">
        <is>
          <t>Liabilities &amp; Shareholder Equity</t>
        </is>
      </c>
      <c r="C37" t="n">
        <v>391.6</v>
      </c>
      <c r="D37" t="n">
        <v>305.6</v>
      </c>
      <c r="E37" t="n">
        <v>141</v>
      </c>
      <c r="F37" t="n">
        <v>112.1</v>
      </c>
      <c r="G37" t="n">
        <v>96.09999999999999</v>
      </c>
      <c r="H37" t="n">
        <v>80.40000000000001</v>
      </c>
      <c r="I37" t="n">
        <v>74.40000000000001</v>
      </c>
      <c r="J37" t="n">
        <v>70.7</v>
      </c>
      <c r="K37" t="n">
        <v>72.09999999999999</v>
      </c>
      <c r="L37" t="n">
        <v>67.2</v>
      </c>
      <c r="M37" t="n">
        <v>54.8</v>
      </c>
      <c r="N37" t="n">
        <v>57</v>
      </c>
      <c r="O37" t="inlineStr">
        <is>
          <t>-</t>
        </is>
      </c>
      <c r="P37" t="inlineStr">
        <is>
          <t>-</t>
        </is>
      </c>
    </row>
    <row r="38">
      <c r="A38" s="5" t="inlineStr">
        <is>
          <t>Mio.Aktien im Umlauf</t>
        </is>
      </c>
      <c r="B38" s="5" t="inlineStr">
        <is>
          <t>Million shares outstanding</t>
        </is>
      </c>
      <c r="C38" t="n">
        <v>6.49</v>
      </c>
      <c r="D38" t="n">
        <v>6.49</v>
      </c>
      <c r="E38" t="n">
        <v>6.2</v>
      </c>
      <c r="F38" t="n">
        <v>6.2</v>
      </c>
      <c r="G38" t="n">
        <v>6.2</v>
      </c>
      <c r="H38" t="n">
        <v>6.2</v>
      </c>
      <c r="I38" t="n">
        <v>6.2</v>
      </c>
      <c r="J38" t="n">
        <v>6.2</v>
      </c>
      <c r="K38" t="n">
        <v>6.2</v>
      </c>
      <c r="L38" t="n">
        <v>6.2</v>
      </c>
      <c r="M38" t="n">
        <v>6.1</v>
      </c>
      <c r="N38" t="n">
        <v>6.1</v>
      </c>
      <c r="O38" t="inlineStr">
        <is>
          <t>-</t>
        </is>
      </c>
      <c r="P38" t="inlineStr">
        <is>
          <t>-</t>
        </is>
      </c>
    </row>
    <row r="39">
      <c r="A39" s="5" t="inlineStr">
        <is>
          <t>Gezeichnetes Kapital (in Mio.)</t>
        </is>
      </c>
      <c r="B39" s="5" t="inlineStr">
        <is>
          <t>Subscribed Capital in M</t>
        </is>
      </c>
      <c r="C39" t="n">
        <v>6.49</v>
      </c>
      <c r="D39" t="n">
        <v>6.49</v>
      </c>
      <c r="E39" t="n">
        <v>6.2</v>
      </c>
      <c r="F39" t="n">
        <v>6.2</v>
      </c>
      <c r="G39" t="n">
        <v>6.2</v>
      </c>
      <c r="H39" t="n">
        <v>6.2</v>
      </c>
      <c r="I39" t="n">
        <v>6.2</v>
      </c>
      <c r="J39" t="n">
        <v>6.2</v>
      </c>
      <c r="K39" t="n">
        <v>6.2</v>
      </c>
      <c r="L39" t="n">
        <v>6.2</v>
      </c>
      <c r="M39" t="n">
        <v>6.1</v>
      </c>
      <c r="N39" t="n">
        <v>6.1</v>
      </c>
      <c r="O39" t="inlineStr">
        <is>
          <t>-</t>
        </is>
      </c>
      <c r="P39" t="inlineStr">
        <is>
          <t>-</t>
        </is>
      </c>
    </row>
    <row r="40">
      <c r="A40" s="5" t="inlineStr">
        <is>
          <t>Ergebnis je Aktie (brutto)</t>
        </is>
      </c>
      <c r="B40" s="5" t="inlineStr">
        <is>
          <t>Earnings per share</t>
        </is>
      </c>
      <c r="C40" t="n">
        <v>4.84</v>
      </c>
      <c r="D40" t="n">
        <v>4.33</v>
      </c>
      <c r="E40" t="n">
        <v>3.71</v>
      </c>
      <c r="F40" t="n">
        <v>3.68</v>
      </c>
      <c r="G40" t="n">
        <v>3.08</v>
      </c>
      <c r="H40" t="n">
        <v>1.18</v>
      </c>
      <c r="I40" t="n">
        <v>0.5</v>
      </c>
      <c r="J40" t="n">
        <v>0.37</v>
      </c>
      <c r="K40" t="n">
        <v>0.82</v>
      </c>
      <c r="L40" t="n">
        <v>0.77</v>
      </c>
      <c r="M40" t="n">
        <v>0.05</v>
      </c>
      <c r="N40" t="n">
        <v>0.67</v>
      </c>
      <c r="O40" t="inlineStr">
        <is>
          <t>-</t>
        </is>
      </c>
      <c r="P40" t="inlineStr">
        <is>
          <t>-</t>
        </is>
      </c>
    </row>
    <row r="41">
      <c r="A41" s="5" t="inlineStr">
        <is>
          <t>Ergebnis je Aktie (unverwässert)</t>
        </is>
      </c>
      <c r="B41" s="5" t="inlineStr">
        <is>
          <t>Basic Earnings per share</t>
        </is>
      </c>
      <c r="C41" t="n">
        <v>3.9</v>
      </c>
      <c r="D41" t="n">
        <v>3.66</v>
      </c>
      <c r="E41" t="n">
        <v>3.1</v>
      </c>
      <c r="F41" t="n">
        <v>3</v>
      </c>
      <c r="G41" t="n">
        <v>2.61</v>
      </c>
      <c r="H41" t="n">
        <v>0.96</v>
      </c>
      <c r="I41" t="n">
        <v>0.51</v>
      </c>
      <c r="J41" t="n">
        <v>-0.13</v>
      </c>
      <c r="K41" t="n">
        <v>0.6</v>
      </c>
      <c r="L41" t="n">
        <v>0.53</v>
      </c>
      <c r="M41" t="n">
        <v>-0.06</v>
      </c>
      <c r="N41" t="n">
        <v>-0.05</v>
      </c>
      <c r="O41" t="n">
        <v>0.6899999999999999</v>
      </c>
      <c r="P41" t="n">
        <v>0.6899999999999999</v>
      </c>
    </row>
    <row r="42">
      <c r="A42" s="5" t="inlineStr">
        <is>
          <t>Ergebnis je Aktie (verwässert)</t>
        </is>
      </c>
      <c r="B42" s="5" t="inlineStr">
        <is>
          <t>Diluted Earnings per share</t>
        </is>
      </c>
      <c r="C42" t="n">
        <v>3.9</v>
      </c>
      <c r="D42" t="n">
        <v>3.66</v>
      </c>
      <c r="E42" t="n">
        <v>3.1</v>
      </c>
      <c r="F42" t="n">
        <v>3</v>
      </c>
      <c r="G42" t="n">
        <v>2.61</v>
      </c>
      <c r="H42" t="n">
        <v>0.96</v>
      </c>
      <c r="I42" t="n">
        <v>0.51</v>
      </c>
      <c r="J42" t="n">
        <v>-0.13</v>
      </c>
      <c r="K42" t="n">
        <v>0.6</v>
      </c>
      <c r="L42" t="n">
        <v>0.53</v>
      </c>
      <c r="M42" t="n">
        <v>-0.06</v>
      </c>
      <c r="N42" t="n">
        <v>-0.05</v>
      </c>
      <c r="O42" t="n">
        <v>0.68</v>
      </c>
      <c r="P42" t="n">
        <v>0.68</v>
      </c>
    </row>
    <row r="43">
      <c r="A43" s="5" t="inlineStr">
        <is>
          <t>Dividende je Aktie</t>
        </is>
      </c>
      <c r="B43" s="5" t="inlineStr">
        <is>
          <t>Dividend per share</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Dividendenausschüttung in Mio</t>
        </is>
      </c>
      <c r="B44" s="5" t="inlineStr">
        <is>
          <t>Dividend Payment in M</t>
        </is>
      </c>
      <c r="C44" t="inlineStr">
        <is>
          <t>-</t>
        </is>
      </c>
      <c r="D44" t="inlineStr">
        <is>
          <t>-</t>
        </is>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row>
    <row r="45">
      <c r="A45" s="5" t="inlineStr">
        <is>
          <t>Umsatz je Aktie</t>
        </is>
      </c>
      <c r="B45" s="5" t="inlineStr">
        <is>
          <t>Revenue per share</t>
        </is>
      </c>
      <c r="C45" t="n">
        <v>51.93</v>
      </c>
      <c r="D45" t="n">
        <v>40.97</v>
      </c>
      <c r="E45" t="n">
        <v>31.46</v>
      </c>
      <c r="F45" t="n">
        <v>25.28</v>
      </c>
      <c r="G45" t="n">
        <v>22.44</v>
      </c>
      <c r="H45" t="n">
        <v>18.13</v>
      </c>
      <c r="I45" t="n">
        <v>16.32</v>
      </c>
      <c r="J45" t="n">
        <v>14.17</v>
      </c>
      <c r="K45" t="n">
        <v>13.62</v>
      </c>
      <c r="L45" t="n">
        <v>10.79</v>
      </c>
      <c r="M45" t="n">
        <v>8.279999999999999</v>
      </c>
      <c r="N45" t="n">
        <v>8.640000000000001</v>
      </c>
      <c r="O45" t="inlineStr">
        <is>
          <t>-</t>
        </is>
      </c>
      <c r="P45" t="inlineStr">
        <is>
          <t>-</t>
        </is>
      </c>
    </row>
    <row r="46">
      <c r="A46" s="5" t="inlineStr">
        <is>
          <t>Buchwert je Aktie</t>
        </is>
      </c>
      <c r="B46" s="5" t="inlineStr">
        <is>
          <t>Book value per share</t>
        </is>
      </c>
      <c r="C46" t="n">
        <v>27.48</v>
      </c>
      <c r="D46" t="n">
        <v>23.59</v>
      </c>
      <c r="E46" t="n">
        <v>13.33</v>
      </c>
      <c r="F46" t="n">
        <v>10.3</v>
      </c>
      <c r="G46" t="n">
        <v>8.460000000000001</v>
      </c>
      <c r="H46" t="n">
        <v>6.23</v>
      </c>
      <c r="I46" t="n">
        <v>5.34</v>
      </c>
      <c r="J46" t="n">
        <v>4.81</v>
      </c>
      <c r="K46" t="n">
        <v>5.02</v>
      </c>
      <c r="L46" t="n">
        <v>4.37</v>
      </c>
      <c r="M46" t="n">
        <v>3.89</v>
      </c>
      <c r="N46" t="n">
        <v>3.72</v>
      </c>
      <c r="O46" t="inlineStr">
        <is>
          <t>-</t>
        </is>
      </c>
      <c r="P46" t="inlineStr">
        <is>
          <t>-</t>
        </is>
      </c>
    </row>
    <row r="47">
      <c r="A47" s="5" t="inlineStr">
        <is>
          <t>Cashflow je Aktie</t>
        </is>
      </c>
      <c r="B47" s="5" t="inlineStr">
        <is>
          <t>Cashflow per share</t>
        </is>
      </c>
      <c r="C47" t="n">
        <v>7.12</v>
      </c>
      <c r="D47" t="n">
        <v>6.13</v>
      </c>
      <c r="E47" t="n">
        <v>1.34</v>
      </c>
      <c r="F47" t="n">
        <v>2.95</v>
      </c>
      <c r="G47" t="n">
        <v>4.31</v>
      </c>
      <c r="H47" t="n">
        <v>1.36</v>
      </c>
      <c r="I47" t="n">
        <v>1.63</v>
      </c>
      <c r="J47" t="n">
        <v>1.26</v>
      </c>
      <c r="K47" t="n">
        <v>0.76</v>
      </c>
      <c r="L47" t="n">
        <v>1.61</v>
      </c>
      <c r="M47" t="n">
        <v>1.07</v>
      </c>
      <c r="N47" t="n">
        <v>0.57</v>
      </c>
      <c r="O47" t="inlineStr">
        <is>
          <t>-</t>
        </is>
      </c>
      <c r="P47" t="inlineStr">
        <is>
          <t>-</t>
        </is>
      </c>
    </row>
    <row r="48">
      <c r="A48" s="5" t="inlineStr">
        <is>
          <t>Bilanzsumme je Aktie</t>
        </is>
      </c>
      <c r="B48" s="5" t="inlineStr">
        <is>
          <t>Total assets per share</t>
        </is>
      </c>
      <c r="C48" t="n">
        <v>60.31</v>
      </c>
      <c r="D48" t="n">
        <v>47.07</v>
      </c>
      <c r="E48" t="n">
        <v>22.76</v>
      </c>
      <c r="F48" t="n">
        <v>18.1</v>
      </c>
      <c r="G48" t="n">
        <v>15.51</v>
      </c>
      <c r="H48" t="n">
        <v>12.98</v>
      </c>
      <c r="I48" t="n">
        <v>12.01</v>
      </c>
      <c r="J48" t="n">
        <v>11.41</v>
      </c>
      <c r="K48" t="n">
        <v>11.64</v>
      </c>
      <c r="L48" t="n">
        <v>10.84</v>
      </c>
      <c r="M48" t="n">
        <v>8.98</v>
      </c>
      <c r="N48" t="n">
        <v>9.34</v>
      </c>
      <c r="O48" t="inlineStr">
        <is>
          <t>-</t>
        </is>
      </c>
      <c r="P48" t="inlineStr">
        <is>
          <t>-</t>
        </is>
      </c>
    </row>
    <row r="49">
      <c r="A49" s="5" t="inlineStr">
        <is>
          <t>Personal am Ende des Jahres</t>
        </is>
      </c>
      <c r="B49" s="5" t="inlineStr">
        <is>
          <t>Staff at the end of year</t>
        </is>
      </c>
      <c r="C49" t="n">
        <v>1736</v>
      </c>
      <c r="D49" t="n">
        <v>1356</v>
      </c>
      <c r="E49" t="n">
        <v>917</v>
      </c>
      <c r="F49" t="n">
        <v>709</v>
      </c>
      <c r="G49" t="n">
        <v>569</v>
      </c>
      <c r="H49" t="n">
        <v>561</v>
      </c>
      <c r="I49" t="n">
        <v>562</v>
      </c>
      <c r="J49" t="n">
        <v>524</v>
      </c>
      <c r="K49" t="n">
        <v>478</v>
      </c>
      <c r="L49" t="n">
        <v>452</v>
      </c>
      <c r="M49" t="n">
        <v>441</v>
      </c>
      <c r="N49" t="n">
        <v>464</v>
      </c>
      <c r="O49" t="n">
        <v>368</v>
      </c>
      <c r="P49" t="n">
        <v>368</v>
      </c>
    </row>
    <row r="50">
      <c r="A50" s="5" t="inlineStr">
        <is>
          <t>Personalaufwand in Mio. EUR</t>
        </is>
      </c>
      <c r="B50" s="5" t="inlineStr">
        <is>
          <t>Personnel expenses in M</t>
        </is>
      </c>
      <c r="C50" t="n">
        <v>106.6</v>
      </c>
      <c r="D50" t="n">
        <v>81.7</v>
      </c>
      <c r="E50" t="n">
        <v>58.6</v>
      </c>
      <c r="F50" t="n">
        <v>46.4</v>
      </c>
      <c r="G50" t="n">
        <v>38.2</v>
      </c>
      <c r="H50" t="n">
        <v>35.3</v>
      </c>
      <c r="I50" t="n">
        <v>32.8</v>
      </c>
      <c r="J50" t="n">
        <v>29.9</v>
      </c>
      <c r="K50" t="n">
        <v>26.5</v>
      </c>
      <c r="L50" t="n">
        <v>24.6</v>
      </c>
      <c r="M50" t="n">
        <v>21.7</v>
      </c>
      <c r="N50" t="n">
        <v>20.2</v>
      </c>
      <c r="O50" t="n">
        <v>16.5</v>
      </c>
      <c r="P50" t="n">
        <v>16.5</v>
      </c>
    </row>
    <row r="51">
      <c r="A51" s="5" t="inlineStr">
        <is>
          <t>Aufwand je Mitarbeiter in EUR</t>
        </is>
      </c>
      <c r="B51" s="5" t="inlineStr">
        <is>
          <t>Effort per employee</t>
        </is>
      </c>
      <c r="C51" t="n">
        <v>61406</v>
      </c>
      <c r="D51" t="n">
        <v>60251</v>
      </c>
      <c r="E51" t="n">
        <v>63904</v>
      </c>
      <c r="F51" t="n">
        <v>65444</v>
      </c>
      <c r="G51" t="n">
        <v>67135</v>
      </c>
      <c r="H51" t="n">
        <v>62923</v>
      </c>
      <c r="I51" t="n">
        <v>58363</v>
      </c>
      <c r="J51" t="n">
        <v>57061</v>
      </c>
      <c r="K51" t="n">
        <v>55439</v>
      </c>
      <c r="L51" t="n">
        <v>54425</v>
      </c>
      <c r="M51" t="n">
        <v>49206</v>
      </c>
      <c r="N51" t="n">
        <v>43534</v>
      </c>
      <c r="O51" t="n">
        <v>44837</v>
      </c>
      <c r="P51" t="n">
        <v>44837</v>
      </c>
    </row>
    <row r="52">
      <c r="A52" s="5" t="inlineStr">
        <is>
          <t>Umsatz je Mitarbeiter in EUR</t>
        </is>
      </c>
      <c r="B52" s="5" t="inlineStr">
        <is>
          <t>Turnover per employee</t>
        </is>
      </c>
      <c r="C52" t="n">
        <v>194264</v>
      </c>
      <c r="D52" t="n">
        <v>196134</v>
      </c>
      <c r="E52" t="n">
        <v>212492</v>
      </c>
      <c r="F52" t="n">
        <v>220925</v>
      </c>
      <c r="G52" t="n">
        <v>244257</v>
      </c>
      <c r="H52" t="n">
        <v>200223</v>
      </c>
      <c r="I52" t="n">
        <v>179819</v>
      </c>
      <c r="J52" t="n">
        <v>167468</v>
      </c>
      <c r="K52" t="n">
        <v>176540</v>
      </c>
      <c r="L52" t="n">
        <v>148035</v>
      </c>
      <c r="M52" t="n">
        <v>114454</v>
      </c>
      <c r="N52" t="n">
        <v>113532</v>
      </c>
      <c r="O52" t="inlineStr">
        <is>
          <t>-</t>
        </is>
      </c>
      <c r="P52" t="inlineStr">
        <is>
          <t>-</t>
        </is>
      </c>
    </row>
    <row r="53">
      <c r="A53" s="5" t="inlineStr">
        <is>
          <t>Bruttoergebnis je Mitarbeiter in EUR</t>
        </is>
      </c>
      <c r="B53" s="5" t="inlineStr">
        <is>
          <t>Gross Profit per employee</t>
        </is>
      </c>
      <c r="C53" t="n">
        <v>104781</v>
      </c>
      <c r="D53" t="n">
        <v>103392</v>
      </c>
      <c r="E53" t="n">
        <v>111559</v>
      </c>
      <c r="F53" t="n">
        <v>120169</v>
      </c>
      <c r="G53" t="n">
        <v>126011</v>
      </c>
      <c r="H53" t="n">
        <v>100535</v>
      </c>
      <c r="I53" t="n">
        <v>88256</v>
      </c>
      <c r="J53" t="n">
        <v>85305</v>
      </c>
      <c r="K53" t="n">
        <v>93096</v>
      </c>
      <c r="L53" t="n">
        <v>89159</v>
      </c>
      <c r="M53" t="n">
        <v>72562</v>
      </c>
      <c r="N53" t="n">
        <v>73707</v>
      </c>
      <c r="O53" t="inlineStr">
        <is>
          <t>-</t>
        </is>
      </c>
      <c r="P53" t="inlineStr">
        <is>
          <t>-</t>
        </is>
      </c>
    </row>
    <row r="54">
      <c r="A54" s="5" t="inlineStr">
        <is>
          <t>Gewinn je Mitarbeiter in EUR</t>
        </is>
      </c>
      <c r="B54" s="5" t="inlineStr">
        <is>
          <t>Earnings per employee</t>
        </is>
      </c>
      <c r="C54" t="n">
        <v>14055</v>
      </c>
      <c r="D54" t="n">
        <v>16593</v>
      </c>
      <c r="E54" t="n">
        <v>20065</v>
      </c>
      <c r="F54" t="n">
        <v>25388</v>
      </c>
      <c r="G54" t="n">
        <v>27944</v>
      </c>
      <c r="H54" t="n">
        <v>10517</v>
      </c>
      <c r="I54" t="n">
        <v>5516</v>
      </c>
      <c r="J54" t="n">
        <v>-1527</v>
      </c>
      <c r="K54" t="n">
        <v>7741</v>
      </c>
      <c r="L54" t="n">
        <v>7301</v>
      </c>
      <c r="M54" t="n">
        <v>-680.27</v>
      </c>
      <c r="N54" t="n">
        <v>-646.55</v>
      </c>
      <c r="O54" t="inlineStr">
        <is>
          <t>-</t>
        </is>
      </c>
      <c r="P54" t="inlineStr">
        <is>
          <t>-</t>
        </is>
      </c>
    </row>
    <row r="55">
      <c r="A55" s="5" t="inlineStr">
        <is>
          <t>KGV (Kurs/Gewinn)</t>
        </is>
      </c>
      <c r="B55" s="5" t="inlineStr">
        <is>
          <t>PE (price/earnings)</t>
        </is>
      </c>
      <c r="C55" t="n">
        <v>80.8</v>
      </c>
      <c r="D55" t="n">
        <v>40.5</v>
      </c>
      <c r="E55" t="n">
        <v>46.9</v>
      </c>
      <c r="F55" t="n">
        <v>23.7</v>
      </c>
      <c r="G55" t="n">
        <v>30.8</v>
      </c>
      <c r="H55" t="n">
        <v>12.7</v>
      </c>
      <c r="I55" t="n">
        <v>18.9</v>
      </c>
      <c r="J55" t="inlineStr">
        <is>
          <t>-</t>
        </is>
      </c>
      <c r="K55" t="n">
        <v>12</v>
      </c>
      <c r="L55" t="n">
        <v>17.8</v>
      </c>
      <c r="M55" t="inlineStr">
        <is>
          <t>-</t>
        </is>
      </c>
      <c r="N55" t="inlineStr">
        <is>
          <t>-</t>
        </is>
      </c>
      <c r="O55" t="n">
        <v>21.74</v>
      </c>
      <c r="P55" t="n">
        <v>21.74</v>
      </c>
    </row>
    <row r="56">
      <c r="A56" s="5" t="inlineStr">
        <is>
          <t>KUV (Kurs/Umsatz)</t>
        </is>
      </c>
      <c r="B56" s="5" t="inlineStr">
        <is>
          <t>PS (price/sales)</t>
        </is>
      </c>
      <c r="C56" t="n">
        <v>6.07</v>
      </c>
      <c r="D56" t="n">
        <v>3.62</v>
      </c>
      <c r="E56" t="n">
        <v>4.62</v>
      </c>
      <c r="F56" t="n">
        <v>2.81</v>
      </c>
      <c r="G56" t="n">
        <v>3.59</v>
      </c>
      <c r="H56" t="n">
        <v>0.67</v>
      </c>
      <c r="I56" t="n">
        <v>0.59</v>
      </c>
      <c r="J56" t="n">
        <v>0.6</v>
      </c>
      <c r="K56" t="n">
        <v>0.53</v>
      </c>
      <c r="L56" t="n">
        <v>0.87</v>
      </c>
      <c r="M56" t="n">
        <v>1.03</v>
      </c>
      <c r="N56" t="n">
        <v>0.46</v>
      </c>
      <c r="O56" t="inlineStr">
        <is>
          <t>-</t>
        </is>
      </c>
      <c r="P56" t="inlineStr">
        <is>
          <t>-</t>
        </is>
      </c>
    </row>
    <row r="57">
      <c r="A57" s="5" t="inlineStr">
        <is>
          <t>KBV (Kurs/Buchwert)</t>
        </is>
      </c>
      <c r="B57" s="5" t="inlineStr">
        <is>
          <t>PB (price/book value)</t>
        </is>
      </c>
      <c r="C57" t="n">
        <v>11.46</v>
      </c>
      <c r="D57" t="n">
        <v>6.28</v>
      </c>
      <c r="E57" t="n">
        <v>10.9</v>
      </c>
      <c r="F57" t="n">
        <v>6.9</v>
      </c>
      <c r="G57" t="n">
        <v>9.52</v>
      </c>
      <c r="H57" t="n">
        <v>1.95</v>
      </c>
      <c r="I57" t="n">
        <v>1.81</v>
      </c>
      <c r="J57" t="n">
        <v>1.77</v>
      </c>
      <c r="K57" t="n">
        <v>1.43</v>
      </c>
      <c r="L57" t="n">
        <v>2.15</v>
      </c>
      <c r="M57" t="n">
        <v>2.19</v>
      </c>
      <c r="N57" t="n">
        <v>1.08</v>
      </c>
      <c r="O57" t="inlineStr">
        <is>
          <t>-</t>
        </is>
      </c>
      <c r="P57" t="inlineStr">
        <is>
          <t>-</t>
        </is>
      </c>
    </row>
    <row r="58">
      <c r="A58" s="5" t="inlineStr">
        <is>
          <t>KCV (Kurs/Cashflow)</t>
        </is>
      </c>
      <c r="B58" s="5" t="inlineStr">
        <is>
          <t>PC (price/cashflow)</t>
        </is>
      </c>
      <c r="C58" t="n">
        <v>44.27</v>
      </c>
      <c r="D58" t="n">
        <v>24.18</v>
      </c>
      <c r="E58" t="n">
        <v>108.49</v>
      </c>
      <c r="F58" t="n">
        <v>24.07</v>
      </c>
      <c r="G58" t="n">
        <v>18.68</v>
      </c>
      <c r="H58" t="n">
        <v>8.960000000000001</v>
      </c>
      <c r="I58" t="n">
        <v>5.92</v>
      </c>
      <c r="J58" t="n">
        <v>6.75</v>
      </c>
      <c r="K58" t="n">
        <v>9.49</v>
      </c>
      <c r="L58" t="n">
        <v>5.83</v>
      </c>
      <c r="M58" t="n">
        <v>7.98</v>
      </c>
      <c r="N58" t="n">
        <v>6.99</v>
      </c>
      <c r="O58" t="inlineStr">
        <is>
          <t>-</t>
        </is>
      </c>
      <c r="P58" t="inlineStr">
        <is>
          <t>-</t>
        </is>
      </c>
    </row>
    <row r="59">
      <c r="A59" s="5" t="inlineStr">
        <is>
          <t>Dividendenrendite in %</t>
        </is>
      </c>
      <c r="B59" s="5" t="inlineStr">
        <is>
          <t>Dividend Yield in %</t>
        </is>
      </c>
      <c r="C59" t="inlineStr">
        <is>
          <t>-</t>
        </is>
      </c>
      <c r="D59" t="inlineStr">
        <is>
          <t>-</t>
        </is>
      </c>
      <c r="E59" t="inlineStr">
        <is>
          <t>-</t>
        </is>
      </c>
      <c r="F59" t="inlineStr">
        <is>
          <t>-</t>
        </is>
      </c>
      <c r="G59" t="inlineStr">
        <is>
          <t>-</t>
        </is>
      </c>
      <c r="H59" t="inlineStr">
        <is>
          <t>-</t>
        </is>
      </c>
      <c r="I59" t="inlineStr">
        <is>
          <t>-</t>
        </is>
      </c>
      <c r="J59" t="inlineStr">
        <is>
          <t>-</t>
        </is>
      </c>
      <c r="K59" t="inlineStr">
        <is>
          <t>-</t>
        </is>
      </c>
      <c r="L59" t="inlineStr">
        <is>
          <t>-</t>
        </is>
      </c>
      <c r="M59" t="inlineStr">
        <is>
          <t>-</t>
        </is>
      </c>
      <c r="N59" t="inlineStr">
        <is>
          <t>-</t>
        </is>
      </c>
      <c r="O59" t="inlineStr">
        <is>
          <t>-</t>
        </is>
      </c>
      <c r="P59" t="inlineStr">
        <is>
          <t>-</t>
        </is>
      </c>
    </row>
    <row r="60">
      <c r="A60" s="5" t="inlineStr">
        <is>
          <t>Gewinnrendite in %</t>
        </is>
      </c>
      <c r="B60" s="5" t="inlineStr">
        <is>
          <t>Return on profit in %</t>
        </is>
      </c>
      <c r="C60" t="n">
        <v>1.2</v>
      </c>
      <c r="D60" t="n">
        <v>2.5</v>
      </c>
      <c r="E60" t="n">
        <v>2.1</v>
      </c>
      <c r="F60" t="n">
        <v>4.2</v>
      </c>
      <c r="G60" t="n">
        <v>3.2</v>
      </c>
      <c r="H60" t="n">
        <v>7.9</v>
      </c>
      <c r="I60" t="n">
        <v>5.3</v>
      </c>
      <c r="J60" t="n">
        <v>-1.5</v>
      </c>
      <c r="K60" t="n">
        <v>8.300000000000001</v>
      </c>
      <c r="L60" t="n">
        <v>5.6</v>
      </c>
      <c r="M60" t="n">
        <v>-0.7</v>
      </c>
      <c r="N60" t="n">
        <v>-1.2</v>
      </c>
      <c r="O60" t="inlineStr">
        <is>
          <t>-</t>
        </is>
      </c>
      <c r="P60" t="inlineStr">
        <is>
          <t>-</t>
        </is>
      </c>
    </row>
    <row r="61">
      <c r="A61" s="5" t="inlineStr">
        <is>
          <t>Eigenkapitalrendite in %</t>
        </is>
      </c>
      <c r="B61" s="5" t="inlineStr">
        <is>
          <t>Return on Equity in %</t>
        </is>
      </c>
      <c r="C61" t="n">
        <v>13.68</v>
      </c>
      <c r="D61" t="n">
        <v>14.69</v>
      </c>
      <c r="E61" t="n">
        <v>22.28</v>
      </c>
      <c r="F61" t="n">
        <v>28.21</v>
      </c>
      <c r="G61" t="n">
        <v>30.34</v>
      </c>
      <c r="H61" t="n">
        <v>15.28</v>
      </c>
      <c r="I61" t="n">
        <v>9.369999999999999</v>
      </c>
      <c r="J61" t="n">
        <v>-2.68</v>
      </c>
      <c r="K61" t="n">
        <v>11.9</v>
      </c>
      <c r="L61" t="n">
        <v>12.18</v>
      </c>
      <c r="M61" t="n">
        <v>-1.27</v>
      </c>
      <c r="N61" t="n">
        <v>-1.32</v>
      </c>
      <c r="O61" t="inlineStr">
        <is>
          <t>-</t>
        </is>
      </c>
      <c r="P61" t="inlineStr">
        <is>
          <t>-</t>
        </is>
      </c>
    </row>
    <row r="62">
      <c r="A62" s="5" t="inlineStr">
        <is>
          <t>Umsatzrendite in %</t>
        </is>
      </c>
      <c r="B62" s="5" t="inlineStr">
        <is>
          <t>Return on sales in %</t>
        </is>
      </c>
      <c r="C62" t="n">
        <v>7.24</v>
      </c>
      <c r="D62" t="n">
        <v>8.460000000000001</v>
      </c>
      <c r="E62" t="n">
        <v>9.44</v>
      </c>
      <c r="F62" t="n">
        <v>11.49</v>
      </c>
      <c r="G62" t="n">
        <v>11.44</v>
      </c>
      <c r="H62" t="n">
        <v>5.25</v>
      </c>
      <c r="I62" t="n">
        <v>3.07</v>
      </c>
      <c r="J62" t="n">
        <v>-0.91</v>
      </c>
      <c r="K62" t="n">
        <v>4.38</v>
      </c>
      <c r="L62" t="n">
        <v>4.93</v>
      </c>
      <c r="M62" t="n">
        <v>-0.59</v>
      </c>
      <c r="N62" t="n">
        <v>-0.57</v>
      </c>
      <c r="O62" t="inlineStr">
        <is>
          <t>-</t>
        </is>
      </c>
      <c r="P62" t="inlineStr">
        <is>
          <t>-</t>
        </is>
      </c>
    </row>
    <row r="63">
      <c r="A63" s="5" t="inlineStr">
        <is>
          <t>Gesamtkapitalrendite in %</t>
        </is>
      </c>
      <c r="B63" s="5" t="inlineStr">
        <is>
          <t>Total Return on Investment in %</t>
        </is>
      </c>
      <c r="C63" t="n">
        <v>6.77</v>
      </c>
      <c r="D63" t="n">
        <v>7.92</v>
      </c>
      <c r="E63" t="n">
        <v>13.69</v>
      </c>
      <c r="F63" t="n">
        <v>16.59</v>
      </c>
      <c r="G63" t="n">
        <v>17.07</v>
      </c>
      <c r="H63" t="n">
        <v>8.33</v>
      </c>
      <c r="I63" t="n">
        <v>5.51</v>
      </c>
      <c r="J63" t="n">
        <v>0.28</v>
      </c>
      <c r="K63" t="n">
        <v>6.8</v>
      </c>
      <c r="L63" t="n">
        <v>7.44</v>
      </c>
      <c r="M63" t="n">
        <v>1.46</v>
      </c>
      <c r="N63" t="n">
        <v>1.23</v>
      </c>
      <c r="O63" t="inlineStr">
        <is>
          <t>-</t>
        </is>
      </c>
      <c r="P63" t="inlineStr">
        <is>
          <t>-</t>
        </is>
      </c>
    </row>
    <row r="64">
      <c r="A64" s="5" t="inlineStr">
        <is>
          <t>Return on Investment in %</t>
        </is>
      </c>
      <c r="B64" s="5" t="inlineStr">
        <is>
          <t>Return on Investment in %</t>
        </is>
      </c>
      <c r="C64" t="n">
        <v>6.23</v>
      </c>
      <c r="D64" t="n">
        <v>7.36</v>
      </c>
      <c r="E64" t="n">
        <v>13.05</v>
      </c>
      <c r="F64" t="n">
        <v>16.06</v>
      </c>
      <c r="G64" t="n">
        <v>16.55</v>
      </c>
      <c r="H64" t="n">
        <v>7.34</v>
      </c>
      <c r="I64" t="n">
        <v>4.17</v>
      </c>
      <c r="J64" t="n">
        <v>-1.13</v>
      </c>
      <c r="K64" t="n">
        <v>5.13</v>
      </c>
      <c r="L64" t="n">
        <v>4.91</v>
      </c>
      <c r="M64" t="n">
        <v>-0.55</v>
      </c>
      <c r="N64" t="n">
        <v>-0.53</v>
      </c>
      <c r="O64" t="inlineStr">
        <is>
          <t>-</t>
        </is>
      </c>
      <c r="P64" t="inlineStr">
        <is>
          <t>-</t>
        </is>
      </c>
    </row>
    <row r="65">
      <c r="A65" s="5" t="inlineStr">
        <is>
          <t>Arbeitsintensität in %</t>
        </is>
      </c>
      <c r="B65" s="5" t="inlineStr">
        <is>
          <t>Work Intensity in %</t>
        </is>
      </c>
      <c r="C65" t="n">
        <v>22.24</v>
      </c>
      <c r="D65" t="n">
        <v>27.68</v>
      </c>
      <c r="E65" t="n">
        <v>48.51</v>
      </c>
      <c r="F65" t="n">
        <v>51.03</v>
      </c>
      <c r="G65" t="n">
        <v>57.96</v>
      </c>
      <c r="H65" t="n">
        <v>51</v>
      </c>
      <c r="I65" t="n">
        <v>49.73</v>
      </c>
      <c r="J65" t="n">
        <v>49.93</v>
      </c>
      <c r="K65" t="n">
        <v>51.46</v>
      </c>
      <c r="L65" t="n">
        <v>44.79</v>
      </c>
      <c r="M65" t="n">
        <v>47.99</v>
      </c>
      <c r="N65" t="n">
        <v>48.6</v>
      </c>
      <c r="O65" t="inlineStr">
        <is>
          <t>-</t>
        </is>
      </c>
      <c r="P65" t="inlineStr">
        <is>
          <t>-</t>
        </is>
      </c>
    </row>
    <row r="66">
      <c r="A66" s="5" t="inlineStr">
        <is>
          <t>Eigenkapitalquote in %</t>
        </is>
      </c>
      <c r="B66" s="5" t="inlineStr">
        <is>
          <t>Equity Ratio in %</t>
        </is>
      </c>
      <c r="C66" t="n">
        <v>45.56</v>
      </c>
      <c r="D66" t="n">
        <v>50.13</v>
      </c>
      <c r="E66" t="n">
        <v>58.58</v>
      </c>
      <c r="F66" t="n">
        <v>56.91</v>
      </c>
      <c r="G66" t="n">
        <v>54.53</v>
      </c>
      <c r="H66" t="n">
        <v>48.01</v>
      </c>
      <c r="I66" t="n">
        <v>44.49</v>
      </c>
      <c r="J66" t="n">
        <v>42.15</v>
      </c>
      <c r="K66" t="n">
        <v>43.13</v>
      </c>
      <c r="L66" t="n">
        <v>40.33</v>
      </c>
      <c r="M66" t="n">
        <v>43.25</v>
      </c>
      <c r="N66" t="n">
        <v>39.82</v>
      </c>
      <c r="O66" t="inlineStr">
        <is>
          <t>-</t>
        </is>
      </c>
      <c r="P66" t="inlineStr">
        <is>
          <t>-</t>
        </is>
      </c>
    </row>
    <row r="67">
      <c r="A67" s="5" t="inlineStr">
        <is>
          <t>Fremdkapitalquote in %</t>
        </is>
      </c>
      <c r="B67" s="5" t="inlineStr">
        <is>
          <t>Debt Ratio in %</t>
        </is>
      </c>
      <c r="C67" t="n">
        <v>54.44</v>
      </c>
      <c r="D67" t="n">
        <v>49.87</v>
      </c>
      <c r="E67" t="n">
        <v>41.42</v>
      </c>
      <c r="F67" t="n">
        <v>43.09</v>
      </c>
      <c r="G67" t="n">
        <v>45.47</v>
      </c>
      <c r="H67" t="n">
        <v>51.99</v>
      </c>
      <c r="I67" t="n">
        <v>55.51</v>
      </c>
      <c r="J67" t="n">
        <v>57.85</v>
      </c>
      <c r="K67" t="n">
        <v>56.87</v>
      </c>
      <c r="L67" t="n">
        <v>59.67</v>
      </c>
      <c r="M67" t="n">
        <v>56.75</v>
      </c>
      <c r="N67" t="n">
        <v>60.18</v>
      </c>
      <c r="O67" t="inlineStr">
        <is>
          <t>-</t>
        </is>
      </c>
      <c r="P67" t="inlineStr">
        <is>
          <t>-</t>
        </is>
      </c>
    </row>
    <row r="68">
      <c r="A68" s="5" t="inlineStr">
        <is>
          <t>Verschuldungsgrad in %</t>
        </is>
      </c>
      <c r="B68" s="5" t="inlineStr">
        <is>
          <t>Finance Gearing in %</t>
        </is>
      </c>
      <c r="C68" t="n">
        <v>119.51</v>
      </c>
      <c r="D68" t="n">
        <v>99.48</v>
      </c>
      <c r="E68" t="n">
        <v>70.7</v>
      </c>
      <c r="F68" t="n">
        <v>75.70999999999999</v>
      </c>
      <c r="G68" t="n">
        <v>83.40000000000001</v>
      </c>
      <c r="H68" t="n">
        <v>108.29</v>
      </c>
      <c r="I68" t="n">
        <v>124.77</v>
      </c>
      <c r="J68" t="n">
        <v>137.25</v>
      </c>
      <c r="K68" t="n">
        <v>131.83</v>
      </c>
      <c r="L68" t="n">
        <v>147.97</v>
      </c>
      <c r="M68" t="n">
        <v>131.22</v>
      </c>
      <c r="N68" t="n">
        <v>151.1</v>
      </c>
      <c r="O68" t="inlineStr">
        <is>
          <t>-</t>
        </is>
      </c>
      <c r="P68" t="inlineStr">
        <is>
          <t>-</t>
        </is>
      </c>
    </row>
    <row r="69">
      <c r="A69" s="5" t="inlineStr">
        <is>
          <t>Bruttoergebnis Marge in %</t>
        </is>
      </c>
      <c r="B69" s="5" t="inlineStr">
        <is>
          <t>Gross Profit Marge in %</t>
        </is>
      </c>
      <c r="C69" t="n">
        <v>53.94</v>
      </c>
      <c r="D69" t="n">
        <v>52.71</v>
      </c>
      <c r="E69" t="n">
        <v>52.49</v>
      </c>
      <c r="F69" t="n">
        <v>54.41</v>
      </c>
      <c r="G69" t="n">
        <v>51.58</v>
      </c>
      <c r="H69" t="n">
        <v>50.22</v>
      </c>
      <c r="I69" t="n">
        <v>49.06</v>
      </c>
      <c r="J69" t="n">
        <v>50.91</v>
      </c>
      <c r="K69" t="n">
        <v>52.73</v>
      </c>
      <c r="L69" t="n">
        <v>60.24</v>
      </c>
      <c r="M69" t="n">
        <v>63.37</v>
      </c>
      <c r="N69" t="n">
        <v>64.90000000000001</v>
      </c>
      <c r="O69" t="inlineStr">
        <is>
          <t>-</t>
        </is>
      </c>
    </row>
    <row r="70">
      <c r="A70" s="5" t="inlineStr">
        <is>
          <t>Kurzfristige Vermögensquote in %</t>
        </is>
      </c>
      <c r="B70" s="5" t="inlineStr">
        <is>
          <t>Current Assets Ratio in %</t>
        </is>
      </c>
      <c r="C70" t="n">
        <v>22.24</v>
      </c>
      <c r="D70" t="n">
        <v>27.68</v>
      </c>
      <c r="E70" t="n">
        <v>48.51</v>
      </c>
      <c r="F70" t="n">
        <v>51.03</v>
      </c>
      <c r="G70" t="n">
        <v>57.96</v>
      </c>
      <c r="H70" t="n">
        <v>51</v>
      </c>
      <c r="I70" t="n">
        <v>49.73</v>
      </c>
      <c r="J70" t="n">
        <v>49.93</v>
      </c>
      <c r="K70" t="n">
        <v>51.46</v>
      </c>
      <c r="L70" t="n">
        <v>44.79</v>
      </c>
      <c r="M70" t="n">
        <v>47.99</v>
      </c>
      <c r="N70" t="n">
        <v>48.6</v>
      </c>
      <c r="O70" t="inlineStr">
        <is>
          <t>-</t>
        </is>
      </c>
    </row>
    <row r="71">
      <c r="A71" s="5" t="inlineStr">
        <is>
          <t>Nettogewinn Marge in %</t>
        </is>
      </c>
      <c r="B71" s="5" t="inlineStr">
        <is>
          <t>Net Profit Marge in %</t>
        </is>
      </c>
      <c r="C71" t="n">
        <v>7.24</v>
      </c>
      <c r="D71" t="n">
        <v>8.460000000000001</v>
      </c>
      <c r="E71" t="n">
        <v>9.44</v>
      </c>
      <c r="F71" t="n">
        <v>11.49</v>
      </c>
      <c r="G71" t="n">
        <v>11.44</v>
      </c>
      <c r="H71" t="n">
        <v>5.25</v>
      </c>
      <c r="I71" t="n">
        <v>3.07</v>
      </c>
      <c r="J71" t="n">
        <v>-0.91</v>
      </c>
      <c r="K71" t="n">
        <v>4.38</v>
      </c>
      <c r="L71" t="n">
        <v>4.93</v>
      </c>
      <c r="M71" t="n">
        <v>-0.59</v>
      </c>
      <c r="N71" t="n">
        <v>-0.57</v>
      </c>
      <c r="O71" t="inlineStr">
        <is>
          <t>-</t>
        </is>
      </c>
    </row>
    <row r="72">
      <c r="A72" s="5" t="inlineStr">
        <is>
          <t>Operative Ergebnis Marge in %</t>
        </is>
      </c>
      <c r="B72" s="5" t="inlineStr">
        <is>
          <t>EBIT Marge in %</t>
        </is>
      </c>
      <c r="C72" t="n">
        <v>9.789999999999999</v>
      </c>
      <c r="D72" t="n">
        <v>11.02</v>
      </c>
      <c r="E72" t="n">
        <v>11.95</v>
      </c>
      <c r="F72" t="n">
        <v>14.81</v>
      </c>
      <c r="G72" t="n">
        <v>13.88</v>
      </c>
      <c r="H72" t="n">
        <v>7.03</v>
      </c>
      <c r="I72" t="n">
        <v>3.96</v>
      </c>
      <c r="J72" t="n">
        <v>3.64</v>
      </c>
      <c r="K72" t="n">
        <v>6.99</v>
      </c>
      <c r="L72" t="n">
        <v>9.57</v>
      </c>
      <c r="M72" t="n">
        <v>2.38</v>
      </c>
      <c r="N72" t="n">
        <v>9.49</v>
      </c>
      <c r="O72" t="inlineStr">
        <is>
          <t>-</t>
        </is>
      </c>
    </row>
    <row r="73">
      <c r="A73" s="5" t="inlineStr">
        <is>
          <t>Vermögensumsschlag in %</t>
        </is>
      </c>
      <c r="B73" s="5" t="inlineStr">
        <is>
          <t>Asset Turnover in %</t>
        </is>
      </c>
      <c r="C73" t="n">
        <v>86.11</v>
      </c>
      <c r="D73" t="n">
        <v>87.04000000000001</v>
      </c>
      <c r="E73" t="n">
        <v>138.23</v>
      </c>
      <c r="F73" t="n">
        <v>139.7</v>
      </c>
      <c r="G73" t="n">
        <v>144.64</v>
      </c>
      <c r="H73" t="n">
        <v>139.68</v>
      </c>
      <c r="I73" t="n">
        <v>135.89</v>
      </c>
      <c r="J73" t="n">
        <v>124.19</v>
      </c>
      <c r="K73" t="n">
        <v>117.06</v>
      </c>
      <c r="L73" t="n">
        <v>99.55</v>
      </c>
      <c r="M73" t="n">
        <v>92.15000000000001</v>
      </c>
      <c r="N73" t="n">
        <v>92.45999999999999</v>
      </c>
      <c r="O73" t="inlineStr">
        <is>
          <t>-</t>
        </is>
      </c>
    </row>
    <row r="74">
      <c r="A74" s="5" t="inlineStr">
        <is>
          <t>Langfristige Vermögensquote in %</t>
        </is>
      </c>
      <c r="B74" s="5" t="inlineStr">
        <is>
          <t>Non-Current Assets Ratio in %</t>
        </is>
      </c>
      <c r="C74" t="n">
        <v>77.76000000000001</v>
      </c>
      <c r="D74" t="n">
        <v>72.31999999999999</v>
      </c>
      <c r="E74" t="n">
        <v>51.49</v>
      </c>
      <c r="F74" t="n">
        <v>48.97</v>
      </c>
      <c r="G74" t="n">
        <v>42.04</v>
      </c>
      <c r="H74" t="n">
        <v>49</v>
      </c>
      <c r="I74" t="n">
        <v>50.27</v>
      </c>
      <c r="J74" t="n">
        <v>50.07</v>
      </c>
      <c r="K74" t="n">
        <v>48.54</v>
      </c>
      <c r="L74" t="n">
        <v>55.21</v>
      </c>
      <c r="M74" t="n">
        <v>52.01</v>
      </c>
      <c r="N74" t="n">
        <v>51.4</v>
      </c>
      <c r="O74" t="inlineStr">
        <is>
          <t>-</t>
        </is>
      </c>
    </row>
    <row r="75">
      <c r="A75" s="5" t="inlineStr">
        <is>
          <t>Gesamtkapitalrentabilität</t>
        </is>
      </c>
      <c r="B75" s="5" t="inlineStr">
        <is>
          <t>ROA Return on Assets in %</t>
        </is>
      </c>
      <c r="C75" t="n">
        <v>6.23</v>
      </c>
      <c r="D75" t="n">
        <v>7.36</v>
      </c>
      <c r="E75" t="n">
        <v>13.05</v>
      </c>
      <c r="F75" t="n">
        <v>16.06</v>
      </c>
      <c r="G75" t="n">
        <v>16.55</v>
      </c>
      <c r="H75" t="n">
        <v>7.34</v>
      </c>
      <c r="I75" t="n">
        <v>4.17</v>
      </c>
      <c r="J75" t="n">
        <v>-1.13</v>
      </c>
      <c r="K75" t="n">
        <v>5.13</v>
      </c>
      <c r="L75" t="n">
        <v>4.91</v>
      </c>
      <c r="M75" t="n">
        <v>-0.55</v>
      </c>
      <c r="N75" t="n">
        <v>-0.53</v>
      </c>
      <c r="O75" t="inlineStr">
        <is>
          <t>-</t>
        </is>
      </c>
    </row>
    <row r="76">
      <c r="A76" s="5" t="inlineStr">
        <is>
          <t>Ertrag des eingesetzten Kapitals</t>
        </is>
      </c>
      <c r="B76" s="5" t="inlineStr">
        <is>
          <t>ROCE Return on Cap. Empl. in %</t>
        </is>
      </c>
      <c r="C76" t="n">
        <v>10.65</v>
      </c>
      <c r="D76" t="n">
        <v>12.03</v>
      </c>
      <c r="E76" t="n">
        <v>22.53</v>
      </c>
      <c r="F76" t="n">
        <v>30.81</v>
      </c>
      <c r="G76" t="n">
        <v>31.28</v>
      </c>
      <c r="H76" t="n">
        <v>15.46</v>
      </c>
      <c r="I76" t="n">
        <v>8.77</v>
      </c>
      <c r="J76" t="n">
        <v>7.17</v>
      </c>
      <c r="K76" t="n">
        <v>14.22</v>
      </c>
      <c r="L76" t="n">
        <v>13.33</v>
      </c>
      <c r="M76" t="n">
        <v>2.89</v>
      </c>
      <c r="N76" t="n">
        <v>10.89</v>
      </c>
      <c r="O76" t="inlineStr">
        <is>
          <t>-</t>
        </is>
      </c>
    </row>
    <row r="77">
      <c r="A77" s="5" t="inlineStr">
        <is>
          <t>Eigenkapital zu Anlagevermögen</t>
        </is>
      </c>
      <c r="B77" s="5" t="inlineStr">
        <is>
          <t>Equity to Fixed Assets in %</t>
        </is>
      </c>
      <c r="C77" t="n">
        <v>58.59</v>
      </c>
      <c r="D77" t="n">
        <v>69.31999999999999</v>
      </c>
      <c r="E77" t="n">
        <v>113.77</v>
      </c>
      <c r="F77" t="n">
        <v>116.21</v>
      </c>
      <c r="G77" t="n">
        <v>129.7</v>
      </c>
      <c r="H77" t="n">
        <v>97.97</v>
      </c>
      <c r="I77" t="n">
        <v>88.5</v>
      </c>
      <c r="J77" t="n">
        <v>84.18000000000001</v>
      </c>
      <c r="K77" t="n">
        <v>88.86</v>
      </c>
      <c r="L77" t="n">
        <v>73.05</v>
      </c>
      <c r="M77" t="n">
        <v>83.16</v>
      </c>
      <c r="N77" t="n">
        <v>77.47</v>
      </c>
      <c r="O77" t="inlineStr">
        <is>
          <t>-</t>
        </is>
      </c>
    </row>
    <row r="78">
      <c r="A78" s="5" t="inlineStr">
        <is>
          <t>Liquidität Dritten Grades</t>
        </is>
      </c>
      <c r="B78" s="5" t="inlineStr">
        <is>
          <t>Current Ratio in %</t>
        </is>
      </c>
      <c r="C78" t="n">
        <v>106.48</v>
      </c>
      <c r="D78" t="n">
        <v>136.45</v>
      </c>
      <c r="E78" t="n">
        <v>181.91</v>
      </c>
      <c r="F78" t="n">
        <v>155.43</v>
      </c>
      <c r="G78" t="n">
        <v>161.92</v>
      </c>
      <c r="H78" t="n">
        <v>139.93</v>
      </c>
      <c r="I78" t="n">
        <v>128.47</v>
      </c>
      <c r="J78" t="n">
        <v>135.25</v>
      </c>
      <c r="K78" t="n">
        <v>121.24</v>
      </c>
      <c r="L78" t="n">
        <v>156.77</v>
      </c>
      <c r="M78" t="n">
        <v>197.74</v>
      </c>
      <c r="N78" t="n">
        <v>249.55</v>
      </c>
      <c r="O78" t="inlineStr">
        <is>
          <t>-</t>
        </is>
      </c>
    </row>
    <row r="79">
      <c r="A79" s="5" t="inlineStr">
        <is>
          <t>Operativer Cashflow</t>
        </is>
      </c>
      <c r="B79" s="5" t="inlineStr">
        <is>
          <t>Operating Cashflow in M</t>
        </is>
      </c>
      <c r="C79" t="n">
        <v>287.3123000000001</v>
      </c>
      <c r="D79" t="n">
        <v>156.9282</v>
      </c>
      <c r="E79" t="n">
        <v>672.638</v>
      </c>
      <c r="F79" t="n">
        <v>149.234</v>
      </c>
      <c r="G79" t="n">
        <v>115.816</v>
      </c>
      <c r="H79" t="n">
        <v>55.55200000000001</v>
      </c>
      <c r="I79" t="n">
        <v>36.704</v>
      </c>
      <c r="J79" t="n">
        <v>41.85</v>
      </c>
      <c r="K79" t="n">
        <v>58.838</v>
      </c>
      <c r="L79" t="n">
        <v>36.146</v>
      </c>
      <c r="M79" t="n">
        <v>48.678</v>
      </c>
      <c r="N79" t="n">
        <v>42.639</v>
      </c>
      <c r="O79" t="inlineStr">
        <is>
          <t>-</t>
        </is>
      </c>
    </row>
    <row r="80">
      <c r="A80" s="5" t="inlineStr">
        <is>
          <t>Aktienrückkauf</t>
        </is>
      </c>
      <c r="B80" s="5" t="inlineStr">
        <is>
          <t>Share Buyback in M</t>
        </is>
      </c>
      <c r="C80" t="n">
        <v>0</v>
      </c>
      <c r="D80" t="n">
        <v>-0.29</v>
      </c>
      <c r="E80" t="n">
        <v>0</v>
      </c>
      <c r="F80" t="n">
        <v>0</v>
      </c>
      <c r="G80" t="n">
        <v>0</v>
      </c>
      <c r="H80" t="n">
        <v>0</v>
      </c>
      <c r="I80" t="n">
        <v>0</v>
      </c>
      <c r="J80" t="n">
        <v>0</v>
      </c>
      <c r="K80" t="n">
        <v>0</v>
      </c>
      <c r="L80" t="n">
        <v>-0.1000000000000005</v>
      </c>
      <c r="M80" t="n">
        <v>0</v>
      </c>
      <c r="N80" t="inlineStr">
        <is>
          <t>-</t>
        </is>
      </c>
      <c r="O80" t="inlineStr">
        <is>
          <t>-</t>
        </is>
      </c>
    </row>
    <row r="81">
      <c r="A81" s="5" t="inlineStr">
        <is>
          <t>Umsatzwachstum 1J in %</t>
        </is>
      </c>
      <c r="B81" s="5" t="inlineStr">
        <is>
          <t>Revenue Growth 1Y in %</t>
        </is>
      </c>
      <c r="C81" t="n">
        <v>26.77</v>
      </c>
      <c r="D81" t="n">
        <v>36.48</v>
      </c>
      <c r="E81" t="n">
        <v>24.46</v>
      </c>
      <c r="F81" t="n">
        <v>12.66</v>
      </c>
      <c r="G81" t="n">
        <v>23.78</v>
      </c>
      <c r="H81" t="n">
        <v>11.08</v>
      </c>
      <c r="I81" t="n">
        <v>15.15</v>
      </c>
      <c r="J81" t="n">
        <v>4.03</v>
      </c>
      <c r="K81" t="n">
        <v>26.16</v>
      </c>
      <c r="L81" t="n">
        <v>32.48</v>
      </c>
      <c r="M81" t="n">
        <v>-4.17</v>
      </c>
      <c r="N81" t="inlineStr">
        <is>
          <t>-</t>
        </is>
      </c>
      <c r="O81" t="inlineStr">
        <is>
          <t>-</t>
        </is>
      </c>
    </row>
    <row r="82">
      <c r="A82" s="5" t="inlineStr">
        <is>
          <t>Umsatzwachstum 3J in %</t>
        </is>
      </c>
      <c r="B82" s="5" t="inlineStr">
        <is>
          <t>Revenue Growth 3Y in %</t>
        </is>
      </c>
      <c r="C82" t="n">
        <v>29.24</v>
      </c>
      <c r="D82" t="n">
        <v>24.53</v>
      </c>
      <c r="E82" t="n">
        <v>20.3</v>
      </c>
      <c r="F82" t="n">
        <v>15.84</v>
      </c>
      <c r="G82" t="n">
        <v>16.67</v>
      </c>
      <c r="H82" t="n">
        <v>10.09</v>
      </c>
      <c r="I82" t="n">
        <v>15.11</v>
      </c>
      <c r="J82" t="n">
        <v>20.89</v>
      </c>
      <c r="K82" t="n">
        <v>18.16</v>
      </c>
      <c r="L82" t="inlineStr">
        <is>
          <t>-</t>
        </is>
      </c>
      <c r="M82" t="inlineStr">
        <is>
          <t>-</t>
        </is>
      </c>
      <c r="N82" t="inlineStr">
        <is>
          <t>-</t>
        </is>
      </c>
      <c r="O82" t="inlineStr">
        <is>
          <t>-</t>
        </is>
      </c>
    </row>
    <row r="83">
      <c r="A83" s="5" t="inlineStr">
        <is>
          <t>Umsatzwachstum 5J in %</t>
        </is>
      </c>
      <c r="B83" s="5" t="inlineStr">
        <is>
          <t>Revenue Growth 5Y in %</t>
        </is>
      </c>
      <c r="C83" t="n">
        <v>24.83</v>
      </c>
      <c r="D83" t="n">
        <v>21.69</v>
      </c>
      <c r="E83" t="n">
        <v>17.43</v>
      </c>
      <c r="F83" t="n">
        <v>13.34</v>
      </c>
      <c r="G83" t="n">
        <v>16.04</v>
      </c>
      <c r="H83" t="n">
        <v>17.78</v>
      </c>
      <c r="I83" t="n">
        <v>14.73</v>
      </c>
      <c r="J83" t="inlineStr">
        <is>
          <t>-</t>
        </is>
      </c>
      <c r="K83" t="inlineStr">
        <is>
          <t>-</t>
        </is>
      </c>
      <c r="L83" t="inlineStr">
        <is>
          <t>-</t>
        </is>
      </c>
      <c r="M83" t="inlineStr">
        <is>
          <t>-</t>
        </is>
      </c>
      <c r="N83" t="inlineStr">
        <is>
          <t>-</t>
        </is>
      </c>
      <c r="O83" t="inlineStr">
        <is>
          <t>-</t>
        </is>
      </c>
    </row>
    <row r="84">
      <c r="A84" s="5" t="inlineStr">
        <is>
          <t>Umsatzwachstum 10J in %</t>
        </is>
      </c>
      <c r="B84" s="5" t="inlineStr">
        <is>
          <t>Revenue Growth 10Y in %</t>
        </is>
      </c>
      <c r="C84" t="n">
        <v>21.3</v>
      </c>
      <c r="D84" t="n">
        <v>18.21</v>
      </c>
      <c r="E84" t="inlineStr">
        <is>
          <t>-</t>
        </is>
      </c>
      <c r="F84" t="inlineStr">
        <is>
          <t>-</t>
        </is>
      </c>
      <c r="G84" t="inlineStr">
        <is>
          <t>-</t>
        </is>
      </c>
      <c r="H84" t="inlineStr">
        <is>
          <t>-</t>
        </is>
      </c>
      <c r="I84" t="inlineStr">
        <is>
          <t>-</t>
        </is>
      </c>
      <c r="J84" t="inlineStr">
        <is>
          <t>-</t>
        </is>
      </c>
      <c r="K84" t="inlineStr">
        <is>
          <t>-</t>
        </is>
      </c>
      <c r="L84" t="inlineStr">
        <is>
          <t>-</t>
        </is>
      </c>
      <c r="M84" t="inlineStr">
        <is>
          <t>-</t>
        </is>
      </c>
      <c r="N84" t="inlineStr">
        <is>
          <t>-</t>
        </is>
      </c>
      <c r="O84" t="inlineStr">
        <is>
          <t>-</t>
        </is>
      </c>
    </row>
    <row r="85">
      <c r="A85" s="5" t="inlineStr">
        <is>
          <t>Gewinnwachstum 1J in %</t>
        </is>
      </c>
      <c r="B85" s="5" t="inlineStr">
        <is>
          <t>Earnings Growth 1Y in %</t>
        </is>
      </c>
      <c r="C85" t="n">
        <v>8.44</v>
      </c>
      <c r="D85" t="n">
        <v>22.28</v>
      </c>
      <c r="E85" t="n">
        <v>2.22</v>
      </c>
      <c r="F85" t="n">
        <v>13.21</v>
      </c>
      <c r="G85" t="n">
        <v>169.49</v>
      </c>
      <c r="H85" t="n">
        <v>90.31999999999999</v>
      </c>
      <c r="I85" t="n">
        <v>-487.5</v>
      </c>
      <c r="J85" t="n">
        <v>-121.62</v>
      </c>
      <c r="K85" t="n">
        <v>12.12</v>
      </c>
      <c r="L85" t="n">
        <v>-1200</v>
      </c>
      <c r="M85" t="inlineStr">
        <is>
          <t>-</t>
        </is>
      </c>
      <c r="N85" t="inlineStr">
        <is>
          <t>-</t>
        </is>
      </c>
      <c r="O85" t="inlineStr">
        <is>
          <t>-</t>
        </is>
      </c>
    </row>
    <row r="86">
      <c r="A86" s="5" t="inlineStr">
        <is>
          <t>Gewinnwachstum 3J in %</t>
        </is>
      </c>
      <c r="B86" s="5" t="inlineStr">
        <is>
          <t>Earnings Growth 3Y in %</t>
        </is>
      </c>
      <c r="C86" t="n">
        <v>10.98</v>
      </c>
      <c r="D86" t="n">
        <v>12.57</v>
      </c>
      <c r="E86" t="n">
        <v>61.64</v>
      </c>
      <c r="F86" t="n">
        <v>91.01000000000001</v>
      </c>
      <c r="G86" t="n">
        <v>-75.90000000000001</v>
      </c>
      <c r="H86" t="n">
        <v>-172.93</v>
      </c>
      <c r="I86" t="n">
        <v>-199</v>
      </c>
      <c r="J86" t="n">
        <v>-436.5</v>
      </c>
      <c r="K86" t="n">
        <v>-395.96</v>
      </c>
      <c r="L86" t="inlineStr">
        <is>
          <t>-</t>
        </is>
      </c>
      <c r="M86" t="inlineStr">
        <is>
          <t>-</t>
        </is>
      </c>
      <c r="N86" t="inlineStr">
        <is>
          <t>-</t>
        </is>
      </c>
      <c r="O86" t="inlineStr">
        <is>
          <t>-</t>
        </is>
      </c>
    </row>
    <row r="87">
      <c r="A87" s="5" t="inlineStr">
        <is>
          <t>Gewinnwachstum 5J in %</t>
        </is>
      </c>
      <c r="B87" s="5" t="inlineStr">
        <is>
          <t>Earnings Growth 5Y in %</t>
        </is>
      </c>
      <c r="C87" t="n">
        <v>43.13</v>
      </c>
      <c r="D87" t="n">
        <v>59.5</v>
      </c>
      <c r="E87" t="n">
        <v>-42.45</v>
      </c>
      <c r="F87" t="n">
        <v>-67.22</v>
      </c>
      <c r="G87" t="n">
        <v>-67.44</v>
      </c>
      <c r="H87" t="n">
        <v>-341.34</v>
      </c>
      <c r="I87" t="n">
        <v>-359.4</v>
      </c>
      <c r="J87" t="inlineStr">
        <is>
          <t>-</t>
        </is>
      </c>
      <c r="K87" t="inlineStr">
        <is>
          <t>-</t>
        </is>
      </c>
      <c r="L87" t="inlineStr">
        <is>
          <t>-</t>
        </is>
      </c>
      <c r="M87" t="inlineStr">
        <is>
          <t>-</t>
        </is>
      </c>
      <c r="N87" t="inlineStr">
        <is>
          <t>-</t>
        </is>
      </c>
      <c r="O87" t="inlineStr">
        <is>
          <t>-</t>
        </is>
      </c>
    </row>
    <row r="88">
      <c r="A88" s="5" t="inlineStr">
        <is>
          <t>Gewinnwachstum 10J in %</t>
        </is>
      </c>
      <c r="B88" s="5" t="inlineStr">
        <is>
          <t>Earnings Growth 10Y in %</t>
        </is>
      </c>
      <c r="C88" t="n">
        <v>-149.1</v>
      </c>
      <c r="D88" t="n">
        <v>-149.95</v>
      </c>
      <c r="E88" t="inlineStr">
        <is>
          <t>-</t>
        </is>
      </c>
      <c r="F88" t="inlineStr">
        <is>
          <t>-</t>
        </is>
      </c>
      <c r="G88" t="inlineStr">
        <is>
          <t>-</t>
        </is>
      </c>
      <c r="H88" t="inlineStr">
        <is>
          <t>-</t>
        </is>
      </c>
      <c r="I88" t="inlineStr">
        <is>
          <t>-</t>
        </is>
      </c>
      <c r="J88" t="inlineStr">
        <is>
          <t>-</t>
        </is>
      </c>
      <c r="K88" t="inlineStr">
        <is>
          <t>-</t>
        </is>
      </c>
      <c r="L88" t="inlineStr">
        <is>
          <t>-</t>
        </is>
      </c>
      <c r="M88" t="inlineStr">
        <is>
          <t>-</t>
        </is>
      </c>
      <c r="N88" t="inlineStr">
        <is>
          <t>-</t>
        </is>
      </c>
      <c r="O88" t="inlineStr">
        <is>
          <t>-</t>
        </is>
      </c>
    </row>
    <row r="89">
      <c r="A89" s="5" t="inlineStr">
        <is>
          <t>PEG Ratio</t>
        </is>
      </c>
      <c r="B89" s="5" t="inlineStr">
        <is>
          <t>KGW Kurs/Gewinn/Wachstum</t>
        </is>
      </c>
      <c r="C89" t="n">
        <v>1.87</v>
      </c>
      <c r="D89" t="n">
        <v>0.68</v>
      </c>
      <c r="E89" t="n">
        <v>-1.1</v>
      </c>
      <c r="F89" t="n">
        <v>-0.35</v>
      </c>
      <c r="G89" t="n">
        <v>-0.46</v>
      </c>
      <c r="H89" t="n">
        <v>-0.04</v>
      </c>
      <c r="I89" t="n">
        <v>-0.05</v>
      </c>
      <c r="J89" t="inlineStr">
        <is>
          <t>-</t>
        </is>
      </c>
      <c r="K89" t="inlineStr">
        <is>
          <t>-</t>
        </is>
      </c>
      <c r="L89" t="inlineStr">
        <is>
          <t>-</t>
        </is>
      </c>
      <c r="M89" t="inlineStr">
        <is>
          <t>-</t>
        </is>
      </c>
      <c r="N89" t="inlineStr">
        <is>
          <t>-</t>
        </is>
      </c>
      <c r="O89" t="inlineStr">
        <is>
          <t>-</t>
        </is>
      </c>
    </row>
    <row r="90">
      <c r="A90" s="5" t="inlineStr">
        <is>
          <t>EBIT-Wachstum 1J in %</t>
        </is>
      </c>
      <c r="B90" s="5" t="inlineStr">
        <is>
          <t>EBIT Growth 1Y in %</t>
        </is>
      </c>
      <c r="C90" t="n">
        <v>12.63</v>
      </c>
      <c r="D90" t="n">
        <v>25.75</v>
      </c>
      <c r="E90" t="n">
        <v>0.43</v>
      </c>
      <c r="F90" t="n">
        <v>20.21</v>
      </c>
      <c r="G90" t="n">
        <v>144.3</v>
      </c>
      <c r="H90" t="n">
        <v>97.5</v>
      </c>
      <c r="I90" t="n">
        <v>25</v>
      </c>
      <c r="J90" t="n">
        <v>-45.76</v>
      </c>
      <c r="K90" t="n">
        <v>-7.81</v>
      </c>
      <c r="L90" t="n">
        <v>433.33</v>
      </c>
      <c r="M90" t="n">
        <v>-76</v>
      </c>
      <c r="N90" t="inlineStr">
        <is>
          <t>-</t>
        </is>
      </c>
      <c r="O90" t="inlineStr">
        <is>
          <t>-</t>
        </is>
      </c>
    </row>
    <row r="91">
      <c r="A91" s="5" t="inlineStr">
        <is>
          <t>EBIT-Wachstum 3J in %</t>
        </is>
      </c>
      <c r="B91" s="5" t="inlineStr">
        <is>
          <t>EBIT Growth 3Y in %</t>
        </is>
      </c>
      <c r="C91" t="n">
        <v>12.94</v>
      </c>
      <c r="D91" t="n">
        <v>15.46</v>
      </c>
      <c r="E91" t="n">
        <v>54.98</v>
      </c>
      <c r="F91" t="n">
        <v>87.34</v>
      </c>
      <c r="G91" t="n">
        <v>88.93000000000001</v>
      </c>
      <c r="H91" t="n">
        <v>25.58</v>
      </c>
      <c r="I91" t="n">
        <v>-9.52</v>
      </c>
      <c r="J91" t="n">
        <v>126.59</v>
      </c>
      <c r="K91" t="n">
        <v>116.51</v>
      </c>
      <c r="L91" t="inlineStr">
        <is>
          <t>-</t>
        </is>
      </c>
      <c r="M91" t="inlineStr">
        <is>
          <t>-</t>
        </is>
      </c>
      <c r="N91" t="inlineStr">
        <is>
          <t>-</t>
        </is>
      </c>
      <c r="O91" t="inlineStr">
        <is>
          <t>-</t>
        </is>
      </c>
    </row>
    <row r="92">
      <c r="A92" s="5" t="inlineStr">
        <is>
          <t>EBIT-Wachstum 5J in %</t>
        </is>
      </c>
      <c r="B92" s="5" t="inlineStr">
        <is>
          <t>EBIT Growth 5Y in %</t>
        </is>
      </c>
      <c r="C92" t="n">
        <v>40.66</v>
      </c>
      <c r="D92" t="n">
        <v>57.64</v>
      </c>
      <c r="E92" t="n">
        <v>57.49</v>
      </c>
      <c r="F92" t="n">
        <v>48.25</v>
      </c>
      <c r="G92" t="n">
        <v>42.65</v>
      </c>
      <c r="H92" t="n">
        <v>100.45</v>
      </c>
      <c r="I92" t="n">
        <v>65.75</v>
      </c>
      <c r="J92" t="inlineStr">
        <is>
          <t>-</t>
        </is>
      </c>
      <c r="K92" t="inlineStr">
        <is>
          <t>-</t>
        </is>
      </c>
      <c r="L92" t="inlineStr">
        <is>
          <t>-</t>
        </is>
      </c>
      <c r="M92" t="inlineStr">
        <is>
          <t>-</t>
        </is>
      </c>
      <c r="N92" t="inlineStr">
        <is>
          <t>-</t>
        </is>
      </c>
      <c r="O92" t="inlineStr">
        <is>
          <t>-</t>
        </is>
      </c>
    </row>
    <row r="93">
      <c r="A93" s="5" t="inlineStr">
        <is>
          <t>EBIT-Wachstum 10J in %</t>
        </is>
      </c>
      <c r="B93" s="5" t="inlineStr">
        <is>
          <t>EBIT Growth 10Y in %</t>
        </is>
      </c>
      <c r="C93" t="n">
        <v>70.56</v>
      </c>
      <c r="D93" t="n">
        <v>61.7</v>
      </c>
      <c r="E93" t="inlineStr">
        <is>
          <t>-</t>
        </is>
      </c>
      <c r="F93" t="inlineStr">
        <is>
          <t>-</t>
        </is>
      </c>
      <c r="G93" t="inlineStr">
        <is>
          <t>-</t>
        </is>
      </c>
      <c r="H93" t="inlineStr">
        <is>
          <t>-</t>
        </is>
      </c>
      <c r="I93" t="inlineStr">
        <is>
          <t>-</t>
        </is>
      </c>
      <c r="J93" t="inlineStr">
        <is>
          <t>-</t>
        </is>
      </c>
      <c r="K93" t="inlineStr">
        <is>
          <t>-</t>
        </is>
      </c>
      <c r="L93" t="inlineStr">
        <is>
          <t>-</t>
        </is>
      </c>
      <c r="M93" t="inlineStr">
        <is>
          <t>-</t>
        </is>
      </c>
      <c r="N93" t="inlineStr">
        <is>
          <t>-</t>
        </is>
      </c>
      <c r="O93" t="inlineStr">
        <is>
          <t>-</t>
        </is>
      </c>
    </row>
    <row r="94">
      <c r="A94" s="5" t="inlineStr">
        <is>
          <t>Op.Cashflow Wachstum 1J in %</t>
        </is>
      </c>
      <c r="B94" s="5" t="inlineStr">
        <is>
          <t>Op.Cashflow Wachstum 1Y in %</t>
        </is>
      </c>
      <c r="C94" t="n">
        <v>83.09</v>
      </c>
      <c r="D94" t="n">
        <v>-77.70999999999999</v>
      </c>
      <c r="E94" t="n">
        <v>350.73</v>
      </c>
      <c r="F94" t="n">
        <v>28.85</v>
      </c>
      <c r="G94" t="n">
        <v>108.48</v>
      </c>
      <c r="H94" t="n">
        <v>51.35</v>
      </c>
      <c r="I94" t="n">
        <v>-12.3</v>
      </c>
      <c r="J94" t="n">
        <v>-28.87</v>
      </c>
      <c r="K94" t="n">
        <v>62.78</v>
      </c>
      <c r="L94" t="n">
        <v>-26.94</v>
      </c>
      <c r="M94" t="n">
        <v>14.16</v>
      </c>
      <c r="N94" t="inlineStr">
        <is>
          <t>-</t>
        </is>
      </c>
      <c r="O94" t="inlineStr">
        <is>
          <t>-</t>
        </is>
      </c>
    </row>
    <row r="95">
      <c r="A95" s="5" t="inlineStr">
        <is>
          <t>Op.Cashflow Wachstum 3J in %</t>
        </is>
      </c>
      <c r="B95" s="5" t="inlineStr">
        <is>
          <t>Op.Cashflow Wachstum 3Y in %</t>
        </is>
      </c>
      <c r="C95" t="n">
        <v>118.7</v>
      </c>
      <c r="D95" t="n">
        <v>100.62</v>
      </c>
      <c r="E95" t="n">
        <v>162.69</v>
      </c>
      <c r="F95" t="n">
        <v>62.89</v>
      </c>
      <c r="G95" t="n">
        <v>49.18</v>
      </c>
      <c r="H95" t="n">
        <v>3.39</v>
      </c>
      <c r="I95" t="n">
        <v>7.2</v>
      </c>
      <c r="J95" t="n">
        <v>2.32</v>
      </c>
      <c r="K95" t="n">
        <v>16.67</v>
      </c>
      <c r="L95" t="inlineStr">
        <is>
          <t>-</t>
        </is>
      </c>
      <c r="M95" t="inlineStr">
        <is>
          <t>-</t>
        </is>
      </c>
      <c r="N95" t="inlineStr">
        <is>
          <t>-</t>
        </is>
      </c>
      <c r="O95" t="inlineStr">
        <is>
          <t>-</t>
        </is>
      </c>
    </row>
    <row r="96">
      <c r="A96" s="5" t="inlineStr">
        <is>
          <t>Op.Cashflow Wachstum 5J in %</t>
        </is>
      </c>
      <c r="B96" s="5" t="inlineStr">
        <is>
          <t>Op.Cashflow Wachstum 5Y in %</t>
        </is>
      </c>
      <c r="C96" t="n">
        <v>98.69</v>
      </c>
      <c r="D96" t="n">
        <v>92.34</v>
      </c>
      <c r="E96" t="n">
        <v>105.42</v>
      </c>
      <c r="F96" t="n">
        <v>29.5</v>
      </c>
      <c r="G96" t="n">
        <v>36.29</v>
      </c>
      <c r="H96" t="n">
        <v>9.199999999999999</v>
      </c>
      <c r="I96" t="n">
        <v>1.77</v>
      </c>
      <c r="J96" t="inlineStr">
        <is>
          <t>-</t>
        </is>
      </c>
      <c r="K96" t="inlineStr">
        <is>
          <t>-</t>
        </is>
      </c>
      <c r="L96" t="inlineStr">
        <is>
          <t>-</t>
        </is>
      </c>
      <c r="M96" t="inlineStr">
        <is>
          <t>-</t>
        </is>
      </c>
      <c r="N96" t="inlineStr">
        <is>
          <t>-</t>
        </is>
      </c>
      <c r="O96" t="inlineStr">
        <is>
          <t>-</t>
        </is>
      </c>
    </row>
    <row r="97">
      <c r="A97" s="5" t="inlineStr">
        <is>
          <t>Op.Cashflow Wachstum 10J in %</t>
        </is>
      </c>
      <c r="B97" s="5" t="inlineStr">
        <is>
          <t>Op.Cashflow Wachstum 10Y in %</t>
        </is>
      </c>
      <c r="C97" t="n">
        <v>53.95</v>
      </c>
      <c r="D97" t="n">
        <v>47.05</v>
      </c>
      <c r="E97" t="inlineStr">
        <is>
          <t>-</t>
        </is>
      </c>
      <c r="F97" t="inlineStr">
        <is>
          <t>-</t>
        </is>
      </c>
      <c r="G97" t="inlineStr">
        <is>
          <t>-</t>
        </is>
      </c>
      <c r="H97" t="inlineStr">
        <is>
          <t>-</t>
        </is>
      </c>
      <c r="I97" t="inlineStr">
        <is>
          <t>-</t>
        </is>
      </c>
      <c r="J97" t="inlineStr">
        <is>
          <t>-</t>
        </is>
      </c>
      <c r="K97" t="inlineStr">
        <is>
          <t>-</t>
        </is>
      </c>
      <c r="L97" t="inlineStr">
        <is>
          <t>-</t>
        </is>
      </c>
      <c r="M97" t="inlineStr">
        <is>
          <t>-</t>
        </is>
      </c>
      <c r="N97" t="inlineStr">
        <is>
          <t>-</t>
        </is>
      </c>
      <c r="O97" t="inlineStr">
        <is>
          <t>-</t>
        </is>
      </c>
    </row>
    <row r="98">
      <c r="A98" s="5" t="inlineStr">
        <is>
          <t>Working Capital in Mio</t>
        </is>
      </c>
      <c r="B98" s="5" t="inlineStr">
        <is>
          <t>Working Capital in M</t>
        </is>
      </c>
      <c r="C98" t="n">
        <v>5.3</v>
      </c>
      <c r="D98" t="n">
        <v>22.6</v>
      </c>
      <c r="E98" t="n">
        <v>30.8</v>
      </c>
      <c r="F98" t="n">
        <v>20.4</v>
      </c>
      <c r="G98" t="n">
        <v>21.3</v>
      </c>
      <c r="H98" t="n">
        <v>11.7</v>
      </c>
      <c r="I98" t="n">
        <v>8.199999999999999</v>
      </c>
      <c r="J98" t="n">
        <v>9.199999999999999</v>
      </c>
      <c r="K98" t="n">
        <v>6.5</v>
      </c>
      <c r="L98" t="n">
        <v>10.9</v>
      </c>
      <c r="M98" t="n">
        <v>13</v>
      </c>
      <c r="N98" t="n">
        <v>16.6</v>
      </c>
      <c r="O98" t="inlineStr">
        <is>
          <t>-</t>
        </is>
      </c>
      <c r="P98" t="inlineStr">
        <is>
          <t>-</t>
        </is>
      </c>
    </row>
  </sheetData>
  <pageMargins bottom="1" footer="0.5" header="0.5" left="0.75" right="0.75" top="1"/>
</worksheet>
</file>

<file path=xl/worksheets/sheet31.xml><?xml version="1.0" encoding="utf-8"?>
<worksheet xmlns="http://schemas.openxmlformats.org/spreadsheetml/2006/main">
  <sheetPr>
    <outlinePr summaryBelow="1" summaryRight="1"/>
    <pageSetUpPr/>
  </sheetPr>
  <dimension ref="A1:V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21"/>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s>
  <sheetData>
    <row r="1">
      <c r="A1" s="1" t="inlineStr">
        <is>
          <t xml:space="preserve">INDUS HOLDING </t>
        </is>
      </c>
      <c r="B1" s="2" t="inlineStr">
        <is>
          <t>WKN: 620010  ISIN: DE0006200108  Symbol:INH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1989</t>
        </is>
      </c>
      <c r="C4" s="5" t="inlineStr">
        <is>
          <t>Telefon / Phone</t>
        </is>
      </c>
      <c r="D4" s="5" t="inlineStr"/>
      <c r="E4" t="inlineStr">
        <is>
          <t>+49-2204-4000-0</t>
        </is>
      </c>
      <c r="G4" t="inlineStr">
        <is>
          <t>20.02.2020</t>
        </is>
      </c>
      <c r="H4" t="inlineStr">
        <is>
          <t>Preliminary Results</t>
        </is>
      </c>
      <c r="J4" t="inlineStr">
        <is>
          <t>Versicherungskammer Bayern</t>
        </is>
      </c>
      <c r="L4" t="inlineStr">
        <is>
          <t>19,40%</t>
        </is>
      </c>
    </row>
    <row r="5">
      <c r="A5" s="5" t="inlineStr">
        <is>
          <t>Ticker</t>
        </is>
      </c>
      <c r="B5" t="inlineStr">
        <is>
          <t>INH</t>
        </is>
      </c>
      <c r="C5" s="5" t="inlineStr">
        <is>
          <t>Fax</t>
        </is>
      </c>
      <c r="D5" s="5" t="inlineStr"/>
      <c r="E5" t="inlineStr">
        <is>
          <t>+49-2204-4000-20</t>
        </is>
      </c>
      <c r="G5" t="inlineStr">
        <is>
          <t>30.03.2020</t>
        </is>
      </c>
      <c r="H5" t="inlineStr">
        <is>
          <t>Publication Of Annual Report</t>
        </is>
      </c>
      <c r="J5" t="inlineStr">
        <is>
          <t>Legitimationsaktionäre</t>
        </is>
      </c>
      <c r="L5" t="inlineStr">
        <is>
          <t>5,80%</t>
        </is>
      </c>
    </row>
    <row r="6">
      <c r="A6" s="5" t="inlineStr">
        <is>
          <t>Gelistet Seit / Listed Since</t>
        </is>
      </c>
      <c r="B6" t="inlineStr">
        <is>
          <t>13.09.1995</t>
        </is>
      </c>
      <c r="C6" s="5" t="inlineStr">
        <is>
          <t>Internet</t>
        </is>
      </c>
      <c r="D6" s="5" t="inlineStr"/>
      <c r="E6" t="inlineStr">
        <is>
          <t>http://www.indus.de</t>
        </is>
      </c>
      <c r="G6" t="inlineStr">
        <is>
          <t>14.05.2020</t>
        </is>
      </c>
      <c r="H6" t="inlineStr">
        <is>
          <t>Result Q1</t>
        </is>
      </c>
      <c r="J6" t="inlineStr">
        <is>
          <t>Epina GmbH &amp; Co. KG</t>
        </is>
      </c>
      <c r="L6" t="inlineStr">
        <is>
          <t>3,01%</t>
        </is>
      </c>
    </row>
    <row r="7">
      <c r="A7" s="5" t="inlineStr">
        <is>
          <t>Nominalwert / Nominal Value</t>
        </is>
      </c>
      <c r="B7" t="inlineStr">
        <is>
          <t>-</t>
        </is>
      </c>
      <c r="C7" s="5" t="inlineStr">
        <is>
          <t>E-Mail</t>
        </is>
      </c>
      <c r="D7" s="5" t="inlineStr"/>
      <c r="E7" t="inlineStr">
        <is>
          <t>indus@indus.de</t>
        </is>
      </c>
      <c r="G7" t="inlineStr">
        <is>
          <t>20.05.2020</t>
        </is>
      </c>
      <c r="H7" t="inlineStr">
        <is>
          <t>Annual General Meeting (Postponed)</t>
        </is>
      </c>
      <c r="J7" t="inlineStr">
        <is>
          <t>Dimensional Holdings Inc.</t>
        </is>
      </c>
      <c r="L7" t="inlineStr">
        <is>
          <t>3,01%</t>
        </is>
      </c>
    </row>
    <row r="8">
      <c r="A8" s="5" t="inlineStr">
        <is>
          <t>Land / Country</t>
        </is>
      </c>
      <c r="B8" t="inlineStr">
        <is>
          <t>Deutschland</t>
        </is>
      </c>
      <c r="C8" s="5" t="inlineStr">
        <is>
          <t>Inv. Relations Telefon / Phone</t>
        </is>
      </c>
      <c r="D8" s="5" t="inlineStr"/>
      <c r="E8" t="inlineStr">
        <is>
          <t>+49-2204-4000-66</t>
        </is>
      </c>
      <c r="G8" t="inlineStr">
        <is>
          <t>11.08.2020</t>
        </is>
      </c>
      <c r="H8" t="inlineStr">
        <is>
          <t>Score Half Year</t>
        </is>
      </c>
      <c r="J8" t="inlineStr">
        <is>
          <t>Freefloat</t>
        </is>
      </c>
      <c r="L8" t="inlineStr">
        <is>
          <t>68,79%</t>
        </is>
      </c>
    </row>
    <row r="9">
      <c r="A9" s="5" t="inlineStr">
        <is>
          <t>Währung / Currency</t>
        </is>
      </c>
      <c r="B9" t="inlineStr">
        <is>
          <t>EUR</t>
        </is>
      </c>
      <c r="C9" s="5" t="inlineStr">
        <is>
          <t>Inv. Relations E-Mail</t>
        </is>
      </c>
      <c r="D9" s="5" t="inlineStr"/>
      <c r="E9" t="inlineStr">
        <is>
          <t>investor.relations@indus.de</t>
        </is>
      </c>
      <c r="G9" t="inlineStr">
        <is>
          <t>12.11.2020</t>
        </is>
      </c>
      <c r="H9" t="inlineStr">
        <is>
          <t>Q3 Earnings</t>
        </is>
      </c>
    </row>
    <row r="10">
      <c r="A10" s="5" t="inlineStr">
        <is>
          <t>Branche / Industry</t>
        </is>
      </c>
      <c r="B10" t="inlineStr">
        <is>
          <t>Holdings</t>
        </is>
      </c>
      <c r="C10" s="5" t="inlineStr">
        <is>
          <t>Kontaktperson / Contact Person</t>
        </is>
      </c>
      <c r="D10" s="5" t="inlineStr"/>
      <c r="E10" t="inlineStr">
        <is>
          <t>Julia Pschribülla</t>
        </is>
      </c>
    </row>
    <row r="11">
      <c r="A11" s="5" t="inlineStr">
        <is>
          <t>Sektor / Sector</t>
        </is>
      </c>
      <c r="B11" t="inlineStr">
        <is>
          <t>Various</t>
        </is>
      </c>
    </row>
    <row r="12">
      <c r="A12" s="5" t="inlineStr">
        <is>
          <t>Typ / Genre</t>
        </is>
      </c>
      <c r="B12" t="inlineStr">
        <is>
          <t>Inhaberaktie</t>
        </is>
      </c>
    </row>
    <row r="13">
      <c r="A13" s="5" t="inlineStr">
        <is>
          <t>Adresse / Address</t>
        </is>
      </c>
      <c r="B13" t="inlineStr">
        <is>
          <t>INDUS Holding AGKölner Straße 32  D-51429 Bergisch Gladbach</t>
        </is>
      </c>
    </row>
    <row r="14">
      <c r="A14" s="5" t="inlineStr">
        <is>
          <t>Management</t>
        </is>
      </c>
      <c r="B14" t="inlineStr">
        <is>
          <t>Dr. Johannes Schmidt, Dr. Jörn Großmann, Axel Meyer, Rudolf Weichert</t>
        </is>
      </c>
    </row>
    <row r="15">
      <c r="A15" s="5" t="inlineStr">
        <is>
          <t>Aufsichtsrat / Board</t>
        </is>
      </c>
      <c r="B15" t="inlineStr">
        <is>
          <t>Jürgen Abromeit, Wolfgang Lemb, Dr. Jürgen Allerkamp, Dr. Dorothee Becker, Dorothee Diehm, Pia Fischinger, Cornelia Holzberger, Gerold Klausmann, Isabella Pfaller, Helmut Späth, Uwe Trinogga, Carl Martin Welcker</t>
        </is>
      </c>
    </row>
    <row r="16">
      <c r="A16" s="5" t="inlineStr">
        <is>
          <t>Beschreibung</t>
        </is>
      </c>
      <c r="B16" t="inlineStr">
        <is>
          <t>INDUS ist eine deutsche Holding AG, die sich auf den Erwerb mittelständischer Unternehmen aus der Produktionsindustrie spezialisiert hat. Unter dem Dach der Holding agieren zahlreiche kleinere und mittlere Unternehmen. Sie werden von INDUS in der Vermarktung ihrer Leistungen und Produkte unterstützt. INDUS kauft dabei ausschließlich Industrieunternehmen, sogenannte Hidden Champions, die in interessanten Nischenmärkten aktiv und innerhalb ihrer jeweiligen Märkte führend sind. Innerhalb ihrer Märkte operieren die einzelnen Firmen eigenständig. Indus konzentriert die eigenen Aufgaben auf Controlling, Rechnungswesen und Finanzierung. Die verschiedenen Beteiligungsgesellschaften sind in der Medizintechnik, Metallverarbeitung, im Maschinen- und Anlagenbau, im Engineering oder im Baugewerbe tätig. Copyright 2014 FINANCE BASE AG</t>
        </is>
      </c>
    </row>
    <row r="17">
      <c r="A17" s="5" t="inlineStr">
        <is>
          <t>Profile</t>
        </is>
      </c>
      <c r="B17" t="inlineStr">
        <is>
          <t>INDUS is a German Holding AG, which specializes in the acquisition of medium-sized companies in the manufacturing industry. Under the umbrella of the holding company act, many small and medium-sized enterprises. They are supported by INDUS in marketing their services and products. INDUS buys exclusively industrial companies, so-called hidden champions who are leading active and within their respective markets in interesting niche markets. Within their markets, the individual companies operate independently. Indus concentrates the own tasks of controlling, accounting and finance. The various subsidiaries are active in medical technology, metal processing, mechanical engineering and plant construction, engineering or construction.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1743</v>
      </c>
      <c r="D20" t="n">
        <v>1711</v>
      </c>
      <c r="E20" t="n">
        <v>1641</v>
      </c>
      <c r="F20" t="n">
        <v>1444</v>
      </c>
      <c r="G20" t="n">
        <v>1389</v>
      </c>
      <c r="H20" t="n">
        <v>1256</v>
      </c>
      <c r="I20" t="n">
        <v>1195</v>
      </c>
      <c r="J20" t="n">
        <v>1105</v>
      </c>
      <c r="K20" t="n">
        <v>1105</v>
      </c>
      <c r="L20" t="n">
        <v>971.6</v>
      </c>
      <c r="M20" t="n">
        <v>769.5</v>
      </c>
      <c r="N20" t="n">
        <v>928.4</v>
      </c>
      <c r="O20" t="n">
        <v>929.8</v>
      </c>
      <c r="P20" t="n">
        <v>849.3</v>
      </c>
      <c r="Q20" t="n">
        <v>735.3</v>
      </c>
      <c r="R20" t="n">
        <v>708.8</v>
      </c>
      <c r="S20" t="n">
        <v>706.2</v>
      </c>
      <c r="T20" t="n">
        <v>680.3</v>
      </c>
      <c r="U20" t="n">
        <v>589.2</v>
      </c>
      <c r="V20" t="n">
        <v>523.6</v>
      </c>
    </row>
    <row r="21">
      <c r="A21" s="5" t="inlineStr">
        <is>
          <t>Operatives Ergebnis (EBIT)</t>
        </is>
      </c>
      <c r="B21" s="5" t="inlineStr">
        <is>
          <t>EBIT Earning Before Interest &amp; Tax</t>
        </is>
      </c>
      <c r="C21" t="n">
        <v>117.9</v>
      </c>
      <c r="D21" t="n">
        <v>134.7</v>
      </c>
      <c r="E21" t="n">
        <v>152.9</v>
      </c>
      <c r="F21" t="n">
        <v>144.9</v>
      </c>
      <c r="G21" t="n">
        <v>136.3</v>
      </c>
      <c r="H21" t="n">
        <v>127</v>
      </c>
      <c r="I21" t="n">
        <v>114.2</v>
      </c>
      <c r="J21" t="n">
        <v>105.4</v>
      </c>
      <c r="K21" t="n">
        <v>110.1</v>
      </c>
      <c r="L21" t="n">
        <v>101.8</v>
      </c>
      <c r="M21" t="n">
        <v>54.6</v>
      </c>
      <c r="N21" t="n">
        <v>87.09999999999999</v>
      </c>
      <c r="O21" t="n">
        <v>101.9</v>
      </c>
      <c r="P21" t="n">
        <v>84.3</v>
      </c>
      <c r="Q21" t="n">
        <v>79.2</v>
      </c>
      <c r="R21" t="n">
        <v>72.2</v>
      </c>
      <c r="S21" t="n">
        <v>68.8</v>
      </c>
      <c r="T21" t="n">
        <v>56</v>
      </c>
      <c r="U21" t="n">
        <v>54.6</v>
      </c>
      <c r="V21" t="n">
        <v>51.9</v>
      </c>
    </row>
    <row r="22">
      <c r="A22" s="5" t="inlineStr">
        <is>
          <t>Finanzergebnis</t>
        </is>
      </c>
      <c r="B22" s="5" t="inlineStr">
        <is>
          <t>Financial Result</t>
        </is>
      </c>
      <c r="C22" t="n">
        <v>-18.9</v>
      </c>
      <c r="D22" t="n">
        <v>-20</v>
      </c>
      <c r="E22" t="n">
        <v>-23.7</v>
      </c>
      <c r="F22" t="n">
        <v>-21.5</v>
      </c>
      <c r="G22" t="n">
        <v>-27</v>
      </c>
      <c r="H22" t="n">
        <v>-26.3</v>
      </c>
      <c r="I22" t="n">
        <v>-20.1</v>
      </c>
      <c r="J22" t="n">
        <v>-20.8</v>
      </c>
      <c r="K22" t="n">
        <v>-21.5</v>
      </c>
      <c r="L22" t="n">
        <v>-27.8</v>
      </c>
      <c r="M22" t="n">
        <v>-27.7</v>
      </c>
      <c r="N22" t="n">
        <v>-30.4</v>
      </c>
      <c r="O22" t="n">
        <v>-25</v>
      </c>
      <c r="P22" t="n">
        <v>-22.8</v>
      </c>
      <c r="Q22" t="n">
        <v>-27.2</v>
      </c>
      <c r="R22" t="n">
        <v>-23.7</v>
      </c>
      <c r="S22" t="n">
        <v>-23.5</v>
      </c>
      <c r="T22" t="n">
        <v>-23.4</v>
      </c>
      <c r="U22" t="n">
        <v>-18.4</v>
      </c>
      <c r="V22" t="n">
        <v>-15.9</v>
      </c>
    </row>
    <row r="23">
      <c r="A23" s="5" t="inlineStr">
        <is>
          <t>Ergebnis vor Steuer (EBT)</t>
        </is>
      </c>
      <c r="B23" s="5" t="inlineStr">
        <is>
          <t>EBT Earning Before Tax</t>
        </is>
      </c>
      <c r="C23" t="n">
        <v>99</v>
      </c>
      <c r="D23" t="n">
        <v>114.7</v>
      </c>
      <c r="E23" t="n">
        <v>129.2</v>
      </c>
      <c r="F23" t="n">
        <v>123.4</v>
      </c>
      <c r="G23" t="n">
        <v>109.3</v>
      </c>
      <c r="H23" t="n">
        <v>100.7</v>
      </c>
      <c r="I23" t="n">
        <v>94.09999999999999</v>
      </c>
      <c r="J23" t="n">
        <v>84.59999999999999</v>
      </c>
      <c r="K23" t="n">
        <v>88.59999999999999</v>
      </c>
      <c r="L23" t="n">
        <v>74</v>
      </c>
      <c r="M23" t="n">
        <v>26.9</v>
      </c>
      <c r="N23" t="n">
        <v>56.7</v>
      </c>
      <c r="O23" t="n">
        <v>76.90000000000001</v>
      </c>
      <c r="P23" t="n">
        <v>61.5</v>
      </c>
      <c r="Q23" t="n">
        <v>52</v>
      </c>
      <c r="R23" t="n">
        <v>48.5</v>
      </c>
      <c r="S23" t="n">
        <v>45.3</v>
      </c>
      <c r="T23" t="n">
        <v>32.6</v>
      </c>
      <c r="U23" t="n">
        <v>36.2</v>
      </c>
      <c r="V23" t="n">
        <v>36</v>
      </c>
    </row>
    <row r="24">
      <c r="A24" s="5" t="inlineStr">
        <is>
          <t>Steuern auf Einkommen und Ertrag</t>
        </is>
      </c>
      <c r="B24" s="5" t="inlineStr">
        <is>
          <t>Taxes on income and earnings</t>
        </is>
      </c>
      <c r="C24" t="n">
        <v>38.9</v>
      </c>
      <c r="D24" t="n">
        <v>43.5</v>
      </c>
      <c r="E24" t="n">
        <v>46.1</v>
      </c>
      <c r="F24" t="n">
        <v>43</v>
      </c>
      <c r="G24" t="n">
        <v>41</v>
      </c>
      <c r="H24" t="n">
        <v>33.4</v>
      </c>
      <c r="I24" t="n">
        <v>30.1</v>
      </c>
      <c r="J24" t="n">
        <v>29.7</v>
      </c>
      <c r="K24" t="n">
        <v>32.9</v>
      </c>
      <c r="L24" t="n">
        <v>25.3</v>
      </c>
      <c r="M24" t="n">
        <v>12.2</v>
      </c>
      <c r="N24" t="n">
        <v>26.2</v>
      </c>
      <c r="O24" t="n">
        <v>26.6</v>
      </c>
      <c r="P24" t="n">
        <v>29.9</v>
      </c>
      <c r="Q24" t="n">
        <v>23.9</v>
      </c>
      <c r="R24" t="n">
        <v>20.7</v>
      </c>
      <c r="S24" t="n">
        <v>18.9</v>
      </c>
      <c r="T24" t="n">
        <v>14.8</v>
      </c>
      <c r="U24" t="n">
        <v>8.300000000000001</v>
      </c>
      <c r="V24" t="n">
        <v>13.7</v>
      </c>
    </row>
    <row r="25">
      <c r="A25" s="5" t="inlineStr">
        <is>
          <t>Ergebnis nach Steuer</t>
        </is>
      </c>
      <c r="B25" s="5" t="inlineStr">
        <is>
          <t>Earnings after tax</t>
        </is>
      </c>
      <c r="C25" t="n">
        <v>60.1</v>
      </c>
      <c r="D25" t="n">
        <v>71.2</v>
      </c>
      <c r="E25" t="n">
        <v>83.09999999999999</v>
      </c>
      <c r="F25" t="n">
        <v>80</v>
      </c>
      <c r="G25" t="n">
        <v>68.3</v>
      </c>
      <c r="H25" t="n">
        <v>67.3</v>
      </c>
      <c r="I25" t="n">
        <v>64</v>
      </c>
      <c r="J25" t="n">
        <v>54.9</v>
      </c>
      <c r="K25" t="n">
        <v>55.6</v>
      </c>
      <c r="L25" t="n">
        <v>48.7</v>
      </c>
      <c r="M25" t="n">
        <v>14.7</v>
      </c>
      <c r="N25" t="n">
        <v>30.5</v>
      </c>
      <c r="O25" t="n">
        <v>50.3</v>
      </c>
      <c r="P25" t="n">
        <v>31.6</v>
      </c>
      <c r="Q25" t="n">
        <v>28.1</v>
      </c>
      <c r="R25" t="n">
        <v>27.8</v>
      </c>
      <c r="S25" t="n">
        <v>26.4</v>
      </c>
      <c r="T25" t="n">
        <v>17.4</v>
      </c>
      <c r="U25" t="n">
        <v>27.4</v>
      </c>
      <c r="V25" t="n">
        <v>21.7</v>
      </c>
    </row>
    <row r="26">
      <c r="A26" s="5" t="inlineStr">
        <is>
          <t>Minderheitenanteil</t>
        </is>
      </c>
      <c r="B26" s="5" t="inlineStr">
        <is>
          <t>Minority Share</t>
        </is>
      </c>
      <c r="C26" t="n">
        <v>-0.6</v>
      </c>
      <c r="D26" t="n">
        <v>-0.3</v>
      </c>
      <c r="E26" t="n">
        <v>-0.7</v>
      </c>
      <c r="F26" t="n">
        <v>-0.4</v>
      </c>
      <c r="G26" t="n">
        <v>-0.4</v>
      </c>
      <c r="H26" t="n">
        <v>-0.2</v>
      </c>
      <c r="I26" t="n">
        <v>-0.1</v>
      </c>
      <c r="J26" t="n">
        <v>-0.2</v>
      </c>
      <c r="K26" t="n">
        <v>-0.2</v>
      </c>
      <c r="L26" t="n">
        <v>-0.3</v>
      </c>
      <c r="M26" t="n">
        <v>-0.6</v>
      </c>
      <c r="N26" t="n">
        <v>-0.4</v>
      </c>
      <c r="O26" t="n">
        <v>-1</v>
      </c>
      <c r="P26" t="n">
        <v>-0.7</v>
      </c>
      <c r="Q26" t="n">
        <v>-1.2</v>
      </c>
      <c r="R26" t="n">
        <v>-4.8</v>
      </c>
      <c r="S26" t="n">
        <v>-4.5</v>
      </c>
      <c r="T26" t="n">
        <v>-6.8</v>
      </c>
      <c r="U26" t="n">
        <v>-5.4</v>
      </c>
      <c r="V26" t="n">
        <v>-6.1</v>
      </c>
    </row>
    <row r="27">
      <c r="A27" s="5" t="inlineStr">
        <is>
          <t>Jahresüberschuss/-fehlbetrag</t>
        </is>
      </c>
      <c r="B27" s="5" t="inlineStr">
        <is>
          <t>Net Profit</t>
        </is>
      </c>
      <c r="C27" t="n">
        <v>59.5</v>
      </c>
      <c r="D27" t="n">
        <v>70.90000000000001</v>
      </c>
      <c r="E27" t="n">
        <v>82.3</v>
      </c>
      <c r="F27" t="n">
        <v>80</v>
      </c>
      <c r="G27" t="n">
        <v>67.90000000000001</v>
      </c>
      <c r="H27" t="n">
        <v>63.1</v>
      </c>
      <c r="I27" t="n">
        <v>63.9</v>
      </c>
      <c r="J27" t="n">
        <v>52.1</v>
      </c>
      <c r="K27" t="n">
        <v>55.4</v>
      </c>
      <c r="L27" t="n">
        <v>46.6</v>
      </c>
      <c r="M27" t="n">
        <v>10.8</v>
      </c>
      <c r="N27" t="n">
        <v>27.9</v>
      </c>
      <c r="O27" t="n">
        <v>49.9</v>
      </c>
      <c r="P27" t="n">
        <v>29.1</v>
      </c>
      <c r="Q27" t="n">
        <v>26.9</v>
      </c>
      <c r="R27" t="n">
        <v>19.5</v>
      </c>
      <c r="S27" t="n">
        <v>11.6</v>
      </c>
      <c r="T27" t="n">
        <v>10.5</v>
      </c>
      <c r="U27" t="n">
        <v>22</v>
      </c>
      <c r="V27" t="n">
        <v>17.1</v>
      </c>
    </row>
    <row r="28">
      <c r="A28" s="5" t="inlineStr">
        <is>
          <t>Summe Umlaufvermögen</t>
        </is>
      </c>
      <c r="B28" s="5" t="inlineStr">
        <is>
          <t>Current Assets</t>
        </is>
      </c>
      <c r="C28" t="n">
        <v>750</v>
      </c>
      <c r="D28" t="n">
        <v>751.5</v>
      </c>
      <c r="E28" t="n">
        <v>699.6</v>
      </c>
      <c r="F28" t="n">
        <v>635.9</v>
      </c>
      <c r="G28" t="n">
        <v>591.9</v>
      </c>
      <c r="H28" t="n">
        <v>560.4</v>
      </c>
      <c r="I28" t="n">
        <v>522.8</v>
      </c>
      <c r="J28" t="n">
        <v>472</v>
      </c>
      <c r="K28" t="n">
        <v>464.8</v>
      </c>
      <c r="L28" t="n">
        <v>407.9</v>
      </c>
      <c r="M28" t="n">
        <v>349.3</v>
      </c>
      <c r="N28" t="n">
        <v>381.7</v>
      </c>
      <c r="O28" t="n">
        <v>369.4</v>
      </c>
      <c r="P28" t="n">
        <v>375.5</v>
      </c>
      <c r="Q28" t="n">
        <v>391.1</v>
      </c>
      <c r="R28" t="n">
        <v>370</v>
      </c>
      <c r="S28" t="n">
        <v>359.8</v>
      </c>
      <c r="T28" t="n">
        <v>344.5</v>
      </c>
      <c r="U28" t="n">
        <v>312.1</v>
      </c>
      <c r="V28" t="n">
        <v>260.7</v>
      </c>
    </row>
    <row r="29">
      <c r="A29" s="5" t="inlineStr">
        <is>
          <t>Summe Anlagevermögen</t>
        </is>
      </c>
      <c r="B29" s="5" t="inlineStr">
        <is>
          <t>Fixed Assets</t>
        </is>
      </c>
      <c r="C29" t="n">
        <v>1058</v>
      </c>
      <c r="D29" t="n">
        <v>968.5</v>
      </c>
      <c r="E29" t="n">
        <v>953.6</v>
      </c>
      <c r="F29" t="n">
        <v>885.7</v>
      </c>
      <c r="G29" t="n">
        <v>827.9</v>
      </c>
      <c r="H29" t="n">
        <v>748</v>
      </c>
      <c r="I29" t="n">
        <v>658.1</v>
      </c>
      <c r="J29" t="n">
        <v>580.7</v>
      </c>
      <c r="K29" t="n">
        <v>575.4</v>
      </c>
      <c r="L29" t="n">
        <v>565.2</v>
      </c>
      <c r="M29" t="n">
        <v>564.2</v>
      </c>
      <c r="N29" t="n">
        <v>568.9</v>
      </c>
      <c r="O29" t="n">
        <v>561.9</v>
      </c>
      <c r="P29" t="n">
        <v>524.9</v>
      </c>
      <c r="Q29" t="n">
        <v>524.3</v>
      </c>
      <c r="R29" t="n">
        <v>334</v>
      </c>
      <c r="S29" t="n">
        <v>362.9</v>
      </c>
      <c r="T29" t="n">
        <v>331.4</v>
      </c>
      <c r="U29" t="n">
        <v>279.9</v>
      </c>
      <c r="V29" t="n">
        <v>278.4</v>
      </c>
    </row>
    <row r="30">
      <c r="A30" s="5" t="inlineStr">
        <is>
          <t>Summe Aktiva</t>
        </is>
      </c>
      <c r="B30" s="5" t="inlineStr">
        <is>
          <t>Total Assets</t>
        </is>
      </c>
      <c r="C30" t="n">
        <v>1808</v>
      </c>
      <c r="D30" t="n">
        <v>1720</v>
      </c>
      <c r="E30" t="n">
        <v>1653</v>
      </c>
      <c r="F30" t="n">
        <v>1522</v>
      </c>
      <c r="G30" t="n">
        <v>1420</v>
      </c>
      <c r="H30" t="n">
        <v>1308</v>
      </c>
      <c r="I30" t="n">
        <v>1181</v>
      </c>
      <c r="J30" t="n">
        <v>1053</v>
      </c>
      <c r="K30" t="n">
        <v>1040</v>
      </c>
      <c r="L30" t="n">
        <v>973.1</v>
      </c>
      <c r="M30" t="n">
        <v>913.5</v>
      </c>
      <c r="N30" t="n">
        <v>950.6</v>
      </c>
      <c r="O30" t="n">
        <v>931.3</v>
      </c>
      <c r="P30" t="n">
        <v>900.4</v>
      </c>
      <c r="Q30" t="n">
        <v>915.4</v>
      </c>
      <c r="R30" t="n">
        <v>707.3</v>
      </c>
      <c r="S30" t="n">
        <v>725.8</v>
      </c>
      <c r="T30" t="n">
        <v>678.8</v>
      </c>
      <c r="U30" t="n">
        <v>594.5</v>
      </c>
      <c r="V30" t="n">
        <v>540.5</v>
      </c>
    </row>
    <row r="31">
      <c r="A31" s="5" t="inlineStr">
        <is>
          <t>Summe kurzfristiges Fremdkapital</t>
        </is>
      </c>
      <c r="B31" s="5" t="inlineStr">
        <is>
          <t>Short-Term Debt</t>
        </is>
      </c>
      <c r="C31" t="n">
        <v>418.7</v>
      </c>
      <c r="D31" t="n">
        <v>430</v>
      </c>
      <c r="E31" t="n">
        <v>418.4</v>
      </c>
      <c r="F31" t="n">
        <v>370.7</v>
      </c>
      <c r="G31" t="n">
        <v>328.2</v>
      </c>
      <c r="H31" t="n">
        <v>278.8</v>
      </c>
      <c r="I31" t="n">
        <v>290.2</v>
      </c>
      <c r="J31" t="n">
        <v>264.1</v>
      </c>
      <c r="K31" t="n">
        <v>284.9</v>
      </c>
      <c r="L31" t="n">
        <v>288.3</v>
      </c>
      <c r="M31" t="n">
        <v>258.6</v>
      </c>
      <c r="N31" t="n">
        <v>279.1</v>
      </c>
      <c r="O31" t="n">
        <v>265.9</v>
      </c>
      <c r="P31" t="n">
        <v>233.7</v>
      </c>
      <c r="Q31" t="n">
        <v>315.8</v>
      </c>
      <c r="R31" t="inlineStr">
        <is>
          <t>-</t>
        </is>
      </c>
      <c r="S31" t="inlineStr">
        <is>
          <t>-</t>
        </is>
      </c>
      <c r="T31" t="inlineStr">
        <is>
          <t>-</t>
        </is>
      </c>
      <c r="U31" t="inlineStr">
        <is>
          <t>-</t>
        </is>
      </c>
      <c r="V31" t="inlineStr">
        <is>
          <t>-</t>
        </is>
      </c>
    </row>
    <row r="32">
      <c r="A32" s="5" t="inlineStr">
        <is>
          <t>Summe langfristiges Fremdkapital</t>
        </is>
      </c>
      <c r="B32" s="5" t="inlineStr">
        <is>
          <t>Long-Term Debt</t>
        </is>
      </c>
      <c r="C32" t="n">
        <v>661.7</v>
      </c>
      <c r="D32" t="n">
        <v>580.2</v>
      </c>
      <c r="E32" t="n">
        <v>561</v>
      </c>
      <c r="F32" t="n">
        <v>506.3</v>
      </c>
      <c r="G32" t="n">
        <v>496.1</v>
      </c>
      <c r="H32" t="n">
        <v>479.7</v>
      </c>
      <c r="I32" t="n">
        <v>375.4</v>
      </c>
      <c r="J32" t="n">
        <v>378.5</v>
      </c>
      <c r="K32" t="n">
        <v>373.1</v>
      </c>
      <c r="L32" t="n">
        <v>375.3</v>
      </c>
      <c r="M32" t="n">
        <v>413.2</v>
      </c>
      <c r="N32" t="n">
        <v>424</v>
      </c>
      <c r="O32" t="n">
        <v>431.3</v>
      </c>
      <c r="P32" t="n">
        <v>462.2</v>
      </c>
      <c r="Q32" t="n">
        <v>402.6</v>
      </c>
      <c r="R32" t="inlineStr">
        <is>
          <t>-</t>
        </is>
      </c>
      <c r="S32" t="inlineStr">
        <is>
          <t>-</t>
        </is>
      </c>
      <c r="T32" t="inlineStr">
        <is>
          <t>-</t>
        </is>
      </c>
      <c r="U32" t="inlineStr">
        <is>
          <t>-</t>
        </is>
      </c>
      <c r="V32" t="inlineStr">
        <is>
          <t>-</t>
        </is>
      </c>
    </row>
    <row r="33">
      <c r="A33" s="5" t="inlineStr">
        <is>
          <t>Summe Fremdkapital</t>
        </is>
      </c>
      <c r="B33" s="5" t="inlineStr">
        <is>
          <t>Total Liabilities</t>
        </is>
      </c>
      <c r="C33" t="n">
        <v>1081</v>
      </c>
      <c r="D33" t="n">
        <v>1010</v>
      </c>
      <c r="E33" t="n">
        <v>979.4</v>
      </c>
      <c r="F33" t="n">
        <v>877</v>
      </c>
      <c r="G33" t="n">
        <v>824.3</v>
      </c>
      <c r="H33" t="n">
        <v>758.5</v>
      </c>
      <c r="I33" t="n">
        <v>665.6</v>
      </c>
      <c r="J33" t="n">
        <v>642.6</v>
      </c>
      <c r="K33" t="n">
        <v>658</v>
      </c>
      <c r="L33" t="n">
        <v>663.6</v>
      </c>
      <c r="M33" t="n">
        <v>671.8</v>
      </c>
      <c r="N33" t="n">
        <v>703.2</v>
      </c>
      <c r="O33" t="n">
        <v>697.2</v>
      </c>
      <c r="P33" t="n">
        <v>695.8</v>
      </c>
      <c r="Q33" t="n">
        <v>718.4</v>
      </c>
      <c r="R33" t="n">
        <v>583</v>
      </c>
      <c r="S33" t="n">
        <v>601.3</v>
      </c>
      <c r="T33" t="n">
        <v>541.4</v>
      </c>
      <c r="U33" t="n">
        <v>452</v>
      </c>
      <c r="V33" t="n">
        <v>399.6</v>
      </c>
    </row>
    <row r="34">
      <c r="A34" s="5" t="inlineStr">
        <is>
          <t>Minderheitenanteil</t>
        </is>
      </c>
      <c r="B34" s="5" t="inlineStr">
        <is>
          <t>Minority Share</t>
        </is>
      </c>
      <c r="C34" t="n">
        <v>1.8</v>
      </c>
      <c r="D34" t="n">
        <v>2.7</v>
      </c>
      <c r="E34" t="n">
        <v>2.9</v>
      </c>
      <c r="F34" t="n">
        <v>2.6</v>
      </c>
      <c r="G34" t="n">
        <v>2.7</v>
      </c>
      <c r="H34" t="n">
        <v>2</v>
      </c>
      <c r="I34" t="n">
        <v>0.6</v>
      </c>
      <c r="J34" t="n">
        <v>1.2</v>
      </c>
      <c r="K34" t="n">
        <v>1.5</v>
      </c>
      <c r="L34" t="n">
        <v>1.7</v>
      </c>
      <c r="M34" t="n">
        <v>1.7</v>
      </c>
      <c r="N34" t="n">
        <v>1.1</v>
      </c>
      <c r="O34" t="n">
        <v>2.1</v>
      </c>
      <c r="P34" t="n">
        <v>1.5</v>
      </c>
      <c r="Q34" t="n">
        <v>2.4</v>
      </c>
      <c r="R34" t="n">
        <v>4.8</v>
      </c>
      <c r="S34" t="n">
        <v>3.1</v>
      </c>
      <c r="T34" t="n">
        <v>7.1</v>
      </c>
      <c r="U34" t="n">
        <v>0.8</v>
      </c>
      <c r="V34" t="n">
        <v>0.6</v>
      </c>
    </row>
    <row r="35">
      <c r="A35" s="5" t="inlineStr">
        <is>
          <t>Summe Eigenkapital</t>
        </is>
      </c>
      <c r="B35" s="5" t="inlineStr">
        <is>
          <t>Equity</t>
        </is>
      </c>
      <c r="C35" t="n">
        <v>725.9</v>
      </c>
      <c r="D35" t="n">
        <v>707.1</v>
      </c>
      <c r="E35" t="n">
        <v>670.9</v>
      </c>
      <c r="F35" t="n">
        <v>642</v>
      </c>
      <c r="G35" t="n">
        <v>592.7</v>
      </c>
      <c r="H35" t="n">
        <v>547.9</v>
      </c>
      <c r="I35" t="n">
        <v>514.7</v>
      </c>
      <c r="J35" t="n">
        <v>408.9</v>
      </c>
      <c r="K35" t="n">
        <v>380.6</v>
      </c>
      <c r="L35" t="n">
        <v>307.8</v>
      </c>
      <c r="M35" t="n">
        <v>240</v>
      </c>
      <c r="N35" t="n">
        <v>246.3</v>
      </c>
      <c r="O35" t="n">
        <v>232</v>
      </c>
      <c r="P35" t="n">
        <v>203.1</v>
      </c>
      <c r="Q35" t="n">
        <v>194.6</v>
      </c>
      <c r="R35" t="n">
        <v>119.5</v>
      </c>
      <c r="S35" t="n">
        <v>121.4</v>
      </c>
      <c r="T35" t="n">
        <v>130.3</v>
      </c>
      <c r="U35" t="n">
        <v>141.7</v>
      </c>
      <c r="V35" t="n">
        <v>140.3</v>
      </c>
    </row>
    <row r="36">
      <c r="A36" s="5" t="inlineStr">
        <is>
          <t>Summe Passiva</t>
        </is>
      </c>
      <c r="B36" s="5" t="inlineStr">
        <is>
          <t>Liabilities &amp; Shareholder Equity</t>
        </is>
      </c>
      <c r="C36" t="n">
        <v>1808</v>
      </c>
      <c r="D36" t="n">
        <v>1720</v>
      </c>
      <c r="E36" t="n">
        <v>1653</v>
      </c>
      <c r="F36" t="n">
        <v>1522</v>
      </c>
      <c r="G36" t="n">
        <v>1420</v>
      </c>
      <c r="H36" t="n">
        <v>1308</v>
      </c>
      <c r="I36" t="n">
        <v>1181</v>
      </c>
      <c r="J36" t="n">
        <v>1053</v>
      </c>
      <c r="K36" t="n">
        <v>1040</v>
      </c>
      <c r="L36" t="n">
        <v>973.1</v>
      </c>
      <c r="M36" t="n">
        <v>913.5</v>
      </c>
      <c r="N36" t="n">
        <v>950.6</v>
      </c>
      <c r="O36" t="n">
        <v>931.3</v>
      </c>
      <c r="P36" t="n">
        <v>900.4</v>
      </c>
      <c r="Q36" t="n">
        <v>915.4</v>
      </c>
      <c r="R36" t="n">
        <v>707.3</v>
      </c>
      <c r="S36" t="n">
        <v>725.8</v>
      </c>
      <c r="T36" t="n">
        <v>678.8</v>
      </c>
      <c r="U36" t="n">
        <v>594.5</v>
      </c>
      <c r="V36" t="n">
        <v>540.5</v>
      </c>
    </row>
    <row r="37">
      <c r="A37" s="5" t="inlineStr">
        <is>
          <t>Mio.Aktien im Umlauf</t>
        </is>
      </c>
      <c r="B37" s="5" t="inlineStr">
        <is>
          <t>Million shares outstanding</t>
        </is>
      </c>
      <c r="C37" t="n">
        <v>24.45</v>
      </c>
      <c r="D37" t="n">
        <v>24.45</v>
      </c>
      <c r="E37" t="n">
        <v>24.45</v>
      </c>
      <c r="F37" t="n">
        <v>24.45</v>
      </c>
      <c r="G37" t="n">
        <v>24.45</v>
      </c>
      <c r="H37" t="n">
        <v>24.45</v>
      </c>
      <c r="I37" t="n">
        <v>24.45</v>
      </c>
      <c r="J37" t="n">
        <v>22.23</v>
      </c>
      <c r="K37" t="n">
        <v>22.2</v>
      </c>
      <c r="L37" t="n">
        <v>20.2</v>
      </c>
      <c r="M37" t="n">
        <v>18.4</v>
      </c>
      <c r="N37" t="n">
        <v>18.4</v>
      </c>
      <c r="O37" t="n">
        <v>18</v>
      </c>
      <c r="P37" t="n">
        <v>18</v>
      </c>
      <c r="Q37" t="n">
        <v>18</v>
      </c>
      <c r="R37" t="n">
        <v>18</v>
      </c>
      <c r="S37" t="n">
        <v>18</v>
      </c>
      <c r="T37" t="n">
        <v>18</v>
      </c>
      <c r="U37" t="n">
        <v>18</v>
      </c>
      <c r="V37" t="n">
        <v>18</v>
      </c>
    </row>
    <row r="38">
      <c r="A38" s="5" t="inlineStr">
        <is>
          <t>Ergebnis je Aktie (brutto)</t>
        </is>
      </c>
      <c r="B38" s="5" t="inlineStr">
        <is>
          <t>Earnings per share</t>
        </is>
      </c>
      <c r="C38" t="n">
        <v>4.05</v>
      </c>
      <c r="D38" t="n">
        <v>4.69</v>
      </c>
      <c r="E38" t="n">
        <v>5.28</v>
      </c>
      <c r="F38" t="n">
        <v>5.05</v>
      </c>
      <c r="G38" t="n">
        <v>4.47</v>
      </c>
      <c r="H38" t="n">
        <v>4.12</v>
      </c>
      <c r="I38" t="n">
        <v>3.85</v>
      </c>
      <c r="J38" t="n">
        <v>3.81</v>
      </c>
      <c r="K38" t="n">
        <v>3.99</v>
      </c>
      <c r="L38" t="n">
        <v>3.66</v>
      </c>
      <c r="M38" t="n">
        <v>1.46</v>
      </c>
      <c r="N38" t="n">
        <v>3.08</v>
      </c>
      <c r="O38" t="n">
        <v>4.27</v>
      </c>
      <c r="P38" t="n">
        <v>3.42</v>
      </c>
      <c r="Q38" t="n">
        <v>2.89</v>
      </c>
      <c r="R38" t="n">
        <v>2.69</v>
      </c>
      <c r="S38" t="n">
        <v>2.52</v>
      </c>
      <c r="T38" t="n">
        <v>1.81</v>
      </c>
      <c r="U38" t="n">
        <v>2.01</v>
      </c>
      <c r="V38" t="n">
        <v>2</v>
      </c>
    </row>
    <row r="39">
      <c r="A39" s="5" t="inlineStr">
        <is>
          <t>Ergebnis je Aktie (unverwässert)</t>
        </is>
      </c>
      <c r="B39" s="5" t="inlineStr">
        <is>
          <t>Basic Earnings per share</t>
        </is>
      </c>
      <c r="C39" t="n">
        <v>2.43</v>
      </c>
      <c r="D39" t="n">
        <v>2.9</v>
      </c>
      <c r="E39" t="n">
        <v>3.37</v>
      </c>
      <c r="F39" t="n">
        <v>3.27</v>
      </c>
      <c r="G39" t="n">
        <v>2.78</v>
      </c>
      <c r="H39" t="n">
        <v>2.74</v>
      </c>
      <c r="I39" t="n">
        <v>2.85</v>
      </c>
      <c r="J39" t="n">
        <v>2.46</v>
      </c>
      <c r="K39" t="n">
        <v>2.7</v>
      </c>
      <c r="L39" t="n">
        <v>2.59</v>
      </c>
      <c r="M39" t="n">
        <v>0.89</v>
      </c>
      <c r="N39" t="n">
        <v>1.63</v>
      </c>
      <c r="O39" t="n">
        <v>2.72</v>
      </c>
      <c r="P39" t="n">
        <v>1.72</v>
      </c>
      <c r="Q39" t="n">
        <v>1.5</v>
      </c>
      <c r="R39" t="n">
        <v>1.62</v>
      </c>
      <c r="S39" t="n">
        <v>0.64</v>
      </c>
      <c r="T39" t="n">
        <v>0.58</v>
      </c>
      <c r="U39" t="n">
        <v>1.22</v>
      </c>
      <c r="V39" t="n">
        <v>0.95</v>
      </c>
    </row>
    <row r="40">
      <c r="A40" s="5" t="inlineStr">
        <is>
          <t>Ergebnis je Aktie (verwässert)</t>
        </is>
      </c>
      <c r="B40" s="5" t="inlineStr">
        <is>
          <t>Diluted Earnings per share</t>
        </is>
      </c>
      <c r="C40" t="n">
        <v>2.43</v>
      </c>
      <c r="D40" t="n">
        <v>2.9</v>
      </c>
      <c r="E40" t="n">
        <v>3.37</v>
      </c>
      <c r="F40" t="n">
        <v>3.27</v>
      </c>
      <c r="G40" t="n">
        <v>2.78</v>
      </c>
      <c r="H40" t="n">
        <v>2.74</v>
      </c>
      <c r="I40" t="n">
        <v>2.85</v>
      </c>
      <c r="J40" t="n">
        <v>2.46</v>
      </c>
      <c r="K40" t="n">
        <v>2.7</v>
      </c>
      <c r="L40" t="n">
        <v>2.59</v>
      </c>
      <c r="M40" t="n">
        <v>0.89</v>
      </c>
      <c r="N40" t="n">
        <v>1.63</v>
      </c>
      <c r="O40" t="n">
        <v>2.72</v>
      </c>
      <c r="P40" t="n">
        <v>1.72</v>
      </c>
      <c r="Q40" t="n">
        <v>1.5</v>
      </c>
      <c r="R40" t="n">
        <v>1.62</v>
      </c>
      <c r="S40" t="n">
        <v>0.64</v>
      </c>
      <c r="T40" t="n">
        <v>0.58</v>
      </c>
      <c r="U40" t="n">
        <v>1.22</v>
      </c>
      <c r="V40" t="inlineStr">
        <is>
          <t>-</t>
        </is>
      </c>
    </row>
    <row r="41">
      <c r="A41" s="5" t="inlineStr">
        <is>
          <t>Dividende je Aktie</t>
        </is>
      </c>
      <c r="B41" s="5" t="inlineStr">
        <is>
          <t>Dividend per share</t>
        </is>
      </c>
      <c r="C41" t="n">
        <v>0.8</v>
      </c>
      <c r="D41" t="n">
        <v>1.5</v>
      </c>
      <c r="E41" t="n">
        <v>1.5</v>
      </c>
      <c r="F41" t="n">
        <v>1.35</v>
      </c>
      <c r="G41" t="n">
        <v>1.2</v>
      </c>
      <c r="H41" t="n">
        <v>1.2</v>
      </c>
      <c r="I41" t="n">
        <v>1.1</v>
      </c>
      <c r="J41" t="n">
        <v>1</v>
      </c>
      <c r="K41" t="n">
        <v>1</v>
      </c>
      <c r="L41" t="n">
        <v>0.9</v>
      </c>
      <c r="M41" t="n">
        <v>0.5</v>
      </c>
      <c r="N41" t="n">
        <v>0.8</v>
      </c>
      <c r="O41" t="n">
        <v>1.2</v>
      </c>
      <c r="P41" t="n">
        <v>1.2</v>
      </c>
      <c r="Q41" t="n">
        <v>1.2</v>
      </c>
      <c r="R41" t="n">
        <v>1.18</v>
      </c>
      <c r="S41" t="n">
        <v>1.18</v>
      </c>
      <c r="T41" t="n">
        <v>1.15</v>
      </c>
      <c r="U41" t="n">
        <v>1.15</v>
      </c>
      <c r="V41" t="n">
        <v>1.12</v>
      </c>
    </row>
    <row r="42">
      <c r="A42" s="5" t="inlineStr">
        <is>
          <t>Dividendenausschüttung in Mio</t>
        </is>
      </c>
      <c r="B42" s="5" t="inlineStr">
        <is>
          <t>Dividend Payment in M</t>
        </is>
      </c>
      <c r="C42" t="n">
        <v>19.56</v>
      </c>
      <c r="D42" t="n">
        <v>36.68</v>
      </c>
      <c r="E42" t="n">
        <v>36.68</v>
      </c>
      <c r="F42" t="n">
        <v>33</v>
      </c>
      <c r="G42" t="n">
        <v>29.3</v>
      </c>
      <c r="H42" t="n">
        <v>29.3</v>
      </c>
      <c r="I42" t="n">
        <v>26.9</v>
      </c>
      <c r="J42" t="n">
        <v>22.2</v>
      </c>
      <c r="K42" t="n">
        <v>22.2</v>
      </c>
      <c r="L42" t="n">
        <v>18.2</v>
      </c>
      <c r="M42" t="n">
        <v>9.199999999999999</v>
      </c>
      <c r="N42" t="n">
        <v>14.7</v>
      </c>
      <c r="O42" t="n">
        <v>21.8</v>
      </c>
      <c r="P42" t="n">
        <v>21.6</v>
      </c>
      <c r="Q42" t="n">
        <v>21.6</v>
      </c>
      <c r="R42" t="n">
        <v>21.2</v>
      </c>
      <c r="S42" t="n">
        <v>21.2</v>
      </c>
      <c r="T42" t="n">
        <v>20.7</v>
      </c>
      <c r="U42" t="n">
        <v>20.7</v>
      </c>
      <c r="V42" t="inlineStr">
        <is>
          <t>-</t>
        </is>
      </c>
    </row>
    <row r="43">
      <c r="A43" s="5" t="inlineStr">
        <is>
          <t>Umsatz</t>
        </is>
      </c>
      <c r="B43" s="5" t="inlineStr">
        <is>
          <t>Revenue</t>
        </is>
      </c>
      <c r="C43" t="n">
        <v>71.28</v>
      </c>
      <c r="D43" t="n">
        <v>69.97</v>
      </c>
      <c r="E43" t="n">
        <v>67.09999999999999</v>
      </c>
      <c r="F43" t="n">
        <v>59.07</v>
      </c>
      <c r="G43" t="n">
        <v>56.8</v>
      </c>
      <c r="H43" t="n">
        <v>51.36</v>
      </c>
      <c r="I43" t="n">
        <v>48.88</v>
      </c>
      <c r="J43" t="n">
        <v>49.73</v>
      </c>
      <c r="K43" t="n">
        <v>49.76</v>
      </c>
      <c r="L43" t="n">
        <v>48.1</v>
      </c>
      <c r="M43" t="n">
        <v>41.82</v>
      </c>
      <c r="N43" t="n">
        <v>50.46</v>
      </c>
      <c r="O43" t="n">
        <v>51.66</v>
      </c>
      <c r="P43" t="n">
        <v>47.18</v>
      </c>
      <c r="Q43" t="n">
        <v>40.85</v>
      </c>
      <c r="R43" t="n">
        <v>39.38</v>
      </c>
      <c r="S43" t="n">
        <v>39.23</v>
      </c>
      <c r="T43" t="n">
        <v>37.79</v>
      </c>
      <c r="U43" t="n">
        <v>32.73</v>
      </c>
      <c r="V43" t="n">
        <v>29.09</v>
      </c>
    </row>
    <row r="44">
      <c r="A44" s="5" t="inlineStr">
        <is>
          <t>Buchwert je Aktie</t>
        </is>
      </c>
      <c r="B44" s="5" t="inlineStr">
        <is>
          <t>Book value per share</t>
        </is>
      </c>
      <c r="C44" t="n">
        <v>29.76</v>
      </c>
      <c r="D44" t="n">
        <v>29.03</v>
      </c>
      <c r="E44" t="n">
        <v>27.56</v>
      </c>
      <c r="F44" t="n">
        <v>26.36</v>
      </c>
      <c r="G44" t="n">
        <v>24.35</v>
      </c>
      <c r="H44" t="n">
        <v>22.49</v>
      </c>
      <c r="I44" t="n">
        <v>21.07</v>
      </c>
      <c r="J44" t="n">
        <v>18.45</v>
      </c>
      <c r="K44" t="n">
        <v>17.21</v>
      </c>
      <c r="L44" t="n">
        <v>15.32</v>
      </c>
      <c r="M44" t="n">
        <v>13.14</v>
      </c>
      <c r="N44" t="n">
        <v>13.45</v>
      </c>
      <c r="O44" t="n">
        <v>13.01</v>
      </c>
      <c r="P44" t="n">
        <v>11.37</v>
      </c>
      <c r="Q44" t="n">
        <v>10.94</v>
      </c>
      <c r="R44" t="n">
        <v>6.91</v>
      </c>
      <c r="S44" t="n">
        <v>6.92</v>
      </c>
      <c r="T44" t="n">
        <v>7.63</v>
      </c>
      <c r="U44" t="n">
        <v>7.92</v>
      </c>
      <c r="V44" t="n">
        <v>7.83</v>
      </c>
    </row>
    <row r="45">
      <c r="A45" s="5" t="inlineStr">
        <is>
          <t>Cashflow je Aktie</t>
        </is>
      </c>
      <c r="B45" s="5" t="inlineStr">
        <is>
          <t>Cashflow per share</t>
        </is>
      </c>
      <c r="C45" t="n">
        <v>6.02</v>
      </c>
      <c r="D45" t="n">
        <v>3.06</v>
      </c>
      <c r="E45" t="n">
        <v>5.07</v>
      </c>
      <c r="F45" t="n">
        <v>4.69</v>
      </c>
      <c r="G45" t="n">
        <v>5.35</v>
      </c>
      <c r="H45" t="n">
        <v>3.97</v>
      </c>
      <c r="I45" t="n">
        <v>3.99</v>
      </c>
      <c r="J45" t="n">
        <v>2.06</v>
      </c>
      <c r="K45" t="n">
        <v>4.78</v>
      </c>
      <c r="L45" t="n">
        <v>2.69</v>
      </c>
      <c r="M45" t="n">
        <v>4.19</v>
      </c>
      <c r="N45" t="n">
        <v>4.39</v>
      </c>
      <c r="O45" t="n">
        <v>4.56</v>
      </c>
      <c r="P45" t="n">
        <v>3.38</v>
      </c>
      <c r="Q45" t="n">
        <v>3.16</v>
      </c>
      <c r="R45" t="n">
        <v>4.7</v>
      </c>
      <c r="S45" t="n">
        <v>3.37</v>
      </c>
      <c r="T45" t="n">
        <v>5.24</v>
      </c>
      <c r="U45" t="n">
        <v>1.95</v>
      </c>
      <c r="V45" t="n">
        <v>2.49</v>
      </c>
    </row>
    <row r="46">
      <c r="A46" s="5" t="inlineStr">
        <is>
          <t>Bilanzsumme je Aktie</t>
        </is>
      </c>
      <c r="B46" s="5" t="inlineStr">
        <is>
          <t>Total assets per share</t>
        </is>
      </c>
      <c r="C46" t="n">
        <v>73.95</v>
      </c>
      <c r="D46" t="n">
        <v>70.34</v>
      </c>
      <c r="E46" t="n">
        <v>67.61</v>
      </c>
      <c r="F46" t="n">
        <v>62.23</v>
      </c>
      <c r="G46" t="n">
        <v>58.07</v>
      </c>
      <c r="H46" t="n">
        <v>53.51</v>
      </c>
      <c r="I46" t="n">
        <v>48.3</v>
      </c>
      <c r="J46" t="n">
        <v>47.36</v>
      </c>
      <c r="K46" t="n">
        <v>46.86</v>
      </c>
      <c r="L46" t="n">
        <v>48.17</v>
      </c>
      <c r="M46" t="n">
        <v>49.65</v>
      </c>
      <c r="N46" t="n">
        <v>51.66</v>
      </c>
      <c r="O46" t="n">
        <v>51.74</v>
      </c>
      <c r="P46" t="n">
        <v>50.02</v>
      </c>
      <c r="Q46" t="n">
        <v>50.86</v>
      </c>
      <c r="R46" t="n">
        <v>39.29</v>
      </c>
      <c r="S46" t="n">
        <v>40.32</v>
      </c>
      <c r="T46" t="n">
        <v>37.71</v>
      </c>
      <c r="U46" t="n">
        <v>33.03</v>
      </c>
      <c r="V46" t="n">
        <v>30.03</v>
      </c>
    </row>
    <row r="47">
      <c r="A47" s="5" t="inlineStr">
        <is>
          <t>Personal am Ende des Jahres</t>
        </is>
      </c>
      <c r="B47" s="5" t="inlineStr">
        <is>
          <t>Staff at the end of year</t>
        </is>
      </c>
      <c r="C47" t="n">
        <v>10856</v>
      </c>
      <c r="D47" t="n">
        <v>10714</v>
      </c>
      <c r="E47" t="n">
        <v>10210</v>
      </c>
      <c r="F47" t="n">
        <v>9451</v>
      </c>
      <c r="G47" t="n">
        <v>8334</v>
      </c>
      <c r="H47" t="n">
        <v>7586</v>
      </c>
      <c r="I47" t="n">
        <v>7259</v>
      </c>
      <c r="J47" t="n">
        <v>6859</v>
      </c>
      <c r="K47" t="n">
        <v>6733</v>
      </c>
      <c r="L47" t="n">
        <v>6036</v>
      </c>
      <c r="M47" t="n">
        <v>5371</v>
      </c>
      <c r="N47" t="n">
        <v>5862</v>
      </c>
      <c r="O47" t="n">
        <v>5777</v>
      </c>
      <c r="P47" t="n">
        <v>5174</v>
      </c>
      <c r="Q47" t="n">
        <v>4979</v>
      </c>
      <c r="R47" t="n">
        <v>4641</v>
      </c>
      <c r="S47" t="n">
        <v>4727</v>
      </c>
      <c r="T47" t="n">
        <v>4484</v>
      </c>
      <c r="U47" t="n">
        <v>4053</v>
      </c>
      <c r="V47" t="n">
        <v>3559</v>
      </c>
    </row>
    <row r="48">
      <c r="A48" s="5" t="inlineStr">
        <is>
          <t>Personalaufwand in Mio. EUR</t>
        </is>
      </c>
      <c r="B48" s="5" t="inlineStr">
        <is>
          <t>Personnel expenses in M</t>
        </is>
      </c>
      <c r="C48" t="n">
        <v>527.5</v>
      </c>
      <c r="D48" t="n">
        <v>506.6</v>
      </c>
      <c r="E48" t="n">
        <v>479.7</v>
      </c>
      <c r="F48" t="n">
        <v>430.2</v>
      </c>
      <c r="G48" t="n">
        <v>392</v>
      </c>
      <c r="H48" t="n">
        <v>349</v>
      </c>
      <c r="I48" t="n">
        <v>326.2</v>
      </c>
      <c r="J48" t="n">
        <v>306.5</v>
      </c>
      <c r="K48" t="n">
        <v>929.1</v>
      </c>
      <c r="L48" t="n">
        <v>265.1</v>
      </c>
      <c r="M48" t="n">
        <v>231.5</v>
      </c>
      <c r="N48" t="n">
        <v>245.4</v>
      </c>
      <c r="O48" t="n">
        <v>245.2</v>
      </c>
      <c r="P48" t="n">
        <v>226.4</v>
      </c>
      <c r="Q48" t="n">
        <v>202.5</v>
      </c>
      <c r="R48" t="n">
        <v>185.1</v>
      </c>
      <c r="S48" t="n">
        <v>186</v>
      </c>
      <c r="T48" t="n">
        <v>177.2</v>
      </c>
      <c r="U48" t="n">
        <v>151.5</v>
      </c>
      <c r="V48" t="n">
        <v>131.7</v>
      </c>
    </row>
    <row r="49">
      <c r="A49" s="5" t="inlineStr">
        <is>
          <t>Aufwand je Mitarbeiter in EUR</t>
        </is>
      </c>
      <c r="B49" s="5" t="inlineStr">
        <is>
          <t>Effort per employee</t>
        </is>
      </c>
      <c r="C49" t="n">
        <v>48591</v>
      </c>
      <c r="D49" t="n">
        <v>47284</v>
      </c>
      <c r="E49" t="n">
        <v>46983</v>
      </c>
      <c r="F49" t="n">
        <v>45519</v>
      </c>
      <c r="G49" t="n">
        <v>47036</v>
      </c>
      <c r="H49" t="n">
        <v>46006</v>
      </c>
      <c r="I49" t="n">
        <v>44937</v>
      </c>
      <c r="J49" t="n">
        <v>44686</v>
      </c>
      <c r="K49" t="n">
        <v>137992</v>
      </c>
      <c r="L49" t="n">
        <v>43920</v>
      </c>
      <c r="M49" t="n">
        <v>43102</v>
      </c>
      <c r="N49" t="n">
        <v>41863</v>
      </c>
      <c r="O49" t="n">
        <v>42444</v>
      </c>
      <c r="P49" t="n">
        <v>43757</v>
      </c>
      <c r="Q49" t="n">
        <v>40671</v>
      </c>
      <c r="R49" t="n">
        <v>39884</v>
      </c>
      <c r="S49" t="n">
        <v>39348</v>
      </c>
      <c r="T49" t="n">
        <v>39518</v>
      </c>
      <c r="U49" t="n">
        <v>37380</v>
      </c>
      <c r="V49" t="n">
        <v>37005</v>
      </c>
    </row>
    <row r="50">
      <c r="A50" s="5" t="inlineStr">
        <is>
          <t>Umsatz je Aktie</t>
        </is>
      </c>
      <c r="B50" s="5" t="inlineStr">
        <is>
          <t>Revenue per share</t>
        </is>
      </c>
      <c r="C50" t="n">
        <v>160538</v>
      </c>
      <c r="D50" t="n">
        <v>159678</v>
      </c>
      <c r="E50" t="n">
        <v>160690</v>
      </c>
      <c r="F50" t="n">
        <v>152817</v>
      </c>
      <c r="G50" t="n">
        <v>166650</v>
      </c>
      <c r="H50" t="n">
        <v>165532</v>
      </c>
      <c r="I50" t="n">
        <v>164656</v>
      </c>
      <c r="J50" t="n">
        <v>161142</v>
      </c>
      <c r="K50" t="n">
        <v>164075</v>
      </c>
      <c r="L50" t="n">
        <v>160965</v>
      </c>
      <c r="M50" t="n">
        <v>143269</v>
      </c>
      <c r="N50" t="n">
        <v>158375</v>
      </c>
      <c r="O50" t="n">
        <v>160948</v>
      </c>
      <c r="P50" t="n">
        <v>164147</v>
      </c>
      <c r="Q50" t="n">
        <v>147680</v>
      </c>
      <c r="R50" t="n">
        <v>152725</v>
      </c>
      <c r="S50" t="n">
        <v>149397</v>
      </c>
      <c r="T50" t="n">
        <v>151717</v>
      </c>
      <c r="U50" t="n">
        <v>145373</v>
      </c>
      <c r="V50" t="n">
        <v>147119</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row>
    <row r="52">
      <c r="A52" s="5" t="inlineStr">
        <is>
          <t>Gewinn je Mitarbeiter in EUR</t>
        </is>
      </c>
      <c r="B52" s="5" t="inlineStr">
        <is>
          <t>Earnings per employee</t>
        </is>
      </c>
      <c r="C52" t="n">
        <v>5481</v>
      </c>
      <c r="D52" t="n">
        <v>6618</v>
      </c>
      <c r="E52" t="n">
        <v>8061</v>
      </c>
      <c r="F52" t="n">
        <v>8465</v>
      </c>
      <c r="G52" t="n">
        <v>8147</v>
      </c>
      <c r="H52" t="n">
        <v>8318</v>
      </c>
      <c r="I52" t="n">
        <v>8803</v>
      </c>
      <c r="J52" t="n">
        <v>7596</v>
      </c>
      <c r="K52" t="n">
        <v>8228</v>
      </c>
      <c r="L52" t="n">
        <v>7720</v>
      </c>
      <c r="M52" t="n">
        <v>2011</v>
      </c>
      <c r="N52" t="n">
        <v>4759</v>
      </c>
      <c r="O52" t="n">
        <v>8638</v>
      </c>
      <c r="P52" t="n">
        <v>5624</v>
      </c>
      <c r="Q52" t="n">
        <v>5403</v>
      </c>
      <c r="R52" t="n">
        <v>4202</v>
      </c>
      <c r="S52" t="n">
        <v>2454</v>
      </c>
      <c r="T52" t="n">
        <v>2342</v>
      </c>
      <c r="U52" t="n">
        <v>5428</v>
      </c>
      <c r="V52" t="n">
        <v>4805</v>
      </c>
    </row>
    <row r="53">
      <c r="A53" s="5" t="inlineStr">
        <is>
          <t>KGV (Kurs/Gewinn)</t>
        </is>
      </c>
      <c r="B53" s="5" t="inlineStr">
        <is>
          <t>PE (price/earnings)</t>
        </is>
      </c>
      <c r="C53" t="n">
        <v>16</v>
      </c>
      <c r="D53" t="n">
        <v>13.4</v>
      </c>
      <c r="E53" t="n">
        <v>17.7</v>
      </c>
      <c r="F53" t="n">
        <v>15.8</v>
      </c>
      <c r="G53" t="n">
        <v>16</v>
      </c>
      <c r="H53" t="n">
        <v>13.9</v>
      </c>
      <c r="I53" t="n">
        <v>10.2</v>
      </c>
      <c r="J53" t="n">
        <v>8.199999999999999</v>
      </c>
      <c r="K53" t="n">
        <v>7</v>
      </c>
      <c r="L53" t="n">
        <v>8.5</v>
      </c>
      <c r="M53" t="n">
        <v>13.5</v>
      </c>
      <c r="N53" t="n">
        <v>8.199999999999999</v>
      </c>
      <c r="O53" t="n">
        <v>8.9</v>
      </c>
      <c r="P53" t="n">
        <v>17.2</v>
      </c>
      <c r="Q53" t="n">
        <v>19.6</v>
      </c>
      <c r="R53" t="n">
        <v>13.6</v>
      </c>
      <c r="S53" t="n">
        <v>32</v>
      </c>
      <c r="T53" t="n">
        <v>29.8</v>
      </c>
      <c r="U53" t="n">
        <v>16.5</v>
      </c>
      <c r="V53" t="n">
        <v>24.33</v>
      </c>
    </row>
    <row r="54">
      <c r="A54" s="5" t="inlineStr">
        <is>
          <t>KUV (Kurs/Umsatz)</t>
        </is>
      </c>
      <c r="B54" s="5" t="inlineStr">
        <is>
          <t>PS (price/sales)</t>
        </is>
      </c>
      <c r="C54" t="n">
        <v>0.55</v>
      </c>
      <c r="D54" t="n">
        <v>0.5600000000000001</v>
      </c>
      <c r="E54" t="n">
        <v>0.89</v>
      </c>
      <c r="F54" t="n">
        <v>0.87</v>
      </c>
      <c r="G54" t="n">
        <v>0.78</v>
      </c>
      <c r="H54" t="n">
        <v>0.74</v>
      </c>
      <c r="I54" t="n">
        <v>0.6</v>
      </c>
      <c r="J54" t="n">
        <v>0.41</v>
      </c>
      <c r="K54" t="n">
        <v>0.38</v>
      </c>
      <c r="L54" t="n">
        <v>0.46</v>
      </c>
      <c r="M54" t="n">
        <v>0.29</v>
      </c>
      <c r="N54" t="n">
        <v>0.26</v>
      </c>
      <c r="O54" t="n">
        <v>0.47</v>
      </c>
      <c r="P54" t="n">
        <v>0.63</v>
      </c>
      <c r="Q54" t="n">
        <v>0.72</v>
      </c>
      <c r="R54" t="n">
        <v>0.5600000000000001</v>
      </c>
      <c r="S54" t="n">
        <v>0.52</v>
      </c>
      <c r="T54" t="n">
        <v>0.46</v>
      </c>
      <c r="U54" t="n">
        <v>0.61</v>
      </c>
      <c r="V54" t="n">
        <v>0.83</v>
      </c>
    </row>
    <row r="55">
      <c r="A55" s="5" t="inlineStr">
        <is>
          <t>KBV (Kurs/Buchwert)</t>
        </is>
      </c>
      <c r="B55" s="5" t="inlineStr">
        <is>
          <t>PB (price/book value)</t>
        </is>
      </c>
      <c r="C55" t="n">
        <v>1.31</v>
      </c>
      <c r="D55" t="n">
        <v>1.35</v>
      </c>
      <c r="E55" t="n">
        <v>2.17</v>
      </c>
      <c r="F55" t="n">
        <v>1.97</v>
      </c>
      <c r="G55" t="n">
        <v>1.84</v>
      </c>
      <c r="H55" t="n">
        <v>1.7</v>
      </c>
      <c r="I55" t="n">
        <v>1.39</v>
      </c>
      <c r="J55" t="n">
        <v>1.1</v>
      </c>
      <c r="K55" t="n">
        <v>1.1</v>
      </c>
      <c r="L55" t="n">
        <v>1.44</v>
      </c>
      <c r="M55" t="n">
        <v>0.92</v>
      </c>
      <c r="N55" t="n">
        <v>1</v>
      </c>
      <c r="O55" t="n">
        <v>1.88</v>
      </c>
      <c r="P55" t="n">
        <v>2.62</v>
      </c>
      <c r="Q55" t="n">
        <v>2.72</v>
      </c>
      <c r="R55" t="n">
        <v>3.31</v>
      </c>
      <c r="S55" t="n">
        <v>3.04</v>
      </c>
      <c r="T55" t="n">
        <v>2.39</v>
      </c>
      <c r="U55" t="n">
        <v>2.55</v>
      </c>
      <c r="V55" t="n">
        <v>3.08</v>
      </c>
    </row>
    <row r="56">
      <c r="A56" s="5" t="inlineStr">
        <is>
          <t>KCV (Kurs/Cashflow)</t>
        </is>
      </c>
      <c r="B56" s="5" t="inlineStr">
        <is>
          <t>PC (price/cashflow)</t>
        </is>
      </c>
      <c r="C56" t="n">
        <v>6.45</v>
      </c>
      <c r="D56" t="n">
        <v>12.77</v>
      </c>
      <c r="E56" t="n">
        <v>11.73</v>
      </c>
      <c r="F56" t="n">
        <v>11.02</v>
      </c>
      <c r="G56" t="n">
        <v>8.31</v>
      </c>
      <c r="H56" t="n">
        <v>9.609999999999999</v>
      </c>
      <c r="I56" t="n">
        <v>7.32</v>
      </c>
      <c r="J56" t="n">
        <v>9.81</v>
      </c>
      <c r="K56" t="n">
        <v>3.94</v>
      </c>
      <c r="L56" t="n">
        <v>8.18</v>
      </c>
      <c r="M56" t="n">
        <v>2.86</v>
      </c>
      <c r="N56" t="n">
        <v>3.05</v>
      </c>
      <c r="O56" t="n">
        <v>5.32</v>
      </c>
      <c r="P56" t="n">
        <v>8.76</v>
      </c>
      <c r="Q56" t="n">
        <v>9.33</v>
      </c>
      <c r="R56" t="n">
        <v>4.67</v>
      </c>
      <c r="S56" t="n">
        <v>6.08</v>
      </c>
      <c r="T56" t="n">
        <v>3.29</v>
      </c>
      <c r="U56" t="n">
        <v>10.31</v>
      </c>
      <c r="V56" t="n">
        <v>9.640000000000001</v>
      </c>
    </row>
    <row r="57">
      <c r="A57" s="5" t="inlineStr">
        <is>
          <t>Dividendenrendite in %</t>
        </is>
      </c>
      <c r="B57" s="5" t="inlineStr">
        <is>
          <t>Dividend Yield in %</t>
        </is>
      </c>
      <c r="C57" t="n">
        <v>2.06</v>
      </c>
      <c r="D57" t="n">
        <v>3.85</v>
      </c>
      <c r="E57" t="n">
        <v>2.52</v>
      </c>
      <c r="F57" t="n">
        <v>2.61</v>
      </c>
      <c r="G57" t="n">
        <v>2.7</v>
      </c>
      <c r="H57" t="n">
        <v>3.15</v>
      </c>
      <c r="I57" t="n">
        <v>3.77</v>
      </c>
      <c r="J57" t="n">
        <v>4.94</v>
      </c>
      <c r="K57" t="n">
        <v>5.3</v>
      </c>
      <c r="L57" t="n">
        <v>4.09</v>
      </c>
      <c r="M57" t="n">
        <v>4.17</v>
      </c>
      <c r="N57" t="n">
        <v>5.98</v>
      </c>
      <c r="O57" t="n">
        <v>4.95</v>
      </c>
      <c r="P57" t="n">
        <v>4.05</v>
      </c>
      <c r="Q57" t="n">
        <v>4.07</v>
      </c>
      <c r="R57" t="n">
        <v>5.37</v>
      </c>
      <c r="S57" t="n">
        <v>5.76</v>
      </c>
      <c r="T57" t="n">
        <v>6.66</v>
      </c>
      <c r="U57" t="n">
        <v>5.72</v>
      </c>
      <c r="V57" t="n">
        <v>4.67</v>
      </c>
    </row>
    <row r="58">
      <c r="A58" s="5" t="inlineStr">
        <is>
          <t>Gewinnrendite in %</t>
        </is>
      </c>
      <c r="B58" s="5" t="inlineStr">
        <is>
          <t>Return on profit in %</t>
        </is>
      </c>
      <c r="C58" t="n">
        <v>6.3</v>
      </c>
      <c r="D58" t="n">
        <v>7.4</v>
      </c>
      <c r="E58" t="n">
        <v>5.7</v>
      </c>
      <c r="F58" t="n">
        <v>6.3</v>
      </c>
      <c r="G58" t="n">
        <v>6.2</v>
      </c>
      <c r="H58" t="n">
        <v>7.2</v>
      </c>
      <c r="I58" t="n">
        <v>9.800000000000001</v>
      </c>
      <c r="J58" t="n">
        <v>12.1</v>
      </c>
      <c r="K58" t="n">
        <v>14.3</v>
      </c>
      <c r="L58" t="n">
        <v>11.8</v>
      </c>
      <c r="M58" t="n">
        <v>7.4</v>
      </c>
      <c r="N58" t="n">
        <v>12.2</v>
      </c>
      <c r="O58" t="n">
        <v>11.2</v>
      </c>
      <c r="P58" t="n">
        <v>5.8</v>
      </c>
      <c r="Q58" t="n">
        <v>5.1</v>
      </c>
      <c r="R58" t="n">
        <v>7.4</v>
      </c>
      <c r="S58" t="n">
        <v>3.1</v>
      </c>
      <c r="T58" t="n">
        <v>3.4</v>
      </c>
      <c r="U58" t="n">
        <v>6.1</v>
      </c>
      <c r="V58" t="inlineStr">
        <is>
          <t>-</t>
        </is>
      </c>
    </row>
    <row r="59">
      <c r="A59" s="5" t="inlineStr">
        <is>
          <t>Eigenkapitalrendite in %</t>
        </is>
      </c>
      <c r="B59" s="5" t="inlineStr">
        <is>
          <t>Return on Equity in %</t>
        </is>
      </c>
      <c r="C59" t="n">
        <v>8.18</v>
      </c>
      <c r="D59" t="n">
        <v>9.99</v>
      </c>
      <c r="E59" t="n">
        <v>12.21</v>
      </c>
      <c r="F59" t="n">
        <v>12.41</v>
      </c>
      <c r="G59" t="n">
        <v>11.4</v>
      </c>
      <c r="H59" t="n">
        <v>11.47</v>
      </c>
      <c r="I59" t="n">
        <v>12.4</v>
      </c>
      <c r="J59" t="n">
        <v>12.7</v>
      </c>
      <c r="K59" t="n">
        <v>14.5</v>
      </c>
      <c r="L59" t="n">
        <v>15.06</v>
      </c>
      <c r="M59" t="n">
        <v>4.47</v>
      </c>
      <c r="N59" t="n">
        <v>11.28</v>
      </c>
      <c r="O59" t="n">
        <v>21.32</v>
      </c>
      <c r="P59" t="n">
        <v>14.22</v>
      </c>
      <c r="Q59" t="n">
        <v>13.65</v>
      </c>
      <c r="R59" t="n">
        <v>15.69</v>
      </c>
      <c r="S59" t="n">
        <v>9.32</v>
      </c>
      <c r="T59" t="n">
        <v>7.64</v>
      </c>
      <c r="U59" t="n">
        <v>15.44</v>
      </c>
      <c r="V59" t="n">
        <v>12.14</v>
      </c>
    </row>
    <row r="60">
      <c r="A60" s="5" t="inlineStr">
        <is>
          <t>Umsatzrendite in %</t>
        </is>
      </c>
      <c r="B60" s="5" t="inlineStr">
        <is>
          <t>Return on sales in %</t>
        </is>
      </c>
      <c r="C60" t="n">
        <v>3.41</v>
      </c>
      <c r="D60" t="n">
        <v>4.14</v>
      </c>
      <c r="E60" t="n">
        <v>5.02</v>
      </c>
      <c r="F60" t="n">
        <v>5.54</v>
      </c>
      <c r="G60" t="n">
        <v>4.89</v>
      </c>
      <c r="H60" t="n">
        <v>5.03</v>
      </c>
      <c r="I60" t="n">
        <v>5.35</v>
      </c>
      <c r="J60" t="n">
        <v>4.71</v>
      </c>
      <c r="K60" t="n">
        <v>5.01</v>
      </c>
      <c r="L60" t="n">
        <v>4.8</v>
      </c>
      <c r="M60" t="n">
        <v>1.4</v>
      </c>
      <c r="N60" t="n">
        <v>3.01</v>
      </c>
      <c r="O60" t="n">
        <v>5.37</v>
      </c>
      <c r="P60" t="n">
        <v>3.43</v>
      </c>
      <c r="Q60" t="n">
        <v>3.66</v>
      </c>
      <c r="R60" t="n">
        <v>2.75</v>
      </c>
      <c r="S60" t="n">
        <v>1.64</v>
      </c>
      <c r="T60" t="n">
        <v>1.54</v>
      </c>
      <c r="U60" t="n">
        <v>3.73</v>
      </c>
      <c r="V60" t="n">
        <v>3.27</v>
      </c>
    </row>
    <row r="61">
      <c r="A61" s="5" t="inlineStr">
        <is>
          <t>Gesamtkapitalrendite in %</t>
        </is>
      </c>
      <c r="B61" s="5" t="inlineStr">
        <is>
          <t>Total Return on Investment in %</t>
        </is>
      </c>
      <c r="C61" t="n">
        <v>4.16</v>
      </c>
      <c r="D61" t="n">
        <v>5.3</v>
      </c>
      <c r="E61" t="n">
        <v>6.42</v>
      </c>
      <c r="F61" t="n">
        <v>6.71</v>
      </c>
      <c r="G61" t="n">
        <v>6.73</v>
      </c>
      <c r="H61" t="n">
        <v>6.9</v>
      </c>
      <c r="I61" t="n">
        <v>7.21</v>
      </c>
      <c r="J61" t="n">
        <v>7.1</v>
      </c>
      <c r="K61" t="n">
        <v>7.68</v>
      </c>
      <c r="L61" t="n">
        <v>7.8</v>
      </c>
      <c r="M61" t="n">
        <v>4.36</v>
      </c>
      <c r="N61" t="n">
        <v>6.55</v>
      </c>
      <c r="O61" t="n">
        <v>8.44</v>
      </c>
      <c r="P61" t="n">
        <v>5.88</v>
      </c>
      <c r="Q61" t="n">
        <v>6.14</v>
      </c>
      <c r="R61" t="n">
        <v>6.55</v>
      </c>
      <c r="S61" t="n">
        <v>5.03</v>
      </c>
      <c r="T61" t="n">
        <v>5.05</v>
      </c>
      <c r="U61" t="n">
        <v>7.15</v>
      </c>
      <c r="V61" t="n">
        <v>6.51</v>
      </c>
    </row>
    <row r="62">
      <c r="A62" s="5" t="inlineStr">
        <is>
          <t>Return on Investment in %</t>
        </is>
      </c>
      <c r="B62" s="5" t="inlineStr">
        <is>
          <t>Return on Investment in %</t>
        </is>
      </c>
      <c r="C62" t="n">
        <v>3.29</v>
      </c>
      <c r="D62" t="n">
        <v>4.12</v>
      </c>
      <c r="E62" t="n">
        <v>4.98</v>
      </c>
      <c r="F62" t="n">
        <v>5.26</v>
      </c>
      <c r="G62" t="n">
        <v>4.78</v>
      </c>
      <c r="H62" t="n">
        <v>4.82</v>
      </c>
      <c r="I62" t="n">
        <v>5.41</v>
      </c>
      <c r="J62" t="n">
        <v>4.95</v>
      </c>
      <c r="K62" t="n">
        <v>5.33</v>
      </c>
      <c r="L62" t="n">
        <v>4.79</v>
      </c>
      <c r="M62" t="n">
        <v>1.18</v>
      </c>
      <c r="N62" t="n">
        <v>2.93</v>
      </c>
      <c r="O62" t="n">
        <v>5.36</v>
      </c>
      <c r="P62" t="n">
        <v>3.23</v>
      </c>
      <c r="Q62" t="n">
        <v>2.94</v>
      </c>
      <c r="R62" t="n">
        <v>2.76</v>
      </c>
      <c r="S62" t="n">
        <v>1.6</v>
      </c>
      <c r="T62" t="n">
        <v>1.55</v>
      </c>
      <c r="U62" t="n">
        <v>3.7</v>
      </c>
      <c r="V62" t="n">
        <v>3.16</v>
      </c>
    </row>
    <row r="63">
      <c r="A63" s="5" t="inlineStr">
        <is>
          <t>Arbeitsintensität in %</t>
        </is>
      </c>
      <c r="B63" s="5" t="inlineStr">
        <is>
          <t>Work Intensity in %</t>
        </is>
      </c>
      <c r="C63" t="n">
        <v>41.48</v>
      </c>
      <c r="D63" t="n">
        <v>43.69</v>
      </c>
      <c r="E63" t="n">
        <v>42.32</v>
      </c>
      <c r="F63" t="n">
        <v>41.79</v>
      </c>
      <c r="G63" t="n">
        <v>41.69</v>
      </c>
      <c r="H63" t="n">
        <v>42.83</v>
      </c>
      <c r="I63" t="n">
        <v>44.27</v>
      </c>
      <c r="J63" t="n">
        <v>44.84</v>
      </c>
      <c r="K63" t="n">
        <v>44.68</v>
      </c>
      <c r="L63" t="n">
        <v>41.92</v>
      </c>
      <c r="M63" t="n">
        <v>38.24</v>
      </c>
      <c r="N63" t="n">
        <v>40.15</v>
      </c>
      <c r="O63" t="n">
        <v>39.66</v>
      </c>
      <c r="P63" t="n">
        <v>41.7</v>
      </c>
      <c r="Q63" t="n">
        <v>42.72</v>
      </c>
      <c r="R63" t="n">
        <v>52.31</v>
      </c>
      <c r="S63" t="n">
        <v>49.57</v>
      </c>
      <c r="T63" t="n">
        <v>50.75</v>
      </c>
      <c r="U63" t="n">
        <v>52.5</v>
      </c>
      <c r="V63" t="n">
        <v>48.23</v>
      </c>
    </row>
    <row r="64">
      <c r="A64" s="5" t="inlineStr">
        <is>
          <t>Eigenkapitalquote in %</t>
        </is>
      </c>
      <c r="B64" s="5" t="inlineStr">
        <is>
          <t>Equity Ratio in %</t>
        </is>
      </c>
      <c r="C64" t="n">
        <v>40.24</v>
      </c>
      <c r="D64" t="n">
        <v>41.27</v>
      </c>
      <c r="E64" t="n">
        <v>40.76</v>
      </c>
      <c r="F64" t="n">
        <v>42.36</v>
      </c>
      <c r="G64" t="n">
        <v>41.94</v>
      </c>
      <c r="H64" t="n">
        <v>42.03</v>
      </c>
      <c r="I64" t="n">
        <v>43.64</v>
      </c>
      <c r="J64" t="n">
        <v>38.96</v>
      </c>
      <c r="K64" t="n">
        <v>36.73</v>
      </c>
      <c r="L64" t="n">
        <v>31.81</v>
      </c>
      <c r="M64" t="n">
        <v>26.46</v>
      </c>
      <c r="N64" t="n">
        <v>26.03</v>
      </c>
      <c r="O64" t="n">
        <v>25.14</v>
      </c>
      <c r="P64" t="n">
        <v>22.72</v>
      </c>
      <c r="Q64" t="n">
        <v>21.52</v>
      </c>
      <c r="R64" t="n">
        <v>17.57</v>
      </c>
      <c r="S64" t="n">
        <v>17.15</v>
      </c>
      <c r="T64" t="n">
        <v>20.24</v>
      </c>
      <c r="U64" t="n">
        <v>23.97</v>
      </c>
      <c r="V64" t="n">
        <v>26.07</v>
      </c>
    </row>
    <row r="65">
      <c r="A65" s="5" t="inlineStr">
        <is>
          <t>Fremdkapitalquote in %</t>
        </is>
      </c>
      <c r="B65" s="5" t="inlineStr">
        <is>
          <t>Debt Ratio in %</t>
        </is>
      </c>
      <c r="C65" t="n">
        <v>59.76</v>
      </c>
      <c r="D65" t="n">
        <v>58.73</v>
      </c>
      <c r="E65" t="n">
        <v>59.24</v>
      </c>
      <c r="F65" t="n">
        <v>57.64</v>
      </c>
      <c r="G65" t="n">
        <v>58.06</v>
      </c>
      <c r="H65" t="n">
        <v>57.97</v>
      </c>
      <c r="I65" t="n">
        <v>56.36</v>
      </c>
      <c r="J65" t="n">
        <v>61.04</v>
      </c>
      <c r="K65" t="n">
        <v>63.27</v>
      </c>
      <c r="L65" t="n">
        <v>68.19</v>
      </c>
      <c r="M65" t="n">
        <v>73.54000000000001</v>
      </c>
      <c r="N65" t="n">
        <v>73.97</v>
      </c>
      <c r="O65" t="n">
        <v>74.86</v>
      </c>
      <c r="P65" t="n">
        <v>77.28</v>
      </c>
      <c r="Q65" t="n">
        <v>78.48</v>
      </c>
      <c r="R65" t="n">
        <v>82.43000000000001</v>
      </c>
      <c r="S65" t="n">
        <v>82.84999999999999</v>
      </c>
      <c r="T65" t="n">
        <v>79.76000000000001</v>
      </c>
      <c r="U65" t="n">
        <v>76.03</v>
      </c>
      <c r="V65" t="n">
        <v>73.93000000000001</v>
      </c>
    </row>
    <row r="66">
      <c r="A66" s="5" t="inlineStr">
        <is>
          <t>Verschuldungsgrad in %</t>
        </is>
      </c>
      <c r="B66" s="5" t="inlineStr">
        <is>
          <t>Finance Gearing in %</t>
        </is>
      </c>
      <c r="C66" t="n">
        <v>148.48</v>
      </c>
      <c r="D66" t="n">
        <v>142.32</v>
      </c>
      <c r="E66" t="n">
        <v>145.35</v>
      </c>
      <c r="F66" t="n">
        <v>136.05</v>
      </c>
      <c r="G66" t="n">
        <v>138.46</v>
      </c>
      <c r="H66" t="n">
        <v>137.93</v>
      </c>
      <c r="I66" t="n">
        <v>129.17</v>
      </c>
      <c r="J66" t="n">
        <v>156.69</v>
      </c>
      <c r="K66" t="n">
        <v>172.23</v>
      </c>
      <c r="L66" t="n">
        <v>214.41</v>
      </c>
      <c r="M66" t="n">
        <v>277.95</v>
      </c>
      <c r="N66" t="n">
        <v>284.24</v>
      </c>
      <c r="O66" t="n">
        <v>297.82</v>
      </c>
      <c r="P66" t="n">
        <v>340.08</v>
      </c>
      <c r="Q66" t="n">
        <v>364.67</v>
      </c>
      <c r="R66" t="n">
        <v>469.03</v>
      </c>
      <c r="S66" t="n">
        <v>482.97</v>
      </c>
      <c r="T66" t="n">
        <v>394.03</v>
      </c>
      <c r="U66" t="n">
        <v>317.19</v>
      </c>
      <c r="V66" t="n">
        <v>283.61</v>
      </c>
    </row>
    <row r="67">
      <c r="A67" s="5" t="inlineStr"/>
      <c r="B67" s="5" t="inlineStr"/>
    </row>
    <row r="68">
      <c r="A68" s="5" t="inlineStr">
        <is>
          <t>Kurzfristige Vermögensquote in %</t>
        </is>
      </c>
      <c r="B68" s="5" t="inlineStr">
        <is>
          <t>Current Assets Ratio in %</t>
        </is>
      </c>
      <c r="C68" t="n">
        <v>41.48</v>
      </c>
      <c r="D68" t="n">
        <v>43.69</v>
      </c>
      <c r="E68" t="n">
        <v>42.32</v>
      </c>
      <c r="F68" t="n">
        <v>41.78</v>
      </c>
      <c r="G68" t="n">
        <v>41.68</v>
      </c>
      <c r="H68" t="n">
        <v>42.84</v>
      </c>
      <c r="I68" t="n">
        <v>44.27</v>
      </c>
      <c r="J68" t="n">
        <v>44.82</v>
      </c>
      <c r="K68" t="n">
        <v>44.69</v>
      </c>
      <c r="L68" t="n">
        <v>41.92</v>
      </c>
      <c r="M68" t="n">
        <v>38.24</v>
      </c>
      <c r="N68" t="n">
        <v>40.15</v>
      </c>
      <c r="O68" t="n">
        <v>39.66</v>
      </c>
      <c r="P68" t="n">
        <v>41.7</v>
      </c>
      <c r="Q68" t="n">
        <v>42.72</v>
      </c>
      <c r="R68" t="n">
        <v>52.31</v>
      </c>
      <c r="S68" t="n">
        <v>49.57</v>
      </c>
      <c r="T68" t="n">
        <v>50.75</v>
      </c>
      <c r="U68" t="n">
        <v>52.5</v>
      </c>
    </row>
    <row r="69">
      <c r="A69" s="5" t="inlineStr">
        <is>
          <t>Nettogewinn Marge in %</t>
        </is>
      </c>
      <c r="B69" s="5" t="inlineStr">
        <is>
          <t>Net Profit Marge in %</t>
        </is>
      </c>
      <c r="C69" t="n">
        <v>83.47</v>
      </c>
      <c r="D69" t="n">
        <v>101.33</v>
      </c>
      <c r="E69" t="n">
        <v>122.65</v>
      </c>
      <c r="F69" t="n">
        <v>135.43</v>
      </c>
      <c r="G69" t="n">
        <v>119.54</v>
      </c>
      <c r="H69" t="n">
        <v>122.86</v>
      </c>
      <c r="I69" t="n">
        <v>130.73</v>
      </c>
      <c r="J69" t="n">
        <v>104.77</v>
      </c>
      <c r="K69" t="n">
        <v>111.33</v>
      </c>
      <c r="L69" t="n">
        <v>96.88</v>
      </c>
      <c r="M69" t="n">
        <v>25.82</v>
      </c>
      <c r="N69" t="n">
        <v>55.29</v>
      </c>
      <c r="O69" t="n">
        <v>96.59</v>
      </c>
      <c r="P69" t="n">
        <v>61.68</v>
      </c>
      <c r="Q69" t="n">
        <v>65.84999999999999</v>
      </c>
      <c r="R69" t="n">
        <v>49.52</v>
      </c>
      <c r="S69" t="n">
        <v>29.57</v>
      </c>
      <c r="T69" t="n">
        <v>27.79</v>
      </c>
      <c r="U69" t="n">
        <v>67.22</v>
      </c>
    </row>
    <row r="70">
      <c r="A70" s="5" t="inlineStr">
        <is>
          <t>Operative Ergebnis Marge in %</t>
        </is>
      </c>
      <c r="B70" s="5" t="inlineStr">
        <is>
          <t>EBIT Marge in %</t>
        </is>
      </c>
      <c r="C70" t="n">
        <v>165.4</v>
      </c>
      <c r="D70" t="n">
        <v>192.51</v>
      </c>
      <c r="E70" t="n">
        <v>227.87</v>
      </c>
      <c r="F70" t="n">
        <v>245.3</v>
      </c>
      <c r="G70" t="n">
        <v>239.96</v>
      </c>
      <c r="H70" t="n">
        <v>247.27</v>
      </c>
      <c r="I70" t="n">
        <v>233.63</v>
      </c>
      <c r="J70" t="n">
        <v>211.94</v>
      </c>
      <c r="K70" t="n">
        <v>221.26</v>
      </c>
      <c r="L70" t="n">
        <v>211.64</v>
      </c>
      <c r="M70" t="n">
        <v>130.56</v>
      </c>
      <c r="N70" t="n">
        <v>172.61</v>
      </c>
      <c r="O70" t="n">
        <v>197.25</v>
      </c>
      <c r="P70" t="n">
        <v>178.68</v>
      </c>
      <c r="Q70" t="n">
        <v>193.88</v>
      </c>
      <c r="R70" t="n">
        <v>183.34</v>
      </c>
      <c r="S70" t="n">
        <v>175.38</v>
      </c>
      <c r="T70" t="n">
        <v>148.19</v>
      </c>
      <c r="U70" t="n">
        <v>166.82</v>
      </c>
    </row>
    <row r="71">
      <c r="A71" s="5" t="inlineStr">
        <is>
          <t>Vermögensumsschlag in %</t>
        </is>
      </c>
      <c r="B71" s="5" t="inlineStr">
        <is>
          <t>Asset Turnover in %</t>
        </is>
      </c>
      <c r="C71" t="n">
        <v>3.94</v>
      </c>
      <c r="D71" t="n">
        <v>4.07</v>
      </c>
      <c r="E71" t="n">
        <v>4.06</v>
      </c>
      <c r="F71" t="n">
        <v>3.88</v>
      </c>
      <c r="G71" t="n">
        <v>4</v>
      </c>
      <c r="H71" t="n">
        <v>3.93</v>
      </c>
      <c r="I71" t="n">
        <v>4.14</v>
      </c>
      <c r="J71" t="n">
        <v>4.72</v>
      </c>
      <c r="K71" t="n">
        <v>4.78</v>
      </c>
      <c r="L71" t="n">
        <v>4.94</v>
      </c>
      <c r="M71" t="n">
        <v>4.58</v>
      </c>
      <c r="N71" t="n">
        <v>5.31</v>
      </c>
      <c r="O71" t="n">
        <v>5.55</v>
      </c>
      <c r="P71" t="n">
        <v>5.24</v>
      </c>
      <c r="Q71" t="n">
        <v>4.46</v>
      </c>
      <c r="R71" t="n">
        <v>5.57</v>
      </c>
      <c r="S71" t="n">
        <v>5.41</v>
      </c>
      <c r="T71" t="n">
        <v>5.57</v>
      </c>
      <c r="U71" t="n">
        <v>5.51</v>
      </c>
    </row>
    <row r="72">
      <c r="A72" s="5" t="inlineStr">
        <is>
          <t>Langfristige Vermögensquote in %</t>
        </is>
      </c>
      <c r="B72" s="5" t="inlineStr">
        <is>
          <t>Non-Current Assets Ratio in %</t>
        </is>
      </c>
      <c r="C72" t="n">
        <v>58.52</v>
      </c>
      <c r="D72" t="n">
        <v>56.31</v>
      </c>
      <c r="E72" t="n">
        <v>57.69</v>
      </c>
      <c r="F72" t="n">
        <v>58.19</v>
      </c>
      <c r="G72" t="n">
        <v>58.3</v>
      </c>
      <c r="H72" t="n">
        <v>57.19</v>
      </c>
      <c r="I72" t="n">
        <v>55.72</v>
      </c>
      <c r="J72" t="n">
        <v>55.15</v>
      </c>
      <c r="K72" t="n">
        <v>55.33</v>
      </c>
      <c r="L72" t="n">
        <v>58.08</v>
      </c>
      <c r="M72" t="n">
        <v>61.76</v>
      </c>
      <c r="N72" t="n">
        <v>59.85</v>
      </c>
      <c r="O72" t="n">
        <v>60.34</v>
      </c>
      <c r="P72" t="n">
        <v>58.3</v>
      </c>
      <c r="Q72" t="n">
        <v>57.28</v>
      </c>
      <c r="R72" t="n">
        <v>47.22</v>
      </c>
      <c r="S72" t="n">
        <v>50</v>
      </c>
      <c r="T72" t="n">
        <v>48.82</v>
      </c>
      <c r="U72" t="n">
        <v>47.08</v>
      </c>
    </row>
    <row r="73">
      <c r="A73" s="5" t="inlineStr">
        <is>
          <t>Gesamtkapitalrentabilität</t>
        </is>
      </c>
      <c r="B73" s="5" t="inlineStr">
        <is>
          <t>ROA Return on Assets in %</t>
        </is>
      </c>
      <c r="C73" t="n">
        <v>3.29</v>
      </c>
      <c r="D73" t="n">
        <v>4.12</v>
      </c>
      <c r="E73" t="n">
        <v>4.98</v>
      </c>
      <c r="F73" t="n">
        <v>5.26</v>
      </c>
      <c r="G73" t="n">
        <v>4.78</v>
      </c>
      <c r="H73" t="n">
        <v>4.82</v>
      </c>
      <c r="I73" t="n">
        <v>5.41</v>
      </c>
      <c r="J73" t="n">
        <v>4.95</v>
      </c>
      <c r="K73" t="n">
        <v>5.33</v>
      </c>
      <c r="L73" t="n">
        <v>4.79</v>
      </c>
      <c r="M73" t="n">
        <v>1.18</v>
      </c>
      <c r="N73" t="n">
        <v>2.93</v>
      </c>
      <c r="O73" t="n">
        <v>5.36</v>
      </c>
      <c r="P73" t="n">
        <v>3.23</v>
      </c>
      <c r="Q73" t="n">
        <v>2.94</v>
      </c>
      <c r="R73" t="n">
        <v>2.76</v>
      </c>
      <c r="S73" t="n">
        <v>1.6</v>
      </c>
      <c r="T73" t="n">
        <v>1.55</v>
      </c>
      <c r="U73" t="n">
        <v>3.7</v>
      </c>
    </row>
    <row r="74">
      <c r="A74" s="5" t="inlineStr">
        <is>
          <t>Ertrag des eingesetzten Kapitals</t>
        </is>
      </c>
      <c r="B74" s="5" t="inlineStr">
        <is>
          <t>ROCE Return on Cap. Empl. in %</t>
        </is>
      </c>
      <c r="C74" t="n">
        <v>8.49</v>
      </c>
      <c r="D74" t="n">
        <v>10.44</v>
      </c>
      <c r="E74" t="n">
        <v>12.38</v>
      </c>
      <c r="F74" t="n">
        <v>12.59</v>
      </c>
      <c r="G74" t="n">
        <v>12.48</v>
      </c>
      <c r="H74" t="n">
        <v>12.34</v>
      </c>
      <c r="I74" t="n">
        <v>12.82</v>
      </c>
      <c r="J74" t="n">
        <v>13.36</v>
      </c>
      <c r="K74" t="n">
        <v>14.58</v>
      </c>
      <c r="L74" t="n">
        <v>14.87</v>
      </c>
      <c r="M74" t="n">
        <v>8.34</v>
      </c>
      <c r="N74" t="n">
        <v>12.97</v>
      </c>
      <c r="O74" t="n">
        <v>15.31</v>
      </c>
      <c r="P74" t="n">
        <v>12.64</v>
      </c>
      <c r="Q74" t="n">
        <v>13.21</v>
      </c>
      <c r="R74" t="inlineStr">
        <is>
          <t>-</t>
        </is>
      </c>
      <c r="S74" t="inlineStr">
        <is>
          <t>-</t>
        </is>
      </c>
      <c r="T74" t="inlineStr">
        <is>
          <t>-</t>
        </is>
      </c>
      <c r="U74" t="inlineStr">
        <is>
          <t>-</t>
        </is>
      </c>
    </row>
    <row r="75">
      <c r="A75" s="5" t="inlineStr">
        <is>
          <t>Eigenkapital zu Anlagevermögen</t>
        </is>
      </c>
      <c r="B75" s="5" t="inlineStr">
        <is>
          <t>Equity to Fixed Assets in %</t>
        </is>
      </c>
      <c r="C75" t="n">
        <v>68.61</v>
      </c>
      <c r="D75" t="n">
        <v>73.01000000000001</v>
      </c>
      <c r="E75" t="n">
        <v>70.34999999999999</v>
      </c>
      <c r="F75" t="n">
        <v>72.48999999999999</v>
      </c>
      <c r="G75" t="n">
        <v>71.59</v>
      </c>
      <c r="H75" t="n">
        <v>73.25</v>
      </c>
      <c r="I75" t="n">
        <v>78.20999999999999</v>
      </c>
      <c r="J75" t="n">
        <v>70.42</v>
      </c>
      <c r="K75" t="n">
        <v>66.15000000000001</v>
      </c>
      <c r="L75" t="n">
        <v>54.46</v>
      </c>
      <c r="M75" t="n">
        <v>42.54</v>
      </c>
      <c r="N75" t="n">
        <v>43.29</v>
      </c>
      <c r="O75" t="n">
        <v>41.29</v>
      </c>
      <c r="P75" t="n">
        <v>38.69</v>
      </c>
      <c r="Q75" t="n">
        <v>37.12</v>
      </c>
      <c r="R75" t="n">
        <v>35.78</v>
      </c>
      <c r="S75" t="n">
        <v>33.45</v>
      </c>
      <c r="T75" t="n">
        <v>39.32</v>
      </c>
      <c r="U75" t="n">
        <v>50.63</v>
      </c>
    </row>
    <row r="76">
      <c r="A76" s="5" t="inlineStr">
        <is>
          <t>Liquidität Dritten Grades</t>
        </is>
      </c>
      <c r="B76" s="5" t="inlineStr">
        <is>
          <t>Current Ratio in %</t>
        </is>
      </c>
      <c r="C76" t="n">
        <v>179.13</v>
      </c>
      <c r="D76" t="n">
        <v>174.77</v>
      </c>
      <c r="E76" t="n">
        <v>167.21</v>
      </c>
      <c r="F76" t="n">
        <v>171.54</v>
      </c>
      <c r="G76" t="n">
        <v>180.35</v>
      </c>
      <c r="H76" t="n">
        <v>201</v>
      </c>
      <c r="I76" t="n">
        <v>180.15</v>
      </c>
      <c r="J76" t="n">
        <v>178.72</v>
      </c>
      <c r="K76" t="n">
        <v>163.14</v>
      </c>
      <c r="L76" t="n">
        <v>141.48</v>
      </c>
      <c r="M76" t="n">
        <v>135.07</v>
      </c>
      <c r="N76" t="n">
        <v>136.76</v>
      </c>
      <c r="O76" t="n">
        <v>138.92</v>
      </c>
      <c r="P76" t="n">
        <v>160.68</v>
      </c>
      <c r="Q76" t="n">
        <v>123.84</v>
      </c>
      <c r="R76" t="inlineStr">
        <is>
          <t>-</t>
        </is>
      </c>
      <c r="S76" t="inlineStr">
        <is>
          <t>-</t>
        </is>
      </c>
      <c r="T76" t="inlineStr">
        <is>
          <t>-</t>
        </is>
      </c>
      <c r="U76" t="inlineStr">
        <is>
          <t>-</t>
        </is>
      </c>
    </row>
    <row r="77">
      <c r="A77" s="5" t="inlineStr">
        <is>
          <t>Operativer Cashflow</t>
        </is>
      </c>
      <c r="B77" s="5" t="inlineStr">
        <is>
          <t>Operating Cashflow in M</t>
        </is>
      </c>
      <c r="C77" t="n">
        <v>157.7025</v>
      </c>
      <c r="D77" t="n">
        <v>312.2265</v>
      </c>
      <c r="E77" t="n">
        <v>286.7985</v>
      </c>
      <c r="F77" t="n">
        <v>269.439</v>
      </c>
      <c r="G77" t="n">
        <v>203.1795</v>
      </c>
      <c r="H77" t="n">
        <v>234.9645</v>
      </c>
      <c r="I77" t="n">
        <v>178.974</v>
      </c>
      <c r="J77" t="n">
        <v>218.0763</v>
      </c>
      <c r="K77" t="n">
        <v>87.46799999999999</v>
      </c>
      <c r="L77" t="n">
        <v>165.236</v>
      </c>
      <c r="M77" t="n">
        <v>52.624</v>
      </c>
      <c r="N77" t="n">
        <v>56.11999999999999</v>
      </c>
      <c r="O77" t="n">
        <v>95.76000000000001</v>
      </c>
      <c r="P77" t="n">
        <v>157.68</v>
      </c>
      <c r="Q77" t="n">
        <v>167.94</v>
      </c>
      <c r="R77" t="n">
        <v>84.06</v>
      </c>
      <c r="S77" t="n">
        <v>109.44</v>
      </c>
      <c r="T77" t="n">
        <v>59.22</v>
      </c>
      <c r="U77" t="n">
        <v>185.58</v>
      </c>
    </row>
    <row r="78">
      <c r="A78" s="5" t="inlineStr">
        <is>
          <t>Aktienrückkauf</t>
        </is>
      </c>
      <c r="B78" s="5" t="inlineStr">
        <is>
          <t>Share Buyback in M</t>
        </is>
      </c>
      <c r="C78" t="n">
        <v>0</v>
      </c>
      <c r="D78" t="n">
        <v>0</v>
      </c>
      <c r="E78" t="n">
        <v>0</v>
      </c>
      <c r="F78" t="n">
        <v>0</v>
      </c>
      <c r="G78" t="n">
        <v>0</v>
      </c>
      <c r="H78" t="n">
        <v>0</v>
      </c>
      <c r="I78" t="n">
        <v>-2.219999999999999</v>
      </c>
      <c r="J78" t="n">
        <v>-0.03000000000000114</v>
      </c>
      <c r="K78" t="n">
        <v>-2</v>
      </c>
      <c r="L78" t="n">
        <v>-1.800000000000001</v>
      </c>
      <c r="M78" t="n">
        <v>0</v>
      </c>
      <c r="N78" t="n">
        <v>-0.3999999999999986</v>
      </c>
      <c r="O78" t="n">
        <v>0</v>
      </c>
      <c r="P78" t="n">
        <v>0</v>
      </c>
      <c r="Q78" t="n">
        <v>0</v>
      </c>
      <c r="R78" t="n">
        <v>0</v>
      </c>
      <c r="S78" t="n">
        <v>0</v>
      </c>
      <c r="T78" t="n">
        <v>0</v>
      </c>
      <c r="U78" t="n">
        <v>0</v>
      </c>
    </row>
    <row r="79">
      <c r="A79" s="5" t="inlineStr">
        <is>
          <t>Umsatzwachstum 1J in %</t>
        </is>
      </c>
      <c r="B79" s="5" t="inlineStr">
        <is>
          <t>Revenue Growth 1Y in %</t>
        </is>
      </c>
      <c r="C79" t="n">
        <v>1.87</v>
      </c>
      <c r="D79" t="n">
        <v>4.28</v>
      </c>
      <c r="E79" t="n">
        <v>13.59</v>
      </c>
      <c r="F79" t="n">
        <v>4</v>
      </c>
      <c r="G79" t="n">
        <v>10.59</v>
      </c>
      <c r="H79" t="n">
        <v>5.07</v>
      </c>
      <c r="I79" t="n">
        <v>-1.71</v>
      </c>
      <c r="J79" t="n">
        <v>-0.06</v>
      </c>
      <c r="K79" t="n">
        <v>3.45</v>
      </c>
      <c r="L79" t="n">
        <v>15.02</v>
      </c>
      <c r="M79" t="n">
        <v>-17.12</v>
      </c>
      <c r="N79" t="n">
        <v>-2.32</v>
      </c>
      <c r="O79" t="n">
        <v>9.5</v>
      </c>
      <c r="P79" t="n">
        <v>15.5</v>
      </c>
      <c r="Q79" t="n">
        <v>3.73</v>
      </c>
      <c r="R79" t="n">
        <v>0.38</v>
      </c>
      <c r="S79" t="n">
        <v>3.81</v>
      </c>
      <c r="T79" t="n">
        <v>15.46</v>
      </c>
      <c r="U79" t="n">
        <v>12.51</v>
      </c>
    </row>
    <row r="80">
      <c r="A80" s="5" t="inlineStr">
        <is>
          <t>Umsatzwachstum 3J in %</t>
        </is>
      </c>
      <c r="B80" s="5" t="inlineStr">
        <is>
          <t>Revenue Growth 3Y in %</t>
        </is>
      </c>
      <c r="C80" t="n">
        <v>6.58</v>
      </c>
      <c r="D80" t="n">
        <v>7.29</v>
      </c>
      <c r="E80" t="n">
        <v>9.390000000000001</v>
      </c>
      <c r="F80" t="n">
        <v>6.55</v>
      </c>
      <c r="G80" t="n">
        <v>4.65</v>
      </c>
      <c r="H80" t="n">
        <v>1.1</v>
      </c>
      <c r="I80" t="n">
        <v>0.5600000000000001</v>
      </c>
      <c r="J80" t="n">
        <v>6.14</v>
      </c>
      <c r="K80" t="n">
        <v>0.45</v>
      </c>
      <c r="L80" t="n">
        <v>-1.47</v>
      </c>
      <c r="M80" t="n">
        <v>-3.31</v>
      </c>
      <c r="N80" t="n">
        <v>7.56</v>
      </c>
      <c r="O80" t="n">
        <v>9.58</v>
      </c>
      <c r="P80" t="n">
        <v>6.54</v>
      </c>
      <c r="Q80" t="n">
        <v>2.64</v>
      </c>
      <c r="R80" t="n">
        <v>6.55</v>
      </c>
      <c r="S80" t="n">
        <v>10.59</v>
      </c>
      <c r="T80" t="inlineStr">
        <is>
          <t>-</t>
        </is>
      </c>
      <c r="U80" t="inlineStr">
        <is>
          <t>-</t>
        </is>
      </c>
    </row>
    <row r="81">
      <c r="A81" s="5" t="inlineStr">
        <is>
          <t>Umsatzwachstum 5J in %</t>
        </is>
      </c>
      <c r="B81" s="5" t="inlineStr">
        <is>
          <t>Revenue Growth 5Y in %</t>
        </is>
      </c>
      <c r="C81" t="n">
        <v>6.87</v>
      </c>
      <c r="D81" t="n">
        <v>7.51</v>
      </c>
      <c r="E81" t="n">
        <v>6.31</v>
      </c>
      <c r="F81" t="n">
        <v>3.58</v>
      </c>
      <c r="G81" t="n">
        <v>3.47</v>
      </c>
      <c r="H81" t="n">
        <v>4.35</v>
      </c>
      <c r="I81" t="n">
        <v>-0.08</v>
      </c>
      <c r="J81" t="n">
        <v>-0.21</v>
      </c>
      <c r="K81" t="n">
        <v>1.71</v>
      </c>
      <c r="L81" t="n">
        <v>4.12</v>
      </c>
      <c r="M81" t="n">
        <v>1.86</v>
      </c>
      <c r="N81" t="n">
        <v>5.36</v>
      </c>
      <c r="O81" t="n">
        <v>6.58</v>
      </c>
      <c r="P81" t="n">
        <v>7.78</v>
      </c>
      <c r="Q81" t="n">
        <v>7.18</v>
      </c>
      <c r="R81" t="inlineStr">
        <is>
          <t>-</t>
        </is>
      </c>
      <c r="S81" t="inlineStr">
        <is>
          <t>-</t>
        </is>
      </c>
      <c r="T81" t="inlineStr">
        <is>
          <t>-</t>
        </is>
      </c>
      <c r="U81" t="inlineStr">
        <is>
          <t>-</t>
        </is>
      </c>
    </row>
    <row r="82">
      <c r="A82" s="5" t="inlineStr">
        <is>
          <t>Umsatzwachstum 10J in %</t>
        </is>
      </c>
      <c r="B82" s="5" t="inlineStr">
        <is>
          <t>Revenue Growth 10Y in %</t>
        </is>
      </c>
      <c r="C82" t="n">
        <v>5.61</v>
      </c>
      <c r="D82" t="n">
        <v>3.71</v>
      </c>
      <c r="E82" t="n">
        <v>3.05</v>
      </c>
      <c r="F82" t="n">
        <v>2.64</v>
      </c>
      <c r="G82" t="n">
        <v>3.79</v>
      </c>
      <c r="H82" t="n">
        <v>3.11</v>
      </c>
      <c r="I82" t="n">
        <v>2.64</v>
      </c>
      <c r="J82" t="n">
        <v>3.19</v>
      </c>
      <c r="K82" t="n">
        <v>4.74</v>
      </c>
      <c r="L82" t="n">
        <v>5.65</v>
      </c>
      <c r="M82" t="inlineStr">
        <is>
          <t>-</t>
        </is>
      </c>
      <c r="N82" t="inlineStr">
        <is>
          <t>-</t>
        </is>
      </c>
      <c r="O82" t="inlineStr">
        <is>
          <t>-</t>
        </is>
      </c>
      <c r="P82" t="inlineStr">
        <is>
          <t>-</t>
        </is>
      </c>
      <c r="Q82" t="inlineStr">
        <is>
          <t>-</t>
        </is>
      </c>
      <c r="R82" t="inlineStr">
        <is>
          <t>-</t>
        </is>
      </c>
      <c r="S82" t="inlineStr">
        <is>
          <t>-</t>
        </is>
      </c>
      <c r="T82" t="inlineStr">
        <is>
          <t>-</t>
        </is>
      </c>
      <c r="U82" t="inlineStr">
        <is>
          <t>-</t>
        </is>
      </c>
    </row>
    <row r="83">
      <c r="A83" s="5" t="inlineStr">
        <is>
          <t>Gewinnwachstum 1J in %</t>
        </is>
      </c>
      <c r="B83" s="5" t="inlineStr">
        <is>
          <t>Earnings Growth 1Y in %</t>
        </is>
      </c>
      <c r="C83" t="n">
        <v>-16.08</v>
      </c>
      <c r="D83" t="n">
        <v>-13.85</v>
      </c>
      <c r="E83" t="n">
        <v>2.87</v>
      </c>
      <c r="F83" t="n">
        <v>17.82</v>
      </c>
      <c r="G83" t="n">
        <v>7.61</v>
      </c>
      <c r="H83" t="n">
        <v>-1.25</v>
      </c>
      <c r="I83" t="n">
        <v>22.65</v>
      </c>
      <c r="J83" t="n">
        <v>-5.96</v>
      </c>
      <c r="K83" t="n">
        <v>18.88</v>
      </c>
      <c r="L83" t="n">
        <v>331.48</v>
      </c>
      <c r="M83" t="n">
        <v>-61.29</v>
      </c>
      <c r="N83" t="n">
        <v>-44.09</v>
      </c>
      <c r="O83" t="n">
        <v>71.48</v>
      </c>
      <c r="P83" t="n">
        <v>8.18</v>
      </c>
      <c r="Q83" t="n">
        <v>37.95</v>
      </c>
      <c r="R83" t="n">
        <v>68.09999999999999</v>
      </c>
      <c r="S83" t="n">
        <v>10.48</v>
      </c>
      <c r="T83" t="n">
        <v>-52.27</v>
      </c>
      <c r="U83" t="n">
        <v>28.65</v>
      </c>
    </row>
    <row r="84">
      <c r="A84" s="5" t="inlineStr">
        <is>
          <t>Gewinnwachstum 3J in %</t>
        </is>
      </c>
      <c r="B84" s="5" t="inlineStr">
        <is>
          <t>Earnings Growth 3Y in %</t>
        </is>
      </c>
      <c r="C84" t="n">
        <v>-9.02</v>
      </c>
      <c r="D84" t="n">
        <v>2.28</v>
      </c>
      <c r="E84" t="n">
        <v>9.43</v>
      </c>
      <c r="F84" t="n">
        <v>8.06</v>
      </c>
      <c r="G84" t="n">
        <v>9.67</v>
      </c>
      <c r="H84" t="n">
        <v>5.15</v>
      </c>
      <c r="I84" t="n">
        <v>11.86</v>
      </c>
      <c r="J84" t="n">
        <v>114.8</v>
      </c>
      <c r="K84" t="n">
        <v>96.36</v>
      </c>
      <c r="L84" t="n">
        <v>75.37</v>
      </c>
      <c r="M84" t="n">
        <v>-11.3</v>
      </c>
      <c r="N84" t="n">
        <v>11.86</v>
      </c>
      <c r="O84" t="n">
        <v>39.2</v>
      </c>
      <c r="P84" t="n">
        <v>38.08</v>
      </c>
      <c r="Q84" t="n">
        <v>38.84</v>
      </c>
      <c r="R84" t="n">
        <v>8.77</v>
      </c>
      <c r="S84" t="n">
        <v>-4.38</v>
      </c>
      <c r="T84" t="inlineStr">
        <is>
          <t>-</t>
        </is>
      </c>
      <c r="U84" t="inlineStr">
        <is>
          <t>-</t>
        </is>
      </c>
    </row>
    <row r="85">
      <c r="A85" s="5" t="inlineStr">
        <is>
          <t>Gewinnwachstum 5J in %</t>
        </is>
      </c>
      <c r="B85" s="5" t="inlineStr">
        <is>
          <t>Earnings Growth 5Y in %</t>
        </is>
      </c>
      <c r="C85" t="n">
        <v>-0.33</v>
      </c>
      <c r="D85" t="n">
        <v>2.64</v>
      </c>
      <c r="E85" t="n">
        <v>9.94</v>
      </c>
      <c r="F85" t="n">
        <v>8.17</v>
      </c>
      <c r="G85" t="n">
        <v>8.390000000000001</v>
      </c>
      <c r="H85" t="n">
        <v>73.16</v>
      </c>
      <c r="I85" t="n">
        <v>61.15</v>
      </c>
      <c r="J85" t="n">
        <v>47.8</v>
      </c>
      <c r="K85" t="n">
        <v>63.29</v>
      </c>
      <c r="L85" t="n">
        <v>61.15</v>
      </c>
      <c r="M85" t="n">
        <v>2.45</v>
      </c>
      <c r="N85" t="n">
        <v>28.32</v>
      </c>
      <c r="O85" t="n">
        <v>39.24</v>
      </c>
      <c r="P85" t="n">
        <v>14.49</v>
      </c>
      <c r="Q85" t="n">
        <v>18.58</v>
      </c>
      <c r="R85" t="inlineStr">
        <is>
          <t>-</t>
        </is>
      </c>
      <c r="S85" t="inlineStr">
        <is>
          <t>-</t>
        </is>
      </c>
      <c r="T85" t="inlineStr">
        <is>
          <t>-</t>
        </is>
      </c>
      <c r="U85" t="inlineStr">
        <is>
          <t>-</t>
        </is>
      </c>
    </row>
    <row r="86">
      <c r="A86" s="5" t="inlineStr">
        <is>
          <t>Gewinnwachstum 10J in %</t>
        </is>
      </c>
      <c r="B86" s="5" t="inlineStr">
        <is>
          <t>Earnings Growth 10Y in %</t>
        </is>
      </c>
      <c r="C86" t="n">
        <v>36.42</v>
      </c>
      <c r="D86" t="n">
        <v>31.9</v>
      </c>
      <c r="E86" t="n">
        <v>28.87</v>
      </c>
      <c r="F86" t="n">
        <v>35.73</v>
      </c>
      <c r="G86" t="n">
        <v>34.77</v>
      </c>
      <c r="H86" t="n">
        <v>37.8</v>
      </c>
      <c r="I86" t="n">
        <v>44.74</v>
      </c>
      <c r="J86" t="n">
        <v>43.52</v>
      </c>
      <c r="K86" t="n">
        <v>38.89</v>
      </c>
      <c r="L86" t="n">
        <v>39.87</v>
      </c>
      <c r="M86" t="inlineStr">
        <is>
          <t>-</t>
        </is>
      </c>
      <c r="N86" t="inlineStr">
        <is>
          <t>-</t>
        </is>
      </c>
      <c r="O86" t="inlineStr">
        <is>
          <t>-</t>
        </is>
      </c>
      <c r="P86" t="inlineStr">
        <is>
          <t>-</t>
        </is>
      </c>
      <c r="Q86" t="inlineStr">
        <is>
          <t>-</t>
        </is>
      </c>
      <c r="R86" t="inlineStr">
        <is>
          <t>-</t>
        </is>
      </c>
      <c r="S86" t="inlineStr">
        <is>
          <t>-</t>
        </is>
      </c>
      <c r="T86" t="inlineStr">
        <is>
          <t>-</t>
        </is>
      </c>
      <c r="U86" t="inlineStr">
        <is>
          <t>-</t>
        </is>
      </c>
    </row>
    <row r="87">
      <c r="A87" s="5" t="inlineStr">
        <is>
          <t>PEG Ratio</t>
        </is>
      </c>
      <c r="B87" s="5" t="inlineStr">
        <is>
          <t>KGW Kurs/Gewinn/Wachstum</t>
        </is>
      </c>
      <c r="C87" t="n">
        <v>-48.48</v>
      </c>
      <c r="D87" t="n">
        <v>5.08</v>
      </c>
      <c r="E87" t="n">
        <v>1.78</v>
      </c>
      <c r="F87" t="n">
        <v>1.93</v>
      </c>
      <c r="G87" t="n">
        <v>1.91</v>
      </c>
      <c r="H87" t="n">
        <v>0.19</v>
      </c>
      <c r="I87" t="n">
        <v>0.17</v>
      </c>
      <c r="J87" t="n">
        <v>0.17</v>
      </c>
      <c r="K87" t="n">
        <v>0.11</v>
      </c>
      <c r="L87" t="n">
        <v>0.14</v>
      </c>
      <c r="M87" t="n">
        <v>5.51</v>
      </c>
      <c r="N87" t="n">
        <v>0.29</v>
      </c>
      <c r="O87" t="n">
        <v>0.23</v>
      </c>
      <c r="P87" t="n">
        <v>1.19</v>
      </c>
      <c r="Q87" t="n">
        <v>1.05</v>
      </c>
      <c r="R87" t="inlineStr">
        <is>
          <t>-</t>
        </is>
      </c>
      <c r="S87" t="inlineStr">
        <is>
          <t>-</t>
        </is>
      </c>
      <c r="T87" t="inlineStr">
        <is>
          <t>-</t>
        </is>
      </c>
      <c r="U87" t="inlineStr">
        <is>
          <t>-</t>
        </is>
      </c>
    </row>
    <row r="88">
      <c r="A88" s="5" t="inlineStr">
        <is>
          <t>EBIT-Wachstum 1J in %</t>
        </is>
      </c>
      <c r="B88" s="5" t="inlineStr">
        <is>
          <t>EBIT Growth 1Y in %</t>
        </is>
      </c>
      <c r="C88" t="n">
        <v>-12.47</v>
      </c>
      <c r="D88" t="n">
        <v>-11.9</v>
      </c>
      <c r="E88" t="n">
        <v>5.52</v>
      </c>
      <c r="F88" t="n">
        <v>6.31</v>
      </c>
      <c r="G88" t="n">
        <v>7.32</v>
      </c>
      <c r="H88" t="n">
        <v>11.21</v>
      </c>
      <c r="I88" t="n">
        <v>8.35</v>
      </c>
      <c r="J88" t="n">
        <v>-4.27</v>
      </c>
      <c r="K88" t="n">
        <v>8.15</v>
      </c>
      <c r="L88" t="n">
        <v>86.45</v>
      </c>
      <c r="M88" t="n">
        <v>-37.31</v>
      </c>
      <c r="N88" t="n">
        <v>-14.52</v>
      </c>
      <c r="O88" t="n">
        <v>20.88</v>
      </c>
      <c r="P88" t="n">
        <v>6.44</v>
      </c>
      <c r="Q88" t="n">
        <v>9.699999999999999</v>
      </c>
      <c r="R88" t="n">
        <v>4.94</v>
      </c>
      <c r="S88" t="n">
        <v>22.86</v>
      </c>
      <c r="T88" t="n">
        <v>2.56</v>
      </c>
      <c r="U88" t="n">
        <v>5.2</v>
      </c>
    </row>
    <row r="89">
      <c r="A89" s="5" t="inlineStr">
        <is>
          <t>EBIT-Wachstum 3J in %</t>
        </is>
      </c>
      <c r="B89" s="5" t="inlineStr">
        <is>
          <t>EBIT Growth 3Y in %</t>
        </is>
      </c>
      <c r="C89" t="n">
        <v>-6.28</v>
      </c>
      <c r="D89" t="n">
        <v>-0.02</v>
      </c>
      <c r="E89" t="n">
        <v>6.38</v>
      </c>
      <c r="F89" t="n">
        <v>8.279999999999999</v>
      </c>
      <c r="G89" t="n">
        <v>8.960000000000001</v>
      </c>
      <c r="H89" t="n">
        <v>5.1</v>
      </c>
      <c r="I89" t="n">
        <v>4.08</v>
      </c>
      <c r="J89" t="n">
        <v>30.11</v>
      </c>
      <c r="K89" t="n">
        <v>19.1</v>
      </c>
      <c r="L89" t="n">
        <v>11.54</v>
      </c>
      <c r="M89" t="n">
        <v>-10.32</v>
      </c>
      <c r="N89" t="n">
        <v>4.27</v>
      </c>
      <c r="O89" t="n">
        <v>12.34</v>
      </c>
      <c r="P89" t="n">
        <v>7.03</v>
      </c>
      <c r="Q89" t="n">
        <v>12.5</v>
      </c>
      <c r="R89" t="n">
        <v>10.12</v>
      </c>
      <c r="S89" t="n">
        <v>10.21</v>
      </c>
      <c r="T89" t="inlineStr">
        <is>
          <t>-</t>
        </is>
      </c>
      <c r="U89" t="inlineStr">
        <is>
          <t>-</t>
        </is>
      </c>
    </row>
    <row r="90">
      <c r="A90" s="5" t="inlineStr">
        <is>
          <t>EBIT-Wachstum 5J in %</t>
        </is>
      </c>
      <c r="B90" s="5" t="inlineStr">
        <is>
          <t>EBIT Growth 5Y in %</t>
        </is>
      </c>
      <c r="C90" t="n">
        <v>-1.04</v>
      </c>
      <c r="D90" t="n">
        <v>3.69</v>
      </c>
      <c r="E90" t="n">
        <v>7.74</v>
      </c>
      <c r="F90" t="n">
        <v>5.78</v>
      </c>
      <c r="G90" t="n">
        <v>6.15</v>
      </c>
      <c r="H90" t="n">
        <v>21.98</v>
      </c>
      <c r="I90" t="n">
        <v>12.27</v>
      </c>
      <c r="J90" t="n">
        <v>7.7</v>
      </c>
      <c r="K90" t="n">
        <v>12.73</v>
      </c>
      <c r="L90" t="n">
        <v>12.39</v>
      </c>
      <c r="M90" t="n">
        <v>-2.96</v>
      </c>
      <c r="N90" t="n">
        <v>5.49</v>
      </c>
      <c r="O90" t="n">
        <v>12.96</v>
      </c>
      <c r="P90" t="n">
        <v>9.300000000000001</v>
      </c>
      <c r="Q90" t="n">
        <v>9.050000000000001</v>
      </c>
      <c r="R90" t="inlineStr">
        <is>
          <t>-</t>
        </is>
      </c>
      <c r="S90" t="inlineStr">
        <is>
          <t>-</t>
        </is>
      </c>
      <c r="T90" t="inlineStr">
        <is>
          <t>-</t>
        </is>
      </c>
      <c r="U90" t="inlineStr">
        <is>
          <t>-</t>
        </is>
      </c>
    </row>
    <row r="91">
      <c r="A91" s="5" t="inlineStr">
        <is>
          <t>EBIT-Wachstum 10J in %</t>
        </is>
      </c>
      <c r="B91" s="5" t="inlineStr">
        <is>
          <t>EBIT Growth 10Y in %</t>
        </is>
      </c>
      <c r="C91" t="n">
        <v>10.47</v>
      </c>
      <c r="D91" t="n">
        <v>7.98</v>
      </c>
      <c r="E91" t="n">
        <v>7.72</v>
      </c>
      <c r="F91" t="n">
        <v>9.26</v>
      </c>
      <c r="G91" t="n">
        <v>9.27</v>
      </c>
      <c r="H91" t="n">
        <v>9.51</v>
      </c>
      <c r="I91" t="n">
        <v>8.880000000000001</v>
      </c>
      <c r="J91" t="n">
        <v>10.33</v>
      </c>
      <c r="K91" t="n">
        <v>11.02</v>
      </c>
      <c r="L91" t="n">
        <v>10.72</v>
      </c>
      <c r="M91" t="inlineStr">
        <is>
          <t>-</t>
        </is>
      </c>
      <c r="N91" t="inlineStr">
        <is>
          <t>-</t>
        </is>
      </c>
      <c r="O91" t="inlineStr">
        <is>
          <t>-</t>
        </is>
      </c>
      <c r="P91" t="inlineStr">
        <is>
          <t>-</t>
        </is>
      </c>
      <c r="Q91" t="inlineStr">
        <is>
          <t>-</t>
        </is>
      </c>
      <c r="R91" t="inlineStr">
        <is>
          <t>-</t>
        </is>
      </c>
      <c r="S91" t="inlineStr">
        <is>
          <t>-</t>
        </is>
      </c>
      <c r="T91" t="inlineStr">
        <is>
          <t>-</t>
        </is>
      </c>
      <c r="U91" t="inlineStr">
        <is>
          <t>-</t>
        </is>
      </c>
    </row>
    <row r="92">
      <c r="A92" s="5" t="inlineStr">
        <is>
          <t>Op.Cashflow Wachstum 1J in %</t>
        </is>
      </c>
      <c r="B92" s="5" t="inlineStr">
        <is>
          <t>Op.Cashflow Wachstum 1Y in %</t>
        </is>
      </c>
      <c r="C92" t="n">
        <v>-49.49</v>
      </c>
      <c r="D92" t="n">
        <v>8.869999999999999</v>
      </c>
      <c r="E92" t="n">
        <v>6.44</v>
      </c>
      <c r="F92" t="n">
        <v>32.61</v>
      </c>
      <c r="G92" t="n">
        <v>-13.53</v>
      </c>
      <c r="H92" t="n">
        <v>31.28</v>
      </c>
      <c r="I92" t="n">
        <v>-25.38</v>
      </c>
      <c r="J92" t="n">
        <v>148.98</v>
      </c>
      <c r="K92" t="n">
        <v>-51.83</v>
      </c>
      <c r="L92" t="n">
        <v>186.01</v>
      </c>
      <c r="M92" t="n">
        <v>-6.23</v>
      </c>
      <c r="N92" t="n">
        <v>-42.67</v>
      </c>
      <c r="O92" t="n">
        <v>-39.27</v>
      </c>
      <c r="P92" t="n">
        <v>-6.11</v>
      </c>
      <c r="Q92" t="n">
        <v>99.79000000000001</v>
      </c>
      <c r="R92" t="n">
        <v>-23.19</v>
      </c>
      <c r="S92" t="n">
        <v>84.8</v>
      </c>
      <c r="T92" t="n">
        <v>-68.09</v>
      </c>
      <c r="U92" t="n">
        <v>6.95</v>
      </c>
    </row>
    <row r="93">
      <c r="A93" s="5" t="inlineStr">
        <is>
          <t>Op.Cashflow Wachstum 3J in %</t>
        </is>
      </c>
      <c r="B93" s="5" t="inlineStr">
        <is>
          <t>Op.Cashflow Wachstum 3Y in %</t>
        </is>
      </c>
      <c r="C93" t="n">
        <v>-11.39</v>
      </c>
      <c r="D93" t="n">
        <v>15.97</v>
      </c>
      <c r="E93" t="n">
        <v>8.51</v>
      </c>
      <c r="F93" t="n">
        <v>16.79</v>
      </c>
      <c r="G93" t="n">
        <v>-2.54</v>
      </c>
      <c r="H93" t="n">
        <v>51.63</v>
      </c>
      <c r="I93" t="n">
        <v>23.92</v>
      </c>
      <c r="J93" t="n">
        <v>94.39</v>
      </c>
      <c r="K93" t="n">
        <v>42.65</v>
      </c>
      <c r="L93" t="n">
        <v>45.7</v>
      </c>
      <c r="M93" t="n">
        <v>-29.39</v>
      </c>
      <c r="N93" t="n">
        <v>-29.35</v>
      </c>
      <c r="O93" t="n">
        <v>18.14</v>
      </c>
      <c r="P93" t="n">
        <v>23.5</v>
      </c>
      <c r="Q93" t="n">
        <v>53.8</v>
      </c>
      <c r="R93" t="n">
        <v>-2.16</v>
      </c>
      <c r="S93" t="n">
        <v>7.89</v>
      </c>
      <c r="T93" t="inlineStr">
        <is>
          <t>-</t>
        </is>
      </c>
      <c r="U93" t="inlineStr">
        <is>
          <t>-</t>
        </is>
      </c>
    </row>
    <row r="94">
      <c r="A94" s="5" t="inlineStr">
        <is>
          <t>Op.Cashflow Wachstum 5J in %</t>
        </is>
      </c>
      <c r="B94" s="5" t="inlineStr">
        <is>
          <t>Op.Cashflow Wachstum 5Y in %</t>
        </is>
      </c>
      <c r="C94" t="n">
        <v>-3.02</v>
      </c>
      <c r="D94" t="n">
        <v>13.13</v>
      </c>
      <c r="E94" t="n">
        <v>6.28</v>
      </c>
      <c r="F94" t="n">
        <v>34.79</v>
      </c>
      <c r="G94" t="n">
        <v>17.9</v>
      </c>
      <c r="H94" t="n">
        <v>57.81</v>
      </c>
      <c r="I94" t="n">
        <v>50.31</v>
      </c>
      <c r="J94" t="n">
        <v>46.85</v>
      </c>
      <c r="K94" t="n">
        <v>9.199999999999999</v>
      </c>
      <c r="L94" t="n">
        <v>18.35</v>
      </c>
      <c r="M94" t="n">
        <v>1.1</v>
      </c>
      <c r="N94" t="n">
        <v>-2.29</v>
      </c>
      <c r="O94" t="n">
        <v>23.2</v>
      </c>
      <c r="P94" t="n">
        <v>17.44</v>
      </c>
      <c r="Q94" t="n">
        <v>20.05</v>
      </c>
      <c r="R94" t="inlineStr">
        <is>
          <t>-</t>
        </is>
      </c>
      <c r="S94" t="inlineStr">
        <is>
          <t>-</t>
        </is>
      </c>
      <c r="T94" t="inlineStr">
        <is>
          <t>-</t>
        </is>
      </c>
      <c r="U94" t="inlineStr">
        <is>
          <t>-</t>
        </is>
      </c>
    </row>
    <row r="95">
      <c r="A95" s="5" t="inlineStr">
        <is>
          <t>Op.Cashflow Wachstum 10J in %</t>
        </is>
      </c>
      <c r="B95" s="5" t="inlineStr">
        <is>
          <t>Op.Cashflow Wachstum 10Y in %</t>
        </is>
      </c>
      <c r="C95" t="n">
        <v>27.4</v>
      </c>
      <c r="D95" t="n">
        <v>31.72</v>
      </c>
      <c r="E95" t="n">
        <v>26.57</v>
      </c>
      <c r="F95" t="n">
        <v>22</v>
      </c>
      <c r="G95" t="n">
        <v>18.12</v>
      </c>
      <c r="H95" t="n">
        <v>29.46</v>
      </c>
      <c r="I95" t="n">
        <v>24.01</v>
      </c>
      <c r="J95" t="n">
        <v>35.03</v>
      </c>
      <c r="K95" t="n">
        <v>13.32</v>
      </c>
      <c r="L95" t="n">
        <v>19.2</v>
      </c>
      <c r="M95" t="inlineStr">
        <is>
          <t>-</t>
        </is>
      </c>
      <c r="N95" t="inlineStr">
        <is>
          <t>-</t>
        </is>
      </c>
      <c r="O95" t="inlineStr">
        <is>
          <t>-</t>
        </is>
      </c>
      <c r="P95" t="inlineStr">
        <is>
          <t>-</t>
        </is>
      </c>
      <c r="Q95" t="inlineStr">
        <is>
          <t>-</t>
        </is>
      </c>
      <c r="R95" t="inlineStr">
        <is>
          <t>-</t>
        </is>
      </c>
      <c r="S95" t="inlineStr">
        <is>
          <t>-</t>
        </is>
      </c>
      <c r="T95" t="inlineStr">
        <is>
          <t>-</t>
        </is>
      </c>
      <c r="U95" t="inlineStr">
        <is>
          <t>-</t>
        </is>
      </c>
    </row>
    <row r="96">
      <c r="A96" s="5" t="inlineStr">
        <is>
          <t>Working Capital in Mio</t>
        </is>
      </c>
      <c r="B96" s="5" t="inlineStr">
        <is>
          <t>Working Capital in M</t>
        </is>
      </c>
      <c r="C96" t="n">
        <v>331.3</v>
      </c>
      <c r="D96" t="n">
        <v>321.5</v>
      </c>
      <c r="E96" t="n">
        <v>281.2</v>
      </c>
      <c r="F96" t="n">
        <v>265.2</v>
      </c>
      <c r="G96" t="n">
        <v>263.7</v>
      </c>
      <c r="H96" t="n">
        <v>281.6</v>
      </c>
      <c r="I96" t="n">
        <v>232.6</v>
      </c>
      <c r="J96" t="n">
        <v>207.9</v>
      </c>
      <c r="K96" t="n">
        <v>179.9</v>
      </c>
      <c r="L96" t="n">
        <v>119.6</v>
      </c>
      <c r="M96" t="n">
        <v>90.7</v>
      </c>
      <c r="N96" t="n">
        <v>102.6</v>
      </c>
      <c r="O96" t="n">
        <v>103.5</v>
      </c>
      <c r="P96" t="n">
        <v>141.8</v>
      </c>
      <c r="Q96" t="n">
        <v>75.3</v>
      </c>
      <c r="R96" t="n">
        <v>370</v>
      </c>
      <c r="S96" t="n">
        <v>359.8</v>
      </c>
      <c r="T96" t="n">
        <v>344.5</v>
      </c>
      <c r="U96" t="n">
        <v>312.1</v>
      </c>
      <c r="V96" t="n">
        <v>260.7</v>
      </c>
    </row>
  </sheetData>
  <pageMargins bottom="1" footer="0.5" header="0.5" left="0.75" right="0.75" top="1"/>
</worksheet>
</file>

<file path=xl/worksheets/sheet32.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INSTONE REAL ESTATE GROUP </t>
        </is>
      </c>
      <c r="B1" s="2" t="inlineStr">
        <is>
          <t>WKN: A2NBX8  ISIN: DE000A2NBX80  Symbol:INS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+49-201-45355-0</t>
        </is>
      </c>
      <c r="G4" t="inlineStr">
        <is>
          <t>19.03.2020</t>
        </is>
      </c>
      <c r="H4" t="inlineStr">
        <is>
          <t>Publication Of Annual Report</t>
        </is>
      </c>
      <c r="J4" t="inlineStr">
        <is>
          <t>FMR LLC</t>
        </is>
      </c>
      <c r="L4" t="inlineStr">
        <is>
          <t>10,00%</t>
        </is>
      </c>
    </row>
    <row r="5">
      <c r="A5" s="5" t="inlineStr">
        <is>
          <t>Ticker</t>
        </is>
      </c>
      <c r="B5" t="inlineStr">
        <is>
          <t>INS</t>
        </is>
      </c>
      <c r="C5" s="5" t="inlineStr">
        <is>
          <t>Fax</t>
        </is>
      </c>
      <c r="D5" s="5" t="inlineStr"/>
      <c r="E5" t="inlineStr">
        <is>
          <t>+49-201-45355-934</t>
        </is>
      </c>
      <c r="G5" t="inlineStr">
        <is>
          <t>28.05.2020</t>
        </is>
      </c>
      <c r="H5" t="inlineStr">
        <is>
          <t>Result Q1</t>
        </is>
      </c>
      <c r="J5" t="inlineStr">
        <is>
          <t>T. Rowe Price Group, Inc.</t>
        </is>
      </c>
      <c r="L5" t="inlineStr">
        <is>
          <t>6,10%</t>
        </is>
      </c>
    </row>
    <row r="6">
      <c r="A6" s="5" t="inlineStr">
        <is>
          <t>Gelistet Seit / Listed Since</t>
        </is>
      </c>
      <c r="B6" t="inlineStr">
        <is>
          <t>15.02.2018</t>
        </is>
      </c>
      <c r="C6" s="5" t="inlineStr">
        <is>
          <t>Internet</t>
        </is>
      </c>
      <c r="D6" s="5" t="inlineStr"/>
      <c r="E6" t="inlineStr">
        <is>
          <t>https://www.instone.de/</t>
        </is>
      </c>
      <c r="G6" t="inlineStr">
        <is>
          <t>09.06.2020</t>
        </is>
      </c>
      <c r="H6" t="inlineStr">
        <is>
          <t>Annual General Meeting</t>
        </is>
      </c>
      <c r="J6" t="inlineStr">
        <is>
          <t>Janus Henderson Group plc</t>
        </is>
      </c>
      <c r="L6" t="inlineStr">
        <is>
          <t>6,76%</t>
        </is>
      </c>
    </row>
    <row r="7">
      <c r="A7" s="5" t="inlineStr">
        <is>
          <t>Nominalwert / Nominal Value</t>
        </is>
      </c>
      <c r="B7" t="inlineStr">
        <is>
          <t>-</t>
        </is>
      </c>
      <c r="C7" s="5" t="inlineStr">
        <is>
          <t>E-Mail</t>
        </is>
      </c>
      <c r="D7" s="5" t="inlineStr"/>
      <c r="E7" t="inlineStr">
        <is>
          <t>info@instone.de</t>
        </is>
      </c>
      <c r="G7" t="inlineStr">
        <is>
          <t>27.08.2020</t>
        </is>
      </c>
      <c r="H7" t="inlineStr">
        <is>
          <t>Score Half Year</t>
        </is>
      </c>
      <c r="J7" t="inlineStr">
        <is>
          <t>The Capital Group Companies, Inc.</t>
        </is>
      </c>
      <c r="L7" t="inlineStr">
        <is>
          <t>4,87%</t>
        </is>
      </c>
    </row>
    <row r="8">
      <c r="A8" s="5" t="inlineStr">
        <is>
          <t>Land / Country</t>
        </is>
      </c>
      <c r="B8" t="inlineStr">
        <is>
          <t>Deutschland</t>
        </is>
      </c>
      <c r="C8" s="5" t="inlineStr">
        <is>
          <t>Inv. Relations Telefon / Phone</t>
        </is>
      </c>
      <c r="D8" s="5" t="inlineStr"/>
      <c r="E8" t="inlineStr">
        <is>
          <t>+49-201-45355-365</t>
        </is>
      </c>
      <c r="G8" t="inlineStr">
        <is>
          <t>26.11.2020</t>
        </is>
      </c>
      <c r="H8" t="inlineStr">
        <is>
          <t>Q3 Earnings</t>
        </is>
      </c>
      <c r="J8" t="inlineStr">
        <is>
          <t>AFFM S.A.</t>
        </is>
      </c>
      <c r="L8" t="inlineStr">
        <is>
          <t>2,99%</t>
        </is>
      </c>
    </row>
    <row r="9">
      <c r="A9" s="5" t="inlineStr">
        <is>
          <t>Währung / Currency</t>
        </is>
      </c>
      <c r="B9" t="inlineStr">
        <is>
          <t>EUR</t>
        </is>
      </c>
      <c r="C9" s="5" t="inlineStr">
        <is>
          <t>Inv. Relations E-Mail</t>
        </is>
      </c>
      <c r="D9" s="5" t="inlineStr"/>
      <c r="E9" t="inlineStr">
        <is>
          <t>Thomas.Eisenlohr@instone.de</t>
        </is>
      </c>
      <c r="J9" t="inlineStr">
        <is>
          <t>DWS Investment GmbH</t>
        </is>
      </c>
      <c r="L9" t="inlineStr">
        <is>
          <t>4,84%</t>
        </is>
      </c>
    </row>
    <row r="10">
      <c r="A10" s="5" t="inlineStr">
        <is>
          <t>Branche / Industry</t>
        </is>
      </c>
      <c r="B10" t="inlineStr">
        <is>
          <t>Real Estate</t>
        </is>
      </c>
      <c r="C10" s="5" t="inlineStr">
        <is>
          <t>Kontaktperson / Contact Person</t>
        </is>
      </c>
      <c r="D10" s="5" t="inlineStr"/>
      <c r="E10" t="inlineStr">
        <is>
          <t>Thomas Eisenlohr</t>
        </is>
      </c>
      <c r="J10" t="inlineStr">
        <is>
          <t>Amundi S.A.</t>
        </is>
      </c>
      <c r="L10" t="inlineStr">
        <is>
          <t>2,98%</t>
        </is>
      </c>
    </row>
    <row r="11">
      <c r="A11" s="5" t="inlineStr">
        <is>
          <t>Sektor / Sector</t>
        </is>
      </c>
      <c r="B11" t="inlineStr">
        <is>
          <t>Various</t>
        </is>
      </c>
      <c r="J11" t="inlineStr">
        <is>
          <t>Moore Capital Management, LP</t>
        </is>
      </c>
      <c r="L11" t="inlineStr">
        <is>
          <t>2,94%</t>
        </is>
      </c>
    </row>
    <row r="12">
      <c r="A12" s="5" t="inlineStr">
        <is>
          <t>Typ / Genre</t>
        </is>
      </c>
      <c r="B12" t="inlineStr">
        <is>
          <t>Namensaktie</t>
        </is>
      </c>
      <c r="J12" t="inlineStr">
        <is>
          <t>Cohen &amp; Steers, Inc.</t>
        </is>
      </c>
      <c r="L12" t="inlineStr">
        <is>
          <t>3,14%</t>
        </is>
      </c>
    </row>
    <row r="13">
      <c r="A13" s="5" t="inlineStr">
        <is>
          <t>Adresse / Address</t>
        </is>
      </c>
      <c r="B13" t="inlineStr">
        <is>
          <t>Instone Real Estate Group AGGrugaplatz 2-4  D-45131 Essen</t>
        </is>
      </c>
    </row>
    <row r="14">
      <c r="A14" s="5" t="inlineStr">
        <is>
          <t>Management</t>
        </is>
      </c>
      <c r="B14" t="inlineStr">
        <is>
          <t>Kruno Crepulja, Dr. Foruhar Madjlessi, Andreas Gräf</t>
        </is>
      </c>
    </row>
    <row r="15">
      <c r="A15" s="5" t="inlineStr">
        <is>
          <t>Aufsichtsrat / Board</t>
        </is>
      </c>
      <c r="B15" t="inlineStr">
        <is>
          <t>Stefan Brendgen, Dr. Jochen Scharpe, Marija Korsch, Dietmar P. Binkowska, Thomas Hegel</t>
        </is>
      </c>
    </row>
    <row r="16">
      <c r="A16" s="5" t="inlineStr">
        <is>
          <t>Beschreibung</t>
        </is>
      </c>
      <c r="B16" t="inlineStr">
        <is>
          <t>Die Instone Real Estate Group AG ist ein deutsches Immobilienunternehmen, das sich auf die Entwicklung von Wohnraum im gesamten Bundesgebiet spezialisiert hat. Der Tätigkeitsbereich umfasst die Entwicklung von Apartmenthäusern und innerstädtischen Wohnquartieren bis hin zur Neugestaltung und Sanierung von denkmalgeschützten Objekten. Das Unternehmen arbeitet dabei mit Kommunen und mit privaten Geschäftspartnern zusammen. Die Gruppe entstand aus der formart und der GRK, zwei Wohnentwicklern mit langjähriger Erfahrung. Copyright 2014 FINANCE BASE AG</t>
        </is>
      </c>
    </row>
    <row r="17">
      <c r="A17" s="5" t="inlineStr">
        <is>
          <t>Profile</t>
        </is>
      </c>
      <c r="B17" t="inlineStr">
        <is>
          <t>The Instone Real Estate Group AG is a German real estate company that specializes in the development of housing throughout the country. The scope includes the development of apartment buildings and urban residential areas through to redesign and refurbishment of listed buildings. The company cooperates with local authorities and with private business partners. The group grew out of formart and GRK, two residential developers with years of experience.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inlineStr"/>
      <c r="G19" s="5" t="inlineStr"/>
      <c r="H19" s="5" t="inlineStr"/>
      <c r="I19" s="5" t="inlineStr"/>
      <c r="J19" s="5" t="inlineStr"/>
      <c r="K19" s="5" t="inlineStr"/>
      <c r="L19" s="5" t="inlineStr"/>
    </row>
    <row r="20">
      <c r="A20" s="5" t="inlineStr">
        <is>
          <t>Umsatz</t>
        </is>
      </c>
      <c r="B20" s="5" t="inlineStr">
        <is>
          <t>Revenue</t>
        </is>
      </c>
      <c r="C20" t="n">
        <v>786.8</v>
      </c>
      <c r="D20" t="n">
        <v>417.9</v>
      </c>
      <c r="E20" t="n">
        <v>319.9</v>
      </c>
    </row>
    <row r="21">
      <c r="A21" s="5" t="inlineStr">
        <is>
          <t>Bruttoergebnis vom Umsatz</t>
        </is>
      </c>
      <c r="B21" s="5" t="inlineStr">
        <is>
          <t>Gross Profit</t>
        </is>
      </c>
      <c r="C21" t="n">
        <v>152.8</v>
      </c>
      <c r="D21" t="n">
        <v>97.5</v>
      </c>
      <c r="E21" t="n">
        <v>75.09999999999999</v>
      </c>
    </row>
    <row r="22">
      <c r="A22" s="5" t="inlineStr">
        <is>
          <t>Operatives Ergebnis (EBIT)</t>
        </is>
      </c>
      <c r="B22" s="5" t="inlineStr">
        <is>
          <t>EBIT Earning Before Interest &amp; Tax</t>
        </is>
      </c>
      <c r="C22" t="n">
        <v>86.09999999999999</v>
      </c>
      <c r="D22" t="n">
        <v>38.1</v>
      </c>
      <c r="E22" t="n">
        <v>-10.8</v>
      </c>
    </row>
    <row r="23">
      <c r="A23" s="5" t="inlineStr">
        <is>
          <t>Finanzergebnis</t>
        </is>
      </c>
      <c r="B23" s="5" t="inlineStr">
        <is>
          <t>Financial Result</t>
        </is>
      </c>
      <c r="C23" t="n">
        <v>-22.9</v>
      </c>
      <c r="D23" t="n">
        <v>-8.5</v>
      </c>
      <c r="E23" t="n">
        <v>-20.4</v>
      </c>
    </row>
    <row r="24">
      <c r="A24" s="5" t="inlineStr">
        <is>
          <t>Ergebnis vor Steuer (EBT)</t>
        </is>
      </c>
      <c r="B24" s="5" t="inlineStr">
        <is>
          <t>EBT Earning Before Tax</t>
        </is>
      </c>
      <c r="C24" t="n">
        <v>63.2</v>
      </c>
      <c r="D24" t="n">
        <v>29.6</v>
      </c>
      <c r="E24" t="n">
        <v>-31.2</v>
      </c>
    </row>
    <row r="25">
      <c r="A25" s="5" t="inlineStr">
        <is>
          <t>Steuern auf Einkommen und Ertrag</t>
        </is>
      </c>
      <c r="B25" s="5" t="inlineStr">
        <is>
          <t>Taxes on income and earnings</t>
        </is>
      </c>
      <c r="C25" t="n">
        <v>-6.5</v>
      </c>
      <c r="D25" t="n">
        <v>20.5</v>
      </c>
      <c r="E25" t="n">
        <v>-0.2</v>
      </c>
    </row>
    <row r="26">
      <c r="A26" s="5" t="inlineStr">
        <is>
          <t>Ergebnis nach Steuer</t>
        </is>
      </c>
      <c r="B26" s="5" t="inlineStr">
        <is>
          <t>Earnings after tax</t>
        </is>
      </c>
      <c r="C26" t="n">
        <v>69.8</v>
      </c>
      <c r="D26" t="n">
        <v>9</v>
      </c>
      <c r="E26" t="n">
        <v>-31</v>
      </c>
    </row>
    <row r="27">
      <c r="A27" s="5" t="inlineStr">
        <is>
          <t>Minderheitenanteil</t>
        </is>
      </c>
      <c r="B27" s="5" t="inlineStr">
        <is>
          <t>Minority Share</t>
        </is>
      </c>
      <c r="C27" t="n">
        <v>-0.01</v>
      </c>
      <c r="D27" t="n">
        <v>-2.5</v>
      </c>
      <c r="E27" t="n">
        <v>0.1</v>
      </c>
    </row>
    <row r="28">
      <c r="A28" s="5" t="inlineStr">
        <is>
          <t>Jahresüberschuss/-fehlbetrag</t>
        </is>
      </c>
      <c r="B28" s="5" t="inlineStr">
        <is>
          <t>Net Profit</t>
        </is>
      </c>
      <c r="C28" t="n">
        <v>69.8</v>
      </c>
      <c r="D28" t="n">
        <v>6.5</v>
      </c>
      <c r="E28" t="n">
        <v>-31.1</v>
      </c>
    </row>
    <row r="29">
      <c r="A29" s="5" t="inlineStr">
        <is>
          <t>Summe Umlaufvermögen</t>
        </is>
      </c>
      <c r="B29" s="5" t="inlineStr">
        <is>
          <t>Current Assets</t>
        </is>
      </c>
      <c r="C29" t="n">
        <v>1103</v>
      </c>
      <c r="D29" t="n">
        <v>683.8</v>
      </c>
      <c r="E29" t="n">
        <v>785.1</v>
      </c>
    </row>
    <row r="30">
      <c r="A30" s="5" t="inlineStr">
        <is>
          <t>Summe Anlagevermögen</t>
        </is>
      </c>
      <c r="B30" s="5" t="inlineStr">
        <is>
          <t>Fixed Assets</t>
        </is>
      </c>
      <c r="C30" t="n">
        <v>20.5</v>
      </c>
      <c r="D30" t="n">
        <v>2.8</v>
      </c>
      <c r="E30" t="n">
        <v>4</v>
      </c>
    </row>
    <row r="31">
      <c r="A31" s="5" t="inlineStr">
        <is>
          <t>Summe Aktiva</t>
        </is>
      </c>
      <c r="B31" s="5" t="inlineStr">
        <is>
          <t>Total Assets</t>
        </is>
      </c>
      <c r="C31" t="n">
        <v>1123</v>
      </c>
      <c r="D31" t="n">
        <v>686.6</v>
      </c>
      <c r="E31" t="n">
        <v>789.1</v>
      </c>
    </row>
    <row r="32">
      <c r="A32" s="5" t="inlineStr">
        <is>
          <t>Summe kurzfristiges Fremdkapital</t>
        </is>
      </c>
      <c r="B32" s="5" t="inlineStr">
        <is>
          <t>Short-Term Debt</t>
        </is>
      </c>
      <c r="C32" t="n">
        <v>323</v>
      </c>
      <c r="D32" t="n">
        <v>221.3</v>
      </c>
      <c r="E32" t="n">
        <v>482.7</v>
      </c>
    </row>
    <row r="33">
      <c r="A33" s="5" t="inlineStr">
        <is>
          <t>Summe langfristiges Fremdkapital</t>
        </is>
      </c>
      <c r="B33" s="5" t="inlineStr">
        <is>
          <t>Long-Term Debt</t>
        </is>
      </c>
      <c r="C33" t="n">
        <v>490.2</v>
      </c>
      <c r="D33" t="n">
        <v>218.4</v>
      </c>
      <c r="E33" t="n">
        <v>254.2</v>
      </c>
    </row>
    <row r="34">
      <c r="A34" s="5" t="inlineStr">
        <is>
          <t>Summe Fremdkapital</t>
        </is>
      </c>
      <c r="B34" s="5" t="inlineStr">
        <is>
          <t>Total Liabilities</t>
        </is>
      </c>
      <c r="C34" t="n">
        <v>813.2</v>
      </c>
      <c r="D34" t="n">
        <v>439.7</v>
      </c>
      <c r="E34" t="n">
        <v>736.9</v>
      </c>
    </row>
    <row r="35">
      <c r="A35" s="5" t="inlineStr">
        <is>
          <t>Minderheitenanteil</t>
        </is>
      </c>
      <c r="B35" s="5" t="inlineStr">
        <is>
          <t>Minority Share</t>
        </is>
      </c>
      <c r="C35" t="n">
        <v>0.9</v>
      </c>
      <c r="D35" t="n">
        <v>5.2</v>
      </c>
      <c r="E35" t="n">
        <v>1.5</v>
      </c>
    </row>
    <row r="36">
      <c r="A36" s="5" t="inlineStr">
        <is>
          <t>Summe Eigenkapital</t>
        </is>
      </c>
      <c r="B36" s="5" t="inlineStr">
        <is>
          <t>Equity</t>
        </is>
      </c>
      <c r="C36" t="n">
        <v>309.2</v>
      </c>
      <c r="D36" t="n">
        <v>241.7</v>
      </c>
      <c r="E36" t="n">
        <v>50.7</v>
      </c>
    </row>
    <row r="37">
      <c r="A37" s="5" t="inlineStr">
        <is>
          <t>Summe Passiva</t>
        </is>
      </c>
      <c r="B37" s="5" t="inlineStr">
        <is>
          <t>Liabilities &amp; Shareholder Equity</t>
        </is>
      </c>
      <c r="C37" t="n">
        <v>1123</v>
      </c>
      <c r="D37" t="n">
        <v>686.6</v>
      </c>
      <c r="E37" t="n">
        <v>789.1</v>
      </c>
    </row>
    <row r="38">
      <c r="A38" s="5" t="inlineStr">
        <is>
          <t>Mio.Aktien im Umlauf</t>
        </is>
      </c>
      <c r="B38" s="5" t="inlineStr">
        <is>
          <t>Million shares outstanding</t>
        </is>
      </c>
      <c r="C38" t="n">
        <v>36.99</v>
      </c>
      <c r="D38" t="n">
        <v>36.99</v>
      </c>
      <c r="E38" t="inlineStr">
        <is>
          <t>-</t>
        </is>
      </c>
    </row>
    <row r="39">
      <c r="A39" s="5" t="inlineStr">
        <is>
          <t>Gezeichnetes Kapital (in Mio.)</t>
        </is>
      </c>
      <c r="B39" s="5" t="inlineStr">
        <is>
          <t>Subscribed Capital in M</t>
        </is>
      </c>
      <c r="C39" t="n">
        <v>36.99</v>
      </c>
      <c r="D39" t="n">
        <v>36.99</v>
      </c>
      <c r="E39" t="n">
        <v>0.008399999999999999</v>
      </c>
    </row>
    <row r="40">
      <c r="A40" s="5" t="inlineStr">
        <is>
          <t>Ergebnis je Aktie (brutto)</t>
        </is>
      </c>
      <c r="B40" s="5" t="inlineStr">
        <is>
          <t>Earnings per share</t>
        </is>
      </c>
      <c r="C40" t="n">
        <v>1.71</v>
      </c>
      <c r="D40" t="n">
        <v>0.8</v>
      </c>
      <c r="E40" t="inlineStr">
        <is>
          <t>-</t>
        </is>
      </c>
    </row>
    <row r="41">
      <c r="A41" s="5" t="inlineStr">
        <is>
          <t>Ergebnis je Aktie (unverwässert)</t>
        </is>
      </c>
      <c r="B41" s="5" t="inlineStr">
        <is>
          <t>Basic Earnings per share</t>
        </is>
      </c>
      <c r="C41" t="n">
        <v>1.89</v>
      </c>
      <c r="D41" t="n">
        <v>0.18</v>
      </c>
      <c r="E41" t="n">
        <v>-0.84</v>
      </c>
    </row>
    <row r="42">
      <c r="A42" s="5" t="inlineStr">
        <is>
          <t>Ergebnis je Aktie (verwässert)</t>
        </is>
      </c>
      <c r="B42" s="5" t="inlineStr">
        <is>
          <t>Diluted Earnings per share</t>
        </is>
      </c>
      <c r="C42" t="n">
        <v>1.89</v>
      </c>
      <c r="D42" t="n">
        <v>0.18</v>
      </c>
      <c r="E42" t="n">
        <v>-0.84</v>
      </c>
    </row>
    <row r="43">
      <c r="A43" s="5" t="inlineStr">
        <is>
          <t>Dividende je Aktie</t>
        </is>
      </c>
      <c r="B43" s="5" t="inlineStr">
        <is>
          <t>Dividend per share</t>
        </is>
      </c>
      <c r="C43" t="inlineStr">
        <is>
          <t>-</t>
        </is>
      </c>
      <c r="D43" t="inlineStr">
        <is>
          <t>-</t>
        </is>
      </c>
      <c r="E43" t="inlineStr">
        <is>
          <t>-</t>
        </is>
      </c>
    </row>
    <row r="44">
      <c r="A44" s="5" t="inlineStr">
        <is>
          <t>Dividendenausschüttung in Mio</t>
        </is>
      </c>
      <c r="B44" s="5" t="inlineStr">
        <is>
          <t>Dividend Payment in M</t>
        </is>
      </c>
      <c r="C44" t="inlineStr">
        <is>
          <t>-</t>
        </is>
      </c>
      <c r="D44" t="inlineStr">
        <is>
          <t>-</t>
        </is>
      </c>
      <c r="E44" t="inlineStr">
        <is>
          <t>-</t>
        </is>
      </c>
    </row>
    <row r="45">
      <c r="A45" s="5" t="inlineStr">
        <is>
          <t>Umsatz je Aktie</t>
        </is>
      </c>
      <c r="B45" s="5" t="inlineStr">
        <is>
          <t>Revenue per share</t>
        </is>
      </c>
      <c r="C45" t="n">
        <v>21.27</v>
      </c>
      <c r="D45" t="n">
        <v>11.3</v>
      </c>
      <c r="E45" t="inlineStr">
        <is>
          <t>-</t>
        </is>
      </c>
    </row>
    <row r="46">
      <c r="A46" s="5" t="inlineStr">
        <is>
          <t>Buchwert je Aktie</t>
        </is>
      </c>
      <c r="B46" s="5" t="inlineStr">
        <is>
          <t>Book value per share</t>
        </is>
      </c>
      <c r="C46" t="n">
        <v>8.359999999999999</v>
      </c>
      <c r="D46" t="n">
        <v>6.53</v>
      </c>
      <c r="E46" t="inlineStr">
        <is>
          <t>-</t>
        </is>
      </c>
    </row>
    <row r="47">
      <c r="A47" s="5" t="inlineStr">
        <is>
          <t>Cashflow je Aktie</t>
        </is>
      </c>
      <c r="B47" s="5" t="inlineStr">
        <is>
          <t>Cashflow per share</t>
        </is>
      </c>
      <c r="C47" t="n">
        <v>-5.55</v>
      </c>
      <c r="D47" t="n">
        <v>-1.09</v>
      </c>
      <c r="E47" t="inlineStr">
        <is>
          <t>-</t>
        </is>
      </c>
    </row>
    <row r="48">
      <c r="A48" s="5" t="inlineStr">
        <is>
          <t>Bilanzsumme je Aktie</t>
        </is>
      </c>
      <c r="B48" s="5" t="inlineStr">
        <is>
          <t>Total assets per share</t>
        </is>
      </c>
      <c r="C48" t="n">
        <v>30.37</v>
      </c>
      <c r="D48" t="n">
        <v>18.56</v>
      </c>
      <c r="E48" t="inlineStr">
        <is>
          <t>-</t>
        </is>
      </c>
    </row>
    <row r="49">
      <c r="A49" s="5" t="inlineStr">
        <is>
          <t>Personal am Ende des Jahres</t>
        </is>
      </c>
      <c r="B49" s="5" t="inlineStr">
        <is>
          <t>Staff at the end of year</t>
        </is>
      </c>
      <c r="C49" t="n">
        <v>375</v>
      </c>
      <c r="D49" t="n">
        <v>311</v>
      </c>
      <c r="E49" t="n">
        <v>301</v>
      </c>
    </row>
    <row r="50">
      <c r="A50" s="5" t="inlineStr">
        <is>
          <t>Personalaufwand in Mio. EUR</t>
        </is>
      </c>
      <c r="B50" s="5" t="inlineStr">
        <is>
          <t>Personnel expenses in M</t>
        </is>
      </c>
      <c r="C50" t="n">
        <v>37.3</v>
      </c>
      <c r="D50" t="n">
        <v>33.6</v>
      </c>
      <c r="E50" t="n">
        <v>49.5</v>
      </c>
    </row>
    <row r="51">
      <c r="A51" s="5" t="inlineStr">
        <is>
          <t>Aufwand je Mitarbeiter in EUR</t>
        </is>
      </c>
      <c r="B51" s="5" t="inlineStr">
        <is>
          <t>Effort per employee</t>
        </is>
      </c>
      <c r="C51" t="n">
        <v>99467</v>
      </c>
      <c r="D51" t="n">
        <v>108039</v>
      </c>
      <c r="E51" t="n">
        <v>164452</v>
      </c>
    </row>
    <row r="52">
      <c r="A52" s="5" t="inlineStr">
        <is>
          <t>Umsatz je Mitarbeiter in EUR</t>
        </is>
      </c>
      <c r="B52" s="5" t="inlineStr">
        <is>
          <t>Turnover per employee</t>
        </is>
      </c>
      <c r="C52" t="n">
        <v>1360000</v>
      </c>
      <c r="D52" t="n">
        <v>1160000</v>
      </c>
      <c r="E52" t="n">
        <v>1060000</v>
      </c>
    </row>
    <row r="53">
      <c r="A53" s="5" t="inlineStr">
        <is>
          <t>Bruttoergebnis je Mitarbeiter in EUR</t>
        </is>
      </c>
      <c r="B53" s="5" t="inlineStr">
        <is>
          <t>Gross Profit per employee</t>
        </is>
      </c>
      <c r="C53" t="n">
        <v>407467</v>
      </c>
      <c r="D53" t="n">
        <v>313505</v>
      </c>
      <c r="E53" t="n">
        <v>249502</v>
      </c>
    </row>
    <row r="54">
      <c r="A54" s="5" t="inlineStr">
        <is>
          <t>Gewinn je Mitarbeiter in EUR</t>
        </is>
      </c>
      <c r="B54" s="5" t="inlineStr">
        <is>
          <t>Earnings per employee</t>
        </is>
      </c>
      <c r="C54" t="n">
        <v>186133</v>
      </c>
      <c r="D54" t="n">
        <v>20900</v>
      </c>
      <c r="E54" t="n">
        <v>-103322</v>
      </c>
    </row>
    <row r="55">
      <c r="A55" s="5" t="inlineStr">
        <is>
          <t>KGV (Kurs/Gewinn)</t>
        </is>
      </c>
      <c r="B55" s="5" t="inlineStr">
        <is>
          <t>PE (price/earnings)</t>
        </is>
      </c>
      <c r="C55" t="n">
        <v>11.5</v>
      </c>
      <c r="D55" t="n">
        <v>90.09999999999999</v>
      </c>
      <c r="E55" t="inlineStr">
        <is>
          <t>-</t>
        </is>
      </c>
    </row>
    <row r="56">
      <c r="A56" s="5" t="inlineStr">
        <is>
          <t>KUV (Kurs/Umsatz)</t>
        </is>
      </c>
      <c r="B56" s="5" t="inlineStr">
        <is>
          <t>PS (price/sales)</t>
        </is>
      </c>
      <c r="C56" t="n">
        <v>1.02</v>
      </c>
      <c r="D56" t="n">
        <v>1.43</v>
      </c>
      <c r="E56" t="inlineStr">
        <is>
          <t>-</t>
        </is>
      </c>
    </row>
    <row r="57">
      <c r="A57" s="5" t="inlineStr">
        <is>
          <t>KBV (Kurs/Buchwert)</t>
        </is>
      </c>
      <c r="B57" s="5" t="inlineStr">
        <is>
          <t>PB (price/book value)</t>
        </is>
      </c>
      <c r="C57" t="n">
        <v>2.61</v>
      </c>
      <c r="D57" t="n">
        <v>2.48</v>
      </c>
      <c r="E57" t="inlineStr">
        <is>
          <t>-</t>
        </is>
      </c>
    </row>
    <row r="58">
      <c r="A58" s="5" t="inlineStr">
        <is>
          <t>KCV (Kurs/Cashflow)</t>
        </is>
      </c>
      <c r="B58" s="5" t="inlineStr">
        <is>
          <t>PC (price/cashflow)</t>
        </is>
      </c>
      <c r="C58" t="n">
        <v>-3.93</v>
      </c>
      <c r="D58" t="n">
        <v>-14.84</v>
      </c>
      <c r="E58" t="inlineStr">
        <is>
          <t>-</t>
        </is>
      </c>
    </row>
    <row r="59">
      <c r="A59" s="5" t="inlineStr">
        <is>
          <t>Dividendenrendite in %</t>
        </is>
      </c>
      <c r="B59" s="5" t="inlineStr">
        <is>
          <t>Dividend Yield in %</t>
        </is>
      </c>
      <c r="C59" t="inlineStr">
        <is>
          <t>-</t>
        </is>
      </c>
      <c r="D59" t="inlineStr">
        <is>
          <t>-</t>
        </is>
      </c>
      <c r="E59" t="inlineStr">
        <is>
          <t>-</t>
        </is>
      </c>
    </row>
    <row r="60">
      <c r="A60" s="5" t="inlineStr">
        <is>
          <t>Gewinnrendite in %</t>
        </is>
      </c>
      <c r="B60" s="5" t="inlineStr">
        <is>
          <t>Return on profit in %</t>
        </is>
      </c>
      <c r="C60" t="n">
        <v>8.699999999999999</v>
      </c>
      <c r="D60" t="n">
        <v>1.1</v>
      </c>
      <c r="E60" t="inlineStr">
        <is>
          <t>-</t>
        </is>
      </c>
    </row>
    <row r="61">
      <c r="A61" s="5" t="inlineStr">
        <is>
          <t>Eigenkapitalrendite in %</t>
        </is>
      </c>
      <c r="B61" s="5" t="inlineStr">
        <is>
          <t>Return on Equity in %</t>
        </is>
      </c>
      <c r="C61" t="n">
        <v>22.57</v>
      </c>
      <c r="D61" t="n">
        <v>2.69</v>
      </c>
      <c r="E61" t="n">
        <v>-61.34</v>
      </c>
    </row>
    <row r="62">
      <c r="A62" s="5" t="inlineStr">
        <is>
          <t>Umsatzrendite in %</t>
        </is>
      </c>
      <c r="B62" s="5" t="inlineStr">
        <is>
          <t>Return on sales in %</t>
        </is>
      </c>
      <c r="C62" t="n">
        <v>8.869999999999999</v>
      </c>
      <c r="D62" t="n">
        <v>1.56</v>
      </c>
      <c r="E62" t="n">
        <v>-9.720000000000001</v>
      </c>
    </row>
    <row r="63">
      <c r="A63" s="5" t="inlineStr">
        <is>
          <t>Gesamtkapitalrendite in %</t>
        </is>
      </c>
      <c r="B63" s="5" t="inlineStr">
        <is>
          <t>Total Return on Investment in %</t>
        </is>
      </c>
      <c r="C63" t="n">
        <v>7.91</v>
      </c>
      <c r="D63" t="n">
        <v>2.24</v>
      </c>
      <c r="E63" t="n">
        <v>-1.28</v>
      </c>
    </row>
    <row r="64">
      <c r="A64" s="5" t="inlineStr">
        <is>
          <t>Return on Investment in %</t>
        </is>
      </c>
      <c r="B64" s="5" t="inlineStr">
        <is>
          <t>Return on Investment in %</t>
        </is>
      </c>
      <c r="C64" t="n">
        <v>6.21</v>
      </c>
      <c r="D64" t="n">
        <v>0.95</v>
      </c>
      <c r="E64" t="n">
        <v>-3.94</v>
      </c>
    </row>
    <row r="65">
      <c r="A65" s="5" t="inlineStr">
        <is>
          <t>Arbeitsintensität in %</t>
        </is>
      </c>
      <c r="B65" s="5" t="inlineStr">
        <is>
          <t>Work Intensity in %</t>
        </is>
      </c>
      <c r="C65" t="n">
        <v>98.18000000000001</v>
      </c>
      <c r="D65" t="n">
        <v>99.59</v>
      </c>
      <c r="E65" t="n">
        <v>99.48999999999999</v>
      </c>
    </row>
    <row r="66">
      <c r="A66" s="5" t="inlineStr">
        <is>
          <t>Eigenkapitalquote in %</t>
        </is>
      </c>
      <c r="B66" s="5" t="inlineStr">
        <is>
          <t>Equity Ratio in %</t>
        </is>
      </c>
      <c r="C66" t="n">
        <v>27.52</v>
      </c>
      <c r="D66" t="n">
        <v>35.2</v>
      </c>
      <c r="E66" t="n">
        <v>6.43</v>
      </c>
    </row>
    <row r="67">
      <c r="A67" s="5" t="inlineStr">
        <is>
          <t>Fremdkapitalquote in %</t>
        </is>
      </c>
      <c r="B67" s="5" t="inlineStr">
        <is>
          <t>Debt Ratio in %</t>
        </is>
      </c>
      <c r="C67" t="n">
        <v>72.48</v>
      </c>
      <c r="D67" t="n">
        <v>64.8</v>
      </c>
      <c r="E67" t="n">
        <v>93.56999999999999</v>
      </c>
    </row>
    <row r="68">
      <c r="A68" s="5" t="inlineStr">
        <is>
          <t>Verschuldungsgrad in %</t>
        </is>
      </c>
      <c r="B68" s="5" t="inlineStr">
        <is>
          <t>Finance Gearing in %</t>
        </is>
      </c>
      <c r="C68" t="n">
        <v>263.32</v>
      </c>
      <c r="D68" t="n">
        <v>184.07</v>
      </c>
      <c r="E68" t="n">
        <v>1456</v>
      </c>
    </row>
    <row r="69">
      <c r="A69" s="5" t="inlineStr">
        <is>
          <t>Bruttoergebnis Marge in %</t>
        </is>
      </c>
      <c r="B69" s="5" t="inlineStr">
        <is>
          <t>Gross Profit Marge in %</t>
        </is>
      </c>
      <c r="C69" t="n">
        <v>19.42</v>
      </c>
      <c r="D69" t="n">
        <v>23.33</v>
      </c>
    </row>
    <row r="70">
      <c r="A70" s="5" t="inlineStr">
        <is>
          <t>Kurzfristige Vermögensquote in %</t>
        </is>
      </c>
      <c r="B70" s="5" t="inlineStr">
        <is>
          <t>Current Assets Ratio in %</t>
        </is>
      </c>
      <c r="C70" t="n">
        <v>98.22</v>
      </c>
      <c r="D70" t="n">
        <v>99.59</v>
      </c>
    </row>
    <row r="71">
      <c r="A71" s="5" t="inlineStr">
        <is>
          <t>Nettogewinn Marge in %</t>
        </is>
      </c>
      <c r="B71" s="5" t="inlineStr">
        <is>
          <t>Net Profit Marge in %</t>
        </is>
      </c>
      <c r="C71" t="n">
        <v>8.869999999999999</v>
      </c>
      <c r="D71" t="n">
        <v>1.56</v>
      </c>
    </row>
    <row r="72">
      <c r="A72" s="5" t="inlineStr">
        <is>
          <t>Operative Ergebnis Marge in %</t>
        </is>
      </c>
      <c r="B72" s="5" t="inlineStr">
        <is>
          <t>EBIT Marge in %</t>
        </is>
      </c>
      <c r="C72" t="n">
        <v>10.94</v>
      </c>
      <c r="D72" t="n">
        <v>9.119999999999999</v>
      </c>
    </row>
    <row r="73">
      <c r="A73" s="5" t="inlineStr">
        <is>
          <t>Vermögensumsschlag in %</t>
        </is>
      </c>
      <c r="B73" s="5" t="inlineStr">
        <is>
          <t>Asset Turnover in %</t>
        </is>
      </c>
      <c r="C73" t="n">
        <v>70.06</v>
      </c>
      <c r="D73" t="n">
        <v>60.87</v>
      </c>
    </row>
    <row r="74">
      <c r="A74" s="5" t="inlineStr">
        <is>
          <t>Langfristige Vermögensquote in %</t>
        </is>
      </c>
      <c r="B74" s="5" t="inlineStr">
        <is>
          <t>Non-Current Assets Ratio in %</t>
        </is>
      </c>
      <c r="C74" t="n">
        <v>1.83</v>
      </c>
      <c r="D74" t="n">
        <v>0.41</v>
      </c>
    </row>
    <row r="75">
      <c r="A75" s="5" t="inlineStr">
        <is>
          <t>Gesamtkapitalrentabilität</t>
        </is>
      </c>
      <c r="B75" s="5" t="inlineStr">
        <is>
          <t>ROA Return on Assets in %</t>
        </is>
      </c>
      <c r="C75" t="n">
        <v>6.22</v>
      </c>
      <c r="D75" t="n">
        <v>0.95</v>
      </c>
    </row>
    <row r="76">
      <c r="A76" s="5" t="inlineStr">
        <is>
          <t>Ertrag des eingesetzten Kapitals</t>
        </is>
      </c>
      <c r="B76" s="5" t="inlineStr">
        <is>
          <t>ROCE Return on Cap. Empl. in %</t>
        </is>
      </c>
      <c r="C76" t="n">
        <v>10.76</v>
      </c>
      <c r="D76" t="n">
        <v>8.19</v>
      </c>
    </row>
    <row r="77">
      <c r="A77" s="5" t="inlineStr">
        <is>
          <t>Eigenkapital zu Anlagevermögen</t>
        </is>
      </c>
      <c r="B77" s="5" t="inlineStr">
        <is>
          <t>Equity to Fixed Assets in %</t>
        </is>
      </c>
      <c r="C77" t="n">
        <v>1508.29</v>
      </c>
      <c r="D77" t="n">
        <v>8632.139999999999</v>
      </c>
    </row>
    <row r="78">
      <c r="A78" s="5" t="inlineStr">
        <is>
          <t>Liquidität Dritten Grades</t>
        </is>
      </c>
      <c r="B78" s="5" t="inlineStr">
        <is>
          <t>Current Ratio in %</t>
        </is>
      </c>
      <c r="C78" t="n">
        <v>341.49</v>
      </c>
      <c r="D78" t="n">
        <v>308.99</v>
      </c>
    </row>
    <row r="79">
      <c r="A79" s="5" t="inlineStr">
        <is>
          <t>Operativer Cashflow</t>
        </is>
      </c>
      <c r="B79" s="5" t="inlineStr">
        <is>
          <t>Operating Cashflow in M</t>
        </is>
      </c>
      <c r="C79" t="n">
        <v>-145.3707</v>
      </c>
      <c r="D79" t="n">
        <v>-548.9316</v>
      </c>
    </row>
    <row r="80">
      <c r="A80" s="5" t="inlineStr">
        <is>
          <t>Aktienrückkauf</t>
        </is>
      </c>
      <c r="B80" s="5" t="inlineStr">
        <is>
          <t>Share Buyback in M</t>
        </is>
      </c>
      <c r="C80" t="n">
        <v>0</v>
      </c>
      <c r="D80" t="inlineStr">
        <is>
          <t>-</t>
        </is>
      </c>
    </row>
    <row r="81">
      <c r="A81" s="5" t="inlineStr">
        <is>
          <t>Umsatzwachstum 1J in %</t>
        </is>
      </c>
      <c r="B81" s="5" t="inlineStr">
        <is>
          <t>Revenue Growth 1Y in %</t>
        </is>
      </c>
      <c r="C81" t="n">
        <v>88.27</v>
      </c>
      <c r="D81" t="n">
        <v>30.63</v>
      </c>
    </row>
    <row r="82">
      <c r="A82" s="5" t="inlineStr">
        <is>
          <t>Umsatzwachstum 3J in %</t>
        </is>
      </c>
      <c r="B82" s="5" t="inlineStr">
        <is>
          <t>Revenue Growth 3Y in %</t>
        </is>
      </c>
      <c r="C82" t="inlineStr">
        <is>
          <t>-</t>
        </is>
      </c>
      <c r="D82" t="inlineStr">
        <is>
          <t>-</t>
        </is>
      </c>
    </row>
    <row r="83">
      <c r="A83" s="5" t="inlineStr">
        <is>
          <t>Umsatzwachstum 5J in %</t>
        </is>
      </c>
      <c r="B83" s="5" t="inlineStr">
        <is>
          <t>Revenue Growth 5Y in %</t>
        </is>
      </c>
      <c r="C83" t="inlineStr">
        <is>
          <t>-</t>
        </is>
      </c>
      <c r="D83" t="inlineStr">
        <is>
          <t>-</t>
        </is>
      </c>
    </row>
    <row r="84">
      <c r="A84" s="5" t="inlineStr">
        <is>
          <t>Umsatzwachstum 10J in %</t>
        </is>
      </c>
      <c r="B84" s="5" t="inlineStr">
        <is>
          <t>Revenue Growth 10Y in %</t>
        </is>
      </c>
      <c r="C84" t="inlineStr">
        <is>
          <t>-</t>
        </is>
      </c>
      <c r="D84" t="inlineStr">
        <is>
          <t>-</t>
        </is>
      </c>
    </row>
    <row r="85">
      <c r="A85" s="5" t="inlineStr">
        <is>
          <t>Gewinnwachstum 1J in %</t>
        </is>
      </c>
      <c r="B85" s="5" t="inlineStr">
        <is>
          <t>Earnings Growth 1Y in %</t>
        </is>
      </c>
      <c r="C85" t="n">
        <v>973.85</v>
      </c>
      <c r="D85" t="n">
        <v>-120.9</v>
      </c>
    </row>
    <row r="86">
      <c r="A86" s="5" t="inlineStr">
        <is>
          <t>Gewinnwachstum 3J in %</t>
        </is>
      </c>
      <c r="B86" s="5" t="inlineStr">
        <is>
          <t>Earnings Growth 3Y in %</t>
        </is>
      </c>
      <c r="C86" t="inlineStr">
        <is>
          <t>-</t>
        </is>
      </c>
      <c r="D86" t="inlineStr">
        <is>
          <t>-</t>
        </is>
      </c>
    </row>
    <row r="87">
      <c r="A87" s="5" t="inlineStr">
        <is>
          <t>Gewinnwachstum 5J in %</t>
        </is>
      </c>
      <c r="B87" s="5" t="inlineStr">
        <is>
          <t>Earnings Growth 5Y in %</t>
        </is>
      </c>
      <c r="C87" t="inlineStr">
        <is>
          <t>-</t>
        </is>
      </c>
      <c r="D87" t="inlineStr">
        <is>
          <t>-</t>
        </is>
      </c>
    </row>
    <row r="88">
      <c r="A88" s="5" t="inlineStr">
        <is>
          <t>Gewinnwachstum 10J in %</t>
        </is>
      </c>
      <c r="B88" s="5" t="inlineStr">
        <is>
          <t>Earnings Growth 10Y in %</t>
        </is>
      </c>
      <c r="C88" t="inlineStr">
        <is>
          <t>-</t>
        </is>
      </c>
      <c r="D88" t="inlineStr">
        <is>
          <t>-</t>
        </is>
      </c>
    </row>
    <row r="89">
      <c r="A89" s="5" t="inlineStr">
        <is>
          <t>PEG Ratio</t>
        </is>
      </c>
      <c r="B89" s="5" t="inlineStr">
        <is>
          <t>KGW Kurs/Gewinn/Wachstum</t>
        </is>
      </c>
      <c r="C89" t="inlineStr">
        <is>
          <t>-</t>
        </is>
      </c>
      <c r="D89" t="inlineStr">
        <is>
          <t>-</t>
        </is>
      </c>
    </row>
    <row r="90">
      <c r="A90" s="5" t="inlineStr">
        <is>
          <t>EBIT-Wachstum 1J in %</t>
        </is>
      </c>
      <c r="B90" s="5" t="inlineStr">
        <is>
          <t>EBIT Growth 1Y in %</t>
        </is>
      </c>
      <c r="C90" t="n">
        <v>125.98</v>
      </c>
      <c r="D90" t="n">
        <v>-452.78</v>
      </c>
    </row>
    <row r="91">
      <c r="A91" s="5" t="inlineStr">
        <is>
          <t>EBIT-Wachstum 3J in %</t>
        </is>
      </c>
      <c r="B91" s="5" t="inlineStr">
        <is>
          <t>EBIT Growth 3Y in %</t>
        </is>
      </c>
      <c r="C91" t="inlineStr">
        <is>
          <t>-</t>
        </is>
      </c>
      <c r="D91" t="inlineStr">
        <is>
          <t>-</t>
        </is>
      </c>
    </row>
    <row r="92">
      <c r="A92" s="5" t="inlineStr">
        <is>
          <t>EBIT-Wachstum 5J in %</t>
        </is>
      </c>
      <c r="B92" s="5" t="inlineStr">
        <is>
          <t>EBIT Growth 5Y in %</t>
        </is>
      </c>
      <c r="C92" t="inlineStr">
        <is>
          <t>-</t>
        </is>
      </c>
      <c r="D92" t="inlineStr">
        <is>
          <t>-</t>
        </is>
      </c>
    </row>
    <row r="93">
      <c r="A93" s="5" t="inlineStr">
        <is>
          <t>EBIT-Wachstum 10J in %</t>
        </is>
      </c>
      <c r="B93" s="5" t="inlineStr">
        <is>
          <t>EBIT Growth 10Y in %</t>
        </is>
      </c>
      <c r="C93" t="inlineStr">
        <is>
          <t>-</t>
        </is>
      </c>
      <c r="D93" t="inlineStr">
        <is>
          <t>-</t>
        </is>
      </c>
    </row>
    <row r="94">
      <c r="A94" s="5" t="inlineStr">
        <is>
          <t>Op.Cashflow Wachstum 1J in %</t>
        </is>
      </c>
      <c r="B94" s="5" t="inlineStr">
        <is>
          <t>Op.Cashflow Wachstum 1Y in %</t>
        </is>
      </c>
      <c r="C94" t="n">
        <v>-73.52</v>
      </c>
      <c r="D94" t="inlineStr">
        <is>
          <t>-</t>
        </is>
      </c>
    </row>
    <row r="95">
      <c r="A95" s="5" t="inlineStr">
        <is>
          <t>Op.Cashflow Wachstum 3J in %</t>
        </is>
      </c>
      <c r="B95" s="5" t="inlineStr">
        <is>
          <t>Op.Cashflow Wachstum 3Y in %</t>
        </is>
      </c>
      <c r="C95" t="inlineStr">
        <is>
          <t>-</t>
        </is>
      </c>
      <c r="D95" t="inlineStr">
        <is>
          <t>-</t>
        </is>
      </c>
    </row>
    <row r="96">
      <c r="A96" s="5" t="inlineStr">
        <is>
          <t>Op.Cashflow Wachstum 5J in %</t>
        </is>
      </c>
      <c r="B96" s="5" t="inlineStr">
        <is>
          <t>Op.Cashflow Wachstum 5Y in %</t>
        </is>
      </c>
      <c r="C96" t="inlineStr">
        <is>
          <t>-</t>
        </is>
      </c>
      <c r="D96" t="inlineStr">
        <is>
          <t>-</t>
        </is>
      </c>
    </row>
    <row r="97">
      <c r="A97" s="5" t="inlineStr">
        <is>
          <t>Op.Cashflow Wachstum 10J in %</t>
        </is>
      </c>
      <c r="B97" s="5" t="inlineStr">
        <is>
          <t>Op.Cashflow Wachstum 10Y in %</t>
        </is>
      </c>
      <c r="C97" t="inlineStr">
        <is>
          <t>-</t>
        </is>
      </c>
      <c r="D97" t="inlineStr">
        <is>
          <t>-</t>
        </is>
      </c>
    </row>
    <row r="98">
      <c r="A98" s="5" t="inlineStr">
        <is>
          <t>Working Capital in Mio</t>
        </is>
      </c>
      <c r="B98" s="5" t="inlineStr">
        <is>
          <t>Working Capital in M</t>
        </is>
      </c>
      <c r="C98" t="n">
        <v>779.9</v>
      </c>
      <c r="D98" t="n">
        <v>462.5</v>
      </c>
      <c r="E98" t="n">
        <v>302.4</v>
      </c>
    </row>
  </sheetData>
  <pageMargins bottom="1" footer="0.5" header="0.5" left="0.75" right="0.75" top="1"/>
</worksheet>
</file>

<file path=xl/worksheets/sheet33.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10"/>
    <col customWidth="1" max="17" min="17" width="10"/>
    <col customWidth="1" max="18" min="18" width="20"/>
    <col customWidth="1" max="19" min="19" width="20"/>
    <col customWidth="1" max="20" min="20" width="10"/>
    <col customWidth="1" max="21" min="21" width="20"/>
    <col customWidth="1" max="22" min="22" width="10"/>
    <col customWidth="1" max="23" min="23" width="10"/>
  </cols>
  <sheetData>
    <row r="1">
      <c r="A1" s="1" t="inlineStr">
        <is>
          <t xml:space="preserve">JENOPTIK </t>
        </is>
      </c>
      <c r="B1" s="2" t="inlineStr">
        <is>
          <t>WKN: A2NB60  ISIN: DE000A2NB601  Symbol:JEN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1991</t>
        </is>
      </c>
      <c r="C4" s="5" t="inlineStr">
        <is>
          <t>Telefon / Phone</t>
        </is>
      </c>
      <c r="D4" s="5" t="inlineStr"/>
      <c r="E4" t="inlineStr">
        <is>
          <t>+49-3641-65-0</t>
        </is>
      </c>
      <c r="G4" t="inlineStr">
        <is>
          <t>12.02.2020</t>
        </is>
      </c>
      <c r="H4" t="inlineStr">
        <is>
          <t>Preliminary Results</t>
        </is>
      </c>
      <c r="J4" t="inlineStr">
        <is>
          <t>Thüringer Industriebeteiligungs GmbH &amp; Co. KG (TIP)</t>
        </is>
      </c>
      <c r="L4" t="inlineStr">
        <is>
          <t>11,00%</t>
        </is>
      </c>
    </row>
    <row r="5">
      <c r="A5" s="5" t="inlineStr">
        <is>
          <t>Ticker</t>
        </is>
      </c>
      <c r="B5" t="inlineStr">
        <is>
          <t>JEN</t>
        </is>
      </c>
      <c r="C5" s="5" t="inlineStr">
        <is>
          <t>Fax</t>
        </is>
      </c>
      <c r="D5" s="5" t="inlineStr"/>
      <c r="E5" t="inlineStr">
        <is>
          <t>+49-3641-424514</t>
        </is>
      </c>
      <c r="G5" t="inlineStr">
        <is>
          <t>25.03.2020</t>
        </is>
      </c>
      <c r="H5" t="inlineStr">
        <is>
          <t>Publication Of Annual Report</t>
        </is>
      </c>
      <c r="J5" t="inlineStr">
        <is>
          <t>DWS Investment GmbH</t>
        </is>
      </c>
      <c r="L5" t="inlineStr">
        <is>
          <t>9,82%</t>
        </is>
      </c>
    </row>
    <row r="6">
      <c r="A6" s="5" t="inlineStr">
        <is>
          <t>Gelistet Seit / Listed Since</t>
        </is>
      </c>
      <c r="B6" t="inlineStr">
        <is>
          <t>16.06.1998</t>
        </is>
      </c>
      <c r="C6" s="5" t="inlineStr">
        <is>
          <t>Internet</t>
        </is>
      </c>
      <c r="D6" s="5" t="inlineStr"/>
      <c r="E6" t="inlineStr">
        <is>
          <t>http://www.jenoptik.de/</t>
        </is>
      </c>
      <c r="G6" t="inlineStr">
        <is>
          <t>30.03.2020</t>
        </is>
      </c>
      <c r="H6" t="inlineStr">
        <is>
          <t>Analyst Conference</t>
        </is>
      </c>
      <c r="J6" t="inlineStr">
        <is>
          <t>Norges Bank</t>
        </is>
      </c>
      <c r="L6" t="inlineStr">
        <is>
          <t>3,08%</t>
        </is>
      </c>
    </row>
    <row r="7">
      <c r="A7" s="5" t="inlineStr">
        <is>
          <t>Nominalwert / Nominal Value</t>
        </is>
      </c>
      <c r="B7" t="inlineStr">
        <is>
          <t>2,60</t>
        </is>
      </c>
      <c r="C7" s="5" t="inlineStr">
        <is>
          <t>E-Mail</t>
        </is>
      </c>
      <c r="D7" s="5" t="inlineStr"/>
      <c r="E7" t="inlineStr">
        <is>
          <t>pr@jenoptik.com</t>
        </is>
      </c>
      <c r="G7" t="inlineStr">
        <is>
          <t>13.05.2020</t>
        </is>
      </c>
      <c r="H7" t="inlineStr">
        <is>
          <t>Result Q1</t>
        </is>
      </c>
      <c r="J7" t="inlineStr">
        <is>
          <t>Source Holdings Limited</t>
        </is>
      </c>
      <c r="L7" t="inlineStr">
        <is>
          <t>3,15%</t>
        </is>
      </c>
    </row>
    <row r="8">
      <c r="A8" s="5" t="inlineStr">
        <is>
          <t>Land / Country</t>
        </is>
      </c>
      <c r="B8" t="inlineStr">
        <is>
          <t>Deutschland</t>
        </is>
      </c>
      <c r="C8" s="5" t="inlineStr">
        <is>
          <t>Inv. Relations Telefon / Phone</t>
        </is>
      </c>
      <c r="D8" s="5" t="inlineStr"/>
      <c r="E8" t="inlineStr">
        <is>
          <t>+49-3641-65-2120</t>
        </is>
      </c>
      <c r="G8" t="inlineStr">
        <is>
          <t>09.06.2020</t>
        </is>
      </c>
      <c r="H8" t="inlineStr">
        <is>
          <t>Annual General Meeting</t>
        </is>
      </c>
      <c r="J8" t="inlineStr">
        <is>
          <t>Financière IDAT</t>
        </is>
      </c>
      <c r="L8" t="inlineStr">
        <is>
          <t>3,03%</t>
        </is>
      </c>
    </row>
    <row r="9">
      <c r="A9" s="5" t="inlineStr">
        <is>
          <t>Währung / Currency</t>
        </is>
      </c>
      <c r="B9" t="inlineStr">
        <is>
          <t>EUR</t>
        </is>
      </c>
      <c r="C9" s="5" t="inlineStr">
        <is>
          <t>Inv. Relations E-Mail</t>
        </is>
      </c>
      <c r="D9" s="5" t="inlineStr"/>
      <c r="E9" t="inlineStr">
        <is>
          <t>Thomas.Fritsche@jenoptik.com</t>
        </is>
      </c>
      <c r="G9" t="inlineStr">
        <is>
          <t>06.08.2020</t>
        </is>
      </c>
      <c r="H9" t="inlineStr">
        <is>
          <t>Score Half Year</t>
        </is>
      </c>
      <c r="J9" t="inlineStr">
        <is>
          <t>Dimensional Fund Advisors LP</t>
        </is>
      </c>
      <c r="L9" t="inlineStr">
        <is>
          <t>2,99%</t>
        </is>
      </c>
    </row>
    <row r="10">
      <c r="A10" s="5" t="inlineStr">
        <is>
          <t>Branche / Industry</t>
        </is>
      </c>
      <c r="B10" t="inlineStr">
        <is>
          <t>Electrotechnology</t>
        </is>
      </c>
      <c r="C10" s="5" t="inlineStr">
        <is>
          <t>Kontaktperson / Contact Person</t>
        </is>
      </c>
      <c r="D10" s="5" t="inlineStr"/>
      <c r="E10" t="inlineStr">
        <is>
          <t>Thomas Fritsche</t>
        </is>
      </c>
      <c r="G10" t="inlineStr">
        <is>
          <t>10.11.2020</t>
        </is>
      </c>
      <c r="H10" t="inlineStr">
        <is>
          <t>Q3 Earnings</t>
        </is>
      </c>
      <c r="J10" t="inlineStr">
        <is>
          <t>Templeton Investment Counsel, LLC</t>
        </is>
      </c>
      <c r="L10" t="inlineStr">
        <is>
          <t>2,97%</t>
        </is>
      </c>
    </row>
    <row r="11">
      <c r="A11" s="5" t="inlineStr">
        <is>
          <t>Sektor / Sector</t>
        </is>
      </c>
      <c r="B11" t="inlineStr">
        <is>
          <t>Technology</t>
        </is>
      </c>
      <c r="J11" t="inlineStr">
        <is>
          <t>JPMorgan Chase Bank</t>
        </is>
      </c>
      <c r="L11" t="inlineStr">
        <is>
          <t>2,97%</t>
        </is>
      </c>
    </row>
    <row r="12">
      <c r="A12" s="5" t="inlineStr">
        <is>
          <t>Typ / Genre</t>
        </is>
      </c>
      <c r="B12" t="inlineStr">
        <is>
          <t>Namensaktie</t>
        </is>
      </c>
      <c r="J12" t="inlineStr">
        <is>
          <t>OppenheimerFunds, Inc.</t>
        </is>
      </c>
      <c r="L12" t="inlineStr">
        <is>
          <t>3,16%</t>
        </is>
      </c>
    </row>
    <row r="13">
      <c r="A13" s="5" t="inlineStr">
        <is>
          <t>Adresse / Address</t>
        </is>
      </c>
      <c r="B13" t="inlineStr">
        <is>
          <t>Jenoptik AGCarl-Zeiß-Straße 1  D-07739 Jena</t>
        </is>
      </c>
    </row>
    <row r="14">
      <c r="A14" s="5" t="inlineStr">
        <is>
          <t>Management</t>
        </is>
      </c>
      <c r="B14" t="inlineStr">
        <is>
          <t>Dr. Stefan Traeger, Hans-Dieter Schumacher</t>
        </is>
      </c>
    </row>
    <row r="15">
      <c r="A15" s="5" t="inlineStr">
        <is>
          <t>Aufsichtsrat / Board</t>
        </is>
      </c>
      <c r="B15" t="inlineStr">
        <is>
          <t>Matthias Wierlacher, Michael Ebenau, Astrid Biesterfeldt, Evert Dudok, Elke Eckstein, Thomas Klippstein, Dörthe Knips, Dieter Kröhn, Doreen Nowotne, Heinrich Reimitz, Stefan Schaumburg, Prof. Dr. Andreas Tünnermann</t>
        </is>
      </c>
    </row>
    <row r="16">
      <c r="A16" s="5" t="inlineStr">
        <is>
          <t>Beschreibung</t>
        </is>
      </c>
      <c r="B16" t="inlineStr">
        <is>
          <t>Die Jenoptik AG ist ein integrierter Optoelektronik-Konzern. Zu den Kunden weltweit gehören vor allem Unternehmen der Halbleiter- und Halbleiterausrüstungsindustrie, der Automobil- und Automobilzulieferindustrie, der Medizintechnik, der Sicherheits- und Wehrtechnik sowie der Luft- und Raumfahrtindustrie. Das Unternehmen ist in den fünf Sparten Optische Systeme, Laser und Materialbearbeitung, Industrielle Messtechnik, Verkehrssicherheit sowie Verteidigung und zivile Systeme tätig. Zu den Produkten aus den Gebieten der Laser- und optischen Technologie kommen Komponenten und Systeme für die Verkehrssicherheitstechnik wie Geschwindigkeits-, Ampel- und Mautüberwachungsanlagen sowie für die Fahrzeug- und Flugzeugausrüstung, darunter Antriebs- und Stabilisierungstechnik, optoelektronische Instrumente und Systeme sowie Software, Mess- und Regeltechnik für die Sicherheits- und Raumfahrtindustrie. Copyright 2014 FINANCE BASE AG</t>
        </is>
      </c>
    </row>
    <row r="17">
      <c r="A17" s="5" t="inlineStr">
        <is>
          <t>Profile</t>
        </is>
      </c>
      <c r="B17" t="inlineStr">
        <is>
          <t>Jenoptik AG is an integrated optoelectronics group. Its global customers mainly include companies in the semiconductor and semiconductor equipment manufacturing industry, automotive and automotive supplier industry, medical technology, security and defense technology as well as the aerospace industry. The company operates in five divisions: Optical Systems, Lasers and Material Processing, Industrial Metrology, Traffic Solutions and Defense &amp; Civil Systems. About the products in the fields of laser and optical technology components and systems are used for road safety technology such as speed, traffic lights and toll monitoring systems as well as for vehicle and aircraft equipment, including drive and stabilization technology, optoelectronic instruments and systems as well as software, measurement and control technology for security and space industries.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855.2</v>
      </c>
      <c r="D20" t="n">
        <v>834.6</v>
      </c>
      <c r="E20" t="n">
        <v>748</v>
      </c>
      <c r="F20" t="n">
        <v>685</v>
      </c>
      <c r="G20" t="n">
        <v>668.6</v>
      </c>
      <c r="H20" t="n">
        <v>590.2</v>
      </c>
      <c r="I20" t="n">
        <v>600</v>
      </c>
      <c r="J20" t="n">
        <v>585</v>
      </c>
      <c r="K20" t="n">
        <v>543.3</v>
      </c>
      <c r="L20" t="n">
        <v>510.6</v>
      </c>
      <c r="M20" t="n">
        <v>473.6</v>
      </c>
      <c r="N20" t="n">
        <v>548.3</v>
      </c>
      <c r="O20" t="n">
        <v>521.7</v>
      </c>
      <c r="P20" t="n">
        <v>1002</v>
      </c>
      <c r="Q20" t="n">
        <v>1914</v>
      </c>
      <c r="R20" t="n">
        <v>2523</v>
      </c>
      <c r="S20" t="n">
        <v>1982</v>
      </c>
      <c r="T20" t="n">
        <v>1585</v>
      </c>
      <c r="U20" t="n">
        <v>2002</v>
      </c>
      <c r="V20" t="n">
        <v>1572</v>
      </c>
      <c r="W20" t="n">
        <v>1396</v>
      </c>
    </row>
    <row r="21">
      <c r="A21" s="5" t="inlineStr">
        <is>
          <t>Bruttoergebnis vom Umsatz</t>
        </is>
      </c>
      <c r="B21" s="5" t="inlineStr">
        <is>
          <t>Gross Profit</t>
        </is>
      </c>
      <c r="C21" t="n">
        <v>291.8</v>
      </c>
      <c r="D21" t="n">
        <v>293.1</v>
      </c>
      <c r="E21" t="n">
        <v>263.9</v>
      </c>
      <c r="F21" t="n">
        <v>237.9</v>
      </c>
      <c r="G21" t="n">
        <v>226.2</v>
      </c>
      <c r="H21" t="n">
        <v>205.5</v>
      </c>
      <c r="I21" t="n">
        <v>205.7</v>
      </c>
      <c r="J21" t="n">
        <v>203.4</v>
      </c>
      <c r="K21" t="n">
        <v>184</v>
      </c>
      <c r="L21" t="n">
        <v>157.2</v>
      </c>
      <c r="M21" t="n">
        <v>128.7</v>
      </c>
      <c r="N21" t="n">
        <v>161.9</v>
      </c>
      <c r="O21" t="n">
        <v>159.9</v>
      </c>
      <c r="P21" t="n">
        <v>200.2</v>
      </c>
      <c r="Q21" t="n">
        <v>191.7</v>
      </c>
      <c r="R21" t="n">
        <v>293</v>
      </c>
      <c r="S21" t="n">
        <v>197.8</v>
      </c>
      <c r="T21" t="n">
        <v>194.7</v>
      </c>
      <c r="U21" t="n">
        <v>246.5</v>
      </c>
      <c r="V21" t="n">
        <v>231.4</v>
      </c>
      <c r="W21" t="n">
        <v>191.3</v>
      </c>
    </row>
    <row r="22">
      <c r="A22" s="5" t="inlineStr">
        <is>
          <t>Operatives Ergebnis (EBIT)</t>
        </is>
      </c>
      <c r="B22" s="5" t="inlineStr">
        <is>
          <t>EBIT Earning Before Interest &amp; Tax</t>
        </is>
      </c>
      <c r="C22" t="n">
        <v>88.90000000000001</v>
      </c>
      <c r="D22" t="n">
        <v>94.90000000000001</v>
      </c>
      <c r="E22" t="n">
        <v>77.8</v>
      </c>
      <c r="F22" t="n">
        <v>68.5</v>
      </c>
      <c r="G22" t="n">
        <v>61</v>
      </c>
      <c r="H22" t="n">
        <v>51.6</v>
      </c>
      <c r="I22" t="n">
        <v>50</v>
      </c>
      <c r="J22" t="n">
        <v>50.2</v>
      </c>
      <c r="K22" t="n">
        <v>49.2</v>
      </c>
      <c r="L22" t="n">
        <v>56.4</v>
      </c>
      <c r="M22" t="n">
        <v>-19.7</v>
      </c>
      <c r="N22" t="n">
        <v>37.1</v>
      </c>
      <c r="O22" t="n">
        <v>35.3</v>
      </c>
      <c r="P22" t="n">
        <v>49.1</v>
      </c>
      <c r="Q22" t="n">
        <v>-9.800000000000001</v>
      </c>
      <c r="R22" t="n">
        <v>81.09999999999999</v>
      </c>
      <c r="S22" t="n">
        <v>-11.1</v>
      </c>
      <c r="T22" t="n">
        <v>49.1</v>
      </c>
      <c r="U22" t="n">
        <v>108.8</v>
      </c>
      <c r="V22" t="n">
        <v>63.3</v>
      </c>
      <c r="W22" t="n">
        <v>48.3</v>
      </c>
    </row>
    <row r="23">
      <c r="A23" s="5" t="inlineStr">
        <is>
          <t>Finanzergebnis</t>
        </is>
      </c>
      <c r="B23" s="5" t="inlineStr">
        <is>
          <t>Financial Result</t>
        </is>
      </c>
      <c r="C23" t="n">
        <v>-3.7</v>
      </c>
      <c r="D23" t="n">
        <v>-3.5</v>
      </c>
      <c r="E23" t="n">
        <v>2.1</v>
      </c>
      <c r="F23" t="n">
        <v>-3.9</v>
      </c>
      <c r="G23" t="n">
        <v>-3.6</v>
      </c>
      <c r="H23" t="n">
        <v>-5.5</v>
      </c>
      <c r="I23" t="n">
        <v>-6</v>
      </c>
      <c r="J23" t="n">
        <v>-8.699999999999999</v>
      </c>
      <c r="K23" t="n">
        <v>-14.3</v>
      </c>
      <c r="L23" t="n">
        <v>-13.9</v>
      </c>
      <c r="M23" t="n">
        <v>-14.6</v>
      </c>
      <c r="N23" t="n">
        <v>-16.9</v>
      </c>
      <c r="O23" t="n">
        <v>-34.6</v>
      </c>
      <c r="P23" t="n">
        <v>-25.5</v>
      </c>
      <c r="Q23" t="n">
        <v>-42.7</v>
      </c>
      <c r="R23" t="n">
        <v>-43.7</v>
      </c>
      <c r="S23" t="n">
        <v>-5.9</v>
      </c>
      <c r="T23" t="n">
        <v>-2.9</v>
      </c>
      <c r="U23" t="n">
        <v>-1.3</v>
      </c>
      <c r="V23" t="n">
        <v>33.2</v>
      </c>
      <c r="W23" t="n">
        <v>-8.300000000000001</v>
      </c>
    </row>
    <row r="24">
      <c r="A24" s="5" t="inlineStr">
        <is>
          <t>Ergebnis vor Steuer (EBT)</t>
        </is>
      </c>
      <c r="B24" s="5" t="inlineStr">
        <is>
          <t>EBT Earning Before Tax</t>
        </is>
      </c>
      <c r="C24" t="n">
        <v>85.2</v>
      </c>
      <c r="D24" t="n">
        <v>91.40000000000001</v>
      </c>
      <c r="E24" t="n">
        <v>79.90000000000001</v>
      </c>
      <c r="F24" t="n">
        <v>64.59999999999999</v>
      </c>
      <c r="G24" t="n">
        <v>57.4</v>
      </c>
      <c r="H24" t="n">
        <v>46.1</v>
      </c>
      <c r="I24" t="n">
        <v>44</v>
      </c>
      <c r="J24" t="n">
        <v>41.5</v>
      </c>
      <c r="K24" t="n">
        <v>34.9</v>
      </c>
      <c r="L24" t="n">
        <v>42.5</v>
      </c>
      <c r="M24" t="n">
        <v>-34.3</v>
      </c>
      <c r="N24" t="n">
        <v>20.2</v>
      </c>
      <c r="O24" t="n">
        <v>0.7</v>
      </c>
      <c r="P24" t="n">
        <v>23.6</v>
      </c>
      <c r="Q24" t="n">
        <v>-52.5</v>
      </c>
      <c r="R24" t="n">
        <v>37.4</v>
      </c>
      <c r="S24" t="n">
        <v>-17</v>
      </c>
      <c r="T24" t="n">
        <v>46.2</v>
      </c>
      <c r="U24" t="n">
        <v>107.5</v>
      </c>
      <c r="V24" t="n">
        <v>96.5</v>
      </c>
      <c r="W24" t="n">
        <v>40</v>
      </c>
    </row>
    <row r="25">
      <c r="A25" s="5" t="inlineStr">
        <is>
          <t>Steuern auf Einkommen und Ertrag</t>
        </is>
      </c>
      <c r="B25" s="5" t="inlineStr">
        <is>
          <t>Taxes on income and earnings</t>
        </is>
      </c>
      <c r="C25" t="n">
        <v>17.6</v>
      </c>
      <c r="D25" t="n">
        <v>4</v>
      </c>
      <c r="E25" t="n">
        <v>7.4</v>
      </c>
      <c r="F25" t="n">
        <v>7.1</v>
      </c>
      <c r="G25" t="n">
        <v>7.5</v>
      </c>
      <c r="H25" t="n">
        <v>4.5</v>
      </c>
      <c r="I25" t="n">
        <v>4.6</v>
      </c>
      <c r="J25" t="n">
        <v>5.5</v>
      </c>
      <c r="K25" t="n">
        <v>4.4</v>
      </c>
      <c r="L25" t="n">
        <v>1.3</v>
      </c>
      <c r="M25" t="n">
        <v>0.2</v>
      </c>
      <c r="N25" t="n">
        <v>2.6</v>
      </c>
      <c r="O25" t="n">
        <v>1</v>
      </c>
      <c r="P25" t="n">
        <v>5.4</v>
      </c>
      <c r="Q25" t="n">
        <v>12.7</v>
      </c>
      <c r="R25" t="n">
        <v>11.2</v>
      </c>
      <c r="S25" t="n">
        <v>4.9</v>
      </c>
      <c r="T25" t="n">
        <v>5.1</v>
      </c>
      <c r="U25" t="n">
        <v>18.4</v>
      </c>
      <c r="V25" t="n">
        <v>9.1</v>
      </c>
      <c r="W25" t="n">
        <v>5.7</v>
      </c>
    </row>
    <row r="26">
      <c r="A26" s="5" t="inlineStr">
        <is>
          <t>Ergebnis nach Steuer</t>
        </is>
      </c>
      <c r="B26" s="5" t="inlineStr">
        <is>
          <t>Earnings after tax</t>
        </is>
      </c>
      <c r="C26" t="n">
        <v>67.59999999999999</v>
      </c>
      <c r="D26" t="n">
        <v>87.40000000000001</v>
      </c>
      <c r="E26" t="n">
        <v>72.5</v>
      </c>
      <c r="F26" t="n">
        <v>57.5</v>
      </c>
      <c r="G26" t="n">
        <v>49.9</v>
      </c>
      <c r="H26" t="n">
        <v>41.6</v>
      </c>
      <c r="I26" t="n">
        <v>44.3</v>
      </c>
      <c r="J26" t="n">
        <v>45.5</v>
      </c>
      <c r="K26" t="n">
        <v>34.1</v>
      </c>
      <c r="L26" t="n">
        <v>36.4</v>
      </c>
      <c r="M26" t="n">
        <v>-33.9</v>
      </c>
      <c r="N26" t="n">
        <v>16.6</v>
      </c>
      <c r="O26" t="n">
        <v>-4.6</v>
      </c>
      <c r="P26" t="n">
        <v>16.5</v>
      </c>
      <c r="Q26" t="n">
        <v>-69.40000000000001</v>
      </c>
      <c r="R26" t="n">
        <v>19</v>
      </c>
      <c r="S26" t="n">
        <v>-23.3</v>
      </c>
      <c r="T26" t="n">
        <v>40.3</v>
      </c>
      <c r="U26" t="n">
        <v>88.3</v>
      </c>
      <c r="V26" t="n">
        <v>86.59999999999999</v>
      </c>
      <c r="W26" t="n">
        <v>33.3</v>
      </c>
    </row>
    <row r="27">
      <c r="A27" s="5" t="inlineStr">
        <is>
          <t>Minderheitenanteil</t>
        </is>
      </c>
      <c r="B27" s="5" t="inlineStr">
        <is>
          <t>Minority Share</t>
        </is>
      </c>
      <c r="C27" t="n">
        <v>0.01</v>
      </c>
      <c r="D27" t="n">
        <v>0.1</v>
      </c>
      <c r="E27" t="n">
        <v>0.1</v>
      </c>
      <c r="F27" t="n">
        <v>0.05</v>
      </c>
      <c r="G27" t="n">
        <v>0.3</v>
      </c>
      <c r="H27" t="n">
        <v>0.05</v>
      </c>
      <c r="I27" t="n">
        <v>0.02</v>
      </c>
      <c r="J27" t="inlineStr">
        <is>
          <t>-</t>
        </is>
      </c>
      <c r="K27" t="inlineStr">
        <is>
          <t>-</t>
        </is>
      </c>
      <c r="L27" t="n">
        <v>0.1</v>
      </c>
      <c r="M27" t="n">
        <v>-4.1</v>
      </c>
      <c r="N27" t="n">
        <v>-4.8</v>
      </c>
      <c r="O27" t="n">
        <v>-3.6</v>
      </c>
      <c r="P27" t="n">
        <v>-4.8</v>
      </c>
      <c r="Q27" t="n">
        <v>-5.5</v>
      </c>
      <c r="R27" t="n">
        <v>-6.2</v>
      </c>
      <c r="S27" t="inlineStr">
        <is>
          <t>-</t>
        </is>
      </c>
      <c r="T27" t="inlineStr">
        <is>
          <t>-</t>
        </is>
      </c>
      <c r="U27" t="inlineStr">
        <is>
          <t>-</t>
        </is>
      </c>
      <c r="V27" t="inlineStr">
        <is>
          <t>-</t>
        </is>
      </c>
      <c r="W27" t="inlineStr">
        <is>
          <t>-</t>
        </is>
      </c>
    </row>
    <row r="28">
      <c r="A28" s="5" t="inlineStr">
        <is>
          <t>Jahresüberschuss/-fehlbetrag</t>
        </is>
      </c>
      <c r="B28" s="5" t="inlineStr">
        <is>
          <t>Net Profit</t>
        </is>
      </c>
      <c r="C28" t="n">
        <v>67.7</v>
      </c>
      <c r="D28" t="n">
        <v>87.59999999999999</v>
      </c>
      <c r="E28" t="n">
        <v>72.5</v>
      </c>
      <c r="F28" t="n">
        <v>57.4</v>
      </c>
      <c r="G28" t="n">
        <v>49.6</v>
      </c>
      <c r="H28" t="n">
        <v>41.7</v>
      </c>
      <c r="I28" t="n">
        <v>47.2</v>
      </c>
      <c r="J28" t="n">
        <v>50.2</v>
      </c>
      <c r="K28" t="n">
        <v>34.1</v>
      </c>
      <c r="L28" t="n">
        <v>36.6</v>
      </c>
      <c r="M28" t="n">
        <v>-37.9</v>
      </c>
      <c r="N28" t="n">
        <v>11.8</v>
      </c>
      <c r="O28" t="n">
        <v>-8.199999999999999</v>
      </c>
      <c r="P28" t="n">
        <v>11.7</v>
      </c>
      <c r="Q28" t="n">
        <v>-74.90000000000001</v>
      </c>
      <c r="R28" t="n">
        <v>12.8</v>
      </c>
      <c r="S28" t="n">
        <v>-25.8</v>
      </c>
      <c r="T28" t="n">
        <v>40.3</v>
      </c>
      <c r="U28" t="n">
        <v>88.3</v>
      </c>
      <c r="V28" t="n">
        <v>86.59999999999999</v>
      </c>
      <c r="W28" t="n">
        <v>33.3</v>
      </c>
    </row>
    <row r="29">
      <c r="A29" s="5" t="inlineStr">
        <is>
          <t>Summe Umlaufvermögen</t>
        </is>
      </c>
      <c r="B29" s="5" t="inlineStr">
        <is>
          <t>Current Assets</t>
        </is>
      </c>
      <c r="C29" t="n">
        <v>528.1</v>
      </c>
      <c r="D29" t="n">
        <v>494.1</v>
      </c>
      <c r="E29" t="n">
        <v>512.9</v>
      </c>
      <c r="F29" t="n">
        <v>441.2</v>
      </c>
      <c r="G29" t="n">
        <v>386.3</v>
      </c>
      <c r="H29" t="n">
        <v>382.2</v>
      </c>
      <c r="I29" t="n">
        <v>362.6</v>
      </c>
      <c r="J29" t="n">
        <v>335.8</v>
      </c>
      <c r="K29" t="n">
        <v>331.1</v>
      </c>
      <c r="L29" t="n">
        <v>318.2</v>
      </c>
      <c r="M29" t="n">
        <v>270.2</v>
      </c>
      <c r="N29" t="n">
        <v>312.8</v>
      </c>
      <c r="O29" t="n">
        <v>309.6</v>
      </c>
      <c r="P29" t="n">
        <v>456.7</v>
      </c>
      <c r="Q29" t="n">
        <v>279.6</v>
      </c>
      <c r="R29" t="n">
        <v>918.9</v>
      </c>
      <c r="S29" t="n">
        <v>946.7</v>
      </c>
      <c r="T29" t="n">
        <v>893.5</v>
      </c>
      <c r="U29" t="n">
        <v>832.8</v>
      </c>
      <c r="V29" t="n">
        <v>772.4</v>
      </c>
      <c r="W29" t="n">
        <v>686.3</v>
      </c>
    </row>
    <row r="30">
      <c r="A30" s="5" t="inlineStr">
        <is>
          <t>Summe Anlagevermögen</t>
        </is>
      </c>
      <c r="B30" s="5" t="inlineStr">
        <is>
          <t>Fixed Assets</t>
        </is>
      </c>
      <c r="C30" t="n">
        <v>555.2</v>
      </c>
      <c r="D30" t="n">
        <v>491.8</v>
      </c>
      <c r="E30" t="n">
        <v>376.2</v>
      </c>
      <c r="F30" t="n">
        <v>371.9</v>
      </c>
      <c r="G30" t="n">
        <v>382.9</v>
      </c>
      <c r="H30" t="n">
        <v>389.5</v>
      </c>
      <c r="I30" t="n">
        <v>329.8</v>
      </c>
      <c r="J30" t="n">
        <v>333.8</v>
      </c>
      <c r="K30" t="n">
        <v>312.9</v>
      </c>
      <c r="L30" t="n">
        <v>310.7</v>
      </c>
      <c r="M30" t="n">
        <v>336.9</v>
      </c>
      <c r="N30" t="n">
        <v>376.3</v>
      </c>
      <c r="O30" t="n">
        <v>387.7</v>
      </c>
      <c r="P30" t="n">
        <v>417</v>
      </c>
      <c r="Q30" t="n">
        <v>1229</v>
      </c>
      <c r="R30" t="n">
        <v>636.1</v>
      </c>
      <c r="S30" t="n">
        <v>487.8</v>
      </c>
      <c r="T30" t="n">
        <v>361.3</v>
      </c>
      <c r="U30" t="n">
        <v>344</v>
      </c>
      <c r="V30" t="n">
        <v>269.2</v>
      </c>
      <c r="W30" t="n">
        <v>284.5</v>
      </c>
    </row>
    <row r="31">
      <c r="A31" s="5" t="inlineStr">
        <is>
          <t>Summe Aktiva</t>
        </is>
      </c>
      <c r="B31" s="5" t="inlineStr">
        <is>
          <t>Total Assets</t>
        </is>
      </c>
      <c r="C31" t="n">
        <v>1083</v>
      </c>
      <c r="D31" t="n">
        <v>985.9</v>
      </c>
      <c r="E31" t="n">
        <v>889.1</v>
      </c>
      <c r="F31" t="n">
        <v>813.1</v>
      </c>
      <c r="G31" t="n">
        <v>769.2</v>
      </c>
      <c r="H31" t="n">
        <v>771.7</v>
      </c>
      <c r="I31" t="n">
        <v>692.4</v>
      </c>
      <c r="J31" t="n">
        <v>669.6</v>
      </c>
      <c r="K31" t="n">
        <v>644</v>
      </c>
      <c r="L31" t="n">
        <v>628.9</v>
      </c>
      <c r="M31" t="n">
        <v>607.1</v>
      </c>
      <c r="N31" t="n">
        <v>689.1</v>
      </c>
      <c r="O31" t="n">
        <v>697.3</v>
      </c>
      <c r="P31" t="n">
        <v>873.7</v>
      </c>
      <c r="Q31" t="n">
        <v>1508</v>
      </c>
      <c r="R31" t="n">
        <v>1555</v>
      </c>
      <c r="S31" t="n">
        <v>1445</v>
      </c>
      <c r="T31" t="n">
        <v>1257</v>
      </c>
      <c r="U31" t="n">
        <v>1182</v>
      </c>
      <c r="V31" t="n">
        <v>1049</v>
      </c>
      <c r="W31" t="n">
        <v>973</v>
      </c>
    </row>
    <row r="32">
      <c r="A32" s="5" t="inlineStr">
        <is>
          <t>Summe kurzfristiges Fremdkapital</t>
        </is>
      </c>
      <c r="B32" s="5" t="inlineStr">
        <is>
          <t>Short-Term Debt</t>
        </is>
      </c>
      <c r="C32" t="n">
        <v>251.9</v>
      </c>
      <c r="D32" t="n">
        <v>217.7</v>
      </c>
      <c r="E32" t="n">
        <v>197.1</v>
      </c>
      <c r="F32" t="n">
        <v>161.3</v>
      </c>
      <c r="G32" t="n">
        <v>164.5</v>
      </c>
      <c r="H32" t="n">
        <v>168.5</v>
      </c>
      <c r="I32" t="n">
        <v>152.3</v>
      </c>
      <c r="J32" t="n">
        <v>161.7</v>
      </c>
      <c r="K32" t="n">
        <v>171.3</v>
      </c>
      <c r="L32" t="n">
        <v>181.1</v>
      </c>
      <c r="M32" t="n">
        <v>161.3</v>
      </c>
      <c r="N32" t="n">
        <v>263.1</v>
      </c>
      <c r="O32" t="n">
        <v>207.6</v>
      </c>
      <c r="P32" t="n">
        <v>241.1</v>
      </c>
      <c r="Q32" t="n">
        <v>192.9</v>
      </c>
      <c r="R32" t="n">
        <v>733.5</v>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176</v>
      </c>
      <c r="D33" t="n">
        <v>170.3</v>
      </c>
      <c r="E33" t="n">
        <v>162.1</v>
      </c>
      <c r="F33" t="n">
        <v>175.4</v>
      </c>
      <c r="G33" t="n">
        <v>169.5</v>
      </c>
      <c r="H33" t="n">
        <v>216.6</v>
      </c>
      <c r="I33" t="n">
        <v>173.1</v>
      </c>
      <c r="J33" t="n">
        <v>177.6</v>
      </c>
      <c r="K33" t="n">
        <v>161.9</v>
      </c>
      <c r="L33" t="n">
        <v>165.3</v>
      </c>
      <c r="M33" t="n">
        <v>205.8</v>
      </c>
      <c r="N33" t="n">
        <v>133.1</v>
      </c>
      <c r="O33" t="n">
        <v>208.8</v>
      </c>
      <c r="P33" t="n">
        <v>333.2</v>
      </c>
      <c r="Q33" t="n">
        <v>369.2</v>
      </c>
      <c r="R33" t="n">
        <v>452.6</v>
      </c>
      <c r="S33" t="inlineStr">
        <is>
          <t>-</t>
        </is>
      </c>
      <c r="T33" t="inlineStr">
        <is>
          <t>-</t>
        </is>
      </c>
      <c r="U33" t="inlineStr">
        <is>
          <t>-</t>
        </is>
      </c>
      <c r="V33" t="inlineStr">
        <is>
          <t>-</t>
        </is>
      </c>
      <c r="W33" t="inlineStr">
        <is>
          <t>-</t>
        </is>
      </c>
    </row>
    <row r="34">
      <c r="A34" s="5" t="inlineStr">
        <is>
          <t>Summe Fremdkapital</t>
        </is>
      </c>
      <c r="B34" s="5" t="inlineStr">
        <is>
          <t>Total Liabilities</t>
        </is>
      </c>
      <c r="C34" t="n">
        <v>427.9</v>
      </c>
      <c r="D34" t="n">
        <v>388</v>
      </c>
      <c r="E34" t="n">
        <v>359.2</v>
      </c>
      <c r="F34" t="n">
        <v>336.7</v>
      </c>
      <c r="G34" t="n">
        <v>334</v>
      </c>
      <c r="H34" t="n">
        <v>385.1</v>
      </c>
      <c r="I34" t="n">
        <v>325.4</v>
      </c>
      <c r="J34" t="n">
        <v>339.3</v>
      </c>
      <c r="K34" t="n">
        <v>333.2</v>
      </c>
      <c r="L34" t="n">
        <v>346.4</v>
      </c>
      <c r="M34" t="n">
        <v>367.1</v>
      </c>
      <c r="N34" t="n">
        <v>396.3</v>
      </c>
      <c r="O34" t="n">
        <v>416.4</v>
      </c>
      <c r="P34" t="n">
        <v>574.3</v>
      </c>
      <c r="Q34" t="n">
        <v>1194</v>
      </c>
      <c r="R34" t="n">
        <v>1186</v>
      </c>
      <c r="S34" t="n">
        <v>1048</v>
      </c>
      <c r="T34" t="n">
        <v>826.6</v>
      </c>
      <c r="U34" t="n">
        <v>694.3</v>
      </c>
      <c r="V34" t="n">
        <v>585.4</v>
      </c>
      <c r="W34" t="n">
        <v>571.1</v>
      </c>
    </row>
    <row r="35">
      <c r="A35" s="5" t="inlineStr">
        <is>
          <t>Minderheitenanteil</t>
        </is>
      </c>
      <c r="B35" s="5" t="inlineStr">
        <is>
          <t>Minority Share</t>
        </is>
      </c>
      <c r="C35" t="n">
        <v>0.7</v>
      </c>
      <c r="D35" t="n">
        <v>0.7</v>
      </c>
      <c r="E35" t="n">
        <v>0.1</v>
      </c>
      <c r="F35" t="n">
        <v>-0.3</v>
      </c>
      <c r="G35" t="n">
        <v>-1.1</v>
      </c>
      <c r="H35" t="n">
        <v>-1.3</v>
      </c>
      <c r="I35" t="n">
        <v>0.2</v>
      </c>
      <c r="J35" t="n">
        <v>0.3</v>
      </c>
      <c r="K35" t="n">
        <v>0.3</v>
      </c>
      <c r="L35" t="n">
        <v>0.3</v>
      </c>
      <c r="M35" t="n">
        <v>0.5</v>
      </c>
      <c r="N35" t="n">
        <v>21.9</v>
      </c>
      <c r="O35" t="n">
        <v>21.6</v>
      </c>
      <c r="P35" t="n">
        <v>22.6</v>
      </c>
      <c r="Q35" t="n">
        <v>42.9</v>
      </c>
      <c r="R35" t="n">
        <v>33</v>
      </c>
      <c r="S35" t="n">
        <v>4</v>
      </c>
      <c r="T35" t="n">
        <v>-3.2</v>
      </c>
      <c r="U35" t="n">
        <v>7.6</v>
      </c>
      <c r="V35" t="n">
        <v>9.699999999999999</v>
      </c>
      <c r="W35" t="n">
        <v>11.3</v>
      </c>
    </row>
    <row r="36">
      <c r="A36" s="5" t="inlineStr">
        <is>
          <t>Summe Eigenkapital</t>
        </is>
      </c>
      <c r="B36" s="5" t="inlineStr">
        <is>
          <t>Equity</t>
        </is>
      </c>
      <c r="C36" t="n">
        <v>654.7</v>
      </c>
      <c r="D36" t="n">
        <v>597.3</v>
      </c>
      <c r="E36" t="n">
        <v>529.8</v>
      </c>
      <c r="F36" t="n">
        <v>476.7</v>
      </c>
      <c r="G36" t="n">
        <v>436.2</v>
      </c>
      <c r="H36" t="n">
        <v>387.9</v>
      </c>
      <c r="I36" t="n">
        <v>366.9</v>
      </c>
      <c r="J36" t="n">
        <v>330</v>
      </c>
      <c r="K36" t="n">
        <v>310.5</v>
      </c>
      <c r="L36" t="n">
        <v>282.2</v>
      </c>
      <c r="M36" t="n">
        <v>239.5</v>
      </c>
      <c r="N36" t="n">
        <v>270.9</v>
      </c>
      <c r="O36" t="n">
        <v>259.3</v>
      </c>
      <c r="P36" t="n">
        <v>276.8</v>
      </c>
      <c r="Q36" t="n">
        <v>271.4</v>
      </c>
      <c r="R36" t="n">
        <v>336</v>
      </c>
      <c r="S36" t="n">
        <v>392.9</v>
      </c>
      <c r="T36" t="n">
        <v>433.8</v>
      </c>
      <c r="U36" t="n">
        <v>480.2</v>
      </c>
      <c r="V36" t="n">
        <v>453.4</v>
      </c>
      <c r="W36" t="n">
        <v>390.6</v>
      </c>
    </row>
    <row r="37">
      <c r="A37" s="5" t="inlineStr">
        <is>
          <t>Summe Passiva</t>
        </is>
      </c>
      <c r="B37" s="5" t="inlineStr">
        <is>
          <t>Liabilities &amp; Shareholder Equity</t>
        </is>
      </c>
      <c r="C37" t="n">
        <v>1083</v>
      </c>
      <c r="D37" t="n">
        <v>985.9</v>
      </c>
      <c r="E37" t="n">
        <v>889.1</v>
      </c>
      <c r="F37" t="n">
        <v>813.1</v>
      </c>
      <c r="G37" t="n">
        <v>769.2</v>
      </c>
      <c r="H37" t="n">
        <v>771.7</v>
      </c>
      <c r="I37" t="n">
        <v>692.4</v>
      </c>
      <c r="J37" t="n">
        <v>669.6</v>
      </c>
      <c r="K37" t="n">
        <v>644</v>
      </c>
      <c r="L37" t="n">
        <v>628.9</v>
      </c>
      <c r="M37" t="n">
        <v>607.1</v>
      </c>
      <c r="N37" t="n">
        <v>689.1</v>
      </c>
      <c r="O37" t="n">
        <v>697.3</v>
      </c>
      <c r="P37" t="n">
        <v>873.7</v>
      </c>
      <c r="Q37" t="n">
        <v>1508</v>
      </c>
      <c r="R37" t="n">
        <v>1555</v>
      </c>
      <c r="S37" t="n">
        <v>1445</v>
      </c>
      <c r="T37" t="n">
        <v>1257</v>
      </c>
      <c r="U37" t="n">
        <v>1182</v>
      </c>
      <c r="V37" t="n">
        <v>1049</v>
      </c>
      <c r="W37" t="n">
        <v>973</v>
      </c>
    </row>
    <row r="38">
      <c r="A38" s="5" t="inlineStr">
        <is>
          <t>Mio.Aktien im Umlauf</t>
        </is>
      </c>
      <c r="B38" s="5" t="inlineStr">
        <is>
          <t>Million shares outstanding</t>
        </is>
      </c>
      <c r="C38" t="n">
        <v>57.24</v>
      </c>
      <c r="D38" t="n">
        <v>57.24</v>
      </c>
      <c r="E38" t="n">
        <v>57.24</v>
      </c>
      <c r="F38" t="n">
        <v>57.24</v>
      </c>
      <c r="G38" t="n">
        <v>57.24</v>
      </c>
      <c r="H38" t="n">
        <v>57.24</v>
      </c>
      <c r="I38" t="n">
        <v>57.24</v>
      </c>
      <c r="J38" t="n">
        <v>57.24</v>
      </c>
      <c r="K38" t="n">
        <v>57.24</v>
      </c>
      <c r="L38" t="n">
        <v>57.2</v>
      </c>
      <c r="M38" t="n">
        <v>52</v>
      </c>
      <c r="N38" t="n">
        <v>52</v>
      </c>
      <c r="O38" t="n">
        <v>52</v>
      </c>
      <c r="P38" t="n">
        <v>52</v>
      </c>
      <c r="Q38" t="n">
        <v>52</v>
      </c>
      <c r="R38" t="n">
        <v>52</v>
      </c>
      <c r="S38" t="n">
        <v>48.8</v>
      </c>
      <c r="T38" t="n">
        <v>40.7</v>
      </c>
      <c r="U38" t="n">
        <v>40.7</v>
      </c>
      <c r="V38" t="n">
        <v>37</v>
      </c>
      <c r="W38" t="n">
        <v>37</v>
      </c>
    </row>
    <row r="39">
      <c r="A39" s="5" t="inlineStr">
        <is>
          <t>Gezeichnetes Kapital (in Mio.)</t>
        </is>
      </c>
      <c r="B39" s="5" t="inlineStr">
        <is>
          <t>Subscribed Capital in M</t>
        </is>
      </c>
      <c r="C39" t="n">
        <v>148.82</v>
      </c>
      <c r="D39" t="n">
        <v>148.82</v>
      </c>
      <c r="E39" t="n">
        <v>148.82</v>
      </c>
      <c r="F39" t="n">
        <v>148.82</v>
      </c>
      <c r="G39" t="n">
        <v>148.82</v>
      </c>
      <c r="H39" t="n">
        <v>148.82</v>
      </c>
      <c r="I39" t="n">
        <v>148.82</v>
      </c>
      <c r="J39" t="n">
        <v>148.82</v>
      </c>
      <c r="K39" t="n">
        <v>148.82</v>
      </c>
      <c r="L39" t="n">
        <v>148.8</v>
      </c>
      <c r="M39" t="n">
        <v>135.3</v>
      </c>
      <c r="N39" t="n">
        <v>135.3</v>
      </c>
      <c r="O39" t="n">
        <v>135.3</v>
      </c>
      <c r="P39" t="n">
        <v>135.3</v>
      </c>
      <c r="Q39" t="n">
        <v>135.3</v>
      </c>
      <c r="R39" t="n">
        <v>135.3</v>
      </c>
      <c r="S39" t="n">
        <v>127</v>
      </c>
      <c r="T39" t="n">
        <v>105.8</v>
      </c>
      <c r="U39" t="n">
        <v>105.8</v>
      </c>
      <c r="V39" t="n">
        <v>96.2</v>
      </c>
      <c r="W39" t="n">
        <v>96.2</v>
      </c>
    </row>
    <row r="40">
      <c r="A40" s="5" t="inlineStr">
        <is>
          <t>Ergebnis je Aktie (brutto)</t>
        </is>
      </c>
      <c r="B40" s="5" t="inlineStr">
        <is>
          <t>Earnings per share</t>
        </is>
      </c>
      <c r="C40" t="n">
        <v>1.49</v>
      </c>
      <c r="D40" t="n">
        <v>1.6</v>
      </c>
      <c r="E40" t="n">
        <v>1.4</v>
      </c>
      <c r="F40" t="n">
        <v>1.13</v>
      </c>
      <c r="G40" t="n">
        <v>1</v>
      </c>
      <c r="H40" t="n">
        <v>0.8100000000000001</v>
      </c>
      <c r="I40" t="n">
        <v>0.77</v>
      </c>
      <c r="J40" t="n">
        <v>0.73</v>
      </c>
      <c r="K40" t="n">
        <v>0.61</v>
      </c>
      <c r="L40" t="n">
        <v>0.74</v>
      </c>
      <c r="M40" t="n">
        <v>-0.66</v>
      </c>
      <c r="N40" t="n">
        <v>0.39</v>
      </c>
      <c r="O40" t="n">
        <v>0.01</v>
      </c>
      <c r="P40" t="n">
        <v>0.45</v>
      </c>
      <c r="Q40" t="n">
        <v>-1.01</v>
      </c>
      <c r="R40" t="n">
        <v>0.72</v>
      </c>
      <c r="S40" t="n">
        <v>-0.35</v>
      </c>
      <c r="T40" t="n">
        <v>1.14</v>
      </c>
      <c r="U40" t="n">
        <v>2.64</v>
      </c>
      <c r="V40" t="n">
        <v>2.61</v>
      </c>
      <c r="W40" t="n">
        <v>1.08</v>
      </c>
    </row>
    <row r="41">
      <c r="A41" s="5" t="inlineStr">
        <is>
          <t>Ergebnis je Aktie (unverwässert)</t>
        </is>
      </c>
      <c r="B41" s="5" t="inlineStr">
        <is>
          <t>Basic Earnings per share</t>
        </is>
      </c>
      <c r="C41" t="n">
        <v>1.18</v>
      </c>
      <c r="D41" t="n">
        <v>1.53</v>
      </c>
      <c r="E41" t="n">
        <v>1.27</v>
      </c>
      <c r="F41" t="n">
        <v>1</v>
      </c>
      <c r="G41" t="n">
        <v>0.87</v>
      </c>
      <c r="H41" t="n">
        <v>0.73</v>
      </c>
      <c r="I41" t="n">
        <v>0.82</v>
      </c>
      <c r="J41" t="n">
        <v>0.88</v>
      </c>
      <c r="K41" t="n">
        <v>0.6</v>
      </c>
      <c r="L41" t="n">
        <v>0.65</v>
      </c>
      <c r="M41" t="n">
        <v>-0.73</v>
      </c>
      <c r="N41" t="n">
        <v>0.23</v>
      </c>
      <c r="O41" t="n">
        <v>-0.16</v>
      </c>
      <c r="P41" t="n">
        <v>0.22</v>
      </c>
      <c r="Q41" t="n">
        <v>-1.44</v>
      </c>
      <c r="R41" t="n">
        <v>0.26</v>
      </c>
      <c r="S41" t="n">
        <v>-0.53</v>
      </c>
      <c r="T41" t="n">
        <v>0.99</v>
      </c>
      <c r="U41" t="n">
        <v>2.17</v>
      </c>
      <c r="V41" t="n">
        <v>2.13</v>
      </c>
      <c r="W41" t="inlineStr">
        <is>
          <t>-</t>
        </is>
      </c>
    </row>
    <row r="42">
      <c r="A42" s="5" t="inlineStr">
        <is>
          <t>Ergebnis je Aktie (verwässert)</t>
        </is>
      </c>
      <c r="B42" s="5" t="inlineStr">
        <is>
          <t>Diluted Earnings per share</t>
        </is>
      </c>
      <c r="C42" t="n">
        <v>1.18</v>
      </c>
      <c r="D42" t="n">
        <v>1.53</v>
      </c>
      <c r="E42" t="n">
        <v>1.27</v>
      </c>
      <c r="F42" t="n">
        <v>1</v>
      </c>
      <c r="G42" t="n">
        <v>0.87</v>
      </c>
      <c r="H42" t="n">
        <v>0.73</v>
      </c>
      <c r="I42" t="n">
        <v>0.82</v>
      </c>
      <c r="J42" t="n">
        <v>0.88</v>
      </c>
      <c r="K42" t="n">
        <v>0.6</v>
      </c>
      <c r="L42" t="n">
        <v>0.65</v>
      </c>
      <c r="M42" t="n">
        <v>-0.73</v>
      </c>
      <c r="N42" t="n">
        <v>0.23</v>
      </c>
      <c r="O42" t="n">
        <v>-0.16</v>
      </c>
      <c r="P42" t="n">
        <v>0.22</v>
      </c>
      <c r="Q42" t="n">
        <v>-1.44</v>
      </c>
      <c r="R42" t="n">
        <v>0.26</v>
      </c>
      <c r="S42" t="n">
        <v>-0.53</v>
      </c>
      <c r="T42" t="n">
        <v>0.99</v>
      </c>
      <c r="U42" t="n">
        <v>2.17</v>
      </c>
      <c r="V42" t="n">
        <v>2.13</v>
      </c>
      <c r="W42" t="inlineStr">
        <is>
          <t>-</t>
        </is>
      </c>
    </row>
    <row r="43">
      <c r="A43" s="5" t="inlineStr">
        <is>
          <t>Dividende je Aktie</t>
        </is>
      </c>
      <c r="B43" s="5" t="inlineStr">
        <is>
          <t>Dividend per share</t>
        </is>
      </c>
      <c r="C43" t="n">
        <v>0.35</v>
      </c>
      <c r="D43" t="n">
        <v>0.35</v>
      </c>
      <c r="E43" t="n">
        <v>0.3</v>
      </c>
      <c r="F43" t="n">
        <v>0.25</v>
      </c>
      <c r="G43" t="n">
        <v>0.22</v>
      </c>
      <c r="H43" t="n">
        <v>0.2</v>
      </c>
      <c r="I43" t="n">
        <v>0.2</v>
      </c>
      <c r="J43" t="n">
        <v>0.18</v>
      </c>
      <c r="K43" t="n">
        <v>0.15</v>
      </c>
      <c r="L43" t="inlineStr">
        <is>
          <t>-</t>
        </is>
      </c>
      <c r="M43" t="inlineStr">
        <is>
          <t>-</t>
        </is>
      </c>
      <c r="N43" t="inlineStr">
        <is>
          <t>-</t>
        </is>
      </c>
      <c r="O43" t="inlineStr">
        <is>
          <t>-</t>
        </is>
      </c>
      <c r="P43" t="inlineStr">
        <is>
          <t>-</t>
        </is>
      </c>
      <c r="Q43" t="inlineStr">
        <is>
          <t>-</t>
        </is>
      </c>
      <c r="R43" t="inlineStr">
        <is>
          <t>-</t>
        </is>
      </c>
      <c r="S43" t="inlineStr">
        <is>
          <t>-</t>
        </is>
      </c>
      <c r="T43" t="n">
        <v>0.35</v>
      </c>
      <c r="U43" t="n">
        <v>0.7</v>
      </c>
      <c r="V43" t="n">
        <v>0.7</v>
      </c>
      <c r="W43" t="n">
        <v>0.5</v>
      </c>
    </row>
    <row r="44">
      <c r="A44" s="5" t="inlineStr">
        <is>
          <t>Dividendenausschüttung in Mio</t>
        </is>
      </c>
      <c r="B44" s="5" t="inlineStr">
        <is>
          <t>Dividend Payment in M</t>
        </is>
      </c>
      <c r="C44" t="n">
        <v>20.03</v>
      </c>
      <c r="D44" t="n">
        <v>20</v>
      </c>
      <c r="E44" t="n">
        <v>17.2</v>
      </c>
      <c r="F44" t="n">
        <v>14.3</v>
      </c>
      <c r="G44" t="n">
        <v>12.6</v>
      </c>
      <c r="H44" t="n">
        <v>11.4</v>
      </c>
      <c r="I44" t="n">
        <v>11.4</v>
      </c>
      <c r="J44" t="n">
        <v>10.3</v>
      </c>
      <c r="K44" t="n">
        <v>8.6</v>
      </c>
      <c r="L44" t="inlineStr">
        <is>
          <t>-</t>
        </is>
      </c>
      <c r="M44" t="inlineStr">
        <is>
          <t>-</t>
        </is>
      </c>
      <c r="N44" t="inlineStr">
        <is>
          <t>-</t>
        </is>
      </c>
      <c r="O44" t="inlineStr">
        <is>
          <t>-</t>
        </is>
      </c>
      <c r="P44" t="inlineStr">
        <is>
          <t>-</t>
        </is>
      </c>
      <c r="Q44" t="inlineStr">
        <is>
          <t>-</t>
        </is>
      </c>
      <c r="R44" t="inlineStr">
        <is>
          <t>-</t>
        </is>
      </c>
      <c r="S44" t="inlineStr">
        <is>
          <t>-</t>
        </is>
      </c>
      <c r="T44" t="n">
        <v>14.2</v>
      </c>
      <c r="U44" t="n">
        <v>28.1</v>
      </c>
      <c r="V44" t="n">
        <v>25.3</v>
      </c>
      <c r="W44" t="n">
        <v>18.4</v>
      </c>
    </row>
    <row r="45">
      <c r="A45" s="5" t="inlineStr">
        <is>
          <t>Umsatz je Aktie</t>
        </is>
      </c>
      <c r="B45" s="5" t="inlineStr">
        <is>
          <t>Revenue per share</t>
        </is>
      </c>
      <c r="C45" t="n">
        <v>14.94</v>
      </c>
      <c r="D45" t="n">
        <v>14.58</v>
      </c>
      <c r="E45" t="n">
        <v>13.07</v>
      </c>
      <c r="F45" t="n">
        <v>11.97</v>
      </c>
      <c r="G45" t="n">
        <v>11.68</v>
      </c>
      <c r="H45" t="n">
        <v>10.31</v>
      </c>
      <c r="I45" t="n">
        <v>10.48</v>
      </c>
      <c r="J45" t="n">
        <v>10.22</v>
      </c>
      <c r="K45" t="n">
        <v>9.49</v>
      </c>
      <c r="L45" t="n">
        <v>8.93</v>
      </c>
      <c r="M45" t="n">
        <v>9.109999999999999</v>
      </c>
      <c r="N45" t="n">
        <v>10.54</v>
      </c>
      <c r="O45" t="n">
        <v>10.03</v>
      </c>
      <c r="P45" t="n">
        <v>19.27</v>
      </c>
      <c r="Q45" t="n">
        <v>36.82</v>
      </c>
      <c r="R45" t="n">
        <v>48.52</v>
      </c>
      <c r="S45" t="n">
        <v>40.62</v>
      </c>
      <c r="T45" t="n">
        <v>38.93</v>
      </c>
      <c r="U45" t="n">
        <v>49.18</v>
      </c>
      <c r="V45" t="n">
        <v>42.49</v>
      </c>
      <c r="W45" t="n">
        <v>37.73</v>
      </c>
    </row>
    <row r="46">
      <c r="A46" s="5" t="inlineStr">
        <is>
          <t>Buchwert je Aktie</t>
        </is>
      </c>
      <c r="B46" s="5" t="inlineStr">
        <is>
          <t>Book value per share</t>
        </is>
      </c>
      <c r="C46" t="n">
        <v>11.45</v>
      </c>
      <c r="D46" t="n">
        <v>10.45</v>
      </c>
      <c r="E46" t="n">
        <v>9.26</v>
      </c>
      <c r="F46" t="n">
        <v>8.32</v>
      </c>
      <c r="G46" t="n">
        <v>7.6</v>
      </c>
      <c r="H46" t="n">
        <v>6.75</v>
      </c>
      <c r="I46" t="n">
        <v>6.41</v>
      </c>
      <c r="J46" t="n">
        <v>5.77</v>
      </c>
      <c r="K46" t="n">
        <v>5.43</v>
      </c>
      <c r="L46" t="n">
        <v>4.94</v>
      </c>
      <c r="M46" t="n">
        <v>4.62</v>
      </c>
      <c r="N46" t="n">
        <v>5.63</v>
      </c>
      <c r="O46" t="n">
        <v>5.4</v>
      </c>
      <c r="P46" t="n">
        <v>5.76</v>
      </c>
      <c r="Q46" t="n">
        <v>6.04</v>
      </c>
      <c r="R46" t="n">
        <v>7.1</v>
      </c>
      <c r="S46" t="n">
        <v>8.130000000000001</v>
      </c>
      <c r="T46" t="n">
        <v>10.58</v>
      </c>
      <c r="U46" t="n">
        <v>11.99</v>
      </c>
      <c r="V46" t="n">
        <v>12.52</v>
      </c>
      <c r="W46" t="n">
        <v>10.86</v>
      </c>
    </row>
    <row r="47">
      <c r="A47" s="5" t="inlineStr">
        <is>
          <t>Cashflow je Aktie</t>
        </is>
      </c>
      <c r="B47" s="5" t="inlineStr">
        <is>
          <t>Cashflow per share</t>
        </is>
      </c>
      <c r="C47" t="n">
        <v>1.9</v>
      </c>
      <c r="D47" t="n">
        <v>2.37</v>
      </c>
      <c r="E47" t="n">
        <v>1.68</v>
      </c>
      <c r="F47" t="n">
        <v>1.75</v>
      </c>
      <c r="G47" t="n">
        <v>1.49</v>
      </c>
      <c r="H47" t="n">
        <v>0.8100000000000001</v>
      </c>
      <c r="I47" t="n">
        <v>1.06</v>
      </c>
      <c r="J47" t="n">
        <v>1.16</v>
      </c>
      <c r="K47" t="n">
        <v>1.15</v>
      </c>
      <c r="L47" t="n">
        <v>0.76</v>
      </c>
      <c r="M47" t="n">
        <v>1.03</v>
      </c>
      <c r="N47" t="n">
        <v>0.89</v>
      </c>
      <c r="O47" t="n">
        <v>1.42</v>
      </c>
      <c r="P47" t="n">
        <v>1.13</v>
      </c>
      <c r="Q47" t="n">
        <v>0.61</v>
      </c>
      <c r="R47" t="n">
        <v>1.94</v>
      </c>
      <c r="S47" t="n">
        <v>1.06</v>
      </c>
      <c r="T47" t="n">
        <v>-0.71</v>
      </c>
      <c r="U47" t="n">
        <v>0.77</v>
      </c>
      <c r="V47" t="n">
        <v>3.51</v>
      </c>
      <c r="W47" t="n">
        <v>2.86</v>
      </c>
    </row>
    <row r="48">
      <c r="A48" s="5" t="inlineStr">
        <is>
          <t>Bilanzsumme je Aktie</t>
        </is>
      </c>
      <c r="B48" s="5" t="inlineStr">
        <is>
          <t>Total assets per share</t>
        </is>
      </c>
      <c r="C48" t="n">
        <v>18.93</v>
      </c>
      <c r="D48" t="n">
        <v>17.22</v>
      </c>
      <c r="E48" t="n">
        <v>15.53</v>
      </c>
      <c r="F48" t="n">
        <v>14.21</v>
      </c>
      <c r="G48" t="n">
        <v>13.44</v>
      </c>
      <c r="H48" t="n">
        <v>13.48</v>
      </c>
      <c r="I48" t="n">
        <v>12.1</v>
      </c>
      <c r="J48" t="n">
        <v>11.7</v>
      </c>
      <c r="K48" t="n">
        <v>11.25</v>
      </c>
      <c r="L48" t="n">
        <v>10.99</v>
      </c>
      <c r="M48" t="n">
        <v>11.68</v>
      </c>
      <c r="N48" t="n">
        <v>13.25</v>
      </c>
      <c r="O48" t="n">
        <v>13.41</v>
      </c>
      <c r="P48" t="n">
        <v>16.8</v>
      </c>
      <c r="Q48" t="n">
        <v>29.01</v>
      </c>
      <c r="R48" t="n">
        <v>29.9</v>
      </c>
      <c r="S48" t="n">
        <v>29.6</v>
      </c>
      <c r="T48" t="n">
        <v>30.89</v>
      </c>
      <c r="U48" t="n">
        <v>29.04</v>
      </c>
      <c r="V48" t="n">
        <v>28.34</v>
      </c>
      <c r="W48" t="inlineStr">
        <is>
          <t>-</t>
        </is>
      </c>
    </row>
    <row r="49">
      <c r="A49" s="5" t="inlineStr">
        <is>
          <t>Personal am Ende des Jahres</t>
        </is>
      </c>
      <c r="B49" s="5" t="inlineStr">
        <is>
          <t>Staff at the end of year</t>
        </is>
      </c>
      <c r="C49" t="n">
        <v>4122</v>
      </c>
      <c r="D49" t="n">
        <v>4043</v>
      </c>
      <c r="E49" t="n">
        <v>3680</v>
      </c>
      <c r="F49" t="n">
        <v>3539</v>
      </c>
      <c r="G49" t="n">
        <v>3512</v>
      </c>
      <c r="H49" t="n">
        <v>3553</v>
      </c>
      <c r="I49" t="n">
        <v>3233</v>
      </c>
      <c r="J49" t="n">
        <v>3066</v>
      </c>
      <c r="K49" t="n">
        <v>2894</v>
      </c>
      <c r="L49" t="n">
        <v>2951</v>
      </c>
      <c r="M49" t="n">
        <v>3268</v>
      </c>
      <c r="N49" t="n">
        <v>3400</v>
      </c>
      <c r="O49" t="n">
        <v>3436</v>
      </c>
      <c r="P49" t="n">
        <v>2960</v>
      </c>
      <c r="Q49" t="n">
        <v>10039</v>
      </c>
      <c r="R49" t="n">
        <v>9267</v>
      </c>
      <c r="S49" t="n">
        <v>10065</v>
      </c>
      <c r="T49" t="n">
        <v>8786</v>
      </c>
      <c r="U49" t="n">
        <v>6683</v>
      </c>
      <c r="V49" t="n">
        <v>6146</v>
      </c>
      <c r="W49" t="n">
        <v>6668</v>
      </c>
    </row>
    <row r="50">
      <c r="A50" s="5" t="inlineStr">
        <is>
          <t>Personalaufwand in Mio. EUR</t>
        </is>
      </c>
      <c r="B50" s="5" t="inlineStr">
        <is>
          <t>Personnel expenses in M</t>
        </is>
      </c>
      <c r="C50" t="n">
        <v>301.1</v>
      </c>
      <c r="D50" t="n">
        <v>278.3</v>
      </c>
      <c r="E50" t="n">
        <v>258.3</v>
      </c>
      <c r="F50" t="n">
        <v>246.1</v>
      </c>
      <c r="G50" t="n">
        <v>239.6</v>
      </c>
      <c r="H50" t="n">
        <v>219.7</v>
      </c>
      <c r="I50" t="n">
        <v>210.9</v>
      </c>
      <c r="J50" t="n">
        <v>201.2</v>
      </c>
      <c r="K50" t="n">
        <v>183.8</v>
      </c>
      <c r="L50" t="n">
        <v>186.2</v>
      </c>
      <c r="M50" t="n">
        <v>187.3</v>
      </c>
      <c r="N50" t="n">
        <v>194.7</v>
      </c>
      <c r="O50" t="n">
        <v>192.3</v>
      </c>
      <c r="P50" t="n">
        <v>180.1</v>
      </c>
      <c r="Q50" t="n">
        <v>472.6</v>
      </c>
      <c r="R50" t="n">
        <v>500</v>
      </c>
      <c r="S50" t="n">
        <v>494.7</v>
      </c>
      <c r="T50" t="n">
        <v>427</v>
      </c>
      <c r="U50" t="n">
        <v>351.9</v>
      </c>
      <c r="V50" t="n">
        <v>303.2</v>
      </c>
      <c r="W50" t="n">
        <v>301.2</v>
      </c>
    </row>
    <row r="51">
      <c r="A51" s="5" t="inlineStr">
        <is>
          <t>Aufwand je Mitarbeiter in EUR</t>
        </is>
      </c>
      <c r="B51" s="5" t="inlineStr">
        <is>
          <t>Effort per employee</t>
        </is>
      </c>
      <c r="C51" t="n">
        <v>73047</v>
      </c>
      <c r="D51" t="n">
        <v>68835</v>
      </c>
      <c r="E51" t="n">
        <v>70190</v>
      </c>
      <c r="F51" t="n">
        <v>69539</v>
      </c>
      <c r="G51" t="n">
        <v>68223</v>
      </c>
      <c r="H51" t="n">
        <v>61835</v>
      </c>
      <c r="I51" t="n">
        <v>65234</v>
      </c>
      <c r="J51" t="n">
        <v>65623</v>
      </c>
      <c r="K51" t="n">
        <v>63511</v>
      </c>
      <c r="L51" t="n">
        <v>63097</v>
      </c>
      <c r="M51" t="n">
        <v>57313</v>
      </c>
      <c r="N51" t="n">
        <v>57265</v>
      </c>
      <c r="O51" t="n">
        <v>55966</v>
      </c>
      <c r="P51" t="n">
        <v>60845</v>
      </c>
      <c r="Q51" t="n">
        <v>47076</v>
      </c>
      <c r="R51" t="n">
        <v>53955</v>
      </c>
      <c r="S51" t="n">
        <v>49151</v>
      </c>
      <c r="T51" t="n">
        <v>48600</v>
      </c>
      <c r="U51" t="n">
        <v>52656</v>
      </c>
      <c r="V51" t="n">
        <v>49333</v>
      </c>
      <c r="W51" t="inlineStr">
        <is>
          <t>-</t>
        </is>
      </c>
    </row>
    <row r="52">
      <c r="A52" s="5" t="inlineStr">
        <is>
          <t>Umsatz je Mitarbeiter in EUR</t>
        </is>
      </c>
      <c r="B52" s="5" t="inlineStr">
        <is>
          <t>Turnover per employee</t>
        </is>
      </c>
      <c r="C52" t="n">
        <v>207481</v>
      </c>
      <c r="D52" t="n">
        <v>206424</v>
      </c>
      <c r="E52" t="n">
        <v>203242</v>
      </c>
      <c r="F52" t="n">
        <v>193492</v>
      </c>
      <c r="G52" t="n">
        <v>190386</v>
      </c>
      <c r="H52" t="n">
        <v>166117</v>
      </c>
      <c r="I52" t="n">
        <v>185679</v>
      </c>
      <c r="J52" t="n">
        <v>190811</v>
      </c>
      <c r="K52" t="n">
        <v>187733</v>
      </c>
      <c r="L52" t="n">
        <v>173042</v>
      </c>
      <c r="M52" t="n">
        <v>144923</v>
      </c>
      <c r="N52" t="n">
        <v>161264</v>
      </c>
      <c r="O52" t="n">
        <v>151833</v>
      </c>
      <c r="P52" t="n">
        <v>338581</v>
      </c>
      <c r="Q52" t="n">
        <v>190696</v>
      </c>
      <c r="R52" t="n">
        <v>272256</v>
      </c>
      <c r="S52" t="n">
        <v>196939</v>
      </c>
      <c r="T52" t="n">
        <v>180343</v>
      </c>
      <c r="U52" t="n">
        <v>299486</v>
      </c>
      <c r="V52" t="n">
        <v>277600</v>
      </c>
      <c r="W52" t="n">
        <v>209300</v>
      </c>
    </row>
    <row r="53">
      <c r="A53" s="5" t="inlineStr">
        <is>
          <t>Bruttoergebnis je Mitarbeiter in EUR</t>
        </is>
      </c>
      <c r="B53" s="5" t="inlineStr">
        <is>
          <t>Gross Profit per employee</t>
        </is>
      </c>
      <c r="C53" t="n">
        <v>70791</v>
      </c>
      <c r="D53" t="n">
        <v>72496</v>
      </c>
      <c r="E53" t="n">
        <v>71712</v>
      </c>
      <c r="F53" t="n">
        <v>67222</v>
      </c>
      <c r="G53" t="n">
        <v>64408</v>
      </c>
      <c r="H53" t="n">
        <v>57838</v>
      </c>
      <c r="I53" t="n">
        <v>63625</v>
      </c>
      <c r="J53" t="n">
        <v>66341</v>
      </c>
      <c r="K53" t="n">
        <v>63580</v>
      </c>
      <c r="L53" t="n">
        <v>53270</v>
      </c>
      <c r="M53" t="n">
        <v>39382</v>
      </c>
      <c r="N53" t="n">
        <v>47618</v>
      </c>
      <c r="O53" t="n">
        <v>46537</v>
      </c>
      <c r="P53" t="n">
        <v>67635</v>
      </c>
      <c r="Q53" t="n">
        <v>19096</v>
      </c>
      <c r="R53" t="n">
        <v>31618</v>
      </c>
      <c r="S53" t="n">
        <v>19652</v>
      </c>
      <c r="T53" t="n">
        <v>22160</v>
      </c>
      <c r="U53" t="n">
        <v>36885</v>
      </c>
      <c r="V53" t="n">
        <v>37651</v>
      </c>
      <c r="W53" t="n">
        <v>28689</v>
      </c>
    </row>
    <row r="54">
      <c r="A54" s="5" t="inlineStr">
        <is>
          <t>Gewinn je Mitarbeiter in EUR</t>
        </is>
      </c>
      <c r="B54" s="5" t="inlineStr">
        <is>
          <t>Earnings per employee</t>
        </is>
      </c>
      <c r="C54" t="n">
        <v>16424</v>
      </c>
      <c r="D54" t="n">
        <v>21667</v>
      </c>
      <c r="E54" t="n">
        <v>19701</v>
      </c>
      <c r="F54" t="n">
        <v>16219</v>
      </c>
      <c r="G54" t="n">
        <v>14123</v>
      </c>
      <c r="H54" t="n">
        <v>11737</v>
      </c>
      <c r="I54" t="n">
        <v>14599</v>
      </c>
      <c r="J54" t="n">
        <v>16373</v>
      </c>
      <c r="K54" t="n">
        <v>11783</v>
      </c>
      <c r="L54" t="n">
        <v>12403</v>
      </c>
      <c r="M54" t="n">
        <v>-11597</v>
      </c>
      <c r="N54" t="n">
        <v>3471</v>
      </c>
      <c r="O54" t="n">
        <v>-2387</v>
      </c>
      <c r="P54" t="n">
        <v>3953</v>
      </c>
      <c r="Q54" t="n">
        <v>-7461</v>
      </c>
      <c r="R54" t="n">
        <v>1381</v>
      </c>
      <c r="S54" t="n">
        <v>-2563</v>
      </c>
      <c r="T54" t="n">
        <v>4587</v>
      </c>
      <c r="U54" t="n">
        <v>13213</v>
      </c>
      <c r="V54" t="n">
        <v>14090</v>
      </c>
      <c r="W54" t="n">
        <v>4994</v>
      </c>
    </row>
    <row r="55">
      <c r="A55" s="5" t="inlineStr">
        <is>
          <t>KGV (Kurs/Gewinn)</t>
        </is>
      </c>
      <c r="B55" s="5" t="inlineStr">
        <is>
          <t>PE (price/earnings)</t>
        </is>
      </c>
      <c r="C55" t="n">
        <v>21.6</v>
      </c>
      <c r="D55" t="n">
        <v>14.9</v>
      </c>
      <c r="E55" t="n">
        <v>21.7</v>
      </c>
      <c r="F55" t="n">
        <v>16.4</v>
      </c>
      <c r="G55" t="n">
        <v>16.5</v>
      </c>
      <c r="H55" t="n">
        <v>14.2</v>
      </c>
      <c r="I55" t="n">
        <v>15.1</v>
      </c>
      <c r="J55" t="n">
        <v>8.4</v>
      </c>
      <c r="K55" t="n">
        <v>7.6</v>
      </c>
      <c r="L55" t="n">
        <v>8.199999999999999</v>
      </c>
      <c r="M55" t="inlineStr">
        <is>
          <t>-</t>
        </is>
      </c>
      <c r="N55" t="n">
        <v>21.7</v>
      </c>
      <c r="O55" t="inlineStr">
        <is>
          <t>-</t>
        </is>
      </c>
      <c r="P55" t="n">
        <v>34.1</v>
      </c>
      <c r="Q55" t="inlineStr">
        <is>
          <t>-</t>
        </is>
      </c>
      <c r="R55" t="n">
        <v>29.8</v>
      </c>
      <c r="S55" t="inlineStr">
        <is>
          <t>-</t>
        </is>
      </c>
      <c r="T55" t="n">
        <v>9.300000000000001</v>
      </c>
      <c r="U55" t="n">
        <v>10.1</v>
      </c>
      <c r="V55" t="n">
        <v>14.6</v>
      </c>
      <c r="W55" t="inlineStr">
        <is>
          <t>-</t>
        </is>
      </c>
    </row>
    <row r="56">
      <c r="A56" s="5" t="inlineStr">
        <is>
          <t>KUV (Kurs/Umsatz)</t>
        </is>
      </c>
      <c r="B56" s="5" t="inlineStr">
        <is>
          <t>PS (price/sales)</t>
        </is>
      </c>
      <c r="C56" t="n">
        <v>1.71</v>
      </c>
      <c r="D56" t="n">
        <v>1.56</v>
      </c>
      <c r="E56" t="n">
        <v>2.11</v>
      </c>
      <c r="F56" t="n">
        <v>1.37</v>
      </c>
      <c r="G56" t="n">
        <v>1.23</v>
      </c>
      <c r="H56" t="n">
        <v>1</v>
      </c>
      <c r="I56" t="n">
        <v>1.18</v>
      </c>
      <c r="J56" t="n">
        <v>0.72</v>
      </c>
      <c r="K56" t="n">
        <v>0.48</v>
      </c>
      <c r="L56" t="n">
        <v>0.6</v>
      </c>
      <c r="M56" t="n">
        <v>0.42</v>
      </c>
      <c r="N56" t="n">
        <v>0.47</v>
      </c>
      <c r="O56" t="n">
        <v>0.62</v>
      </c>
      <c r="P56" t="n">
        <v>0.39</v>
      </c>
      <c r="Q56" t="n">
        <v>0.21</v>
      </c>
      <c r="R56" t="n">
        <v>0.16</v>
      </c>
      <c r="S56" t="n">
        <v>0.21</v>
      </c>
      <c r="T56" t="n">
        <v>0.24</v>
      </c>
      <c r="U56" t="n">
        <v>0.45</v>
      </c>
      <c r="V56" t="n">
        <v>0.73</v>
      </c>
      <c r="W56" t="n">
        <v>0.4</v>
      </c>
    </row>
    <row r="57">
      <c r="A57" s="5" t="inlineStr">
        <is>
          <t>KBV (Kurs/Buchwert)</t>
        </is>
      </c>
      <c r="B57" s="5" t="inlineStr">
        <is>
          <t>PB (price/book value)</t>
        </is>
      </c>
      <c r="C57" t="n">
        <v>2.23</v>
      </c>
      <c r="D57" t="n">
        <v>2.18</v>
      </c>
      <c r="E57" t="n">
        <v>2.98</v>
      </c>
      <c r="F57" t="n">
        <v>1.97</v>
      </c>
      <c r="G57" t="n">
        <v>1.89</v>
      </c>
      <c r="H57" t="n">
        <v>1.53</v>
      </c>
      <c r="I57" t="n">
        <v>1.93</v>
      </c>
      <c r="J57" t="n">
        <v>1.28</v>
      </c>
      <c r="K57" t="n">
        <v>0.84</v>
      </c>
      <c r="L57" t="n">
        <v>1.09</v>
      </c>
      <c r="M57" t="n">
        <v>0.83</v>
      </c>
      <c r="N57" t="n">
        <v>0.96</v>
      </c>
      <c r="O57" t="n">
        <v>1.25</v>
      </c>
      <c r="P57" t="n">
        <v>1.41</v>
      </c>
      <c r="Q57" t="n">
        <v>1.46</v>
      </c>
      <c r="R57" t="n">
        <v>1.2</v>
      </c>
      <c r="S57" t="n">
        <v>1.08</v>
      </c>
      <c r="T57" t="n">
        <v>0.87</v>
      </c>
      <c r="U57" t="n">
        <v>1.86</v>
      </c>
      <c r="V57" t="n">
        <v>2.55</v>
      </c>
      <c r="W57" t="n">
        <v>1.44</v>
      </c>
    </row>
    <row r="58">
      <c r="A58" s="5" t="inlineStr">
        <is>
          <t>KCV (Kurs/Cashflow)</t>
        </is>
      </c>
      <c r="B58" s="5" t="inlineStr">
        <is>
          <t>PC (price/cashflow)</t>
        </is>
      </c>
      <c r="C58" t="n">
        <v>13.39</v>
      </c>
      <c r="D58" t="n">
        <v>9.619999999999999</v>
      </c>
      <c r="E58" t="n">
        <v>16.37</v>
      </c>
      <c r="F58" t="n">
        <v>9.390000000000001</v>
      </c>
      <c r="G58" t="n">
        <v>9.68</v>
      </c>
      <c r="H58" t="n">
        <v>12.81</v>
      </c>
      <c r="I58" t="n">
        <v>11.66</v>
      </c>
      <c r="J58" t="n">
        <v>6.34</v>
      </c>
      <c r="K58" t="n">
        <v>3.98</v>
      </c>
      <c r="L58" t="n">
        <v>7.02</v>
      </c>
      <c r="M58" t="n">
        <v>3.71</v>
      </c>
      <c r="N58" t="n">
        <v>5.59</v>
      </c>
      <c r="O58" t="n">
        <v>4.4</v>
      </c>
      <c r="P58" t="n">
        <v>6.66</v>
      </c>
      <c r="Q58" t="n">
        <v>12.47</v>
      </c>
      <c r="R58" t="n">
        <v>4</v>
      </c>
      <c r="S58" t="n">
        <v>8.210000000000001</v>
      </c>
      <c r="T58" t="n">
        <v>-12.94</v>
      </c>
      <c r="U58" t="n">
        <v>28.41</v>
      </c>
      <c r="V58" t="n">
        <v>8.890000000000001</v>
      </c>
      <c r="W58" t="n">
        <v>5.31</v>
      </c>
    </row>
    <row r="59">
      <c r="A59" s="5" t="inlineStr">
        <is>
          <t>Dividendenrendite in %</t>
        </is>
      </c>
      <c r="B59" s="5" t="inlineStr">
        <is>
          <t>Dividend Yield in %</t>
        </is>
      </c>
      <c r="C59" t="n">
        <v>1.37</v>
      </c>
      <c r="D59" t="n">
        <v>1.54</v>
      </c>
      <c r="E59" t="n">
        <v>1.09</v>
      </c>
      <c r="F59" t="n">
        <v>1.52</v>
      </c>
      <c r="G59" t="n">
        <v>1.53</v>
      </c>
      <c r="H59" t="n">
        <v>1.93</v>
      </c>
      <c r="I59" t="n">
        <v>1.62</v>
      </c>
      <c r="J59" t="n">
        <v>2.44</v>
      </c>
      <c r="K59" t="n">
        <v>3.29</v>
      </c>
      <c r="L59" t="inlineStr">
        <is>
          <t>-</t>
        </is>
      </c>
      <c r="M59" t="inlineStr">
        <is>
          <t>-</t>
        </is>
      </c>
      <c r="N59" t="inlineStr">
        <is>
          <t>-</t>
        </is>
      </c>
      <c r="O59" t="inlineStr">
        <is>
          <t>-</t>
        </is>
      </c>
      <c r="P59" t="inlineStr">
        <is>
          <t>-</t>
        </is>
      </c>
      <c r="Q59" t="inlineStr">
        <is>
          <t>-</t>
        </is>
      </c>
      <c r="R59" t="inlineStr">
        <is>
          <t>-</t>
        </is>
      </c>
      <c r="S59" t="inlineStr">
        <is>
          <t>-</t>
        </is>
      </c>
      <c r="T59" t="n">
        <v>3.8</v>
      </c>
      <c r="U59" t="n">
        <v>3.18</v>
      </c>
      <c r="V59" t="n">
        <v>2.24</v>
      </c>
      <c r="W59" t="n">
        <v>3.29</v>
      </c>
    </row>
    <row r="60">
      <c r="A60" s="5" t="inlineStr">
        <is>
          <t>Gewinnrendite in %</t>
        </is>
      </c>
      <c r="B60" s="5" t="inlineStr">
        <is>
          <t>Return on profit in %</t>
        </is>
      </c>
      <c r="C60" t="n">
        <v>4.6</v>
      </c>
      <c r="D60" t="n">
        <v>6.7</v>
      </c>
      <c r="E60" t="n">
        <v>4.6</v>
      </c>
      <c r="F60" t="n">
        <v>6.1</v>
      </c>
      <c r="G60" t="n">
        <v>6</v>
      </c>
      <c r="H60" t="n">
        <v>7</v>
      </c>
      <c r="I60" t="n">
        <v>6.6</v>
      </c>
      <c r="J60" t="n">
        <v>11.9</v>
      </c>
      <c r="K60" t="n">
        <v>13.2</v>
      </c>
      <c r="L60" t="n">
        <v>12.1</v>
      </c>
      <c r="M60" t="n">
        <v>-19.2</v>
      </c>
      <c r="N60" t="n">
        <v>4.6</v>
      </c>
      <c r="O60" t="n">
        <v>-2.6</v>
      </c>
      <c r="P60" t="n">
        <v>2.9</v>
      </c>
      <c r="Q60" t="n">
        <v>-18.9</v>
      </c>
      <c r="R60" t="n">
        <v>3.4</v>
      </c>
      <c r="S60" t="n">
        <v>-6.1</v>
      </c>
      <c r="T60" t="n">
        <v>10.7</v>
      </c>
      <c r="U60" t="n">
        <v>9.9</v>
      </c>
      <c r="V60" t="n">
        <v>6.8</v>
      </c>
      <c r="W60" t="inlineStr">
        <is>
          <t>-</t>
        </is>
      </c>
    </row>
    <row r="61">
      <c r="A61" s="5" t="inlineStr">
        <is>
          <t>Eigenkapitalrendite in %</t>
        </is>
      </c>
      <c r="B61" s="5" t="inlineStr">
        <is>
          <t>Return on Equity in %</t>
        </is>
      </c>
      <c r="C61" t="n">
        <v>10.33</v>
      </c>
      <c r="D61" t="n">
        <v>14.65</v>
      </c>
      <c r="E61" t="n">
        <v>13.68</v>
      </c>
      <c r="F61" t="n">
        <v>12.05</v>
      </c>
      <c r="G61" t="n">
        <v>11.4</v>
      </c>
      <c r="H61" t="n">
        <v>10.79</v>
      </c>
      <c r="I61" t="n">
        <v>12.86</v>
      </c>
      <c r="J61" t="n">
        <v>15.2</v>
      </c>
      <c r="K61" t="n">
        <v>10.97</v>
      </c>
      <c r="L61" t="n">
        <v>12.96</v>
      </c>
      <c r="M61" t="n">
        <v>-15.79</v>
      </c>
      <c r="N61" t="n">
        <v>4.03</v>
      </c>
      <c r="O61" t="n">
        <v>-2.92</v>
      </c>
      <c r="P61" t="n">
        <v>3.91</v>
      </c>
      <c r="Q61" t="n">
        <v>-23.83</v>
      </c>
      <c r="R61" t="n">
        <v>3.47</v>
      </c>
      <c r="S61" t="n">
        <v>-6.5</v>
      </c>
      <c r="T61" t="n">
        <v>9.359999999999999</v>
      </c>
      <c r="U61" t="n">
        <v>18.1</v>
      </c>
      <c r="V61" t="n">
        <v>18.7</v>
      </c>
      <c r="W61" t="n">
        <v>8.289999999999999</v>
      </c>
    </row>
    <row r="62">
      <c r="A62" s="5" t="inlineStr">
        <is>
          <t>Umsatzrendite in %</t>
        </is>
      </c>
      <c r="B62" s="5" t="inlineStr">
        <is>
          <t>Return on sales in %</t>
        </is>
      </c>
      <c r="C62" t="n">
        <v>7.92</v>
      </c>
      <c r="D62" t="n">
        <v>10.5</v>
      </c>
      <c r="E62" t="n">
        <v>9.69</v>
      </c>
      <c r="F62" t="n">
        <v>8.380000000000001</v>
      </c>
      <c r="G62" t="n">
        <v>7.42</v>
      </c>
      <c r="H62" t="n">
        <v>7.07</v>
      </c>
      <c r="I62" t="n">
        <v>7.87</v>
      </c>
      <c r="J62" t="n">
        <v>8.58</v>
      </c>
      <c r="K62" t="n">
        <v>6.28</v>
      </c>
      <c r="L62" t="n">
        <v>7.17</v>
      </c>
      <c r="M62" t="n">
        <v>-8</v>
      </c>
      <c r="N62" t="n">
        <v>2.15</v>
      </c>
      <c r="O62" t="n">
        <v>-1.57</v>
      </c>
      <c r="P62" t="n">
        <v>1.17</v>
      </c>
      <c r="Q62" t="n">
        <v>-3.91</v>
      </c>
      <c r="R62" t="n">
        <v>0.51</v>
      </c>
      <c r="S62" t="n">
        <v>-1.3</v>
      </c>
      <c r="T62" t="n">
        <v>2.54</v>
      </c>
      <c r="U62" t="n">
        <v>4.41</v>
      </c>
      <c r="V62" t="n">
        <v>5.51</v>
      </c>
      <c r="W62" t="n">
        <v>2.39</v>
      </c>
    </row>
    <row r="63">
      <c r="A63" s="5" t="inlineStr">
        <is>
          <t>Gesamtkapitalrendite in %</t>
        </is>
      </c>
      <c r="B63" s="5" t="inlineStr">
        <is>
          <t>Total Return on Investment in %</t>
        </is>
      </c>
      <c r="C63" t="n">
        <v>7.09</v>
      </c>
      <c r="D63" t="n">
        <v>9.609999999999999</v>
      </c>
      <c r="E63" t="n">
        <v>8.85</v>
      </c>
      <c r="F63" t="n">
        <v>8.279999999999999</v>
      </c>
      <c r="G63" t="n">
        <v>7.85</v>
      </c>
      <c r="H63" t="n">
        <v>6.4</v>
      </c>
      <c r="I63" t="n">
        <v>7.8</v>
      </c>
      <c r="J63" t="n">
        <v>8.69</v>
      </c>
      <c r="K63" t="n">
        <v>7.42</v>
      </c>
      <c r="L63" t="n">
        <v>5.82</v>
      </c>
      <c r="M63" t="n">
        <v>-6.24</v>
      </c>
      <c r="N63" t="n">
        <v>1.71</v>
      </c>
      <c r="O63" t="n">
        <v>-1.18</v>
      </c>
      <c r="P63" t="n">
        <v>1.34</v>
      </c>
      <c r="Q63" t="n">
        <v>-4.97</v>
      </c>
      <c r="R63" t="n">
        <v>0.82</v>
      </c>
      <c r="S63" t="n">
        <v>-1.79</v>
      </c>
      <c r="T63" t="n">
        <v>3.21</v>
      </c>
      <c r="U63" t="n">
        <v>7.47</v>
      </c>
      <c r="V63" t="n">
        <v>8.26</v>
      </c>
      <c r="W63" t="n">
        <v>3.42</v>
      </c>
    </row>
    <row r="64">
      <c r="A64" s="5" t="inlineStr">
        <is>
          <t>Return on Investment in %</t>
        </is>
      </c>
      <c r="B64" s="5" t="inlineStr">
        <is>
          <t>Return on Investment in %</t>
        </is>
      </c>
      <c r="C64" t="n">
        <v>6.25</v>
      </c>
      <c r="D64" t="n">
        <v>8.890000000000001</v>
      </c>
      <c r="E64" t="n">
        <v>8.15</v>
      </c>
      <c r="F64" t="n">
        <v>7.06</v>
      </c>
      <c r="G64" t="n">
        <v>6.45</v>
      </c>
      <c r="H64" t="n">
        <v>5.4</v>
      </c>
      <c r="I64" t="n">
        <v>6.82</v>
      </c>
      <c r="J64" t="n">
        <v>7.5</v>
      </c>
      <c r="K64" t="n">
        <v>5.3</v>
      </c>
      <c r="L64" t="n">
        <v>5.82</v>
      </c>
      <c r="M64" t="n">
        <v>-6.24</v>
      </c>
      <c r="N64" t="n">
        <v>1.71</v>
      </c>
      <c r="O64" t="n">
        <v>-1.18</v>
      </c>
      <c r="P64" t="n">
        <v>1.34</v>
      </c>
      <c r="Q64" t="n">
        <v>-4.97</v>
      </c>
      <c r="R64" t="n">
        <v>0.82</v>
      </c>
      <c r="S64" t="n">
        <v>-1.79</v>
      </c>
      <c r="T64" t="n">
        <v>3.21</v>
      </c>
      <c r="U64" t="n">
        <v>7.47</v>
      </c>
      <c r="V64" t="n">
        <v>8.26</v>
      </c>
      <c r="W64" t="n">
        <v>3.42</v>
      </c>
    </row>
    <row r="65">
      <c r="A65" s="5" t="inlineStr">
        <is>
          <t>Arbeitsintensität in %</t>
        </is>
      </c>
      <c r="B65" s="5" t="inlineStr">
        <is>
          <t>Work Intensity in %</t>
        </is>
      </c>
      <c r="C65" t="n">
        <v>48.75</v>
      </c>
      <c r="D65" t="n">
        <v>50.12</v>
      </c>
      <c r="E65" t="n">
        <v>57.69</v>
      </c>
      <c r="F65" t="n">
        <v>54.26</v>
      </c>
      <c r="G65" t="n">
        <v>50.22</v>
      </c>
      <c r="H65" t="n">
        <v>49.53</v>
      </c>
      <c r="I65" t="n">
        <v>52.37</v>
      </c>
      <c r="J65" t="n">
        <v>50.15</v>
      </c>
      <c r="K65" t="n">
        <v>51.41</v>
      </c>
      <c r="L65" t="n">
        <v>50.6</v>
      </c>
      <c r="M65" t="n">
        <v>44.51</v>
      </c>
      <c r="N65" t="n">
        <v>45.39</v>
      </c>
      <c r="O65" t="n">
        <v>44.4</v>
      </c>
      <c r="P65" t="n">
        <v>52.27</v>
      </c>
      <c r="Q65" t="n">
        <v>18.54</v>
      </c>
      <c r="R65" t="n">
        <v>59.09</v>
      </c>
      <c r="S65" t="n">
        <v>65.54000000000001</v>
      </c>
      <c r="T65" t="n">
        <v>71.06999999999999</v>
      </c>
      <c r="U65" t="n">
        <v>70.45</v>
      </c>
      <c r="V65" t="n">
        <v>73.67</v>
      </c>
      <c r="W65" t="n">
        <v>70.53</v>
      </c>
    </row>
    <row r="66">
      <c r="A66" s="5" t="inlineStr">
        <is>
          <t>Eigenkapitalquote in %</t>
        </is>
      </c>
      <c r="B66" s="5" t="inlineStr">
        <is>
          <t>Equity Ratio in %</t>
        </is>
      </c>
      <c r="C66" t="n">
        <v>60.5</v>
      </c>
      <c r="D66" t="n">
        <v>60.66</v>
      </c>
      <c r="E66" t="n">
        <v>59.6</v>
      </c>
      <c r="F66" t="n">
        <v>58.59</v>
      </c>
      <c r="G66" t="n">
        <v>56.57</v>
      </c>
      <c r="H66" t="n">
        <v>50.1</v>
      </c>
      <c r="I66" t="n">
        <v>53.02</v>
      </c>
      <c r="J66" t="n">
        <v>49.33</v>
      </c>
      <c r="K66" t="n">
        <v>48.26</v>
      </c>
      <c r="L66" t="n">
        <v>44.92</v>
      </c>
      <c r="M66" t="n">
        <v>39.53</v>
      </c>
      <c r="N66" t="n">
        <v>42.49</v>
      </c>
      <c r="O66" t="n">
        <v>40.28</v>
      </c>
      <c r="P66" t="n">
        <v>34.27</v>
      </c>
      <c r="Q66" t="n">
        <v>20.84</v>
      </c>
      <c r="R66" t="n">
        <v>23.73</v>
      </c>
      <c r="S66" t="n">
        <v>27.48</v>
      </c>
      <c r="T66" t="n">
        <v>34.25</v>
      </c>
      <c r="U66" t="n">
        <v>41.27</v>
      </c>
      <c r="V66" t="n">
        <v>44.17</v>
      </c>
      <c r="W66" t="n">
        <v>41.31</v>
      </c>
    </row>
    <row r="67">
      <c r="A67" s="5" t="inlineStr">
        <is>
          <t>Fremdkapitalquote in %</t>
        </is>
      </c>
      <c r="B67" s="5" t="inlineStr">
        <is>
          <t>Debt Ratio in %</t>
        </is>
      </c>
      <c r="C67" t="n">
        <v>39.5</v>
      </c>
      <c r="D67" t="n">
        <v>39.34</v>
      </c>
      <c r="E67" t="n">
        <v>40.4</v>
      </c>
      <c r="F67" t="n">
        <v>41.41</v>
      </c>
      <c r="G67" t="n">
        <v>43.43</v>
      </c>
      <c r="H67" t="n">
        <v>49.9</v>
      </c>
      <c r="I67" t="n">
        <v>46.98</v>
      </c>
      <c r="J67" t="n">
        <v>50.67</v>
      </c>
      <c r="K67" t="n">
        <v>51.74</v>
      </c>
      <c r="L67" t="n">
        <v>55.08</v>
      </c>
      <c r="M67" t="n">
        <v>60.47</v>
      </c>
      <c r="N67" t="n">
        <v>57.51</v>
      </c>
      <c r="O67" t="n">
        <v>59.72</v>
      </c>
      <c r="P67" t="n">
        <v>65.73</v>
      </c>
      <c r="Q67" t="n">
        <v>79.16</v>
      </c>
      <c r="R67" t="n">
        <v>76.27</v>
      </c>
      <c r="S67" t="n">
        <v>72.52</v>
      </c>
      <c r="T67" t="n">
        <v>65.75</v>
      </c>
      <c r="U67" t="n">
        <v>58.73</v>
      </c>
      <c r="V67" t="n">
        <v>55.83</v>
      </c>
      <c r="W67" t="n">
        <v>58.69</v>
      </c>
    </row>
    <row r="68">
      <c r="A68" s="5" t="inlineStr">
        <is>
          <t>Verschuldungsgrad in %</t>
        </is>
      </c>
      <c r="B68" s="5" t="inlineStr">
        <is>
          <t>Finance Gearing in %</t>
        </is>
      </c>
      <c r="C68" t="n">
        <v>65.29000000000001</v>
      </c>
      <c r="D68" t="n">
        <v>64.87</v>
      </c>
      <c r="E68" t="n">
        <v>67.79000000000001</v>
      </c>
      <c r="F68" t="n">
        <v>70.68000000000001</v>
      </c>
      <c r="G68" t="n">
        <v>76.79000000000001</v>
      </c>
      <c r="H68" t="n">
        <v>99.61</v>
      </c>
      <c r="I68" t="n">
        <v>88.61</v>
      </c>
      <c r="J68" t="n">
        <v>102.72</v>
      </c>
      <c r="K68" t="n">
        <v>107.21</v>
      </c>
      <c r="L68" t="n">
        <v>122.62</v>
      </c>
      <c r="M68" t="n">
        <v>152.96</v>
      </c>
      <c r="N68" t="n">
        <v>135.35</v>
      </c>
      <c r="O68" t="n">
        <v>148.24</v>
      </c>
      <c r="P68" t="n">
        <v>191.82</v>
      </c>
      <c r="Q68" t="n">
        <v>379.89</v>
      </c>
      <c r="R68" t="n">
        <v>321.41</v>
      </c>
      <c r="S68" t="n">
        <v>263.95</v>
      </c>
      <c r="T68" t="n">
        <v>191.96</v>
      </c>
      <c r="U68" t="n">
        <v>142.33</v>
      </c>
      <c r="V68" t="n">
        <v>126.41</v>
      </c>
      <c r="W68" t="n">
        <v>142.1</v>
      </c>
    </row>
    <row r="69">
      <c r="A69" s="5" t="inlineStr">
        <is>
          <t>Bruttoergebnis Marge in %</t>
        </is>
      </c>
      <c r="B69" s="5" t="inlineStr">
        <is>
          <t>Gross Profit Marge in %</t>
        </is>
      </c>
      <c r="C69" t="n">
        <v>34.12</v>
      </c>
      <c r="D69" t="n">
        <v>35.12</v>
      </c>
      <c r="E69" t="n">
        <v>35.28</v>
      </c>
      <c r="F69" t="n">
        <v>34.73</v>
      </c>
      <c r="G69" t="n">
        <v>33.83</v>
      </c>
      <c r="H69" t="n">
        <v>34.82</v>
      </c>
      <c r="I69" t="n">
        <v>34.28</v>
      </c>
      <c r="J69" t="n">
        <v>34.77</v>
      </c>
      <c r="K69" t="n">
        <v>33.87</v>
      </c>
      <c r="L69" t="n">
        <v>30.79</v>
      </c>
      <c r="M69" t="n">
        <v>27.17</v>
      </c>
      <c r="N69" t="n">
        <v>29.53</v>
      </c>
      <c r="O69" t="n">
        <v>30.65</v>
      </c>
      <c r="P69" t="n">
        <v>19.98</v>
      </c>
      <c r="Q69" t="n">
        <v>10.02</v>
      </c>
      <c r="R69" t="n">
        <v>11.61</v>
      </c>
      <c r="S69" t="n">
        <v>9.98</v>
      </c>
      <c r="T69" t="n">
        <v>12.28</v>
      </c>
      <c r="U69" t="n">
        <v>12.31</v>
      </c>
      <c r="V69" t="n">
        <v>14.72</v>
      </c>
    </row>
    <row r="70">
      <c r="A70" s="5" t="inlineStr">
        <is>
          <t>Kurzfristige Vermögensquote in %</t>
        </is>
      </c>
      <c r="B70" s="5" t="inlineStr">
        <is>
          <t>Current Assets Ratio in %</t>
        </is>
      </c>
      <c r="C70" t="n">
        <v>48.76</v>
      </c>
      <c r="D70" t="n">
        <v>50.12</v>
      </c>
      <c r="E70" t="n">
        <v>57.69</v>
      </c>
      <c r="F70" t="n">
        <v>54.26</v>
      </c>
      <c r="G70" t="n">
        <v>50.22</v>
      </c>
      <c r="H70" t="n">
        <v>49.53</v>
      </c>
      <c r="I70" t="n">
        <v>52.37</v>
      </c>
      <c r="J70" t="n">
        <v>50.15</v>
      </c>
      <c r="K70" t="n">
        <v>51.41</v>
      </c>
      <c r="L70" t="n">
        <v>50.6</v>
      </c>
      <c r="M70" t="n">
        <v>44.51</v>
      </c>
      <c r="N70" t="n">
        <v>45.39</v>
      </c>
      <c r="O70" t="n">
        <v>44.4</v>
      </c>
      <c r="P70" t="n">
        <v>52.27</v>
      </c>
      <c r="Q70" t="n">
        <v>18.54</v>
      </c>
      <c r="R70" t="n">
        <v>59.09</v>
      </c>
      <c r="S70" t="n">
        <v>65.52</v>
      </c>
      <c r="T70" t="n">
        <v>71.08</v>
      </c>
      <c r="U70" t="n">
        <v>70.45999999999999</v>
      </c>
      <c r="V70" t="n">
        <v>73.63</v>
      </c>
    </row>
    <row r="71">
      <c r="A71" s="5" t="inlineStr">
        <is>
          <t>Nettogewinn Marge in %</t>
        </is>
      </c>
      <c r="B71" s="5" t="inlineStr">
        <is>
          <t>Net Profit Marge in %</t>
        </is>
      </c>
      <c r="C71" t="n">
        <v>7.92</v>
      </c>
      <c r="D71" t="n">
        <v>10.5</v>
      </c>
      <c r="E71" t="n">
        <v>9.69</v>
      </c>
      <c r="F71" t="n">
        <v>8.380000000000001</v>
      </c>
      <c r="G71" t="n">
        <v>7.42</v>
      </c>
      <c r="H71" t="n">
        <v>7.07</v>
      </c>
      <c r="I71" t="n">
        <v>7.87</v>
      </c>
      <c r="J71" t="n">
        <v>8.58</v>
      </c>
      <c r="K71" t="n">
        <v>6.28</v>
      </c>
      <c r="L71" t="n">
        <v>7.17</v>
      </c>
      <c r="M71" t="n">
        <v>-8</v>
      </c>
      <c r="N71" t="n">
        <v>2.15</v>
      </c>
      <c r="O71" t="n">
        <v>-1.57</v>
      </c>
      <c r="P71" t="n">
        <v>1.17</v>
      </c>
      <c r="Q71" t="n">
        <v>-3.91</v>
      </c>
      <c r="R71" t="n">
        <v>0.51</v>
      </c>
      <c r="S71" t="n">
        <v>-1.3</v>
      </c>
      <c r="T71" t="n">
        <v>2.54</v>
      </c>
      <c r="U71" t="n">
        <v>4.41</v>
      </c>
      <c r="V71" t="n">
        <v>5.51</v>
      </c>
    </row>
    <row r="72">
      <c r="A72" s="5" t="inlineStr">
        <is>
          <t>Operative Ergebnis Marge in %</t>
        </is>
      </c>
      <c r="B72" s="5" t="inlineStr">
        <is>
          <t>EBIT Marge in %</t>
        </is>
      </c>
      <c r="C72" t="n">
        <v>10.4</v>
      </c>
      <c r="D72" t="n">
        <v>11.37</v>
      </c>
      <c r="E72" t="n">
        <v>10.4</v>
      </c>
      <c r="F72" t="n">
        <v>10</v>
      </c>
      <c r="G72" t="n">
        <v>9.119999999999999</v>
      </c>
      <c r="H72" t="n">
        <v>8.74</v>
      </c>
      <c r="I72" t="n">
        <v>8.33</v>
      </c>
      <c r="J72" t="n">
        <v>8.58</v>
      </c>
      <c r="K72" t="n">
        <v>9.06</v>
      </c>
      <c r="L72" t="n">
        <v>11.05</v>
      </c>
      <c r="M72" t="n">
        <v>-4.16</v>
      </c>
      <c r="N72" t="n">
        <v>6.77</v>
      </c>
      <c r="O72" t="n">
        <v>6.77</v>
      </c>
      <c r="P72" t="n">
        <v>4.9</v>
      </c>
      <c r="Q72" t="n">
        <v>-0.51</v>
      </c>
      <c r="R72" t="n">
        <v>3.21</v>
      </c>
      <c r="S72" t="n">
        <v>-0.5600000000000001</v>
      </c>
      <c r="T72" t="n">
        <v>3.1</v>
      </c>
      <c r="U72" t="n">
        <v>5.43</v>
      </c>
      <c r="V72" t="n">
        <v>4.03</v>
      </c>
    </row>
    <row r="73">
      <c r="A73" s="5" t="inlineStr">
        <is>
          <t>Vermögensumsschlag in %</t>
        </is>
      </c>
      <c r="B73" s="5" t="inlineStr">
        <is>
          <t>Asset Turnover in %</t>
        </is>
      </c>
      <c r="C73" t="n">
        <v>78.97</v>
      </c>
      <c r="D73" t="n">
        <v>84.65000000000001</v>
      </c>
      <c r="E73" t="n">
        <v>84.13</v>
      </c>
      <c r="F73" t="n">
        <v>84.25</v>
      </c>
      <c r="G73" t="n">
        <v>86.92</v>
      </c>
      <c r="H73" t="n">
        <v>76.48</v>
      </c>
      <c r="I73" t="n">
        <v>86.66</v>
      </c>
      <c r="J73" t="n">
        <v>87.37</v>
      </c>
      <c r="K73" t="n">
        <v>84.36</v>
      </c>
      <c r="L73" t="n">
        <v>81.19</v>
      </c>
      <c r="M73" t="n">
        <v>78.01000000000001</v>
      </c>
      <c r="N73" t="n">
        <v>79.56999999999999</v>
      </c>
      <c r="O73" t="n">
        <v>74.81999999999999</v>
      </c>
      <c r="P73" t="n">
        <v>114.68</v>
      </c>
      <c r="Q73" t="n">
        <v>126.92</v>
      </c>
      <c r="R73" t="n">
        <v>162.25</v>
      </c>
      <c r="S73" t="n">
        <v>137.16</v>
      </c>
      <c r="T73" t="n">
        <v>126.09</v>
      </c>
      <c r="U73" t="n">
        <v>169.37</v>
      </c>
      <c r="V73" t="n">
        <v>149.86</v>
      </c>
    </row>
    <row r="74">
      <c r="A74" s="5" t="inlineStr">
        <is>
          <t>Langfristige Vermögensquote in %</t>
        </is>
      </c>
      <c r="B74" s="5" t="inlineStr">
        <is>
          <t>Non-Current Assets Ratio in %</t>
        </is>
      </c>
      <c r="C74" t="n">
        <v>51.27</v>
      </c>
      <c r="D74" t="n">
        <v>49.88</v>
      </c>
      <c r="E74" t="n">
        <v>42.31</v>
      </c>
      <c r="F74" t="n">
        <v>45.74</v>
      </c>
      <c r="G74" t="n">
        <v>49.78</v>
      </c>
      <c r="H74" t="n">
        <v>50.47</v>
      </c>
      <c r="I74" t="n">
        <v>47.63</v>
      </c>
      <c r="J74" t="n">
        <v>49.85</v>
      </c>
      <c r="K74" t="n">
        <v>48.59</v>
      </c>
      <c r="L74" t="n">
        <v>49.4</v>
      </c>
      <c r="M74" t="n">
        <v>55.49</v>
      </c>
      <c r="N74" t="n">
        <v>54.61</v>
      </c>
      <c r="O74" t="n">
        <v>55.6</v>
      </c>
      <c r="P74" t="n">
        <v>47.73</v>
      </c>
      <c r="Q74" t="n">
        <v>81.5</v>
      </c>
      <c r="R74" t="n">
        <v>40.91</v>
      </c>
      <c r="S74" t="n">
        <v>33.76</v>
      </c>
      <c r="T74" t="n">
        <v>28.74</v>
      </c>
      <c r="U74" t="n">
        <v>29.1</v>
      </c>
      <c r="V74" t="n">
        <v>25.66</v>
      </c>
    </row>
    <row r="75">
      <c r="A75" s="5" t="inlineStr">
        <is>
          <t>Gesamtkapitalrentabilität</t>
        </is>
      </c>
      <c r="B75" s="5" t="inlineStr">
        <is>
          <t>ROA Return on Assets in %</t>
        </is>
      </c>
      <c r="C75" t="n">
        <v>6.25</v>
      </c>
      <c r="D75" t="n">
        <v>8.890000000000001</v>
      </c>
      <c r="E75" t="n">
        <v>8.15</v>
      </c>
      <c r="F75" t="n">
        <v>7.06</v>
      </c>
      <c r="G75" t="n">
        <v>6.45</v>
      </c>
      <c r="H75" t="n">
        <v>5.4</v>
      </c>
      <c r="I75" t="n">
        <v>6.82</v>
      </c>
      <c r="J75" t="n">
        <v>7.5</v>
      </c>
      <c r="K75" t="n">
        <v>5.3</v>
      </c>
      <c r="L75" t="n">
        <v>5.82</v>
      </c>
      <c r="M75" t="n">
        <v>-6.24</v>
      </c>
      <c r="N75" t="n">
        <v>1.71</v>
      </c>
      <c r="O75" t="n">
        <v>-1.18</v>
      </c>
      <c r="P75" t="n">
        <v>1.34</v>
      </c>
      <c r="Q75" t="n">
        <v>-4.97</v>
      </c>
      <c r="R75" t="n">
        <v>0.82</v>
      </c>
      <c r="S75" t="n">
        <v>-1.79</v>
      </c>
      <c r="T75" t="n">
        <v>3.21</v>
      </c>
      <c r="U75" t="n">
        <v>7.47</v>
      </c>
      <c r="V75" t="n">
        <v>8.26</v>
      </c>
    </row>
    <row r="76">
      <c r="A76" s="5" t="inlineStr">
        <is>
          <t>Ertrag des eingesetzten Kapitals</t>
        </is>
      </c>
      <c r="B76" s="5" t="inlineStr">
        <is>
          <t>ROCE Return on Cap. Empl. in %</t>
        </is>
      </c>
      <c r="C76" t="n">
        <v>10.7</v>
      </c>
      <c r="D76" t="n">
        <v>12.35</v>
      </c>
      <c r="E76" t="n">
        <v>11.24</v>
      </c>
      <c r="F76" t="n">
        <v>10.51</v>
      </c>
      <c r="G76" t="n">
        <v>10.09</v>
      </c>
      <c r="H76" t="n">
        <v>8.550000000000001</v>
      </c>
      <c r="I76" t="n">
        <v>9.26</v>
      </c>
      <c r="J76" t="n">
        <v>9.880000000000001</v>
      </c>
      <c r="K76" t="n">
        <v>10.41</v>
      </c>
      <c r="L76" t="n">
        <v>12.59</v>
      </c>
      <c r="M76" t="n">
        <v>-4.42</v>
      </c>
      <c r="N76" t="n">
        <v>8.710000000000001</v>
      </c>
      <c r="O76" t="n">
        <v>7.21</v>
      </c>
      <c r="P76" t="n">
        <v>7.76</v>
      </c>
      <c r="Q76" t="n">
        <v>-0.75</v>
      </c>
      <c r="R76" t="n">
        <v>9.869999999999999</v>
      </c>
      <c r="S76" t="inlineStr">
        <is>
          <t>-</t>
        </is>
      </c>
      <c r="T76" t="inlineStr">
        <is>
          <t>-</t>
        </is>
      </c>
      <c r="U76" t="inlineStr">
        <is>
          <t>-</t>
        </is>
      </c>
      <c r="V76" t="inlineStr">
        <is>
          <t>-</t>
        </is>
      </c>
    </row>
    <row r="77">
      <c r="A77" s="5" t="inlineStr">
        <is>
          <t>Eigenkapital zu Anlagevermögen</t>
        </is>
      </c>
      <c r="B77" s="5" t="inlineStr">
        <is>
          <t>Equity to Fixed Assets in %</t>
        </is>
      </c>
      <c r="C77" t="n">
        <v>117.92</v>
      </c>
      <c r="D77" t="n">
        <v>121.45</v>
      </c>
      <c r="E77" t="n">
        <v>140.83</v>
      </c>
      <c r="F77" t="n">
        <v>128.18</v>
      </c>
      <c r="G77" t="n">
        <v>113.92</v>
      </c>
      <c r="H77" t="n">
        <v>99.59</v>
      </c>
      <c r="I77" t="n">
        <v>111.25</v>
      </c>
      <c r="J77" t="n">
        <v>98.86</v>
      </c>
      <c r="K77" t="n">
        <v>99.23</v>
      </c>
      <c r="L77" t="n">
        <v>90.83</v>
      </c>
      <c r="M77" t="n">
        <v>71.09</v>
      </c>
      <c r="N77" t="n">
        <v>71.98999999999999</v>
      </c>
      <c r="O77" t="n">
        <v>66.88</v>
      </c>
      <c r="P77" t="n">
        <v>66.38</v>
      </c>
      <c r="Q77" t="n">
        <v>22.08</v>
      </c>
      <c r="R77" t="n">
        <v>52.82</v>
      </c>
      <c r="S77" t="n">
        <v>80.55</v>
      </c>
      <c r="T77" t="n">
        <v>120.07</v>
      </c>
      <c r="U77" t="n">
        <v>139.59</v>
      </c>
      <c r="V77" t="n">
        <v>168.42</v>
      </c>
    </row>
    <row r="78">
      <c r="A78" s="5" t="inlineStr">
        <is>
          <t>Liquidität Dritten Grades</t>
        </is>
      </c>
      <c r="B78" s="5" t="inlineStr">
        <is>
          <t>Current Ratio in %</t>
        </is>
      </c>
      <c r="C78" t="n">
        <v>209.65</v>
      </c>
      <c r="D78" t="n">
        <v>226.96</v>
      </c>
      <c r="E78" t="n">
        <v>260.22</v>
      </c>
      <c r="F78" t="n">
        <v>273.53</v>
      </c>
      <c r="G78" t="n">
        <v>234.83</v>
      </c>
      <c r="H78" t="n">
        <v>226.82</v>
      </c>
      <c r="I78" t="n">
        <v>238.08</v>
      </c>
      <c r="J78" t="n">
        <v>207.67</v>
      </c>
      <c r="K78" t="n">
        <v>193.29</v>
      </c>
      <c r="L78" t="n">
        <v>175.7</v>
      </c>
      <c r="M78" t="n">
        <v>167.51</v>
      </c>
      <c r="N78" t="n">
        <v>118.89</v>
      </c>
      <c r="O78" t="n">
        <v>149.13</v>
      </c>
      <c r="P78" t="n">
        <v>189.42</v>
      </c>
      <c r="Q78" t="n">
        <v>144.95</v>
      </c>
      <c r="R78" t="n">
        <v>125.28</v>
      </c>
      <c r="S78" t="inlineStr">
        <is>
          <t>-</t>
        </is>
      </c>
      <c r="T78" t="inlineStr">
        <is>
          <t>-</t>
        </is>
      </c>
      <c r="U78" t="inlineStr">
        <is>
          <t>-</t>
        </is>
      </c>
      <c r="V78" t="inlineStr">
        <is>
          <t>-</t>
        </is>
      </c>
    </row>
    <row r="79">
      <c r="A79" s="5" t="inlineStr">
        <is>
          <t>Operativer Cashflow</t>
        </is>
      </c>
      <c r="B79" s="5" t="inlineStr">
        <is>
          <t>Operating Cashflow in M</t>
        </is>
      </c>
      <c r="C79" t="n">
        <v>766.4436000000001</v>
      </c>
      <c r="D79" t="n">
        <v>550.6487999999999</v>
      </c>
      <c r="E79" t="n">
        <v>937.0188000000001</v>
      </c>
      <c r="F79" t="n">
        <v>537.4836</v>
      </c>
      <c r="G79" t="n">
        <v>554.0832</v>
      </c>
      <c r="H79" t="n">
        <v>733.2444</v>
      </c>
      <c r="I79" t="n">
        <v>667.4184</v>
      </c>
      <c r="J79" t="n">
        <v>362.9016</v>
      </c>
      <c r="K79" t="n">
        <v>227.8152</v>
      </c>
      <c r="L79" t="n">
        <v>401.544</v>
      </c>
      <c r="M79" t="n">
        <v>192.92</v>
      </c>
      <c r="N79" t="n">
        <v>290.68</v>
      </c>
      <c r="O79" t="n">
        <v>228.8</v>
      </c>
      <c r="P79" t="n">
        <v>346.32</v>
      </c>
      <c r="Q79" t="n">
        <v>648.4400000000001</v>
      </c>
      <c r="R79" t="n">
        <v>208</v>
      </c>
      <c r="S79" t="n">
        <v>400.648</v>
      </c>
      <c r="T79" t="n">
        <v>-526.658</v>
      </c>
      <c r="U79" t="n">
        <v>1156.287</v>
      </c>
      <c r="V79" t="n">
        <v>328.93</v>
      </c>
    </row>
    <row r="80">
      <c r="A80" s="5" t="inlineStr">
        <is>
          <t>Aktienrückkauf</t>
        </is>
      </c>
      <c r="B80" s="5" t="inlineStr">
        <is>
          <t>Share Buyback in M</t>
        </is>
      </c>
      <c r="C80" t="n">
        <v>0</v>
      </c>
      <c r="D80" t="n">
        <v>0</v>
      </c>
      <c r="E80" t="n">
        <v>0</v>
      </c>
      <c r="F80" t="n">
        <v>0</v>
      </c>
      <c r="G80" t="n">
        <v>0</v>
      </c>
      <c r="H80" t="n">
        <v>0</v>
      </c>
      <c r="I80" t="n">
        <v>0</v>
      </c>
      <c r="J80" t="n">
        <v>0</v>
      </c>
      <c r="K80" t="n">
        <v>-0.03999999999999915</v>
      </c>
      <c r="L80" t="n">
        <v>-5.200000000000003</v>
      </c>
      <c r="M80" t="n">
        <v>0</v>
      </c>
      <c r="N80" t="n">
        <v>0</v>
      </c>
      <c r="O80" t="n">
        <v>0</v>
      </c>
      <c r="P80" t="n">
        <v>0</v>
      </c>
      <c r="Q80" t="n">
        <v>0</v>
      </c>
      <c r="R80" t="n">
        <v>-3.200000000000003</v>
      </c>
      <c r="S80" t="n">
        <v>-8.099999999999994</v>
      </c>
      <c r="T80" t="n">
        <v>0</v>
      </c>
      <c r="U80" t="n">
        <v>-3.700000000000003</v>
      </c>
      <c r="V80" t="n">
        <v>0</v>
      </c>
    </row>
    <row r="81">
      <c r="A81" s="5" t="inlineStr">
        <is>
          <t>Umsatzwachstum 1J in %</t>
        </is>
      </c>
      <c r="B81" s="5" t="inlineStr">
        <is>
          <t>Revenue Growth 1Y in %</t>
        </is>
      </c>
      <c r="C81" t="n">
        <v>2.47</v>
      </c>
      <c r="D81" t="n">
        <v>11.58</v>
      </c>
      <c r="E81" t="n">
        <v>9.199999999999999</v>
      </c>
      <c r="F81" t="n">
        <v>2.45</v>
      </c>
      <c r="G81" t="n">
        <v>13.28</v>
      </c>
      <c r="H81" t="n">
        <v>-1.63</v>
      </c>
      <c r="I81" t="n">
        <v>2.56</v>
      </c>
      <c r="J81" t="n">
        <v>7.68</v>
      </c>
      <c r="K81" t="n">
        <v>6.4</v>
      </c>
      <c r="L81" t="n">
        <v>7.81</v>
      </c>
      <c r="M81" t="n">
        <v>-13.62</v>
      </c>
      <c r="N81" t="n">
        <v>5.1</v>
      </c>
      <c r="O81" t="n">
        <v>-47.93</v>
      </c>
      <c r="P81" t="n">
        <v>-47.65</v>
      </c>
      <c r="Q81" t="n">
        <v>-24.14</v>
      </c>
      <c r="R81" t="n">
        <v>27.3</v>
      </c>
      <c r="S81" t="n">
        <v>25.05</v>
      </c>
      <c r="T81" t="n">
        <v>-20.83</v>
      </c>
      <c r="U81" t="n">
        <v>27.35</v>
      </c>
      <c r="V81" t="n">
        <v>12.61</v>
      </c>
    </row>
    <row r="82">
      <c r="A82" s="5" t="inlineStr">
        <is>
          <t>Umsatzwachstum 3J in %</t>
        </is>
      </c>
      <c r="B82" s="5" t="inlineStr">
        <is>
          <t>Revenue Growth 3Y in %</t>
        </is>
      </c>
      <c r="C82" t="n">
        <v>7.75</v>
      </c>
      <c r="D82" t="n">
        <v>7.74</v>
      </c>
      <c r="E82" t="n">
        <v>8.31</v>
      </c>
      <c r="F82" t="n">
        <v>4.7</v>
      </c>
      <c r="G82" t="n">
        <v>4.74</v>
      </c>
      <c r="H82" t="n">
        <v>2.87</v>
      </c>
      <c r="I82" t="n">
        <v>5.55</v>
      </c>
      <c r="J82" t="n">
        <v>7.3</v>
      </c>
      <c r="K82" t="n">
        <v>0.2</v>
      </c>
      <c r="L82" t="n">
        <v>-0.24</v>
      </c>
      <c r="M82" t="n">
        <v>-18.82</v>
      </c>
      <c r="N82" t="n">
        <v>-30.16</v>
      </c>
      <c r="O82" t="n">
        <v>-39.91</v>
      </c>
      <c r="P82" t="n">
        <v>-14.83</v>
      </c>
      <c r="Q82" t="n">
        <v>9.4</v>
      </c>
      <c r="R82" t="n">
        <v>10.51</v>
      </c>
      <c r="S82" t="n">
        <v>10.52</v>
      </c>
      <c r="T82" t="n">
        <v>6.38</v>
      </c>
      <c r="U82" t="inlineStr">
        <is>
          <t>-</t>
        </is>
      </c>
      <c r="V82" t="inlineStr">
        <is>
          <t>-</t>
        </is>
      </c>
    </row>
    <row r="83">
      <c r="A83" s="5" t="inlineStr">
        <is>
          <t>Umsatzwachstum 5J in %</t>
        </is>
      </c>
      <c r="B83" s="5" t="inlineStr">
        <is>
          <t>Revenue Growth 5Y in %</t>
        </is>
      </c>
      <c r="C83" t="n">
        <v>7.8</v>
      </c>
      <c r="D83" t="n">
        <v>6.98</v>
      </c>
      <c r="E83" t="n">
        <v>5.17</v>
      </c>
      <c r="F83" t="n">
        <v>4.87</v>
      </c>
      <c r="G83" t="n">
        <v>5.66</v>
      </c>
      <c r="H83" t="n">
        <v>4.56</v>
      </c>
      <c r="I83" t="n">
        <v>2.17</v>
      </c>
      <c r="J83" t="n">
        <v>2.67</v>
      </c>
      <c r="K83" t="n">
        <v>-8.449999999999999</v>
      </c>
      <c r="L83" t="n">
        <v>-19.26</v>
      </c>
      <c r="M83" t="n">
        <v>-25.65</v>
      </c>
      <c r="N83" t="n">
        <v>-17.46</v>
      </c>
      <c r="O83" t="n">
        <v>-13.47</v>
      </c>
      <c r="P83" t="n">
        <v>-8.050000000000001</v>
      </c>
      <c r="Q83" t="n">
        <v>6.95</v>
      </c>
      <c r="R83" t="n">
        <v>14.3</v>
      </c>
      <c r="S83" t="inlineStr">
        <is>
          <t>-</t>
        </is>
      </c>
      <c r="T83" t="inlineStr">
        <is>
          <t>-</t>
        </is>
      </c>
      <c r="U83" t="inlineStr">
        <is>
          <t>-</t>
        </is>
      </c>
      <c r="V83" t="inlineStr">
        <is>
          <t>-</t>
        </is>
      </c>
    </row>
    <row r="84">
      <c r="A84" s="5" t="inlineStr">
        <is>
          <t>Umsatzwachstum 10J in %</t>
        </is>
      </c>
      <c r="B84" s="5" t="inlineStr">
        <is>
          <t>Revenue Growth 10Y in %</t>
        </is>
      </c>
      <c r="C84" t="n">
        <v>6.18</v>
      </c>
      <c r="D84" t="n">
        <v>4.57</v>
      </c>
      <c r="E84" t="n">
        <v>3.92</v>
      </c>
      <c r="F84" t="n">
        <v>-1.79</v>
      </c>
      <c r="G84" t="n">
        <v>-6.8</v>
      </c>
      <c r="H84" t="n">
        <v>-10.54</v>
      </c>
      <c r="I84" t="n">
        <v>-7.65</v>
      </c>
      <c r="J84" t="n">
        <v>-5.4</v>
      </c>
      <c r="K84" t="n">
        <v>-8.25</v>
      </c>
      <c r="L84" t="n">
        <v>-6.16</v>
      </c>
      <c r="M84" t="n">
        <v>-5.68</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-22.72</v>
      </c>
      <c r="D85" t="n">
        <v>20.83</v>
      </c>
      <c r="E85" t="n">
        <v>26.31</v>
      </c>
      <c r="F85" t="n">
        <v>15.73</v>
      </c>
      <c r="G85" t="n">
        <v>18.94</v>
      </c>
      <c r="H85" t="n">
        <v>-11.65</v>
      </c>
      <c r="I85" t="n">
        <v>-5.98</v>
      </c>
      <c r="J85" t="n">
        <v>47.21</v>
      </c>
      <c r="K85" t="n">
        <v>-6.83</v>
      </c>
      <c r="L85" t="n">
        <v>-196.57</v>
      </c>
      <c r="M85" t="n">
        <v>-421.19</v>
      </c>
      <c r="N85" t="n">
        <v>-243.9</v>
      </c>
      <c r="O85" t="n">
        <v>-170.09</v>
      </c>
      <c r="P85" t="n">
        <v>-115.62</v>
      </c>
      <c r="Q85" t="n">
        <v>-685.16</v>
      </c>
      <c r="R85" t="n">
        <v>-149.61</v>
      </c>
      <c r="S85" t="n">
        <v>-164.02</v>
      </c>
      <c r="T85" t="n">
        <v>-54.36</v>
      </c>
      <c r="U85" t="n">
        <v>1.96</v>
      </c>
      <c r="V85" t="n">
        <v>160.06</v>
      </c>
    </row>
    <row r="86">
      <c r="A86" s="5" t="inlineStr">
        <is>
          <t>Gewinnwachstum 3J in %</t>
        </is>
      </c>
      <c r="B86" s="5" t="inlineStr">
        <is>
          <t>Earnings Growth 3Y in %</t>
        </is>
      </c>
      <c r="C86" t="n">
        <v>8.140000000000001</v>
      </c>
      <c r="D86" t="n">
        <v>20.96</v>
      </c>
      <c r="E86" t="n">
        <v>20.33</v>
      </c>
      <c r="F86" t="n">
        <v>7.67</v>
      </c>
      <c r="G86" t="n">
        <v>0.44</v>
      </c>
      <c r="H86" t="n">
        <v>9.859999999999999</v>
      </c>
      <c r="I86" t="n">
        <v>11.47</v>
      </c>
      <c r="J86" t="n">
        <v>-52.06</v>
      </c>
      <c r="K86" t="n">
        <v>-208.2</v>
      </c>
      <c r="L86" t="n">
        <v>-287.22</v>
      </c>
      <c r="M86" t="n">
        <v>-278.39</v>
      </c>
      <c r="N86" t="n">
        <v>-176.54</v>
      </c>
      <c r="O86" t="n">
        <v>-323.62</v>
      </c>
      <c r="P86" t="n">
        <v>-316.8</v>
      </c>
      <c r="Q86" t="n">
        <v>-332.93</v>
      </c>
      <c r="R86" t="n">
        <v>-122.66</v>
      </c>
      <c r="S86" t="n">
        <v>-72.14</v>
      </c>
      <c r="T86" t="n">
        <v>35.89</v>
      </c>
      <c r="U86" t="inlineStr">
        <is>
          <t>-</t>
        </is>
      </c>
      <c r="V86" t="inlineStr">
        <is>
          <t>-</t>
        </is>
      </c>
    </row>
    <row r="87">
      <c r="A87" s="5" t="inlineStr">
        <is>
          <t>Gewinnwachstum 5J in %</t>
        </is>
      </c>
      <c r="B87" s="5" t="inlineStr">
        <is>
          <t>Earnings Growth 5Y in %</t>
        </is>
      </c>
      <c r="C87" t="n">
        <v>11.82</v>
      </c>
      <c r="D87" t="n">
        <v>14.03</v>
      </c>
      <c r="E87" t="n">
        <v>8.67</v>
      </c>
      <c r="F87" t="n">
        <v>12.85</v>
      </c>
      <c r="G87" t="n">
        <v>8.34</v>
      </c>
      <c r="H87" t="n">
        <v>-34.76</v>
      </c>
      <c r="I87" t="n">
        <v>-116.67</v>
      </c>
      <c r="J87" t="n">
        <v>-164.26</v>
      </c>
      <c r="K87" t="n">
        <v>-207.72</v>
      </c>
      <c r="L87" t="n">
        <v>-229.47</v>
      </c>
      <c r="M87" t="n">
        <v>-327.19</v>
      </c>
      <c r="N87" t="n">
        <v>-272.88</v>
      </c>
      <c r="O87" t="n">
        <v>-256.9</v>
      </c>
      <c r="P87" t="n">
        <v>-233.75</v>
      </c>
      <c r="Q87" t="n">
        <v>-210.24</v>
      </c>
      <c r="R87" t="n">
        <v>-41.19</v>
      </c>
      <c r="S87" t="inlineStr">
        <is>
          <t>-</t>
        </is>
      </c>
      <c r="T87" t="inlineStr">
        <is>
          <t>-</t>
        </is>
      </c>
      <c r="U87" t="inlineStr">
        <is>
          <t>-</t>
        </is>
      </c>
      <c r="V87" t="inlineStr">
        <is>
          <t>-</t>
        </is>
      </c>
    </row>
    <row r="88">
      <c r="A88" s="5" t="inlineStr">
        <is>
          <t>Gewinnwachstum 10J in %</t>
        </is>
      </c>
      <c r="B88" s="5" t="inlineStr">
        <is>
          <t>Earnings Growth 10Y in %</t>
        </is>
      </c>
      <c r="C88" t="n">
        <v>-11.47</v>
      </c>
      <c r="D88" t="n">
        <v>-51.32</v>
      </c>
      <c r="E88" t="n">
        <v>-77.79000000000001</v>
      </c>
      <c r="F88" t="n">
        <v>-97.43000000000001</v>
      </c>
      <c r="G88" t="n">
        <v>-110.57</v>
      </c>
      <c r="H88" t="n">
        <v>-180.98</v>
      </c>
      <c r="I88" t="n">
        <v>-194.77</v>
      </c>
      <c r="J88" t="n">
        <v>-210.58</v>
      </c>
      <c r="K88" t="n">
        <v>-220.73</v>
      </c>
      <c r="L88" t="n">
        <v>-219.86</v>
      </c>
      <c r="M88" t="n">
        <v>-184.19</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1.83</v>
      </c>
      <c r="D89" t="n">
        <v>1.06</v>
      </c>
      <c r="E89" t="n">
        <v>2.5</v>
      </c>
      <c r="F89" t="n">
        <v>1.28</v>
      </c>
      <c r="G89" t="n">
        <v>1.98</v>
      </c>
      <c r="H89" t="n">
        <v>-0.41</v>
      </c>
      <c r="I89" t="n">
        <v>-0.13</v>
      </c>
      <c r="J89" t="n">
        <v>-0.05</v>
      </c>
      <c r="K89" t="n">
        <v>-0.04</v>
      </c>
      <c r="L89" t="n">
        <v>-0.04</v>
      </c>
      <c r="M89" t="inlineStr">
        <is>
          <t>-</t>
        </is>
      </c>
      <c r="N89" t="n">
        <v>-0.08</v>
      </c>
      <c r="O89" t="inlineStr">
        <is>
          <t>-</t>
        </is>
      </c>
      <c r="P89" t="n">
        <v>-0.15</v>
      </c>
      <c r="Q89" t="inlineStr">
        <is>
          <t>-</t>
        </is>
      </c>
      <c r="R89" t="n">
        <v>-0.72</v>
      </c>
      <c r="S89" t="inlineStr">
        <is>
          <t>-</t>
        </is>
      </c>
      <c r="T89" t="inlineStr">
        <is>
          <t>-</t>
        </is>
      </c>
      <c r="U89" t="inlineStr">
        <is>
          <t>-</t>
        </is>
      </c>
      <c r="V89" t="inlineStr">
        <is>
          <t>-</t>
        </is>
      </c>
    </row>
    <row r="90">
      <c r="A90" s="5" t="inlineStr">
        <is>
          <t>EBIT-Wachstum 1J in %</t>
        </is>
      </c>
      <c r="B90" s="5" t="inlineStr">
        <is>
          <t>EBIT Growth 1Y in %</t>
        </is>
      </c>
      <c r="C90" t="n">
        <v>-6.32</v>
      </c>
      <c r="D90" t="n">
        <v>21.98</v>
      </c>
      <c r="E90" t="n">
        <v>13.58</v>
      </c>
      <c r="F90" t="n">
        <v>12.3</v>
      </c>
      <c r="G90" t="n">
        <v>18.22</v>
      </c>
      <c r="H90" t="n">
        <v>3.2</v>
      </c>
      <c r="I90" t="n">
        <v>-0.4</v>
      </c>
      <c r="J90" t="n">
        <v>2.03</v>
      </c>
      <c r="K90" t="n">
        <v>-12.77</v>
      </c>
      <c r="L90" t="n">
        <v>-386.29</v>
      </c>
      <c r="M90" t="n">
        <v>-153.1</v>
      </c>
      <c r="N90" t="n">
        <v>5.1</v>
      </c>
      <c r="O90" t="n">
        <v>-28.11</v>
      </c>
      <c r="P90" t="n">
        <v>-601.02</v>
      </c>
      <c r="Q90" t="n">
        <v>-112.08</v>
      </c>
      <c r="R90" t="n">
        <v>-830.63</v>
      </c>
      <c r="S90" t="n">
        <v>-122.61</v>
      </c>
      <c r="T90" t="n">
        <v>-54.87</v>
      </c>
      <c r="U90" t="n">
        <v>71.88</v>
      </c>
      <c r="V90" t="n">
        <v>31.06</v>
      </c>
    </row>
    <row r="91">
      <c r="A91" s="5" t="inlineStr">
        <is>
          <t>EBIT-Wachstum 3J in %</t>
        </is>
      </c>
      <c r="B91" s="5" t="inlineStr">
        <is>
          <t>EBIT Growth 3Y in %</t>
        </is>
      </c>
      <c r="C91" t="n">
        <v>9.75</v>
      </c>
      <c r="D91" t="n">
        <v>15.95</v>
      </c>
      <c r="E91" t="n">
        <v>14.7</v>
      </c>
      <c r="F91" t="n">
        <v>11.24</v>
      </c>
      <c r="G91" t="n">
        <v>7.01</v>
      </c>
      <c r="H91" t="n">
        <v>1.61</v>
      </c>
      <c r="I91" t="n">
        <v>-3.71</v>
      </c>
      <c r="J91" t="n">
        <v>-132.34</v>
      </c>
      <c r="K91" t="n">
        <v>-184.05</v>
      </c>
      <c r="L91" t="n">
        <v>-178.1</v>
      </c>
      <c r="M91" t="n">
        <v>-58.7</v>
      </c>
      <c r="N91" t="n">
        <v>-208.01</v>
      </c>
      <c r="O91" t="n">
        <v>-247.07</v>
      </c>
      <c r="P91" t="n">
        <v>-514.58</v>
      </c>
      <c r="Q91" t="n">
        <v>-355.11</v>
      </c>
      <c r="R91" t="n">
        <v>-336.04</v>
      </c>
      <c r="S91" t="n">
        <v>-35.2</v>
      </c>
      <c r="T91" t="n">
        <v>16.02</v>
      </c>
      <c r="U91" t="inlineStr">
        <is>
          <t>-</t>
        </is>
      </c>
      <c r="V91" t="inlineStr">
        <is>
          <t>-</t>
        </is>
      </c>
    </row>
    <row r="92">
      <c r="A92" s="5" t="inlineStr">
        <is>
          <t>EBIT-Wachstum 5J in %</t>
        </is>
      </c>
      <c r="B92" s="5" t="inlineStr">
        <is>
          <t>EBIT Growth 5Y in %</t>
        </is>
      </c>
      <c r="C92" t="n">
        <v>11.95</v>
      </c>
      <c r="D92" t="n">
        <v>13.86</v>
      </c>
      <c r="E92" t="n">
        <v>9.380000000000001</v>
      </c>
      <c r="F92" t="n">
        <v>7.07</v>
      </c>
      <c r="G92" t="n">
        <v>2.06</v>
      </c>
      <c r="H92" t="n">
        <v>-78.84999999999999</v>
      </c>
      <c r="I92" t="n">
        <v>-110.11</v>
      </c>
      <c r="J92" t="n">
        <v>-109.01</v>
      </c>
      <c r="K92" t="n">
        <v>-115.03</v>
      </c>
      <c r="L92" t="n">
        <v>-232.68</v>
      </c>
      <c r="M92" t="n">
        <v>-177.84</v>
      </c>
      <c r="N92" t="n">
        <v>-313.35</v>
      </c>
      <c r="O92" t="n">
        <v>-338.89</v>
      </c>
      <c r="P92" t="n">
        <v>-344.24</v>
      </c>
      <c r="Q92" t="n">
        <v>-209.66</v>
      </c>
      <c r="R92" t="n">
        <v>-181.03</v>
      </c>
      <c r="S92" t="inlineStr">
        <is>
          <t>-</t>
        </is>
      </c>
      <c r="T92" t="inlineStr">
        <is>
          <t>-</t>
        </is>
      </c>
      <c r="U92" t="inlineStr">
        <is>
          <t>-</t>
        </is>
      </c>
      <c r="V92" t="inlineStr">
        <is>
          <t>-</t>
        </is>
      </c>
    </row>
    <row r="93">
      <c r="A93" s="5" t="inlineStr">
        <is>
          <t>EBIT-Wachstum 10J in %</t>
        </is>
      </c>
      <c r="B93" s="5" t="inlineStr">
        <is>
          <t>EBIT Growth 10Y in %</t>
        </is>
      </c>
      <c r="C93" t="n">
        <v>-33.45</v>
      </c>
      <c r="D93" t="n">
        <v>-48.12</v>
      </c>
      <c r="E93" t="n">
        <v>-49.81</v>
      </c>
      <c r="F93" t="n">
        <v>-53.98</v>
      </c>
      <c r="G93" t="n">
        <v>-115.31</v>
      </c>
      <c r="H93" t="n">
        <v>-128.34</v>
      </c>
      <c r="I93" t="n">
        <v>-211.73</v>
      </c>
      <c r="J93" t="n">
        <v>-223.95</v>
      </c>
      <c r="K93" t="n">
        <v>-229.64</v>
      </c>
      <c r="L93" t="n">
        <v>-221.17</v>
      </c>
      <c r="M93" t="n">
        <v>-179.44</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39.19</v>
      </c>
      <c r="D94" t="n">
        <v>-41.23</v>
      </c>
      <c r="E94" t="n">
        <v>74.33</v>
      </c>
      <c r="F94" t="n">
        <v>-3</v>
      </c>
      <c r="G94" t="n">
        <v>-24.43</v>
      </c>
      <c r="H94" t="n">
        <v>9.859999999999999</v>
      </c>
      <c r="I94" t="n">
        <v>83.91</v>
      </c>
      <c r="J94" t="n">
        <v>59.3</v>
      </c>
      <c r="K94" t="n">
        <v>-43.3</v>
      </c>
      <c r="L94" t="n">
        <v>89.22</v>
      </c>
      <c r="M94" t="n">
        <v>-33.63</v>
      </c>
      <c r="N94" t="n">
        <v>27.05</v>
      </c>
      <c r="O94" t="n">
        <v>-33.93</v>
      </c>
      <c r="P94" t="n">
        <v>-46.59</v>
      </c>
      <c r="Q94" t="n">
        <v>211.75</v>
      </c>
      <c r="R94" t="n">
        <v>-51.28</v>
      </c>
      <c r="S94" t="n">
        <v>-163.45</v>
      </c>
      <c r="T94" t="n">
        <v>-145.55</v>
      </c>
      <c r="U94" t="n">
        <v>219.57</v>
      </c>
      <c r="V94" t="n">
        <v>67.42</v>
      </c>
    </row>
    <row r="95">
      <c r="A95" s="5" t="inlineStr">
        <is>
          <t>Op.Cashflow Wachstum 3J in %</t>
        </is>
      </c>
      <c r="B95" s="5" t="inlineStr">
        <is>
          <t>Op.Cashflow Wachstum 3Y in %</t>
        </is>
      </c>
      <c r="C95" t="n">
        <v>24.1</v>
      </c>
      <c r="D95" t="n">
        <v>10.03</v>
      </c>
      <c r="E95" t="n">
        <v>15.63</v>
      </c>
      <c r="F95" t="n">
        <v>-5.86</v>
      </c>
      <c r="G95" t="n">
        <v>23.11</v>
      </c>
      <c r="H95" t="n">
        <v>51.02</v>
      </c>
      <c r="I95" t="n">
        <v>33.3</v>
      </c>
      <c r="J95" t="n">
        <v>35.07</v>
      </c>
      <c r="K95" t="n">
        <v>4.1</v>
      </c>
      <c r="L95" t="n">
        <v>27.55</v>
      </c>
      <c r="M95" t="n">
        <v>-13.5</v>
      </c>
      <c r="N95" t="n">
        <v>-17.82</v>
      </c>
      <c r="O95" t="n">
        <v>43.74</v>
      </c>
      <c r="P95" t="n">
        <v>37.96</v>
      </c>
      <c r="Q95" t="n">
        <v>-0.99</v>
      </c>
      <c r="R95" t="n">
        <v>-120.09</v>
      </c>
      <c r="S95" t="n">
        <v>-29.81</v>
      </c>
      <c r="T95" t="n">
        <v>47.15</v>
      </c>
      <c r="U95" t="inlineStr">
        <is>
          <t>-</t>
        </is>
      </c>
      <c r="V95" t="inlineStr">
        <is>
          <t>-</t>
        </is>
      </c>
    </row>
    <row r="96">
      <c r="A96" s="5" t="inlineStr">
        <is>
          <t>Op.Cashflow Wachstum 5J in %</t>
        </is>
      </c>
      <c r="B96" s="5" t="inlineStr">
        <is>
          <t>Op.Cashflow Wachstum 5Y in %</t>
        </is>
      </c>
      <c r="C96" t="n">
        <v>8.970000000000001</v>
      </c>
      <c r="D96" t="n">
        <v>3.11</v>
      </c>
      <c r="E96" t="n">
        <v>28.13</v>
      </c>
      <c r="F96" t="n">
        <v>25.13</v>
      </c>
      <c r="G96" t="n">
        <v>17.07</v>
      </c>
      <c r="H96" t="n">
        <v>39.8</v>
      </c>
      <c r="I96" t="n">
        <v>31.1</v>
      </c>
      <c r="J96" t="n">
        <v>19.73</v>
      </c>
      <c r="K96" t="n">
        <v>1.08</v>
      </c>
      <c r="L96" t="n">
        <v>0.42</v>
      </c>
      <c r="M96" t="n">
        <v>24.93</v>
      </c>
      <c r="N96" t="n">
        <v>21.4</v>
      </c>
      <c r="O96" t="n">
        <v>-16.7</v>
      </c>
      <c r="P96" t="n">
        <v>-39.02</v>
      </c>
      <c r="Q96" t="n">
        <v>14.21</v>
      </c>
      <c r="R96" t="n">
        <v>-14.66</v>
      </c>
      <c r="S96" t="inlineStr">
        <is>
          <t>-</t>
        </is>
      </c>
      <c r="T96" t="inlineStr">
        <is>
          <t>-</t>
        </is>
      </c>
      <c r="U96" t="inlineStr">
        <is>
          <t>-</t>
        </is>
      </c>
      <c r="V96" t="inlineStr">
        <is>
          <t>-</t>
        </is>
      </c>
    </row>
    <row r="97">
      <c r="A97" s="5" t="inlineStr">
        <is>
          <t>Op.Cashflow Wachstum 10J in %</t>
        </is>
      </c>
      <c r="B97" s="5" t="inlineStr">
        <is>
          <t>Op.Cashflow Wachstum 10Y in %</t>
        </is>
      </c>
      <c r="C97" t="n">
        <v>24.38</v>
      </c>
      <c r="D97" t="n">
        <v>17.1</v>
      </c>
      <c r="E97" t="n">
        <v>23.93</v>
      </c>
      <c r="F97" t="n">
        <v>13.11</v>
      </c>
      <c r="G97" t="n">
        <v>8.75</v>
      </c>
      <c r="H97" t="n">
        <v>32.36</v>
      </c>
      <c r="I97" t="n">
        <v>26.25</v>
      </c>
      <c r="J97" t="n">
        <v>1.51</v>
      </c>
      <c r="K97" t="n">
        <v>-18.97</v>
      </c>
      <c r="L97" t="n">
        <v>7.32</v>
      </c>
      <c r="M97" t="n">
        <v>5.14</v>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276.2</v>
      </c>
      <c r="D98" t="n">
        <v>276.4</v>
      </c>
      <c r="E98" t="n">
        <v>315.8</v>
      </c>
      <c r="F98" t="n">
        <v>279.9</v>
      </c>
      <c r="G98" t="n">
        <v>221.8</v>
      </c>
      <c r="H98" t="n">
        <v>213.7</v>
      </c>
      <c r="I98" t="n">
        <v>210.3</v>
      </c>
      <c r="J98" t="n">
        <v>174.1</v>
      </c>
      <c r="K98" t="n">
        <v>159.8</v>
      </c>
      <c r="L98" t="n">
        <v>137.1</v>
      </c>
      <c r="M98" t="n">
        <v>108.9</v>
      </c>
      <c r="N98" t="n">
        <v>49.7</v>
      </c>
      <c r="O98" t="n">
        <v>102</v>
      </c>
      <c r="P98" t="n">
        <v>215.6</v>
      </c>
      <c r="Q98" t="n">
        <v>86.7</v>
      </c>
      <c r="R98" t="n">
        <v>185.4</v>
      </c>
      <c r="S98" t="n">
        <v>946.7</v>
      </c>
      <c r="T98" t="n">
        <v>893.5</v>
      </c>
      <c r="U98" t="n">
        <v>832.8</v>
      </c>
      <c r="V98" t="n">
        <v>772.4</v>
      </c>
      <c r="W98" t="n">
        <v>686.3</v>
      </c>
    </row>
  </sheetData>
  <pageMargins bottom="1" footer="0.5" header="0.5" left="0.75" right="0.75" top="1"/>
</worksheet>
</file>

<file path=xl/worksheets/sheet34.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7"/>
  </cols>
  <sheetData>
    <row r="1">
      <c r="A1" s="1" t="inlineStr">
        <is>
          <t xml:space="preserve">JOST WERKE </t>
        </is>
      </c>
      <c r="B1" s="2" t="inlineStr">
        <is>
          <t>WKN: JST400  ISIN: DE000JST4000  Symbol:JST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+49-6102-295-0</t>
        </is>
      </c>
      <c r="G4" t="inlineStr">
        <is>
          <t>18.02.2020</t>
        </is>
      </c>
      <c r="H4" t="inlineStr">
        <is>
          <t>Preliminary Results</t>
        </is>
      </c>
      <c r="J4" t="inlineStr">
        <is>
          <t>NBSH Acquisition, LLC</t>
        </is>
      </c>
      <c r="L4" t="inlineStr">
        <is>
          <t>2,54%</t>
        </is>
      </c>
    </row>
    <row r="5">
      <c r="A5" s="5" t="inlineStr">
        <is>
          <t>Ticker</t>
        </is>
      </c>
      <c r="B5" t="inlineStr">
        <is>
          <t>JST</t>
        </is>
      </c>
      <c r="C5" s="5" t="inlineStr">
        <is>
          <t>Fax</t>
        </is>
      </c>
      <c r="D5" s="5" t="inlineStr"/>
      <c r="E5" t="inlineStr">
        <is>
          <t>+49-6102-295-298</t>
        </is>
      </c>
      <c r="G5" t="inlineStr">
        <is>
          <t>25.03.2020</t>
        </is>
      </c>
      <c r="H5" t="inlineStr">
        <is>
          <t>Publication Of Annual Report</t>
        </is>
      </c>
      <c r="J5" t="inlineStr">
        <is>
          <t>Oddo BHF Asset Management SAS</t>
        </is>
      </c>
      <c r="L5" t="inlineStr">
        <is>
          <t>2,90%</t>
        </is>
      </c>
    </row>
    <row r="6">
      <c r="A6" s="5" t="inlineStr">
        <is>
          <t>Gelistet Seit / Listed Since</t>
        </is>
      </c>
      <c r="B6" t="inlineStr">
        <is>
          <t>20.07.2017</t>
        </is>
      </c>
      <c r="C6" s="5" t="inlineStr">
        <is>
          <t>Internet</t>
        </is>
      </c>
      <c r="D6" s="5" t="inlineStr"/>
      <c r="E6" t="inlineStr">
        <is>
          <t>http://www.jost-world.com</t>
        </is>
      </c>
      <c r="G6" t="inlineStr">
        <is>
          <t>14.05.2020</t>
        </is>
      </c>
      <c r="H6" t="inlineStr">
        <is>
          <t>Result Q1</t>
        </is>
      </c>
      <c r="J6" t="inlineStr">
        <is>
          <t>NIBC Bank N.V.</t>
        </is>
      </c>
      <c r="L6" t="inlineStr">
        <is>
          <t>5,13%</t>
        </is>
      </c>
    </row>
    <row r="7">
      <c r="A7" s="5" t="inlineStr">
        <is>
          <t>Nominalwert / Nominal Value</t>
        </is>
      </c>
      <c r="B7" t="inlineStr">
        <is>
          <t>1,00</t>
        </is>
      </c>
      <c r="C7" s="5" t="inlineStr">
        <is>
          <t>E-Mail</t>
        </is>
      </c>
      <c r="D7" s="5" t="inlineStr"/>
      <c r="E7" t="inlineStr">
        <is>
          <t>jost-sales@jost-world.com</t>
        </is>
      </c>
      <c r="G7" t="inlineStr">
        <is>
          <t>01.07.2020</t>
        </is>
      </c>
      <c r="H7" t="inlineStr">
        <is>
          <t>Annual General Meeting</t>
        </is>
      </c>
      <c r="J7" t="inlineStr">
        <is>
          <t>Belgravia Capital, SGIIC, SA</t>
        </is>
      </c>
      <c r="L7" t="inlineStr">
        <is>
          <t>2,97%</t>
        </is>
      </c>
    </row>
    <row r="8">
      <c r="A8" s="5" t="inlineStr">
        <is>
          <t>Land / Country</t>
        </is>
      </c>
      <c r="B8" t="inlineStr">
        <is>
          <t>Deutschland</t>
        </is>
      </c>
      <c r="C8" s="5" t="inlineStr">
        <is>
          <t>Inv. Relations Telefon / Phone</t>
        </is>
      </c>
      <c r="D8" s="5" t="inlineStr"/>
      <c r="E8" t="inlineStr">
        <is>
          <t>+49-6102-295-379</t>
        </is>
      </c>
      <c r="G8" t="inlineStr">
        <is>
          <t>13.08.2020</t>
        </is>
      </c>
      <c r="H8" t="inlineStr">
        <is>
          <t>Score Half Year</t>
        </is>
      </c>
      <c r="J8" t="inlineStr">
        <is>
          <t>JPMorgan Asset Management (UK) Limited</t>
        </is>
      </c>
      <c r="L8" t="inlineStr">
        <is>
          <t>2,98%</t>
        </is>
      </c>
    </row>
    <row r="9">
      <c r="A9" s="5" t="inlineStr">
        <is>
          <t>Währung / Currency</t>
        </is>
      </c>
      <c r="B9" t="inlineStr">
        <is>
          <t>EUR</t>
        </is>
      </c>
      <c r="C9" s="5" t="inlineStr">
        <is>
          <t>Inv. Relations E-Mail</t>
        </is>
      </c>
      <c r="D9" s="5" t="inlineStr"/>
      <c r="E9" t="inlineStr">
        <is>
          <t>romy.acosta@jost-world.com</t>
        </is>
      </c>
      <c r="G9" t="inlineStr">
        <is>
          <t>12.11.2020</t>
        </is>
      </c>
      <c r="H9" t="inlineStr">
        <is>
          <t>Q3 Earnings</t>
        </is>
      </c>
      <c r="J9" t="inlineStr">
        <is>
          <t>Amundi S.A.</t>
        </is>
      </c>
      <c r="L9" t="inlineStr">
        <is>
          <t>2,84%</t>
        </is>
      </c>
    </row>
    <row r="10">
      <c r="A10" s="5" t="inlineStr">
        <is>
          <t>Branche / Industry</t>
        </is>
      </c>
      <c r="B10" t="inlineStr">
        <is>
          <t>Automotive</t>
        </is>
      </c>
      <c r="C10" s="5" t="inlineStr">
        <is>
          <t>Kontaktperson / Contact Person</t>
        </is>
      </c>
      <c r="D10" s="5" t="inlineStr"/>
      <c r="E10" t="inlineStr">
        <is>
          <t>Romy Acosta</t>
        </is>
      </c>
      <c r="J10" t="inlineStr">
        <is>
          <t>Paradice Investment Management Pty Ltd</t>
        </is>
      </c>
      <c r="L10" t="inlineStr">
        <is>
          <t>4,61%</t>
        </is>
      </c>
    </row>
    <row r="11">
      <c r="A11" s="5" t="inlineStr">
        <is>
          <t>Sektor / Sector</t>
        </is>
      </c>
      <c r="B11" t="inlineStr">
        <is>
          <t>Automotive Industry</t>
        </is>
      </c>
      <c r="J11" t="inlineStr">
        <is>
          <t>Janus Henderson Group plc</t>
        </is>
      </c>
      <c r="L11" t="inlineStr">
        <is>
          <t>2,93%</t>
        </is>
      </c>
    </row>
    <row r="12">
      <c r="A12" s="5" t="inlineStr">
        <is>
          <t>Typ / Genre</t>
        </is>
      </c>
      <c r="B12" t="inlineStr">
        <is>
          <t>-</t>
        </is>
      </c>
      <c r="J12" t="inlineStr">
        <is>
          <t>FMR LLC</t>
        </is>
      </c>
      <c r="L12" t="inlineStr">
        <is>
          <t>5,01%</t>
        </is>
      </c>
    </row>
    <row r="13">
      <c r="A13" s="5" t="inlineStr">
        <is>
          <t>Adresse / Address</t>
        </is>
      </c>
      <c r="B13" t="inlineStr">
        <is>
          <t>JOST Werke AGSiemensstraße 2  D-63263 Neu-Isenburg</t>
        </is>
      </c>
    </row>
    <row r="14">
      <c r="A14" s="5" t="inlineStr">
        <is>
          <t>Management</t>
        </is>
      </c>
      <c r="B14" t="inlineStr">
        <is>
          <t>Joachim Dürr, Dr. Christian Terlinde, Dr. Ralf Eichler</t>
        </is>
      </c>
    </row>
    <row r="15">
      <c r="A15" s="5" t="inlineStr">
        <is>
          <t>Aufsichtsrat / Board</t>
        </is>
      </c>
      <c r="B15" t="inlineStr">
        <is>
          <t>Manfred Wennemer, Prof. Dr. Bernd Gottschalk, Jürgen Schaubel, Klaus Sulzbach, Natalie Hayday, Rolf Lutz</t>
        </is>
      </c>
    </row>
    <row r="16">
      <c r="A16" s="5" t="inlineStr">
        <is>
          <t>Beschreibung</t>
        </is>
      </c>
      <c r="B16" t="inlineStr">
        <is>
          <t>Die JOST Werke AG ist ein international führender Hersteller und Zulieferer für die LKW-Industrie. Der Schwerpunkt des Unternehmens liegt in der Herstellung von sicherheitsrelevanten Systemen für Zugmaschinen, Auflieger und Anhänger. Das Produktportfolio unterteilt sich in drei Bereiche. Der Bereich „Vehicle Interface“ stellt Produkte für Nutzfahrzeugkombinationen her, die aus Truck und Trailer bestehen. Das umfasst unter anderem Sattelkupplungen und Stützwinden. Die JOST Werke AG ist in diesem Produktsegment weltweit führender Anbieter, die Produkte werden unter den Kernmarken „JOST“, „ROCKINGER“, „TRIDEC“ und „Edbro“ vertrieben. Im Bereich „Handling Solutions“ konzentriert sich das Unternehmen auf Containertechnologie und hydraulische Zylinderprodukte. Das Geschäftsfeld „Maneuvering“ bietet vor allem Achsen für Sattelzugmaschinen und Sattelauflieger und Anhänger sowie Zwangslenkungssysteme an. Das Unternehmen betreibt ein weltweites Vertriebsnetz und unterhält Produktionsstätten auf fünf Kontinenten. Copyright 2014 FINANCE BASE AG</t>
        </is>
      </c>
    </row>
    <row r="17">
      <c r="A17" s="5" t="inlineStr">
        <is>
          <t>Profile</t>
        </is>
      </c>
      <c r="B17" t="inlineStr">
        <is>
          <t>The JOST Werke AG is a leading international manufacturer and supplier to the truck industry. The company's focus is in the manufacture of security systems for tractors, trailers and semi-trailers. The product portfolio is divided into three areas. The "Vehicle Interface" section provides products for commercial vehicle combinations ago, consisting of truck and trailer. This includes, but is fifth wheels and landing gear. The JOST Werke AG is a world leader in this product segment suppliers, the products are sold under the core brands "JOST", "ROCKINGER", "TRIDEC" and "Edbro". In the "Handling Solutions", the company focuses on container technology and hydraulic cylinder products. The business area "Maneuvering" offers mainly axles for tractors and semi-trailers and trailers, as well as power steering systems. The company operates a global distribution network and has production facilities on five continents.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inlineStr"/>
      <c r="G19" s="5" t="inlineStr"/>
      <c r="H19" s="5" t="inlineStr"/>
      <c r="I19" s="5" t="inlineStr"/>
      <c r="J19" s="5" t="inlineStr"/>
      <c r="K19" s="5" t="inlineStr"/>
      <c r="L19" s="5" t="inlineStr"/>
    </row>
    <row r="20">
      <c r="A20" s="5" t="inlineStr">
        <is>
          <t>Umsatz</t>
        </is>
      </c>
      <c r="B20" s="5" t="inlineStr">
        <is>
          <t>Revenue</t>
        </is>
      </c>
      <c r="C20" t="n">
        <v>736.3</v>
      </c>
      <c r="D20" t="n">
        <v>755.4</v>
      </c>
      <c r="E20" t="n">
        <v>701.3</v>
      </c>
    </row>
    <row r="21">
      <c r="A21" s="5" t="inlineStr">
        <is>
          <t>Bruttoergebnis vom Umsatz</t>
        </is>
      </c>
      <c r="B21" s="5" t="inlineStr">
        <is>
          <t>Gross Profit</t>
        </is>
      </c>
      <c r="C21" t="n">
        <v>187.5</v>
      </c>
      <c r="D21" t="n">
        <v>195.3</v>
      </c>
      <c r="E21" t="n">
        <v>193.3</v>
      </c>
    </row>
    <row r="22">
      <c r="A22" s="5" t="inlineStr">
        <is>
          <t>Operatives Ergebnis (EBIT)</t>
        </is>
      </c>
      <c r="B22" s="5" t="inlineStr">
        <is>
          <t>EBIT Earning Before Interest &amp; Tax</t>
        </is>
      </c>
      <c r="C22" t="n">
        <v>45.8</v>
      </c>
      <c r="D22" t="n">
        <v>53.2</v>
      </c>
      <c r="E22" t="n">
        <v>46.7</v>
      </c>
    </row>
    <row r="23">
      <c r="A23" s="5" t="inlineStr">
        <is>
          <t>Finanzergebnis</t>
        </is>
      </c>
      <c r="B23" s="5" t="inlineStr">
        <is>
          <t>Financial Result</t>
        </is>
      </c>
      <c r="C23" t="n">
        <v>-4.2</v>
      </c>
      <c r="D23" t="n">
        <v>-9.699999999999999</v>
      </c>
      <c r="E23" t="n">
        <v>-146.7</v>
      </c>
    </row>
    <row r="24">
      <c r="A24" s="5" t="inlineStr">
        <is>
          <t>Ergebnis vor Steuer (EBT)</t>
        </is>
      </c>
      <c r="B24" s="5" t="inlineStr">
        <is>
          <t>EBT Earning Before Tax</t>
        </is>
      </c>
      <c r="C24" t="n">
        <v>41.6</v>
      </c>
      <c r="D24" t="n">
        <v>43.5</v>
      </c>
      <c r="E24" t="n">
        <v>-100</v>
      </c>
    </row>
    <row r="25">
      <c r="A25" s="5" t="inlineStr">
        <is>
          <t>Steuern auf Einkommen und Ertrag</t>
        </is>
      </c>
      <c r="B25" s="5" t="inlineStr">
        <is>
          <t>Taxes on income and earnings</t>
        </is>
      </c>
      <c r="C25" t="n">
        <v>8.1</v>
      </c>
      <c r="D25" t="n">
        <v>-9.9</v>
      </c>
      <c r="E25" t="n">
        <v>-37.1</v>
      </c>
    </row>
    <row r="26">
      <c r="A26" s="5" t="inlineStr">
        <is>
          <t>Ergebnis nach Steuer</t>
        </is>
      </c>
      <c r="B26" s="5" t="inlineStr">
        <is>
          <t>Earnings after tax</t>
        </is>
      </c>
      <c r="C26" t="n">
        <v>33.5</v>
      </c>
      <c r="D26" t="n">
        <v>53.5</v>
      </c>
      <c r="E26" t="n">
        <v>-62.8</v>
      </c>
    </row>
    <row r="27">
      <c r="A27" s="5" t="inlineStr">
        <is>
          <t>Jahresüberschuss/-fehlbetrag</t>
        </is>
      </c>
      <c r="B27" s="5" t="inlineStr">
        <is>
          <t>Net Profit</t>
        </is>
      </c>
      <c r="C27" t="n">
        <v>33.5</v>
      </c>
      <c r="D27" t="n">
        <v>53.5</v>
      </c>
      <c r="E27" t="n">
        <v>-62.8</v>
      </c>
    </row>
    <row r="28">
      <c r="A28" s="5" t="inlineStr">
        <is>
          <t>Summe Umlaufvermögen</t>
        </is>
      </c>
      <c r="B28" s="5" t="inlineStr">
        <is>
          <t>Current Assets</t>
        </is>
      </c>
      <c r="C28" t="n">
        <v>325.1</v>
      </c>
      <c r="D28" t="n">
        <v>310.4</v>
      </c>
      <c r="E28" t="n">
        <v>285.3</v>
      </c>
    </row>
    <row r="29">
      <c r="A29" s="5" t="inlineStr">
        <is>
          <t>Summe Anlagevermögen</t>
        </is>
      </c>
      <c r="B29" s="5" t="inlineStr">
        <is>
          <t>Fixed Assets</t>
        </is>
      </c>
      <c r="C29" t="n">
        <v>313.5</v>
      </c>
      <c r="D29" t="n">
        <v>309.6</v>
      </c>
      <c r="E29" t="n">
        <v>336.7</v>
      </c>
    </row>
    <row r="30">
      <c r="A30" s="5" t="inlineStr">
        <is>
          <t>Summe Aktiva</t>
        </is>
      </c>
      <c r="B30" s="5" t="inlineStr">
        <is>
          <t>Total Assets</t>
        </is>
      </c>
      <c r="C30" t="n">
        <v>638.6</v>
      </c>
      <c r="D30" t="n">
        <v>620</v>
      </c>
      <c r="E30" t="n">
        <v>622</v>
      </c>
    </row>
    <row r="31">
      <c r="A31" s="5" t="inlineStr">
        <is>
          <t>Summe kurzfristiges Fremdkapital</t>
        </is>
      </c>
      <c r="B31" s="5" t="inlineStr">
        <is>
          <t>Short-Term Debt</t>
        </is>
      </c>
      <c r="C31" t="n">
        <v>107.6</v>
      </c>
      <c r="D31" t="n">
        <v>127.9</v>
      </c>
      <c r="E31" t="n">
        <v>116.9</v>
      </c>
    </row>
    <row r="32">
      <c r="A32" s="5" t="inlineStr">
        <is>
          <t>Summe langfristiges Fremdkapital</t>
        </is>
      </c>
      <c r="B32" s="5" t="inlineStr">
        <is>
          <t>Long-Term Debt</t>
        </is>
      </c>
      <c r="C32" t="n">
        <v>267.8</v>
      </c>
      <c r="D32" t="n">
        <v>240.4</v>
      </c>
      <c r="E32" t="n">
        <v>295.8</v>
      </c>
    </row>
    <row r="33">
      <c r="A33" s="5" t="inlineStr">
        <is>
          <t>Summe Fremdkapital</t>
        </is>
      </c>
      <c r="B33" s="5" t="inlineStr">
        <is>
          <t>Total Liabilities</t>
        </is>
      </c>
      <c r="C33" t="n">
        <v>375.4</v>
      </c>
      <c r="D33" t="n">
        <v>368.3</v>
      </c>
      <c r="E33" t="n">
        <v>412.7</v>
      </c>
    </row>
    <row r="34">
      <c r="A34" s="5" t="inlineStr">
        <is>
          <t>Minderheitenanteil</t>
        </is>
      </c>
      <c r="B34" s="5" t="inlineStr">
        <is>
          <t>Minority Share</t>
        </is>
      </c>
      <c r="C34" t="inlineStr">
        <is>
          <t>-</t>
        </is>
      </c>
      <c r="D34" t="inlineStr">
        <is>
          <t>-</t>
        </is>
      </c>
      <c r="E34" t="inlineStr">
        <is>
          <t>-</t>
        </is>
      </c>
    </row>
    <row r="35">
      <c r="A35" s="5" t="inlineStr">
        <is>
          <t>Summe Eigenkapital</t>
        </is>
      </c>
      <c r="B35" s="5" t="inlineStr">
        <is>
          <t>Equity</t>
        </is>
      </c>
      <c r="C35" t="n">
        <v>263.1</v>
      </c>
      <c r="D35" t="n">
        <v>251.6</v>
      </c>
      <c r="E35" t="n">
        <v>209.3</v>
      </c>
    </row>
    <row r="36">
      <c r="A36" s="5" t="inlineStr">
        <is>
          <t>Summe Passiva</t>
        </is>
      </c>
      <c r="B36" s="5" t="inlineStr">
        <is>
          <t>Liabilities &amp; Shareholder Equity</t>
        </is>
      </c>
      <c r="C36" t="n">
        <v>638.6</v>
      </c>
      <c r="D36" t="n">
        <v>620</v>
      </c>
      <c r="E36" t="n">
        <v>622</v>
      </c>
    </row>
    <row r="37">
      <c r="A37" s="5" t="inlineStr">
        <is>
          <t>Mio.Aktien im Umlauf</t>
        </is>
      </c>
      <c r="B37" s="5" t="inlineStr">
        <is>
          <t>Million shares outstanding</t>
        </is>
      </c>
      <c r="C37" t="n">
        <v>14.9</v>
      </c>
      <c r="D37" t="n">
        <v>14.9</v>
      </c>
      <c r="E37" t="n">
        <v>14.9</v>
      </c>
    </row>
    <row r="38">
      <c r="A38" s="5" t="inlineStr">
        <is>
          <t>Gezeichnetes Kapital (in Mio.)</t>
        </is>
      </c>
      <c r="B38" s="5" t="inlineStr">
        <is>
          <t>Subscribed Capital in M</t>
        </is>
      </c>
      <c r="C38" t="n">
        <v>14.9</v>
      </c>
      <c r="D38" t="n">
        <v>14.9</v>
      </c>
      <c r="E38" t="n">
        <v>14.9</v>
      </c>
    </row>
    <row r="39">
      <c r="A39" s="5" t="inlineStr">
        <is>
          <t>Ergebnis je Aktie (brutto)</t>
        </is>
      </c>
      <c r="B39" s="5" t="inlineStr">
        <is>
          <t>Earnings per share</t>
        </is>
      </c>
      <c r="C39" t="n">
        <v>2.79</v>
      </c>
      <c r="D39" t="n">
        <v>2.92</v>
      </c>
      <c r="E39" t="n">
        <v>-6.71</v>
      </c>
    </row>
    <row r="40">
      <c r="A40" s="5" t="inlineStr">
        <is>
          <t>Ergebnis je Aktie (unverwässert)</t>
        </is>
      </c>
      <c r="B40" s="5" t="inlineStr">
        <is>
          <t>Basic Earnings per share</t>
        </is>
      </c>
      <c r="C40" t="n">
        <v>2.25</v>
      </c>
      <c r="D40" t="n">
        <v>3.59</v>
      </c>
      <c r="E40" t="n">
        <v>-8.41</v>
      </c>
    </row>
    <row r="41">
      <c r="A41" s="5" t="inlineStr">
        <is>
          <t>Ergebnis je Aktie (verwässert)</t>
        </is>
      </c>
      <c r="B41" s="5" t="inlineStr">
        <is>
          <t>Diluted Earnings per share</t>
        </is>
      </c>
      <c r="C41" t="n">
        <v>2.25</v>
      </c>
      <c r="D41" t="n">
        <v>3.59</v>
      </c>
      <c r="E41" t="n">
        <v>-8.41</v>
      </c>
    </row>
    <row r="42">
      <c r="A42" s="5" t="inlineStr">
        <is>
          <t>Dividende je Aktie</t>
        </is>
      </c>
      <c r="B42" s="5" t="inlineStr">
        <is>
          <t>Dividend per share</t>
        </is>
      </c>
      <c r="C42" t="inlineStr">
        <is>
          <t>-</t>
        </is>
      </c>
      <c r="D42" t="n">
        <v>1.1</v>
      </c>
      <c r="E42" t="n">
        <v>0.5</v>
      </c>
    </row>
    <row r="43">
      <c r="A43" s="5" t="inlineStr">
        <is>
          <t>Dividendenausschüttung in Mio</t>
        </is>
      </c>
      <c r="B43" s="5" t="inlineStr">
        <is>
          <t>Dividend Payment in M</t>
        </is>
      </c>
      <c r="C43" t="inlineStr">
        <is>
          <t>-</t>
        </is>
      </c>
      <c r="D43" t="n">
        <v>16.4</v>
      </c>
      <c r="E43" t="n">
        <v>7.45</v>
      </c>
    </row>
    <row r="44">
      <c r="A44" s="5" t="inlineStr">
        <is>
          <t>Umsatz je Aktie</t>
        </is>
      </c>
      <c r="B44" s="5" t="inlineStr">
        <is>
          <t>Revenue per share</t>
        </is>
      </c>
      <c r="C44" t="n">
        <v>49.42</v>
      </c>
      <c r="D44" t="n">
        <v>50.7</v>
      </c>
      <c r="E44" t="n">
        <v>47.07</v>
      </c>
    </row>
    <row r="45">
      <c r="A45" s="5" t="inlineStr">
        <is>
          <t>Buchwert je Aktie</t>
        </is>
      </c>
      <c r="B45" s="5" t="inlineStr">
        <is>
          <t>Book value per share</t>
        </is>
      </c>
      <c r="C45" t="n">
        <v>17.66</v>
      </c>
      <c r="D45" t="n">
        <v>16.89</v>
      </c>
      <c r="E45" t="n">
        <v>14.05</v>
      </c>
    </row>
    <row r="46">
      <c r="A46" s="5" t="inlineStr">
        <is>
          <t>Cashflow je Aktie</t>
        </is>
      </c>
      <c r="B46" s="5" t="inlineStr">
        <is>
          <t>Cashflow per share</t>
        </is>
      </c>
      <c r="C46" t="n">
        <v>5.21</v>
      </c>
      <c r="D46" t="n">
        <v>3.9</v>
      </c>
      <c r="E46" t="n">
        <v>4.29</v>
      </c>
    </row>
    <row r="47">
      <c r="A47" s="5" t="inlineStr">
        <is>
          <t>Bilanzsumme je Aktie</t>
        </is>
      </c>
      <c r="B47" s="5" t="inlineStr">
        <is>
          <t>Total assets per share</t>
        </is>
      </c>
      <c r="C47" t="n">
        <v>42.86</v>
      </c>
      <c r="D47" t="n">
        <v>41.61</v>
      </c>
      <c r="E47" t="n">
        <v>41.74</v>
      </c>
    </row>
    <row r="48">
      <c r="A48" s="5" t="inlineStr">
        <is>
          <t>Personal am Ende des Jahres</t>
        </is>
      </c>
      <c r="B48" s="5" t="inlineStr">
        <is>
          <t>Staff at the end of year</t>
        </is>
      </c>
      <c r="C48" t="n">
        <v>2912</v>
      </c>
      <c r="D48" t="n">
        <v>2844</v>
      </c>
      <c r="E48" t="n">
        <v>2790</v>
      </c>
    </row>
    <row r="49">
      <c r="A49" s="5" t="inlineStr">
        <is>
          <t>Personalaufwand in Mio. EUR</t>
        </is>
      </c>
      <c r="B49" s="5" t="inlineStr">
        <is>
          <t>Personnel expenses in M</t>
        </is>
      </c>
      <c r="C49" t="n">
        <v>70.90000000000001</v>
      </c>
      <c r="D49" t="n">
        <v>66.3</v>
      </c>
      <c r="E49" t="n">
        <v>57.6</v>
      </c>
    </row>
    <row r="50">
      <c r="A50" s="5" t="inlineStr">
        <is>
          <t>Aufwand je Mitarbeiter in EUR</t>
        </is>
      </c>
      <c r="B50" s="5" t="inlineStr">
        <is>
          <t>Effort per employee</t>
        </is>
      </c>
      <c r="C50" t="n">
        <v>24348</v>
      </c>
      <c r="D50" t="n">
        <v>23312</v>
      </c>
      <c r="E50" t="n">
        <v>20645</v>
      </c>
    </row>
    <row r="51">
      <c r="A51" s="5" t="inlineStr">
        <is>
          <t>Umsatz je Mitarbeiter in EUR</t>
        </is>
      </c>
      <c r="B51" s="5" t="inlineStr">
        <is>
          <t>Turnover per employee</t>
        </is>
      </c>
      <c r="C51" t="n">
        <v>252866</v>
      </c>
      <c r="D51" t="n">
        <v>265617</v>
      </c>
      <c r="E51" t="n">
        <v>251365</v>
      </c>
    </row>
    <row r="52">
      <c r="A52" s="5" t="inlineStr">
        <is>
          <t>Bruttoergebnis je Mitarbeiter in EUR</t>
        </is>
      </c>
      <c r="B52" s="5" t="inlineStr">
        <is>
          <t>Gross Profit per employee</t>
        </is>
      </c>
      <c r="C52" t="n">
        <v>64389</v>
      </c>
      <c r="D52" t="n">
        <v>68671</v>
      </c>
      <c r="E52" t="n">
        <v>69283</v>
      </c>
    </row>
    <row r="53">
      <c r="A53" s="5" t="inlineStr">
        <is>
          <t>Gewinn je Mitarbeiter in EUR</t>
        </is>
      </c>
      <c r="B53" s="5" t="inlineStr">
        <is>
          <t>Earnings per employee</t>
        </is>
      </c>
      <c r="C53" t="n">
        <v>11504</v>
      </c>
      <c r="D53" t="n">
        <v>18812</v>
      </c>
      <c r="E53" t="n">
        <v>-22509</v>
      </c>
    </row>
    <row r="54">
      <c r="A54" s="5" t="inlineStr">
        <is>
          <t>KGV (Kurs/Gewinn)</t>
        </is>
      </c>
      <c r="B54" s="5" t="inlineStr">
        <is>
          <t>PE (price/earnings)</t>
        </is>
      </c>
      <c r="C54" t="n">
        <v>16.6</v>
      </c>
      <c r="D54" t="n">
        <v>7</v>
      </c>
      <c r="E54" t="inlineStr">
        <is>
          <t>-</t>
        </is>
      </c>
    </row>
    <row r="55">
      <c r="A55" s="5" t="inlineStr">
        <is>
          <t>KUV (Kurs/Umsatz)</t>
        </is>
      </c>
      <c r="B55" s="5" t="inlineStr">
        <is>
          <t>PS (price/sales)</t>
        </is>
      </c>
      <c r="C55" t="n">
        <v>0.75</v>
      </c>
      <c r="D55" t="n">
        <v>0.49</v>
      </c>
      <c r="E55" t="n">
        <v>0.89</v>
      </c>
    </row>
    <row r="56">
      <c r="A56" s="5" t="inlineStr">
        <is>
          <t>KBV (Kurs/Buchwert)</t>
        </is>
      </c>
      <c r="B56" s="5" t="inlineStr">
        <is>
          <t>PB (price/book value)</t>
        </is>
      </c>
      <c r="C56" t="n">
        <v>2.11</v>
      </c>
      <c r="D56" t="n">
        <v>1.48</v>
      </c>
      <c r="E56" t="n">
        <v>2.97</v>
      </c>
    </row>
    <row r="57">
      <c r="A57" s="5" t="inlineStr">
        <is>
          <t>KCV (Kurs/Cashflow)</t>
        </is>
      </c>
      <c r="B57" s="5" t="inlineStr">
        <is>
          <t>PC (price/cashflow)</t>
        </is>
      </c>
      <c r="C57" t="n">
        <v>7.16</v>
      </c>
      <c r="D57" t="n">
        <v>6.41</v>
      </c>
      <c r="E57" t="n">
        <v>9.720000000000001</v>
      </c>
    </row>
    <row r="58">
      <c r="A58" s="5" t="inlineStr">
        <is>
          <t>Dividendenrendite in %</t>
        </is>
      </c>
      <c r="B58" s="5" t="inlineStr">
        <is>
          <t>Dividend Yield in %</t>
        </is>
      </c>
      <c r="C58" t="inlineStr">
        <is>
          <t>-</t>
        </is>
      </c>
      <c r="D58" t="n">
        <v>4.4</v>
      </c>
      <c r="E58" t="n">
        <v>1.2</v>
      </c>
    </row>
    <row r="59">
      <c r="A59" s="5" t="inlineStr">
        <is>
          <t>Gewinnrendite in %</t>
        </is>
      </c>
      <c r="B59" s="5" t="inlineStr">
        <is>
          <t>Return on profit in %</t>
        </is>
      </c>
      <c r="C59" t="n">
        <v>6</v>
      </c>
      <c r="D59" t="n">
        <v>14.4</v>
      </c>
      <c r="E59" t="n">
        <v>-20.2</v>
      </c>
    </row>
    <row r="60">
      <c r="A60" s="5" t="inlineStr">
        <is>
          <t>Eigenkapitalrendite in %</t>
        </is>
      </c>
      <c r="B60" s="5" t="inlineStr">
        <is>
          <t>Return on Equity in %</t>
        </is>
      </c>
      <c r="C60" t="n">
        <v>12.73</v>
      </c>
      <c r="D60" t="n">
        <v>21.26</v>
      </c>
      <c r="E60" t="n">
        <v>-30</v>
      </c>
    </row>
    <row r="61">
      <c r="A61" s="5" t="inlineStr">
        <is>
          <t>Umsatzrendite in %</t>
        </is>
      </c>
      <c r="B61" s="5" t="inlineStr">
        <is>
          <t>Return on sales in %</t>
        </is>
      </c>
      <c r="C61" t="n">
        <v>4.55</v>
      </c>
      <c r="D61" t="n">
        <v>7.08</v>
      </c>
      <c r="E61" t="n">
        <v>-8.949999999999999</v>
      </c>
    </row>
    <row r="62">
      <c r="A62" s="5" t="inlineStr">
        <is>
          <t>Gesamtkapitalrendite in %</t>
        </is>
      </c>
      <c r="B62" s="5" t="inlineStr">
        <is>
          <t>Total Return on Investment in %</t>
        </is>
      </c>
      <c r="C62" t="n">
        <v>6.42</v>
      </c>
      <c r="D62" t="n">
        <v>10.39</v>
      </c>
      <c r="E62" t="n">
        <v>13.75</v>
      </c>
    </row>
    <row r="63">
      <c r="A63" s="5" t="inlineStr">
        <is>
          <t>Return on Investment in %</t>
        </is>
      </c>
      <c r="B63" s="5" t="inlineStr">
        <is>
          <t>Return on Investment in %</t>
        </is>
      </c>
      <c r="C63" t="n">
        <v>5.25</v>
      </c>
      <c r="D63" t="n">
        <v>8.630000000000001</v>
      </c>
      <c r="E63" t="n">
        <v>-10.1</v>
      </c>
    </row>
    <row r="64">
      <c r="A64" s="5" t="inlineStr">
        <is>
          <t>Arbeitsintensität in %</t>
        </is>
      </c>
      <c r="B64" s="5" t="inlineStr">
        <is>
          <t>Work Intensity in %</t>
        </is>
      </c>
      <c r="C64" t="n">
        <v>50.91</v>
      </c>
      <c r="D64" t="n">
        <v>50.06</v>
      </c>
      <c r="E64" t="n">
        <v>45.87</v>
      </c>
    </row>
    <row r="65">
      <c r="A65" s="5" t="inlineStr">
        <is>
          <t>Eigenkapitalquote in %</t>
        </is>
      </c>
      <c r="B65" s="5" t="inlineStr">
        <is>
          <t>Equity Ratio in %</t>
        </is>
      </c>
      <c r="C65" t="n">
        <v>41.2</v>
      </c>
      <c r="D65" t="n">
        <v>40.58</v>
      </c>
      <c r="E65" t="n">
        <v>33.65</v>
      </c>
    </row>
    <row r="66">
      <c r="A66" s="5" t="inlineStr">
        <is>
          <t>Fremdkapitalquote in %</t>
        </is>
      </c>
      <c r="B66" s="5" t="inlineStr">
        <is>
          <t>Debt Ratio in %</t>
        </is>
      </c>
      <c r="C66" t="n">
        <v>58.8</v>
      </c>
      <c r="D66" t="n">
        <v>59.42</v>
      </c>
      <c r="E66" t="n">
        <v>66.34999999999999</v>
      </c>
    </row>
    <row r="67">
      <c r="A67" s="5" t="inlineStr">
        <is>
          <t>Verschuldungsgrad in %</t>
        </is>
      </c>
      <c r="B67" s="5" t="inlineStr">
        <is>
          <t>Finance Gearing in %</t>
        </is>
      </c>
      <c r="C67" t="n">
        <v>142.72</v>
      </c>
      <c r="D67" t="n">
        <v>146.42</v>
      </c>
      <c r="E67" t="n">
        <v>197.18</v>
      </c>
    </row>
    <row r="68">
      <c r="A68" s="5" t="inlineStr">
        <is>
          <t>Bruttoergebnis Marge in %</t>
        </is>
      </c>
      <c r="B68" s="5" t="inlineStr">
        <is>
          <t>Gross Profit Marge in %</t>
        </is>
      </c>
      <c r="C68" t="n">
        <v>25.47</v>
      </c>
      <c r="D68" t="n">
        <v>25.85</v>
      </c>
    </row>
    <row r="69">
      <c r="A69" s="5" t="inlineStr">
        <is>
          <t>Kurzfristige Vermögensquote in %</t>
        </is>
      </c>
      <c r="B69" s="5" t="inlineStr">
        <is>
          <t>Current Assets Ratio in %</t>
        </is>
      </c>
      <c r="C69" t="n">
        <v>50.91</v>
      </c>
      <c r="D69" t="n">
        <v>50.06</v>
      </c>
    </row>
    <row r="70">
      <c r="A70" s="5" t="inlineStr">
        <is>
          <t>Nettogewinn Marge in %</t>
        </is>
      </c>
      <c r="B70" s="5" t="inlineStr">
        <is>
          <t>Net Profit Marge in %</t>
        </is>
      </c>
      <c r="C70" t="n">
        <v>4.55</v>
      </c>
      <c r="D70" t="n">
        <v>7.08</v>
      </c>
    </row>
    <row r="71">
      <c r="A71" s="5" t="inlineStr">
        <is>
          <t>Operative Ergebnis Marge in %</t>
        </is>
      </c>
      <c r="B71" s="5" t="inlineStr">
        <is>
          <t>EBIT Marge in %</t>
        </is>
      </c>
      <c r="C71" t="n">
        <v>6.22</v>
      </c>
      <c r="D71" t="n">
        <v>7.04</v>
      </c>
    </row>
    <row r="72">
      <c r="A72" s="5" t="inlineStr">
        <is>
          <t>Vermögensumsschlag in %</t>
        </is>
      </c>
      <c r="B72" s="5" t="inlineStr">
        <is>
          <t>Asset Turnover in %</t>
        </is>
      </c>
      <c r="C72" t="n">
        <v>115.3</v>
      </c>
      <c r="D72" t="n">
        <v>121.84</v>
      </c>
    </row>
    <row r="73">
      <c r="A73" s="5" t="inlineStr">
        <is>
          <t>Langfristige Vermögensquote in %</t>
        </is>
      </c>
      <c r="B73" s="5" t="inlineStr">
        <is>
          <t>Non-Current Assets Ratio in %</t>
        </is>
      </c>
      <c r="C73" t="n">
        <v>49.09</v>
      </c>
      <c r="D73" t="n">
        <v>49.94</v>
      </c>
    </row>
    <row r="74">
      <c r="A74" s="5" t="inlineStr">
        <is>
          <t>Gesamtkapitalrentabilität</t>
        </is>
      </c>
      <c r="B74" s="5" t="inlineStr">
        <is>
          <t>ROA Return on Assets in %</t>
        </is>
      </c>
      <c r="C74" t="n">
        <v>5.25</v>
      </c>
      <c r="D74" t="n">
        <v>8.630000000000001</v>
      </c>
    </row>
    <row r="75">
      <c r="A75" s="5" t="inlineStr">
        <is>
          <t>Ertrag des eingesetzten Kapitals</t>
        </is>
      </c>
      <c r="B75" s="5" t="inlineStr">
        <is>
          <t>ROCE Return on Cap. Empl. in %</t>
        </is>
      </c>
      <c r="C75" t="n">
        <v>8.630000000000001</v>
      </c>
      <c r="D75" t="n">
        <v>10.81</v>
      </c>
    </row>
    <row r="76">
      <c r="A76" s="5" t="inlineStr">
        <is>
          <t>Eigenkapital zu Anlagevermögen</t>
        </is>
      </c>
      <c r="B76" s="5" t="inlineStr">
        <is>
          <t>Equity to Fixed Assets in %</t>
        </is>
      </c>
      <c r="C76" t="n">
        <v>83.92</v>
      </c>
      <c r="D76" t="n">
        <v>81.27</v>
      </c>
    </row>
    <row r="77">
      <c r="A77" s="5" t="inlineStr">
        <is>
          <t>Liquidität Dritten Grades</t>
        </is>
      </c>
      <c r="B77" s="5" t="inlineStr">
        <is>
          <t>Current Ratio in %</t>
        </is>
      </c>
      <c r="C77" t="n">
        <v>302.14</v>
      </c>
      <c r="D77" t="n">
        <v>242.69</v>
      </c>
    </row>
    <row r="78">
      <c r="A78" s="5" t="inlineStr">
        <is>
          <t>Operativer Cashflow</t>
        </is>
      </c>
      <c r="B78" s="5" t="inlineStr">
        <is>
          <t>Operating Cashflow in M</t>
        </is>
      </c>
      <c r="C78" t="n">
        <v>106.684</v>
      </c>
      <c r="D78" t="n">
        <v>95.509</v>
      </c>
    </row>
    <row r="79">
      <c r="A79" s="5" t="inlineStr">
        <is>
          <t>Aktienrückkauf</t>
        </is>
      </c>
      <c r="B79" s="5" t="inlineStr">
        <is>
          <t>Share Buyback in M</t>
        </is>
      </c>
      <c r="C79" t="n">
        <v>0</v>
      </c>
      <c r="D79" t="n">
        <v>0</v>
      </c>
    </row>
    <row r="80">
      <c r="A80" s="5" t="inlineStr">
        <is>
          <t>Umsatzwachstum 1J in %</t>
        </is>
      </c>
      <c r="B80" s="5" t="inlineStr">
        <is>
          <t>Revenue Growth 1Y in %</t>
        </is>
      </c>
      <c r="C80" t="n">
        <v>-2.53</v>
      </c>
      <c r="D80" t="n">
        <v>7.71</v>
      </c>
    </row>
    <row r="81">
      <c r="A81" s="5" t="inlineStr">
        <is>
          <t>Umsatzwachstum 3J in %</t>
        </is>
      </c>
      <c r="B81" s="5" t="inlineStr">
        <is>
          <t>Revenue Growth 3Y in %</t>
        </is>
      </c>
      <c r="C81" t="inlineStr">
        <is>
          <t>-</t>
        </is>
      </c>
      <c r="D81" t="inlineStr">
        <is>
          <t>-</t>
        </is>
      </c>
    </row>
    <row r="82">
      <c r="A82" s="5" t="inlineStr">
        <is>
          <t>Umsatzwachstum 5J in %</t>
        </is>
      </c>
      <c r="B82" s="5" t="inlineStr">
        <is>
          <t>Revenue Growth 5Y in %</t>
        </is>
      </c>
      <c r="C82" t="inlineStr">
        <is>
          <t>-</t>
        </is>
      </c>
      <c r="D82" t="inlineStr">
        <is>
          <t>-</t>
        </is>
      </c>
    </row>
    <row r="83">
      <c r="A83" s="5" t="inlineStr">
        <is>
          <t>Umsatzwachstum 10J in %</t>
        </is>
      </c>
      <c r="B83" s="5" t="inlineStr">
        <is>
          <t>Revenue Growth 10Y in %</t>
        </is>
      </c>
      <c r="C83" t="inlineStr">
        <is>
          <t>-</t>
        </is>
      </c>
      <c r="D83" t="inlineStr">
        <is>
          <t>-</t>
        </is>
      </c>
    </row>
    <row r="84">
      <c r="A84" s="5" t="inlineStr">
        <is>
          <t>Gewinnwachstum 1J in %</t>
        </is>
      </c>
      <c r="B84" s="5" t="inlineStr">
        <is>
          <t>Earnings Growth 1Y in %</t>
        </is>
      </c>
      <c r="C84" t="n">
        <v>-37.38</v>
      </c>
      <c r="D84" t="n">
        <v>-185.19</v>
      </c>
    </row>
    <row r="85">
      <c r="A85" s="5" t="inlineStr">
        <is>
          <t>Gewinnwachstum 3J in %</t>
        </is>
      </c>
      <c r="B85" s="5" t="inlineStr">
        <is>
          <t>Earnings Growth 3Y in %</t>
        </is>
      </c>
      <c r="C85" t="inlineStr">
        <is>
          <t>-</t>
        </is>
      </c>
      <c r="D85" t="inlineStr">
        <is>
          <t>-</t>
        </is>
      </c>
    </row>
    <row r="86">
      <c r="A86" s="5" t="inlineStr">
        <is>
          <t>Gewinnwachstum 5J in %</t>
        </is>
      </c>
      <c r="B86" s="5" t="inlineStr">
        <is>
          <t>Earnings Growth 5Y in %</t>
        </is>
      </c>
      <c r="C86" t="inlineStr">
        <is>
          <t>-</t>
        </is>
      </c>
      <c r="D86" t="inlineStr">
        <is>
          <t>-</t>
        </is>
      </c>
    </row>
    <row r="87">
      <c r="A87" s="5" t="inlineStr">
        <is>
          <t>Gewinnwachstum 10J in %</t>
        </is>
      </c>
      <c r="B87" s="5" t="inlineStr">
        <is>
          <t>Earnings Growth 10Y in %</t>
        </is>
      </c>
      <c r="C87" t="inlineStr">
        <is>
          <t>-</t>
        </is>
      </c>
      <c r="D87" t="inlineStr">
        <is>
          <t>-</t>
        </is>
      </c>
    </row>
    <row r="88">
      <c r="A88" s="5" t="inlineStr">
        <is>
          <t>PEG Ratio</t>
        </is>
      </c>
      <c r="B88" s="5" t="inlineStr">
        <is>
          <t>KGW Kurs/Gewinn/Wachstum</t>
        </is>
      </c>
      <c r="C88" t="inlineStr">
        <is>
          <t>-</t>
        </is>
      </c>
      <c r="D88" t="inlineStr">
        <is>
          <t>-</t>
        </is>
      </c>
    </row>
    <row r="89">
      <c r="A89" s="5" t="inlineStr">
        <is>
          <t>EBIT-Wachstum 1J in %</t>
        </is>
      </c>
      <c r="B89" s="5" t="inlineStr">
        <is>
          <t>EBIT Growth 1Y in %</t>
        </is>
      </c>
      <c r="C89" t="n">
        <v>-13.91</v>
      </c>
      <c r="D89" t="n">
        <v>13.92</v>
      </c>
    </row>
    <row r="90">
      <c r="A90" s="5" t="inlineStr">
        <is>
          <t>EBIT-Wachstum 3J in %</t>
        </is>
      </c>
      <c r="B90" s="5" t="inlineStr">
        <is>
          <t>EBIT Growth 3Y in %</t>
        </is>
      </c>
      <c r="C90" t="inlineStr">
        <is>
          <t>-</t>
        </is>
      </c>
      <c r="D90" t="inlineStr">
        <is>
          <t>-</t>
        </is>
      </c>
    </row>
    <row r="91">
      <c r="A91" s="5" t="inlineStr">
        <is>
          <t>EBIT-Wachstum 5J in %</t>
        </is>
      </c>
      <c r="B91" s="5" t="inlineStr">
        <is>
          <t>EBIT Growth 5Y in %</t>
        </is>
      </c>
      <c r="C91" t="inlineStr">
        <is>
          <t>-</t>
        </is>
      </c>
      <c r="D91" t="inlineStr">
        <is>
          <t>-</t>
        </is>
      </c>
    </row>
    <row r="92">
      <c r="A92" s="5" t="inlineStr">
        <is>
          <t>EBIT-Wachstum 10J in %</t>
        </is>
      </c>
      <c r="B92" s="5" t="inlineStr">
        <is>
          <t>EBIT Growth 10Y in %</t>
        </is>
      </c>
      <c r="C92" t="inlineStr">
        <is>
          <t>-</t>
        </is>
      </c>
      <c r="D92" t="inlineStr">
        <is>
          <t>-</t>
        </is>
      </c>
    </row>
    <row r="93">
      <c r="A93" s="5" t="inlineStr">
        <is>
          <t>Op.Cashflow Wachstum 1J in %</t>
        </is>
      </c>
      <c r="B93" s="5" t="inlineStr">
        <is>
          <t>Op.Cashflow Wachstum 1Y in %</t>
        </is>
      </c>
      <c r="C93" t="n">
        <v>11.7</v>
      </c>
      <c r="D93" t="n">
        <v>-34.05</v>
      </c>
    </row>
    <row r="94">
      <c r="A94" s="5" t="inlineStr">
        <is>
          <t>Op.Cashflow Wachstum 3J in %</t>
        </is>
      </c>
      <c r="B94" s="5" t="inlineStr">
        <is>
          <t>Op.Cashflow Wachstum 3Y in %</t>
        </is>
      </c>
      <c r="C94" t="inlineStr">
        <is>
          <t>-</t>
        </is>
      </c>
      <c r="D94" t="inlineStr">
        <is>
          <t>-</t>
        </is>
      </c>
    </row>
    <row r="95">
      <c r="A95" s="5" t="inlineStr">
        <is>
          <t>Op.Cashflow Wachstum 5J in %</t>
        </is>
      </c>
      <c r="B95" s="5" t="inlineStr">
        <is>
          <t>Op.Cashflow Wachstum 5Y in %</t>
        </is>
      </c>
      <c r="C95" t="inlineStr">
        <is>
          <t>-</t>
        </is>
      </c>
      <c r="D95" t="inlineStr">
        <is>
          <t>-</t>
        </is>
      </c>
    </row>
    <row r="96">
      <c r="A96" s="5" t="inlineStr">
        <is>
          <t>Op.Cashflow Wachstum 10J in %</t>
        </is>
      </c>
      <c r="B96" s="5" t="inlineStr">
        <is>
          <t>Op.Cashflow Wachstum 10Y in %</t>
        </is>
      </c>
      <c r="C96" t="inlineStr">
        <is>
          <t>-</t>
        </is>
      </c>
      <c r="D96" t="inlineStr">
        <is>
          <t>-</t>
        </is>
      </c>
    </row>
    <row r="97">
      <c r="A97" s="5" t="inlineStr">
        <is>
          <t>Working Capital in Mio</t>
        </is>
      </c>
      <c r="B97" s="5" t="inlineStr">
        <is>
          <t>Working Capital in M</t>
        </is>
      </c>
      <c r="C97" t="n">
        <v>217.5</v>
      </c>
      <c r="D97" t="n">
        <v>182.5</v>
      </c>
      <c r="E97" t="n">
        <v>168.4</v>
      </c>
    </row>
  </sheetData>
  <pageMargins bottom="1" footer="0.5" header="0.5" left="0.75" right="0.75" top="1"/>
</worksheet>
</file>

<file path=xl/worksheets/sheet35.xml><?xml version="1.0" encoding="utf-8"?>
<worksheet xmlns="http://schemas.openxmlformats.org/spreadsheetml/2006/main">
  <sheetPr>
    <outlinePr summaryBelow="1" summaryRight="1"/>
    <pageSetUpPr/>
  </sheetPr>
  <dimension ref="A1:V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10"/>
    <col customWidth="1" max="17" min="17" width="21"/>
    <col customWidth="1" max="18" min="18" width="10"/>
    <col customWidth="1" max="19" min="19" width="20"/>
    <col customWidth="1" max="20" min="20" width="10"/>
    <col customWidth="1" max="21" min="21" width="19"/>
    <col customWidth="1" max="22" min="22" width="10"/>
  </cols>
  <sheetData>
    <row r="1">
      <c r="A1" s="1" t="inlineStr">
        <is>
          <t xml:space="preserve">JUNGHEINRICH VZ </t>
        </is>
      </c>
      <c r="B1" s="2" t="inlineStr">
        <is>
          <t>WKN: 621993  ISIN: DE0006219934  Symbol:JUN3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1953</t>
        </is>
      </c>
      <c r="C4" s="5" t="inlineStr">
        <is>
          <t>Telefon / Phone</t>
        </is>
      </c>
      <c r="D4" s="5" t="inlineStr"/>
      <c r="E4" t="inlineStr">
        <is>
          <t>+49-40-6948-0</t>
        </is>
      </c>
      <c r="G4" t="inlineStr">
        <is>
          <t>18.03.2020</t>
        </is>
      </c>
      <c r="H4" t="inlineStr">
        <is>
          <t>Annual Press Conference</t>
        </is>
      </c>
      <c r="J4" t="inlineStr">
        <is>
          <t>Freefloat</t>
        </is>
      </c>
      <c r="K4" t="inlineStr">
        <is>
          <t>-</t>
        </is>
      </c>
    </row>
    <row r="5">
      <c r="A5" s="5" t="inlineStr">
        <is>
          <t>Ticker</t>
        </is>
      </c>
      <c r="B5" t="inlineStr">
        <is>
          <t>JUN3</t>
        </is>
      </c>
      <c r="C5" s="5" t="inlineStr">
        <is>
          <t>Fax</t>
        </is>
      </c>
      <c r="D5" s="5" t="inlineStr"/>
      <c r="E5" t="inlineStr">
        <is>
          <t>+49-40-6948-1777</t>
        </is>
      </c>
      <c r="G5" t="inlineStr">
        <is>
          <t>08.05.2020</t>
        </is>
      </c>
      <c r="H5" t="inlineStr">
        <is>
          <t>Result Q1</t>
        </is>
      </c>
    </row>
    <row r="6">
      <c r="A6" s="5" t="inlineStr">
        <is>
          <t>Gelistet Seit / Listed Since</t>
        </is>
      </c>
      <c r="B6" t="inlineStr">
        <is>
          <t>30.08.1990</t>
        </is>
      </c>
      <c r="C6" s="5" t="inlineStr">
        <is>
          <t>Internet</t>
        </is>
      </c>
      <c r="D6" s="5" t="inlineStr"/>
      <c r="E6" t="inlineStr">
        <is>
          <t>http://www.jungheinrich.com</t>
        </is>
      </c>
      <c r="G6" t="inlineStr">
        <is>
          <t>11.08.2020</t>
        </is>
      </c>
      <c r="H6" t="inlineStr">
        <is>
          <t>Score Half Year</t>
        </is>
      </c>
    </row>
    <row r="7">
      <c r="A7" s="5" t="inlineStr">
        <is>
          <t>Nominalwert / Nominal Value</t>
        </is>
      </c>
      <c r="B7" t="inlineStr">
        <is>
          <t>1,00</t>
        </is>
      </c>
      <c r="C7" s="5" t="inlineStr">
        <is>
          <t>E-Mail</t>
        </is>
      </c>
      <c r="D7" s="5" t="inlineStr"/>
      <c r="E7" t="inlineStr">
        <is>
          <t>info@jungheinrich.com</t>
        </is>
      </c>
      <c r="G7" t="inlineStr">
        <is>
          <t>10.11.2020</t>
        </is>
      </c>
      <c r="H7" t="inlineStr">
        <is>
          <t>Q3 Earnings</t>
        </is>
      </c>
    </row>
    <row r="8">
      <c r="A8" s="5" t="inlineStr">
        <is>
          <t>Land / Country</t>
        </is>
      </c>
      <c r="B8" t="inlineStr">
        <is>
          <t>Deutschland</t>
        </is>
      </c>
      <c r="C8" s="5" t="inlineStr">
        <is>
          <t>Inv. Relations Telefon / Phone</t>
        </is>
      </c>
      <c r="D8" s="5" t="inlineStr"/>
      <c r="E8" t="inlineStr">
        <is>
          <t>+49-40-6948-3407</t>
        </is>
      </c>
    </row>
    <row r="9">
      <c r="A9" s="5" t="inlineStr">
        <is>
          <t>Währung / Currency</t>
        </is>
      </c>
      <c r="B9" t="inlineStr">
        <is>
          <t>EUR</t>
        </is>
      </c>
      <c r="C9" s="5" t="inlineStr">
        <is>
          <t>Inv. Relations E-Mail</t>
        </is>
      </c>
      <c r="D9" s="5" t="inlineStr"/>
      <c r="E9" t="inlineStr">
        <is>
          <t>Andrea.Bleesen@jungheinrich.de</t>
        </is>
      </c>
    </row>
    <row r="10">
      <c r="A10" s="5" t="inlineStr">
        <is>
          <t>Branche / Industry</t>
        </is>
      </c>
      <c r="B10" t="inlineStr">
        <is>
          <t>Other Motor Vehicle Industry</t>
        </is>
      </c>
      <c r="C10" s="5" t="inlineStr">
        <is>
          <t>Kontaktperson / Contact Person</t>
        </is>
      </c>
      <c r="D10" s="5" t="inlineStr"/>
      <c r="E10" t="inlineStr">
        <is>
          <t>Andrea Bleesen</t>
        </is>
      </c>
    </row>
    <row r="11">
      <c r="A11" s="5" t="inlineStr">
        <is>
          <t>Sektor / Sector</t>
        </is>
      </c>
      <c r="B11" t="inlineStr">
        <is>
          <t>Automotive Industry</t>
        </is>
      </c>
    </row>
    <row r="12">
      <c r="A12" s="5" t="inlineStr">
        <is>
          <t>Typ / Genre</t>
        </is>
      </c>
      <c r="B12" t="inlineStr">
        <is>
          <t>Inhaber-Vorzugsaktie</t>
        </is>
      </c>
    </row>
    <row r="13">
      <c r="A13" s="5" t="inlineStr">
        <is>
          <t>Adresse / Address</t>
        </is>
      </c>
      <c r="B13" t="inlineStr">
        <is>
          <t>Jungheinrich AGFriedrich-Ebert-Damm 129  D-22047 Hamburg</t>
        </is>
      </c>
    </row>
    <row r="14">
      <c r="A14" s="5" t="inlineStr">
        <is>
          <t>Management</t>
        </is>
      </c>
      <c r="B14" t="inlineStr">
        <is>
          <t>Dr. Lars Brzoska, Christian Erlach, Dr. Volker Hues, Sabine Neuß, Dr. Klaus-Dieter Rosenbach</t>
        </is>
      </c>
    </row>
    <row r="15">
      <c r="A15" s="5" t="inlineStr">
        <is>
          <t>Aufsichtsrat / Board</t>
        </is>
      </c>
      <c r="B15" t="inlineStr">
        <is>
          <t>Hans-Georg Frey, Markus Haase, Antoinette P. Aris, Rainer Breitschädel, Birgit von Garrel, Rolf Uwe Haschke, Beate Klose, Wolff Lange, Meike Lüdemann, Dr. Ulrich Schmidt, Steffen Schwarz, Franz Günter Wolf</t>
        </is>
      </c>
    </row>
    <row r="16">
      <c r="A16" s="5" t="inlineStr">
        <is>
          <t>Beschreibung</t>
        </is>
      </c>
      <c r="B16" t="inlineStr">
        <is>
          <t>Die Jungheinrich AG zählt zu den international führenden Anbietern in den Bereichen Flurförderzeug-, Lager- und Materialflusstechnik. Insbesondere konzentriert sich das Unternehmen auf Produkte und Dienstleistungen "rund um den Stapler". Die Produktpalette umfasst im Bereich Flurförderzeuge Hubwagen, radunterstützte Stapler, Elektrostapler, Diesel-/Treibgasstapler, Schubmaststapler, Kommissionierer und Hochregalstapler. In dem Bereich Regale &amp; Lagereinrichtungen bietet das Unternehmen Mehrplatzregale, Hochregale, Einfuhr- und Durchfahrregale, Durchlauf- und Einschubregale, verfahrbare Regale, Systembühnen, Kommissionierungsregale sowie Fachbodenregale an. Des Weiteren offeriert Jungheinrich verschiedene Lösungen für die Lagerorganisation wie z.B. Lagerverwaltung, Staplersteuerung, Datenfunklösungen ergänzt durch Services wie logistische Beratung und die Erstellung von Konzeptstudien, Pflichtenhefterstellung, Projektmanagement und die Wartung von bestehenden Systemen. Weitere Betätigungsfelder von Jungheinrich sind das Erstellen von maßgeschneiderten "Allround-Lösungen", der Vertrieb von Miet- und Gebrauchtgeräten, weltweiter Kundendienst für Wartung und Reparatur sowie das Erbringen von Finanzdienstleistungen in den Bereichen Rental, Leasing, Teilzahlung und Mietkauf. Im Rahmen der Strategie, den Bereich Logistik weiter auszubauen, übernahm Jungheinrich die restlichen 75 Prozent an der ISA - Innovative Systemlösungen für die Automation GmbH, ein Softwarehaus für Lager- und Materialflusstechnik. Copyright 2014 FINANCE BASE AG</t>
        </is>
      </c>
    </row>
    <row r="17">
      <c r="A17" s="5" t="inlineStr">
        <is>
          <t>Profile</t>
        </is>
      </c>
      <c r="B17" t="inlineStr">
        <is>
          <t>Jungheinrich ranks among the world's leading suppliers of industrial trucks, warehousing and material flow engineering sectors. In particular, the company focuses on products and services "around the truck." The product range includes materials handling lift trucks, wheel-supported forklifts, electric forklifts, diesel / LPG forklifts, reach trucks, order pickers and turret trucks. In the area Shelves &amp; storage facilities, the company pallet racking, high shelves, import and drive-through racks, continuous and drawer shelves, movable shelves, system platforms, Kommissionierungsregale and Shelving offers. Furthermore, Jungheinrich offers various solutions for warehouse organization such as Warehouse management, stacker control, wireless data solutions complemented by services such as logistics consulting and the creation of concept studies, creation of functional specifications, project management and maintenance of existing systems. Further fields of Jungheinrich are creating customized "all-round solutions," the sale of rental and used equipment worldwide customer service for maintenance and repair as well as the provision of financial services in the areas of rental, leasing, hire-purchase and hire purchase. As part of the strategy of expanding the field of logistics, Jungheinrich acquired the remaining 75 percent of the ISA - Innovative System Solutions for Automation GmbH, a software provider for warehousing and material flow engineering sectors.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4073</v>
      </c>
      <c r="D20" t="n">
        <v>3796</v>
      </c>
      <c r="E20" t="n">
        <v>3435</v>
      </c>
      <c r="F20" t="n">
        <v>3085</v>
      </c>
      <c r="G20" t="n">
        <v>2754</v>
      </c>
      <c r="H20" t="n">
        <v>2498</v>
      </c>
      <c r="I20" t="n">
        <v>2290</v>
      </c>
      <c r="J20" t="n">
        <v>2229</v>
      </c>
      <c r="K20" t="n">
        <v>2116</v>
      </c>
      <c r="L20" t="n">
        <v>1816</v>
      </c>
      <c r="M20" t="n">
        <v>1677</v>
      </c>
      <c r="N20" t="n">
        <v>2145</v>
      </c>
      <c r="O20" t="n">
        <v>2001</v>
      </c>
      <c r="P20" t="n">
        <v>1748</v>
      </c>
      <c r="Q20" t="n">
        <v>1645</v>
      </c>
      <c r="R20" t="n">
        <v>1531</v>
      </c>
      <c r="S20" t="n">
        <v>1471</v>
      </c>
      <c r="T20" t="n">
        <v>1476</v>
      </c>
      <c r="U20" t="n">
        <v>1551</v>
      </c>
      <c r="V20" t="n">
        <v>1515</v>
      </c>
    </row>
    <row r="21">
      <c r="A21" s="5" t="inlineStr">
        <is>
          <t>Bruttoergebnis vom Umsatz</t>
        </is>
      </c>
      <c r="B21" s="5" t="inlineStr">
        <is>
          <t>Gross Profit</t>
        </is>
      </c>
      <c r="C21" t="n">
        <v>1185</v>
      </c>
      <c r="D21" t="n">
        <v>1119</v>
      </c>
      <c r="E21" t="n">
        <v>1028</v>
      </c>
      <c r="F21" t="n">
        <v>952.2</v>
      </c>
      <c r="G21" t="n">
        <v>851</v>
      </c>
      <c r="H21" t="n">
        <v>777.7</v>
      </c>
      <c r="I21" t="n">
        <v>703.4</v>
      </c>
      <c r="J21" t="n">
        <v>670.9</v>
      </c>
      <c r="K21" t="n">
        <v>633.9</v>
      </c>
      <c r="L21" t="n">
        <v>536.4</v>
      </c>
      <c r="M21" t="n">
        <v>385.9</v>
      </c>
      <c r="N21" t="n">
        <v>592.6</v>
      </c>
      <c r="O21" t="n">
        <v>579.7</v>
      </c>
      <c r="P21" t="n">
        <v>518.6</v>
      </c>
      <c r="Q21" t="n">
        <v>443.3</v>
      </c>
      <c r="R21" t="n">
        <v>406.9</v>
      </c>
      <c r="S21" t="n">
        <v>388.7</v>
      </c>
      <c r="T21" t="n">
        <v>398</v>
      </c>
      <c r="U21" t="n">
        <v>436.8</v>
      </c>
      <c r="V21" t="n">
        <v>391.8</v>
      </c>
    </row>
    <row r="22">
      <c r="A22" s="5" t="inlineStr">
        <is>
          <t>Operatives Ergebnis (EBIT)</t>
        </is>
      </c>
      <c r="B22" s="5" t="inlineStr">
        <is>
          <t>EBIT Earning Before Interest &amp; Tax</t>
        </is>
      </c>
      <c r="C22" t="n">
        <v>262.6</v>
      </c>
      <c r="D22" t="n">
        <v>275.4</v>
      </c>
      <c r="E22" t="n">
        <v>258.6</v>
      </c>
      <c r="F22" t="n">
        <v>235</v>
      </c>
      <c r="G22" t="n">
        <v>213.1</v>
      </c>
      <c r="H22" t="n">
        <v>192.7</v>
      </c>
      <c r="I22" t="n">
        <v>172.4</v>
      </c>
      <c r="J22" t="n">
        <v>144</v>
      </c>
      <c r="K22" t="n">
        <v>143.3</v>
      </c>
      <c r="L22" t="n">
        <v>94.5</v>
      </c>
      <c r="M22" t="n">
        <v>-70.3</v>
      </c>
      <c r="N22" t="n">
        <v>122.2</v>
      </c>
      <c r="O22" t="n">
        <v>136.9</v>
      </c>
      <c r="P22" t="n">
        <v>118.4</v>
      </c>
      <c r="Q22" t="n">
        <v>108.1</v>
      </c>
      <c r="R22" t="n">
        <v>82.40000000000001</v>
      </c>
      <c r="S22" t="n">
        <v>77.3</v>
      </c>
      <c r="T22" t="n">
        <v>74.09999999999999</v>
      </c>
      <c r="U22" t="n">
        <v>70.3</v>
      </c>
      <c r="V22" t="n">
        <v>53.6</v>
      </c>
    </row>
    <row r="23">
      <c r="A23" s="5" t="inlineStr">
        <is>
          <t>Finanzergebnis</t>
        </is>
      </c>
      <c r="B23" s="5" t="inlineStr">
        <is>
          <t>Financial Result</t>
        </is>
      </c>
      <c r="C23" t="n">
        <v>-20.8</v>
      </c>
      <c r="D23" t="n">
        <v>-25.9</v>
      </c>
      <c r="E23" t="n">
        <v>-15.2</v>
      </c>
      <c r="F23" t="n">
        <v>-19.3</v>
      </c>
      <c r="G23" t="n">
        <v>-14.8</v>
      </c>
      <c r="H23" t="n">
        <v>-17.6</v>
      </c>
      <c r="I23" t="n">
        <v>-22.1</v>
      </c>
      <c r="J23" t="n">
        <v>10.2</v>
      </c>
      <c r="K23" t="n">
        <v>5</v>
      </c>
      <c r="L23" t="n">
        <v>1.3</v>
      </c>
      <c r="M23" t="n">
        <v>-4.2</v>
      </c>
      <c r="N23" t="n">
        <v>-0.7</v>
      </c>
      <c r="O23" t="n">
        <v>1.6</v>
      </c>
      <c r="P23" t="n">
        <v>-0.3</v>
      </c>
      <c r="Q23" t="n">
        <v>-1.3</v>
      </c>
      <c r="R23" t="n">
        <v>-3.7</v>
      </c>
      <c r="S23" t="n">
        <v>-39.4</v>
      </c>
      <c r="T23" t="n">
        <v>-1.3</v>
      </c>
      <c r="U23" t="n">
        <v>-2.9</v>
      </c>
      <c r="V23" t="n">
        <v>-6.8</v>
      </c>
    </row>
    <row r="24">
      <c r="A24" s="5" t="inlineStr">
        <is>
          <t>Ergebnis vor Steuer (EBT)</t>
        </is>
      </c>
      <c r="B24" s="5" t="inlineStr">
        <is>
          <t>EBT Earning Before Tax</t>
        </is>
      </c>
      <c r="C24" t="n">
        <v>241.8</v>
      </c>
      <c r="D24" t="n">
        <v>249.5</v>
      </c>
      <c r="E24" t="n">
        <v>243.4</v>
      </c>
      <c r="F24" t="n">
        <v>215.7</v>
      </c>
      <c r="G24" t="n">
        <v>198.3</v>
      </c>
      <c r="H24" t="n">
        <v>175.1</v>
      </c>
      <c r="I24" t="n">
        <v>150.3</v>
      </c>
      <c r="J24" t="n">
        <v>154.2</v>
      </c>
      <c r="K24" t="n">
        <v>148.3</v>
      </c>
      <c r="L24" t="n">
        <v>95.8</v>
      </c>
      <c r="M24" t="n">
        <v>-74.5</v>
      </c>
      <c r="N24" t="n">
        <v>121.5</v>
      </c>
      <c r="O24" t="n">
        <v>138.5</v>
      </c>
      <c r="P24" t="n">
        <v>118.1</v>
      </c>
      <c r="Q24" t="n">
        <v>106.8</v>
      </c>
      <c r="R24" t="n">
        <v>78.7</v>
      </c>
      <c r="S24" t="n">
        <v>37.9</v>
      </c>
      <c r="T24" t="n">
        <v>72.8</v>
      </c>
      <c r="U24" t="n">
        <v>67.40000000000001</v>
      </c>
      <c r="V24" t="n">
        <v>46.8</v>
      </c>
    </row>
    <row r="25">
      <c r="A25" s="5" t="inlineStr">
        <is>
          <t>Steuern auf Einkommen und Ertrag</t>
        </is>
      </c>
      <c r="B25" s="5" t="inlineStr">
        <is>
          <t>Taxes on income and earnings</t>
        </is>
      </c>
      <c r="C25" t="n">
        <v>65.09999999999999</v>
      </c>
      <c r="D25" t="n">
        <v>73.7</v>
      </c>
      <c r="E25" t="n">
        <v>61.3</v>
      </c>
      <c r="F25" t="n">
        <v>61.4</v>
      </c>
      <c r="G25" t="n">
        <v>60.7</v>
      </c>
      <c r="H25" t="n">
        <v>49.3</v>
      </c>
      <c r="I25" t="n">
        <v>43.4</v>
      </c>
      <c r="J25" t="n">
        <v>43.9</v>
      </c>
      <c r="K25" t="n">
        <v>42.8</v>
      </c>
      <c r="L25" t="n">
        <v>13.5</v>
      </c>
      <c r="M25" t="n">
        <v>-19.3</v>
      </c>
      <c r="N25" t="n">
        <v>44.7</v>
      </c>
      <c r="O25" t="n">
        <v>56.9</v>
      </c>
      <c r="P25" t="n">
        <v>51.7</v>
      </c>
      <c r="Q25" t="n">
        <v>44.7</v>
      </c>
      <c r="R25" t="n">
        <v>33.1</v>
      </c>
      <c r="S25" t="n">
        <v>16.8</v>
      </c>
      <c r="T25" t="n">
        <v>19</v>
      </c>
      <c r="U25" t="n">
        <v>28.5</v>
      </c>
      <c r="V25" t="n">
        <v>15.1</v>
      </c>
    </row>
    <row r="26">
      <c r="A26" s="5" t="inlineStr">
        <is>
          <t>Ergebnis nach Steuer</t>
        </is>
      </c>
      <c r="B26" s="5" t="inlineStr">
        <is>
          <t>Earnings after tax</t>
        </is>
      </c>
      <c r="C26" t="n">
        <v>176.8</v>
      </c>
      <c r="D26" t="n">
        <v>175.8</v>
      </c>
      <c r="E26" t="n">
        <v>182.1</v>
      </c>
      <c r="F26" t="n">
        <v>154.4</v>
      </c>
      <c r="G26" t="n">
        <v>137.6</v>
      </c>
      <c r="H26" t="n">
        <v>125.8</v>
      </c>
      <c r="I26" t="n">
        <v>106.9</v>
      </c>
      <c r="J26" t="n">
        <v>110.3</v>
      </c>
      <c r="K26" t="n">
        <v>105.4</v>
      </c>
      <c r="L26" t="n">
        <v>82.3</v>
      </c>
      <c r="M26" t="n">
        <v>-55.2</v>
      </c>
      <c r="N26" t="n">
        <v>76.7</v>
      </c>
      <c r="O26" t="n">
        <v>81.59999999999999</v>
      </c>
      <c r="P26" t="n">
        <v>66.59999999999999</v>
      </c>
      <c r="Q26" t="n">
        <v>62.1</v>
      </c>
      <c r="R26" t="n">
        <v>45.6</v>
      </c>
      <c r="S26" t="n">
        <v>21.1</v>
      </c>
      <c r="T26" t="n">
        <v>53.7</v>
      </c>
      <c r="U26" t="n">
        <v>39</v>
      </c>
      <c r="V26" t="n">
        <v>31.7</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inlineStr">
        <is>
          <t>-</t>
        </is>
      </c>
      <c r="L27" t="inlineStr">
        <is>
          <t>-</t>
        </is>
      </c>
      <c r="M27" t="inlineStr">
        <is>
          <t>-</t>
        </is>
      </c>
      <c r="N27" t="inlineStr">
        <is>
          <t>-</t>
        </is>
      </c>
      <c r="O27" t="inlineStr">
        <is>
          <t>-</t>
        </is>
      </c>
      <c r="P27" t="inlineStr">
        <is>
          <t>-</t>
        </is>
      </c>
      <c r="Q27" t="inlineStr">
        <is>
          <t>-</t>
        </is>
      </c>
      <c r="R27" t="inlineStr">
        <is>
          <t>-</t>
        </is>
      </c>
      <c r="S27" t="inlineStr">
        <is>
          <t>-</t>
        </is>
      </c>
      <c r="T27" t="inlineStr">
        <is>
          <t>-</t>
        </is>
      </c>
      <c r="U27" t="inlineStr">
        <is>
          <t>-</t>
        </is>
      </c>
      <c r="V27" t="inlineStr">
        <is>
          <t>-</t>
        </is>
      </c>
    </row>
    <row r="28">
      <c r="A28" s="5" t="inlineStr">
        <is>
          <t>Jahresüberschuss/-fehlbetrag</t>
        </is>
      </c>
      <c r="B28" s="5" t="inlineStr">
        <is>
          <t>Net Profit</t>
        </is>
      </c>
      <c r="C28" t="n">
        <v>177.1</v>
      </c>
      <c r="D28" t="n">
        <v>175.8</v>
      </c>
      <c r="E28" t="n">
        <v>182.1</v>
      </c>
      <c r="F28" t="n">
        <v>154.4</v>
      </c>
      <c r="G28" t="n">
        <v>137.6</v>
      </c>
      <c r="H28" t="n">
        <v>125.8</v>
      </c>
      <c r="I28" t="n">
        <v>106.9</v>
      </c>
      <c r="J28" t="n">
        <v>110.3</v>
      </c>
      <c r="K28" t="n">
        <v>105.4</v>
      </c>
      <c r="L28" t="n">
        <v>82.3</v>
      </c>
      <c r="M28" t="n">
        <v>-55.2</v>
      </c>
      <c r="N28" t="n">
        <v>76.7</v>
      </c>
      <c r="O28" t="n">
        <v>81.59999999999999</v>
      </c>
      <c r="P28" t="n">
        <v>66.59999999999999</v>
      </c>
      <c r="Q28" t="n">
        <v>62.1</v>
      </c>
      <c r="R28" t="n">
        <v>45.6</v>
      </c>
      <c r="S28" t="n">
        <v>21.1</v>
      </c>
      <c r="T28" t="n">
        <v>53.7</v>
      </c>
      <c r="U28" t="n">
        <v>39</v>
      </c>
      <c r="V28" t="n">
        <v>31.7</v>
      </c>
    </row>
    <row r="29">
      <c r="A29" s="5" t="inlineStr">
        <is>
          <t>Summe Umlaufvermögen</t>
        </is>
      </c>
      <c r="B29" s="5" t="inlineStr">
        <is>
          <t>Current Assets</t>
        </is>
      </c>
      <c r="C29" t="n">
        <v>2271</v>
      </c>
      <c r="D29" t="n">
        <v>2232</v>
      </c>
      <c r="E29" t="n">
        <v>1871</v>
      </c>
      <c r="F29" t="n">
        <v>1627</v>
      </c>
      <c r="G29" t="n">
        <v>1479</v>
      </c>
      <c r="H29" t="n">
        <v>1415</v>
      </c>
      <c r="I29" t="n">
        <v>1279</v>
      </c>
      <c r="J29" t="n">
        <v>1355</v>
      </c>
      <c r="K29" t="n">
        <v>1251</v>
      </c>
      <c r="L29" t="n">
        <v>1294</v>
      </c>
      <c r="M29" t="n">
        <v>1120</v>
      </c>
      <c r="N29" t="n">
        <v>1080</v>
      </c>
      <c r="O29" t="n">
        <v>1060</v>
      </c>
      <c r="P29" t="n">
        <v>930.2</v>
      </c>
      <c r="Q29" t="n">
        <v>883.9</v>
      </c>
      <c r="R29" t="n">
        <v>990.9</v>
      </c>
      <c r="S29" t="n">
        <v>952.1</v>
      </c>
      <c r="T29" t="n">
        <v>938.3</v>
      </c>
      <c r="U29" t="n">
        <v>888</v>
      </c>
      <c r="V29" t="n">
        <v>848.7</v>
      </c>
    </row>
    <row r="30">
      <c r="A30" s="5" t="inlineStr">
        <is>
          <t>Summe Anlagevermögen</t>
        </is>
      </c>
      <c r="B30" s="5" t="inlineStr">
        <is>
          <t>Fixed Assets</t>
        </is>
      </c>
      <c r="C30" t="n">
        <v>2848</v>
      </c>
      <c r="D30" t="n">
        <v>2402</v>
      </c>
      <c r="E30" t="n">
        <v>2153</v>
      </c>
      <c r="F30" t="n">
        <v>1910</v>
      </c>
      <c r="G30" t="n">
        <v>1771</v>
      </c>
      <c r="H30" t="n">
        <v>1515</v>
      </c>
      <c r="I30" t="n">
        <v>1385</v>
      </c>
      <c r="J30" t="n">
        <v>1334</v>
      </c>
      <c r="K30" t="n">
        <v>1262</v>
      </c>
      <c r="L30" t="n">
        <v>1038</v>
      </c>
      <c r="M30" t="n">
        <v>1029</v>
      </c>
      <c r="N30" t="n">
        <v>1052</v>
      </c>
      <c r="O30" t="n">
        <v>963.5</v>
      </c>
      <c r="P30" t="n">
        <v>824.5</v>
      </c>
      <c r="Q30" t="n">
        <v>752.4</v>
      </c>
      <c r="R30" t="n">
        <v>497.3</v>
      </c>
      <c r="S30" t="n">
        <v>500.8</v>
      </c>
      <c r="T30" t="n">
        <v>509</v>
      </c>
      <c r="U30" t="n">
        <v>537.7</v>
      </c>
      <c r="V30" t="n">
        <v>492</v>
      </c>
    </row>
    <row r="31">
      <c r="A31" s="5" t="inlineStr">
        <is>
          <t>Summe Aktiva</t>
        </is>
      </c>
      <c r="B31" s="5" t="inlineStr">
        <is>
          <t>Total Assets</t>
        </is>
      </c>
      <c r="C31" t="n">
        <v>5231</v>
      </c>
      <c r="D31" t="n">
        <v>4746</v>
      </c>
      <c r="E31" t="n">
        <v>4130</v>
      </c>
      <c r="F31" t="n">
        <v>3643</v>
      </c>
      <c r="G31" t="n">
        <v>3349</v>
      </c>
      <c r="H31" t="n">
        <v>3040</v>
      </c>
      <c r="I31" t="n">
        <v>2751</v>
      </c>
      <c r="J31" t="n">
        <v>2757</v>
      </c>
      <c r="K31" t="n">
        <v>2580</v>
      </c>
      <c r="L31" t="n">
        <v>2394</v>
      </c>
      <c r="M31" t="n">
        <v>2207</v>
      </c>
      <c r="N31" t="n">
        <v>2179</v>
      </c>
      <c r="O31" t="n">
        <v>2073</v>
      </c>
      <c r="P31" t="n">
        <v>1813</v>
      </c>
      <c r="Q31" t="n">
        <v>1700</v>
      </c>
      <c r="R31" t="n">
        <v>1530</v>
      </c>
      <c r="S31" t="n">
        <v>1498</v>
      </c>
      <c r="T31" t="n">
        <v>1485</v>
      </c>
      <c r="U31" t="n">
        <v>1471</v>
      </c>
      <c r="V31" t="n">
        <v>1395</v>
      </c>
    </row>
    <row r="32">
      <c r="A32" s="5" t="inlineStr">
        <is>
          <t>Summe kurzfristiges Fremdkapital</t>
        </is>
      </c>
      <c r="B32" s="5" t="inlineStr">
        <is>
          <t>Short-Term Debt</t>
        </is>
      </c>
      <c r="C32" t="n">
        <v>1491</v>
      </c>
      <c r="D32" t="n">
        <v>1477</v>
      </c>
      <c r="E32" t="n">
        <v>1274</v>
      </c>
      <c r="F32" t="n">
        <v>1116</v>
      </c>
      <c r="G32" t="n">
        <v>1007</v>
      </c>
      <c r="H32" t="n">
        <v>881.4</v>
      </c>
      <c r="I32" t="n">
        <v>856.6</v>
      </c>
      <c r="J32" t="n">
        <v>848.4</v>
      </c>
      <c r="K32" t="n">
        <v>822</v>
      </c>
      <c r="L32" t="n">
        <v>799.4</v>
      </c>
      <c r="M32" t="n">
        <v>655.6</v>
      </c>
      <c r="N32" t="n">
        <v>660.6</v>
      </c>
      <c r="O32" t="n">
        <v>675.5</v>
      </c>
      <c r="P32" t="n">
        <v>592.2</v>
      </c>
      <c r="Q32" t="n">
        <v>574.3</v>
      </c>
      <c r="R32" t="inlineStr">
        <is>
          <t>-</t>
        </is>
      </c>
      <c r="S32" t="inlineStr">
        <is>
          <t>-</t>
        </is>
      </c>
      <c r="T32" t="inlineStr">
        <is>
          <t>-</t>
        </is>
      </c>
      <c r="U32" t="inlineStr">
        <is>
          <t>-</t>
        </is>
      </c>
      <c r="V32" t="inlineStr">
        <is>
          <t>-</t>
        </is>
      </c>
    </row>
    <row r="33">
      <c r="A33" s="5" t="inlineStr">
        <is>
          <t>Summe langfristiges Fremdkapital</t>
        </is>
      </c>
      <c r="B33" s="5" t="inlineStr">
        <is>
          <t>Long-Term Debt</t>
        </is>
      </c>
      <c r="C33" t="n">
        <v>2252</v>
      </c>
      <c r="D33" t="n">
        <v>1907</v>
      </c>
      <c r="E33" t="n">
        <v>1611</v>
      </c>
      <c r="F33" t="n">
        <v>1413</v>
      </c>
      <c r="G33" t="n">
        <v>1316</v>
      </c>
      <c r="H33" t="n">
        <v>1258</v>
      </c>
      <c r="I33" t="n">
        <v>1063</v>
      </c>
      <c r="J33" t="n">
        <v>1101</v>
      </c>
      <c r="K33" t="n">
        <v>1040</v>
      </c>
      <c r="L33" t="n">
        <v>962.2</v>
      </c>
      <c r="M33" t="n">
        <v>1005</v>
      </c>
      <c r="N33" t="n">
        <v>893.3</v>
      </c>
      <c r="O33" t="n">
        <v>843.8</v>
      </c>
      <c r="P33" t="n">
        <v>735.5</v>
      </c>
      <c r="Q33" t="n">
        <v>689.1</v>
      </c>
      <c r="R33" t="inlineStr">
        <is>
          <t>-</t>
        </is>
      </c>
      <c r="S33" t="inlineStr">
        <is>
          <t>-</t>
        </is>
      </c>
      <c r="T33" t="inlineStr">
        <is>
          <t>-</t>
        </is>
      </c>
      <c r="U33" t="inlineStr">
        <is>
          <t>-</t>
        </is>
      </c>
      <c r="V33" t="inlineStr">
        <is>
          <t>-</t>
        </is>
      </c>
    </row>
    <row r="34">
      <c r="A34" s="5" t="inlineStr">
        <is>
          <t>Summe Fremdkapital</t>
        </is>
      </c>
      <c r="B34" s="5" t="inlineStr">
        <is>
          <t>Total Liabilities</t>
        </is>
      </c>
      <c r="C34" t="n">
        <v>3743</v>
      </c>
      <c r="D34" t="n">
        <v>3384</v>
      </c>
      <c r="E34" t="n">
        <v>2885</v>
      </c>
      <c r="F34" t="n">
        <v>2529</v>
      </c>
      <c r="G34" t="n">
        <v>2323</v>
      </c>
      <c r="H34" t="n">
        <v>2140</v>
      </c>
      <c r="I34" t="n">
        <v>1920</v>
      </c>
      <c r="J34" t="n">
        <v>1950</v>
      </c>
      <c r="K34" t="n">
        <v>1862</v>
      </c>
      <c r="L34" t="n">
        <v>1762</v>
      </c>
      <c r="M34" t="n">
        <v>1660</v>
      </c>
      <c r="N34" t="n">
        <v>1554</v>
      </c>
      <c r="O34" t="n">
        <v>1519</v>
      </c>
      <c r="P34" t="n">
        <v>1328</v>
      </c>
      <c r="Q34" t="n">
        <v>1263</v>
      </c>
      <c r="R34" t="n">
        <v>1138</v>
      </c>
      <c r="S34" t="n">
        <v>1140</v>
      </c>
      <c r="T34" t="n">
        <v>1139</v>
      </c>
      <c r="U34" t="n">
        <v>1155</v>
      </c>
      <c r="V34" t="n">
        <v>1113</v>
      </c>
    </row>
    <row r="35">
      <c r="A35" s="5" t="inlineStr">
        <is>
          <t>Minderheitenanteil</t>
        </is>
      </c>
      <c r="B35" s="5" t="inlineStr">
        <is>
          <t>Minority Share</t>
        </is>
      </c>
      <c r="C35" t="n">
        <v>0.7</v>
      </c>
      <c r="D35" t="inlineStr">
        <is>
          <t>-</t>
        </is>
      </c>
      <c r="E35" t="inlineStr">
        <is>
          <t>-</t>
        </is>
      </c>
      <c r="F35" t="inlineStr">
        <is>
          <t>-</t>
        </is>
      </c>
      <c r="G35" t="inlineStr">
        <is>
          <t>-</t>
        </is>
      </c>
      <c r="H35" t="inlineStr">
        <is>
          <t>-</t>
        </is>
      </c>
      <c r="I35" t="inlineStr">
        <is>
          <t>-</t>
        </is>
      </c>
      <c r="J35" t="inlineStr">
        <is>
          <t>-</t>
        </is>
      </c>
      <c r="K35" t="inlineStr">
        <is>
          <t>-</t>
        </is>
      </c>
      <c r="L35" t="inlineStr">
        <is>
          <t>-</t>
        </is>
      </c>
      <c r="M35" t="inlineStr">
        <is>
          <t>-</t>
        </is>
      </c>
      <c r="N35" t="inlineStr">
        <is>
          <t>-</t>
        </is>
      </c>
      <c r="O35" t="inlineStr">
        <is>
          <t>-</t>
        </is>
      </c>
      <c r="P35" t="inlineStr">
        <is>
          <t>-</t>
        </is>
      </c>
      <c r="Q35" t="inlineStr">
        <is>
          <t>-</t>
        </is>
      </c>
      <c r="R35" t="inlineStr">
        <is>
          <t>-</t>
        </is>
      </c>
      <c r="S35" t="inlineStr">
        <is>
          <t>-</t>
        </is>
      </c>
      <c r="T35" t="inlineStr">
        <is>
          <t>-</t>
        </is>
      </c>
      <c r="U35" t="inlineStr">
        <is>
          <t>-</t>
        </is>
      </c>
      <c r="V35" t="inlineStr">
        <is>
          <t>-</t>
        </is>
      </c>
    </row>
    <row r="36">
      <c r="A36" s="5" t="inlineStr">
        <is>
          <t>Summe Eigenkapital</t>
        </is>
      </c>
      <c r="B36" s="5" t="inlineStr">
        <is>
          <t>Equity</t>
        </is>
      </c>
      <c r="C36" t="n">
        <v>1488</v>
      </c>
      <c r="D36" t="n">
        <v>1362</v>
      </c>
      <c r="E36" t="n">
        <v>1244</v>
      </c>
      <c r="F36" t="n">
        <v>1114</v>
      </c>
      <c r="G36" t="n">
        <v>1026</v>
      </c>
      <c r="H36" t="n">
        <v>900.3</v>
      </c>
      <c r="I36" t="n">
        <v>831.5</v>
      </c>
      <c r="J36" t="n">
        <v>806.9</v>
      </c>
      <c r="K36" t="n">
        <v>717.8</v>
      </c>
      <c r="L36" t="n">
        <v>632.6</v>
      </c>
      <c r="M36" t="n">
        <v>546.6</v>
      </c>
      <c r="N36" t="n">
        <v>625</v>
      </c>
      <c r="O36" t="n">
        <v>553.7</v>
      </c>
      <c r="P36" t="n">
        <v>484.9</v>
      </c>
      <c r="Q36" t="n">
        <v>436.7</v>
      </c>
      <c r="R36" t="n">
        <v>391.8</v>
      </c>
      <c r="S36" t="n">
        <v>358.3</v>
      </c>
      <c r="T36" t="n">
        <v>345.7</v>
      </c>
      <c r="U36" t="n">
        <v>316</v>
      </c>
      <c r="V36" t="n">
        <v>282.5</v>
      </c>
    </row>
    <row r="37">
      <c r="A37" s="5" t="inlineStr">
        <is>
          <t>Summe Passiva</t>
        </is>
      </c>
      <c r="B37" s="5" t="inlineStr">
        <is>
          <t>Liabilities &amp; Shareholder Equity</t>
        </is>
      </c>
      <c r="C37" t="n">
        <v>5231</v>
      </c>
      <c r="D37" t="n">
        <v>4746</v>
      </c>
      <c r="E37" t="n">
        <v>4130</v>
      </c>
      <c r="F37" t="n">
        <v>3643</v>
      </c>
      <c r="G37" t="n">
        <v>3349</v>
      </c>
      <c r="H37" t="n">
        <v>3040</v>
      </c>
      <c r="I37" t="n">
        <v>2751</v>
      </c>
      <c r="J37" t="n">
        <v>2757</v>
      </c>
      <c r="K37" t="n">
        <v>2580</v>
      </c>
      <c r="L37" t="n">
        <v>2394</v>
      </c>
      <c r="M37" t="n">
        <v>2207</v>
      </c>
      <c r="N37" t="n">
        <v>2179</v>
      </c>
      <c r="O37" t="n">
        <v>2073</v>
      </c>
      <c r="P37" t="n">
        <v>1813</v>
      </c>
      <c r="Q37" t="n">
        <v>1700</v>
      </c>
      <c r="R37" t="n">
        <v>1530</v>
      </c>
      <c r="S37" t="n">
        <v>1498</v>
      </c>
      <c r="T37" t="n">
        <v>1485</v>
      </c>
      <c r="U37" t="n">
        <v>1471</v>
      </c>
      <c r="V37" t="n">
        <v>1395</v>
      </c>
    </row>
    <row r="38">
      <c r="A38" s="5" t="inlineStr">
        <is>
          <t>Mio.Aktien im Umlauf</t>
        </is>
      </c>
      <c r="B38" s="5" t="inlineStr">
        <is>
          <t>Million shares outstanding</t>
        </is>
      </c>
      <c r="C38" t="n">
        <v>102</v>
      </c>
      <c r="D38" t="n">
        <v>102</v>
      </c>
      <c r="E38" t="n">
        <v>102</v>
      </c>
      <c r="F38" t="n">
        <v>102</v>
      </c>
      <c r="G38" t="n">
        <v>102</v>
      </c>
      <c r="H38" t="n">
        <v>102</v>
      </c>
      <c r="I38" t="n">
        <v>102</v>
      </c>
      <c r="J38" t="n">
        <v>102</v>
      </c>
      <c r="K38" t="n">
        <v>102</v>
      </c>
      <c r="L38" t="n">
        <v>102</v>
      </c>
      <c r="M38" t="n">
        <v>102</v>
      </c>
      <c r="N38" t="n">
        <v>102</v>
      </c>
      <c r="O38" t="n">
        <v>102</v>
      </c>
      <c r="P38" t="n">
        <v>102</v>
      </c>
      <c r="Q38" t="n">
        <v>102</v>
      </c>
      <c r="R38" t="n">
        <v>100.8</v>
      </c>
      <c r="S38" t="n">
        <v>100.8</v>
      </c>
      <c r="T38" t="n">
        <v>100.8</v>
      </c>
      <c r="U38" t="n">
        <v>100.8</v>
      </c>
      <c r="V38" t="n">
        <v>100.8</v>
      </c>
    </row>
    <row r="39">
      <c r="A39" s="5" t="inlineStr">
        <is>
          <t>Mio.Aktien im Umlauf</t>
        </is>
      </c>
      <c r="B39" s="5" t="inlineStr">
        <is>
          <t>Million shares outstanding</t>
        </is>
      </c>
      <c r="C39" t="n">
        <v>48</v>
      </c>
      <c r="D39" t="n">
        <v>48</v>
      </c>
      <c r="E39" t="n">
        <v>48</v>
      </c>
      <c r="F39" t="n">
        <v>48</v>
      </c>
      <c r="G39" t="n">
        <v>48</v>
      </c>
      <c r="H39" t="n">
        <v>48</v>
      </c>
      <c r="I39" t="n">
        <v>48</v>
      </c>
      <c r="J39" t="n">
        <v>48</v>
      </c>
      <c r="K39" t="n">
        <v>48</v>
      </c>
      <c r="L39" t="n">
        <v>48</v>
      </c>
      <c r="M39" t="n">
        <v>48</v>
      </c>
      <c r="N39" t="n">
        <v>48</v>
      </c>
      <c r="O39" t="n">
        <v>48</v>
      </c>
      <c r="P39" t="n">
        <v>48</v>
      </c>
      <c r="Q39" t="n">
        <v>48</v>
      </c>
      <c r="R39" t="n">
        <v>46.8</v>
      </c>
      <c r="S39" t="n">
        <v>46.8</v>
      </c>
      <c r="T39" t="n">
        <v>46.8</v>
      </c>
      <c r="U39" t="n">
        <v>46.8</v>
      </c>
      <c r="V39" t="n">
        <v>46.8</v>
      </c>
    </row>
    <row r="40">
      <c r="A40" s="5" t="inlineStr">
        <is>
          <t>Ergebnis je Aktie (brutto)</t>
        </is>
      </c>
      <c r="B40" s="5" t="inlineStr">
        <is>
          <t>Earnings per share</t>
        </is>
      </c>
      <c r="C40" t="n">
        <v>2.37</v>
      </c>
      <c r="D40" t="n">
        <v>2.45</v>
      </c>
      <c r="E40" t="n">
        <v>2.39</v>
      </c>
      <c r="F40" t="n">
        <v>2.11</v>
      </c>
      <c r="G40" t="n">
        <v>1.94</v>
      </c>
      <c r="H40" t="n">
        <v>1.72</v>
      </c>
      <c r="I40" t="n">
        <v>1.47</v>
      </c>
      <c r="J40" t="n">
        <v>1.51</v>
      </c>
      <c r="K40" t="n">
        <v>1.45</v>
      </c>
      <c r="L40" t="n">
        <v>0.9399999999999999</v>
      </c>
      <c r="M40" t="n">
        <v>-0.73</v>
      </c>
      <c r="N40" t="n">
        <v>1.19</v>
      </c>
      <c r="O40" t="n">
        <v>1.36</v>
      </c>
      <c r="P40" t="n">
        <v>1.16</v>
      </c>
      <c r="Q40" t="n">
        <v>1.05</v>
      </c>
      <c r="R40" t="n">
        <v>0.78</v>
      </c>
      <c r="S40" t="n">
        <v>0.38</v>
      </c>
      <c r="T40" t="n">
        <v>0.72</v>
      </c>
      <c r="U40" t="n">
        <v>0.67</v>
      </c>
      <c r="V40" t="n">
        <v>0.46</v>
      </c>
    </row>
    <row r="41">
      <c r="A41" s="5" t="inlineStr">
        <is>
          <t>Ergebnis je Aktie (unverwässert)</t>
        </is>
      </c>
      <c r="B41" s="5" t="inlineStr">
        <is>
          <t>Basic Earnings per share</t>
        </is>
      </c>
      <c r="C41" t="n">
        <v>1.75</v>
      </c>
      <c r="D41" t="n">
        <v>1.73</v>
      </c>
      <c r="E41" t="n">
        <v>1.8</v>
      </c>
      <c r="F41" t="n">
        <v>1.52</v>
      </c>
      <c r="G41" t="n">
        <v>1.36</v>
      </c>
      <c r="H41" t="n">
        <v>1.24</v>
      </c>
      <c r="I41" t="n">
        <v>1.06</v>
      </c>
      <c r="J41" t="n">
        <v>1.09</v>
      </c>
      <c r="K41" t="n">
        <v>1.04</v>
      </c>
      <c r="L41" t="n">
        <v>0.82</v>
      </c>
      <c r="M41" t="n">
        <v>-0.53</v>
      </c>
      <c r="N41" t="n">
        <v>0.75</v>
      </c>
      <c r="O41" t="n">
        <v>0.8</v>
      </c>
      <c r="P41" t="n">
        <v>0.65</v>
      </c>
      <c r="Q41" t="n">
        <v>0.61</v>
      </c>
      <c r="R41" t="n">
        <v>0.45</v>
      </c>
      <c r="S41" t="n">
        <v>0.21</v>
      </c>
      <c r="T41" t="n">
        <v>0.53</v>
      </c>
      <c r="U41" t="n">
        <v>0.39</v>
      </c>
      <c r="V41" t="n">
        <v>0.31</v>
      </c>
    </row>
    <row r="42">
      <c r="A42" s="5" t="inlineStr">
        <is>
          <t>Ergebnis je Aktie (verwässert)</t>
        </is>
      </c>
      <c r="B42" s="5" t="inlineStr">
        <is>
          <t>Diluted Earnings per share</t>
        </is>
      </c>
      <c r="C42" t="n">
        <v>1.75</v>
      </c>
      <c r="D42" t="n">
        <v>1.73</v>
      </c>
      <c r="E42" t="n">
        <v>1.8</v>
      </c>
      <c r="F42" t="n">
        <v>1.52</v>
      </c>
      <c r="G42" t="n">
        <v>1.36</v>
      </c>
      <c r="H42" t="n">
        <v>1.24</v>
      </c>
      <c r="I42" t="n">
        <v>1.06</v>
      </c>
      <c r="J42" t="n">
        <v>1.09</v>
      </c>
      <c r="K42" t="n">
        <v>1.04</v>
      </c>
      <c r="L42" t="n">
        <v>0.82</v>
      </c>
      <c r="M42" t="n">
        <v>-0.53</v>
      </c>
      <c r="N42" t="n">
        <v>0.75</v>
      </c>
      <c r="O42" t="n">
        <v>0.8</v>
      </c>
      <c r="P42" t="n">
        <v>0.65</v>
      </c>
      <c r="Q42" t="n">
        <v>0.61</v>
      </c>
      <c r="R42" t="n">
        <v>0.45</v>
      </c>
      <c r="S42" t="n">
        <v>0.21</v>
      </c>
      <c r="T42" t="n">
        <v>0.53</v>
      </c>
      <c r="U42" t="n">
        <v>0.39</v>
      </c>
      <c r="V42" t="n">
        <v>0.31</v>
      </c>
    </row>
    <row r="43">
      <c r="A43" s="5" t="inlineStr">
        <is>
          <t>Dividende je Aktie</t>
        </is>
      </c>
      <c r="B43" s="5" t="inlineStr">
        <is>
          <t>Dividend per share</t>
        </is>
      </c>
      <c r="C43" t="n">
        <v>0.48</v>
      </c>
      <c r="D43" t="n">
        <v>0.5</v>
      </c>
      <c r="E43" t="n">
        <v>0.5</v>
      </c>
      <c r="F43" t="n">
        <v>0.44</v>
      </c>
      <c r="G43" t="n">
        <v>0.4</v>
      </c>
      <c r="H43" t="n">
        <v>0.35</v>
      </c>
      <c r="I43" t="n">
        <v>0.29</v>
      </c>
      <c r="J43" t="n">
        <v>0.29</v>
      </c>
      <c r="K43" t="n">
        <v>0.25</v>
      </c>
      <c r="L43" t="n">
        <v>0.18</v>
      </c>
      <c r="M43" t="n">
        <v>0.04</v>
      </c>
      <c r="N43" t="n">
        <v>0.18</v>
      </c>
      <c r="O43" t="n">
        <v>0.19</v>
      </c>
      <c r="P43" t="n">
        <v>0.18</v>
      </c>
      <c r="Q43" t="n">
        <v>0.17</v>
      </c>
      <c r="R43" t="n">
        <v>0.16</v>
      </c>
      <c r="S43" t="n">
        <v>0.15</v>
      </c>
      <c r="T43" t="n">
        <v>0.15</v>
      </c>
      <c r="U43" t="n">
        <v>0.15</v>
      </c>
      <c r="V43" t="n">
        <v>0.14</v>
      </c>
    </row>
    <row r="44">
      <c r="A44" s="5" t="inlineStr">
        <is>
          <t>Dividendenausschüttung in Mio</t>
        </is>
      </c>
      <c r="B44" s="5" t="inlineStr">
        <is>
          <t>Dividend Payment in M</t>
        </is>
      </c>
      <c r="C44" t="n">
        <v>49.92</v>
      </c>
      <c r="D44" t="n">
        <v>49.92</v>
      </c>
      <c r="E44" t="n">
        <v>50</v>
      </c>
      <c r="F44" t="n">
        <v>44</v>
      </c>
      <c r="G44" t="n">
        <v>39.4</v>
      </c>
      <c r="H44" t="n">
        <v>34.28</v>
      </c>
      <c r="I44" t="n">
        <v>28.16</v>
      </c>
      <c r="J44" t="n">
        <v>28.16</v>
      </c>
      <c r="K44" t="n">
        <v>24.76</v>
      </c>
      <c r="L44" t="n">
        <v>17.6</v>
      </c>
      <c r="M44" t="n">
        <v>1.9</v>
      </c>
      <c r="N44" t="n">
        <v>17.6</v>
      </c>
      <c r="O44" t="n">
        <v>18.6</v>
      </c>
      <c r="P44" t="n">
        <v>17.3</v>
      </c>
      <c r="Q44" t="n">
        <v>16.3</v>
      </c>
      <c r="R44" t="n">
        <v>15.1</v>
      </c>
      <c r="S44" t="n">
        <v>14.1</v>
      </c>
      <c r="T44" t="n">
        <v>14.1</v>
      </c>
      <c r="U44" t="n">
        <v>14.1</v>
      </c>
      <c r="V44" t="inlineStr">
        <is>
          <t>-</t>
        </is>
      </c>
    </row>
    <row r="45">
      <c r="A45" s="5" t="inlineStr">
        <is>
          <t>Umsatz je Aktie</t>
        </is>
      </c>
      <c r="B45" s="5" t="inlineStr">
        <is>
          <t>Revenue per share</t>
        </is>
      </c>
      <c r="C45" t="n">
        <v>39.93</v>
      </c>
      <c r="D45" t="n">
        <v>37.22</v>
      </c>
      <c r="E45" t="n">
        <v>33.68</v>
      </c>
      <c r="F45" t="n">
        <v>30.24</v>
      </c>
      <c r="G45" t="n">
        <v>27</v>
      </c>
      <c r="H45" t="n">
        <v>24.49</v>
      </c>
      <c r="I45" t="n">
        <v>22.45</v>
      </c>
      <c r="J45" t="n">
        <v>21.85</v>
      </c>
      <c r="K45" t="n">
        <v>20.75</v>
      </c>
      <c r="L45" t="n">
        <v>17.8</v>
      </c>
      <c r="M45" t="n">
        <v>16.44</v>
      </c>
      <c r="N45" t="n">
        <v>21.03</v>
      </c>
      <c r="O45" t="n">
        <v>19.61</v>
      </c>
      <c r="P45" t="n">
        <v>17.14</v>
      </c>
      <c r="Q45" t="n">
        <v>16.13</v>
      </c>
      <c r="R45" t="n">
        <v>15.19</v>
      </c>
      <c r="S45" t="n">
        <v>14.59</v>
      </c>
      <c r="T45" t="n">
        <v>14.64</v>
      </c>
      <c r="U45" t="n">
        <v>15.39</v>
      </c>
      <c r="V45" t="n">
        <v>15.03</v>
      </c>
    </row>
    <row r="46">
      <c r="A46" s="5" t="inlineStr">
        <is>
          <t>Buchwert je Aktie</t>
        </is>
      </c>
      <c r="B46" s="5" t="inlineStr">
        <is>
          <t>Book value per share</t>
        </is>
      </c>
      <c r="C46" t="n">
        <v>14.59</v>
      </c>
      <c r="D46" t="n">
        <v>13.35</v>
      </c>
      <c r="E46" t="n">
        <v>12.2</v>
      </c>
      <c r="F46" t="n">
        <v>10.92</v>
      </c>
      <c r="G46" t="n">
        <v>10.06</v>
      </c>
      <c r="H46" t="n">
        <v>8.83</v>
      </c>
      <c r="I46" t="n">
        <v>8.15</v>
      </c>
      <c r="J46" t="n">
        <v>7.91</v>
      </c>
      <c r="K46" t="n">
        <v>7.04</v>
      </c>
      <c r="L46" t="n">
        <v>6.2</v>
      </c>
      <c r="M46" t="n">
        <v>5.36</v>
      </c>
      <c r="N46" t="n">
        <v>6.13</v>
      </c>
      <c r="O46" t="n">
        <v>5.43</v>
      </c>
      <c r="P46" t="n">
        <v>4.75</v>
      </c>
      <c r="Q46" t="n">
        <v>4.28</v>
      </c>
      <c r="R46" t="n">
        <v>3.89</v>
      </c>
      <c r="S46" t="n">
        <v>3.55</v>
      </c>
      <c r="T46" t="n">
        <v>3.43</v>
      </c>
      <c r="U46" t="n">
        <v>3.13</v>
      </c>
      <c r="V46" t="n">
        <v>2.8</v>
      </c>
    </row>
    <row r="47">
      <c r="A47" s="5" t="inlineStr">
        <is>
          <t>Cashflow je Aktie</t>
        </is>
      </c>
      <c r="B47" s="5" t="inlineStr">
        <is>
          <t>Cashflow per share</t>
        </is>
      </c>
      <c r="C47" t="n">
        <v>3.38</v>
      </c>
      <c r="D47" t="n">
        <v>2.14</v>
      </c>
      <c r="E47" t="n">
        <v>0.6899999999999999</v>
      </c>
      <c r="F47" t="n">
        <v>1.39</v>
      </c>
      <c r="G47" t="n">
        <v>1.41</v>
      </c>
      <c r="H47" t="n">
        <v>1.08</v>
      </c>
      <c r="I47" t="n">
        <v>0.66</v>
      </c>
      <c r="J47" t="n">
        <v>1.25</v>
      </c>
      <c r="K47" t="n">
        <v>0.63</v>
      </c>
      <c r="L47" t="n">
        <v>1.11</v>
      </c>
      <c r="M47" t="n">
        <v>2.03</v>
      </c>
      <c r="N47" t="n">
        <v>1.29</v>
      </c>
      <c r="O47" t="n">
        <v>1.05</v>
      </c>
      <c r="P47" t="n">
        <v>0.34</v>
      </c>
      <c r="Q47" t="n">
        <v>0.47</v>
      </c>
      <c r="R47" t="n">
        <v>1.14</v>
      </c>
      <c r="S47" t="n">
        <v>1.43</v>
      </c>
      <c r="T47" t="n">
        <v>1.48</v>
      </c>
      <c r="U47" t="n">
        <v>1.67</v>
      </c>
      <c r="V47" t="n">
        <v>1.59</v>
      </c>
    </row>
    <row r="48">
      <c r="A48" s="5" t="inlineStr">
        <is>
          <t>Bilanzsumme je Aktie</t>
        </is>
      </c>
      <c r="B48" s="5" t="inlineStr">
        <is>
          <t>Total assets per share</t>
        </is>
      </c>
      <c r="C48" t="n">
        <v>51.28</v>
      </c>
      <c r="D48" t="n">
        <v>46.53</v>
      </c>
      <c r="E48" t="n">
        <v>40.49</v>
      </c>
      <c r="F48" t="n">
        <v>35.72</v>
      </c>
      <c r="G48" t="n">
        <v>32.83</v>
      </c>
      <c r="H48" t="n">
        <v>29.8</v>
      </c>
      <c r="I48" t="n">
        <v>26.97</v>
      </c>
      <c r="J48" t="n">
        <v>27.02</v>
      </c>
      <c r="K48" t="n">
        <v>25.29</v>
      </c>
      <c r="L48" t="n">
        <v>23.47</v>
      </c>
      <c r="M48" t="n">
        <v>21.63</v>
      </c>
      <c r="N48" t="n">
        <v>21.36</v>
      </c>
      <c r="O48" t="n">
        <v>20.32</v>
      </c>
      <c r="P48" t="n">
        <v>17.77</v>
      </c>
      <c r="Q48" t="n">
        <v>16.67</v>
      </c>
      <c r="R48" t="n">
        <v>15.18</v>
      </c>
      <c r="S48" t="n">
        <v>14.87</v>
      </c>
      <c r="T48" t="n">
        <v>14.73</v>
      </c>
      <c r="U48" t="n">
        <v>14.6</v>
      </c>
      <c r="V48" t="n">
        <v>13.84</v>
      </c>
    </row>
    <row r="49">
      <c r="A49" s="5" t="inlineStr">
        <is>
          <t>Personal am Ende des Jahres</t>
        </is>
      </c>
      <c r="B49" s="5" t="inlineStr">
        <is>
          <t>Staff at the end of year</t>
        </is>
      </c>
      <c r="C49" t="n">
        <v>18381</v>
      </c>
      <c r="D49" t="n">
        <v>17877</v>
      </c>
      <c r="E49" t="n">
        <v>16248</v>
      </c>
      <c r="F49" t="n">
        <v>15010</v>
      </c>
      <c r="G49" t="n">
        <v>13962</v>
      </c>
      <c r="H49" t="n">
        <v>12549</v>
      </c>
      <c r="I49" t="n">
        <v>11840</v>
      </c>
      <c r="J49" t="n">
        <v>11261</v>
      </c>
      <c r="K49" t="n">
        <v>10711</v>
      </c>
      <c r="L49" t="n">
        <v>10138</v>
      </c>
      <c r="M49" t="n">
        <v>10266</v>
      </c>
      <c r="N49" t="n">
        <v>10784</v>
      </c>
      <c r="O49" t="n">
        <v>10178</v>
      </c>
      <c r="P49" t="n">
        <v>9274</v>
      </c>
      <c r="Q49" t="n">
        <v>8998</v>
      </c>
      <c r="R49" t="n">
        <v>9008</v>
      </c>
      <c r="S49" t="n">
        <v>9233</v>
      </c>
      <c r="T49" t="n">
        <v>9248</v>
      </c>
      <c r="U49" t="n">
        <v>9288</v>
      </c>
      <c r="V49" t="n">
        <v>9239</v>
      </c>
    </row>
    <row r="50">
      <c r="A50" s="5" t="inlineStr">
        <is>
          <t>Personalaufwand in Mio. EUR</t>
        </is>
      </c>
      <c r="B50" s="5" t="inlineStr">
        <is>
          <t>Personnel expenses in M</t>
        </is>
      </c>
      <c r="C50" t="n">
        <v>1153</v>
      </c>
      <c r="D50" t="n">
        <v>1070</v>
      </c>
      <c r="E50" t="n">
        <v>978.7</v>
      </c>
      <c r="F50" t="n">
        <v>907.5</v>
      </c>
      <c r="G50" t="n">
        <v>820.1</v>
      </c>
      <c r="H50" t="n">
        <v>753</v>
      </c>
      <c r="I50" t="n">
        <v>707</v>
      </c>
      <c r="J50" t="n">
        <v>673.7</v>
      </c>
      <c r="K50" t="n">
        <v>619.9</v>
      </c>
      <c r="L50" t="n">
        <v>578.7</v>
      </c>
      <c r="M50" t="n">
        <v>572</v>
      </c>
      <c r="N50" t="n">
        <v>594.9</v>
      </c>
      <c r="O50" t="n">
        <v>564.4</v>
      </c>
      <c r="P50" t="n">
        <v>517.7</v>
      </c>
      <c r="Q50" t="n">
        <v>503.1</v>
      </c>
      <c r="R50" t="n">
        <v>489.3</v>
      </c>
      <c r="S50" t="n">
        <v>481.1</v>
      </c>
      <c r="T50" t="n">
        <v>487.9</v>
      </c>
      <c r="U50" t="n">
        <v>484.3</v>
      </c>
      <c r="V50" t="inlineStr">
        <is>
          <t>-</t>
        </is>
      </c>
    </row>
    <row r="51">
      <c r="A51" s="5" t="inlineStr">
        <is>
          <t>Aufwand je Mitarbeiter in EUR</t>
        </is>
      </c>
      <c r="B51" s="5" t="inlineStr">
        <is>
          <t>Effort per employee</t>
        </is>
      </c>
      <c r="C51" t="n">
        <v>62728</v>
      </c>
      <c r="D51" t="n">
        <v>59825</v>
      </c>
      <c r="E51" t="n">
        <v>60235</v>
      </c>
      <c r="F51" t="n">
        <v>60460</v>
      </c>
      <c r="G51" t="n">
        <v>58738</v>
      </c>
      <c r="H51" t="n">
        <v>60005</v>
      </c>
      <c r="I51" t="n">
        <v>59713</v>
      </c>
      <c r="J51" t="n">
        <v>59826</v>
      </c>
      <c r="K51" t="n">
        <v>57875</v>
      </c>
      <c r="L51" t="n">
        <v>57082</v>
      </c>
      <c r="M51" t="n">
        <v>55718</v>
      </c>
      <c r="N51" t="n">
        <v>55165</v>
      </c>
      <c r="O51" t="n">
        <v>55453</v>
      </c>
      <c r="P51" t="n">
        <v>55823</v>
      </c>
      <c r="Q51" t="n">
        <v>55912</v>
      </c>
      <c r="R51" t="n">
        <v>54318</v>
      </c>
      <c r="S51" t="n">
        <v>52107</v>
      </c>
      <c r="T51" t="n">
        <v>52757</v>
      </c>
      <c r="U51" t="n">
        <v>52143</v>
      </c>
      <c r="V51" t="inlineStr">
        <is>
          <t>-</t>
        </is>
      </c>
    </row>
    <row r="52">
      <c r="A52" s="5" t="inlineStr">
        <is>
          <t>Umsatz je Mitarbeiter in EUR</t>
        </is>
      </c>
      <c r="B52" s="5" t="inlineStr">
        <is>
          <t>Turnover per employee</t>
        </is>
      </c>
      <c r="C52" t="n">
        <v>221587</v>
      </c>
      <c r="D52" t="n">
        <v>212362</v>
      </c>
      <c r="E52" t="n">
        <v>211431</v>
      </c>
      <c r="F52" t="n">
        <v>205520</v>
      </c>
      <c r="G52" t="n">
        <v>197242</v>
      </c>
      <c r="H52" t="n">
        <v>199041</v>
      </c>
      <c r="I52" t="n">
        <v>193394</v>
      </c>
      <c r="J52" t="n">
        <v>197914</v>
      </c>
      <c r="K52" t="n">
        <v>197580</v>
      </c>
      <c r="L52" t="n">
        <v>179148</v>
      </c>
      <c r="M52" t="n">
        <v>163325</v>
      </c>
      <c r="N52" t="n">
        <v>198915</v>
      </c>
      <c r="O52" t="n">
        <v>196571</v>
      </c>
      <c r="P52" t="n">
        <v>188494</v>
      </c>
      <c r="Q52" t="n">
        <v>182807</v>
      </c>
      <c r="R52" t="n">
        <v>169926</v>
      </c>
      <c r="S52" t="n">
        <v>159309</v>
      </c>
      <c r="T52" t="n">
        <v>259592</v>
      </c>
      <c r="U52" t="n">
        <v>167014</v>
      </c>
      <c r="V52" t="n">
        <v>163935</v>
      </c>
    </row>
    <row r="53">
      <c r="A53" s="5" t="inlineStr">
        <is>
          <t>Bruttoergebnis je Mitarbeiter in EUR</t>
        </is>
      </c>
      <c r="B53" s="5" t="inlineStr">
        <is>
          <t>Gross Profit per employee</t>
        </is>
      </c>
      <c r="C53" t="n">
        <v>64458</v>
      </c>
      <c r="D53" t="n">
        <v>62583</v>
      </c>
      <c r="E53" t="n">
        <v>63288</v>
      </c>
      <c r="F53" t="n">
        <v>63438</v>
      </c>
      <c r="G53" t="n">
        <v>60951</v>
      </c>
      <c r="H53" t="n">
        <v>61973</v>
      </c>
      <c r="I53" t="n">
        <v>59409</v>
      </c>
      <c r="J53" t="n">
        <v>59577</v>
      </c>
      <c r="K53" t="n">
        <v>59182</v>
      </c>
      <c r="L53" t="n">
        <v>52910</v>
      </c>
      <c r="M53" t="n">
        <v>37590</v>
      </c>
      <c r="N53" t="n">
        <v>54952</v>
      </c>
      <c r="O53" t="n">
        <v>56956</v>
      </c>
      <c r="P53" t="n">
        <v>55920</v>
      </c>
      <c r="Q53" t="n">
        <v>49267</v>
      </c>
      <c r="R53" t="n">
        <v>45171</v>
      </c>
      <c r="S53" t="n">
        <v>42099</v>
      </c>
      <c r="T53" t="n">
        <v>43036</v>
      </c>
      <c r="U53" t="n">
        <v>47028</v>
      </c>
      <c r="V53" t="n">
        <v>42407</v>
      </c>
    </row>
    <row r="54">
      <c r="A54" s="5" t="inlineStr">
        <is>
          <t>Gewinn je Mitarbeiter in EUR</t>
        </is>
      </c>
      <c r="B54" s="5" t="inlineStr">
        <is>
          <t>Earnings per employee</t>
        </is>
      </c>
      <c r="C54" t="n">
        <v>9635</v>
      </c>
      <c r="D54" t="n">
        <v>9834</v>
      </c>
      <c r="E54" t="n">
        <v>11208</v>
      </c>
      <c r="F54" t="n">
        <v>10286</v>
      </c>
      <c r="G54" t="n">
        <v>9855</v>
      </c>
      <c r="H54" t="n">
        <v>10025</v>
      </c>
      <c r="I54" t="n">
        <v>9029</v>
      </c>
      <c r="J54" t="n">
        <v>9795</v>
      </c>
      <c r="K54" t="n">
        <v>9840</v>
      </c>
      <c r="L54" t="n">
        <v>8118</v>
      </c>
      <c r="M54" t="n">
        <v>-5377</v>
      </c>
      <c r="N54" t="n">
        <v>7112</v>
      </c>
      <c r="O54" t="n">
        <v>8017</v>
      </c>
      <c r="P54" t="n">
        <v>7181</v>
      </c>
      <c r="Q54" t="n">
        <v>6902</v>
      </c>
      <c r="R54" t="n">
        <v>5062</v>
      </c>
      <c r="S54" t="n">
        <v>2285</v>
      </c>
      <c r="T54" t="n">
        <v>5807</v>
      </c>
      <c r="U54" t="n">
        <v>4199</v>
      </c>
      <c r="V54" t="n">
        <v>3431</v>
      </c>
    </row>
    <row r="55">
      <c r="A55" s="5" t="inlineStr">
        <is>
          <t>KGV (Kurs/Gewinn)</t>
        </is>
      </c>
      <c r="B55" s="5" t="inlineStr">
        <is>
          <t>PE (price/earnings)</t>
        </is>
      </c>
      <c r="C55" t="n">
        <v>12.3</v>
      </c>
      <c r="D55" t="n">
        <v>13.2</v>
      </c>
      <c r="E55" t="n">
        <v>21.9</v>
      </c>
      <c r="F55" t="n">
        <v>17.9</v>
      </c>
      <c r="G55" t="n">
        <v>18.7</v>
      </c>
      <c r="H55" t="n">
        <v>14.2</v>
      </c>
      <c r="I55" t="n">
        <v>14.9</v>
      </c>
      <c r="J55" t="n">
        <v>9</v>
      </c>
      <c r="K55" t="n">
        <v>6.1</v>
      </c>
      <c r="L55" t="n">
        <v>12.1</v>
      </c>
      <c r="M55" t="inlineStr">
        <is>
          <t>-</t>
        </is>
      </c>
      <c r="N55" t="n">
        <v>4</v>
      </c>
      <c r="O55" t="n">
        <v>11.1</v>
      </c>
      <c r="P55" t="n">
        <v>11.8</v>
      </c>
      <c r="Q55" t="n">
        <v>10.7</v>
      </c>
      <c r="R55" t="n">
        <v>10.3</v>
      </c>
      <c r="S55" t="n">
        <v>24.8</v>
      </c>
      <c r="T55" t="n">
        <v>5.8</v>
      </c>
      <c r="U55" t="n">
        <v>7</v>
      </c>
      <c r="V55" t="n">
        <v>9</v>
      </c>
    </row>
    <row r="56">
      <c r="A56" s="5" t="inlineStr">
        <is>
          <t>KUV (Kurs/Umsatz)</t>
        </is>
      </c>
      <c r="B56" s="5" t="inlineStr">
        <is>
          <t>PS (price/sales)</t>
        </is>
      </c>
      <c r="C56" t="n">
        <v>0.54</v>
      </c>
      <c r="D56" t="n">
        <v>0.61</v>
      </c>
      <c r="E56" t="n">
        <v>1.17</v>
      </c>
      <c r="F56" t="n">
        <v>0.9</v>
      </c>
      <c r="G56" t="n">
        <v>0.9399999999999999</v>
      </c>
      <c r="H56" t="n">
        <v>0.72</v>
      </c>
      <c r="I56" t="n">
        <v>0.7</v>
      </c>
      <c r="J56" t="n">
        <v>0.45</v>
      </c>
      <c r="K56" t="n">
        <v>0.3</v>
      </c>
      <c r="L56" t="n">
        <v>0.55</v>
      </c>
      <c r="M56" t="n">
        <v>0.27</v>
      </c>
      <c r="N56" t="n">
        <v>0.14</v>
      </c>
      <c r="O56" t="n">
        <v>0.45</v>
      </c>
      <c r="P56" t="n">
        <v>0.45</v>
      </c>
      <c r="Q56" t="n">
        <v>0.41</v>
      </c>
      <c r="R56" t="n">
        <v>0.31</v>
      </c>
      <c r="S56" t="n">
        <v>0.36</v>
      </c>
      <c r="T56" t="n">
        <v>0.21</v>
      </c>
      <c r="U56" t="n">
        <v>0.18</v>
      </c>
      <c r="V56" t="n">
        <v>0.19</v>
      </c>
    </row>
    <row r="57">
      <c r="A57" s="5" t="inlineStr">
        <is>
          <t>KBV (Kurs/Buchwert)</t>
        </is>
      </c>
      <c r="B57" s="5" t="inlineStr">
        <is>
          <t>PB (price/book value)</t>
        </is>
      </c>
      <c r="C57" t="n">
        <v>1.47</v>
      </c>
      <c r="D57" t="n">
        <v>1.71</v>
      </c>
      <c r="E57" t="n">
        <v>3.23</v>
      </c>
      <c r="F57" t="n">
        <v>2.5</v>
      </c>
      <c r="G57" t="n">
        <v>2.53</v>
      </c>
      <c r="H57" t="n">
        <v>2</v>
      </c>
      <c r="I57" t="n">
        <v>1.93</v>
      </c>
      <c r="J57" t="n">
        <v>1.24</v>
      </c>
      <c r="K57" t="n">
        <v>0.9</v>
      </c>
      <c r="L57" t="n">
        <v>1.59</v>
      </c>
      <c r="M57" t="n">
        <v>0.83</v>
      </c>
      <c r="N57" t="n">
        <v>0.49</v>
      </c>
      <c r="O57" t="n">
        <v>1.64</v>
      </c>
      <c r="P57" t="n">
        <v>1.62</v>
      </c>
      <c r="Q57" t="n">
        <v>1.54</v>
      </c>
      <c r="R57" t="n">
        <v>1.19</v>
      </c>
      <c r="S57" t="n">
        <v>1.47</v>
      </c>
      <c r="T57" t="n">
        <v>0.89</v>
      </c>
      <c r="U57" t="n">
        <v>0.87</v>
      </c>
      <c r="V57" t="n">
        <v>1.01</v>
      </c>
    </row>
    <row r="58">
      <c r="A58" s="5" t="inlineStr">
        <is>
          <t>KCV (Kurs/Cashflow)</t>
        </is>
      </c>
      <c r="B58" s="5" t="inlineStr">
        <is>
          <t>PC (price/cashflow)</t>
        </is>
      </c>
      <c r="C58" t="n">
        <v>6.35</v>
      </c>
      <c r="D58" t="n">
        <v>10.66</v>
      </c>
      <c r="E58" t="n">
        <v>56.93</v>
      </c>
      <c r="F58" t="n">
        <v>19.57</v>
      </c>
      <c r="G58" t="n">
        <v>17.98</v>
      </c>
      <c r="H58" t="n">
        <v>16.33</v>
      </c>
      <c r="I58" t="n">
        <v>23.82</v>
      </c>
      <c r="J58" t="n">
        <v>7.83</v>
      </c>
      <c r="K58" t="n">
        <v>9.949999999999999</v>
      </c>
      <c r="L58" t="n">
        <v>8.91</v>
      </c>
      <c r="M58" t="n">
        <v>2.19</v>
      </c>
      <c r="N58" t="n">
        <v>2.33</v>
      </c>
      <c r="O58" t="n">
        <v>8.48</v>
      </c>
      <c r="P58" t="n">
        <v>22.5</v>
      </c>
      <c r="Q58" t="n">
        <v>13.9</v>
      </c>
      <c r="R58" t="n">
        <v>4.08</v>
      </c>
      <c r="S58" t="n">
        <v>3.66</v>
      </c>
      <c r="T58" t="n">
        <v>2.08</v>
      </c>
      <c r="U58" t="n">
        <v>1.63</v>
      </c>
      <c r="V58" t="n">
        <v>1.78</v>
      </c>
    </row>
    <row r="59">
      <c r="A59" s="5" t="inlineStr">
        <is>
          <t>Dividendenrendite in %</t>
        </is>
      </c>
      <c r="B59" s="5" t="inlineStr">
        <is>
          <t>Dividend Yield in %</t>
        </is>
      </c>
      <c r="C59" t="n">
        <v>2.23</v>
      </c>
      <c r="D59" t="n">
        <v>2.19</v>
      </c>
      <c r="E59" t="n">
        <v>1.27</v>
      </c>
      <c r="F59" t="n">
        <v>1.61</v>
      </c>
      <c r="G59" t="n">
        <v>1.56</v>
      </c>
      <c r="H59" t="n">
        <v>1.97</v>
      </c>
      <c r="I59" t="n">
        <v>1.82</v>
      </c>
      <c r="J59" t="n">
        <v>2.92</v>
      </c>
      <c r="K59" t="n">
        <v>4.01</v>
      </c>
      <c r="L59" t="n">
        <v>1.86</v>
      </c>
      <c r="M59" t="n">
        <v>0.9</v>
      </c>
      <c r="N59" t="n">
        <v>6.07</v>
      </c>
      <c r="O59" t="n">
        <v>2.17</v>
      </c>
      <c r="P59" t="n">
        <v>2.34</v>
      </c>
      <c r="Q59" t="n">
        <v>2.58</v>
      </c>
      <c r="R59" t="n">
        <v>3.45</v>
      </c>
      <c r="S59" t="n">
        <v>2.88</v>
      </c>
      <c r="T59" t="n">
        <v>4.89</v>
      </c>
      <c r="U59" t="n">
        <v>5.52</v>
      </c>
      <c r="V59" t="n">
        <v>4.95</v>
      </c>
    </row>
    <row r="60">
      <c r="A60" s="5" t="inlineStr">
        <is>
          <t>Gewinnrendite in %</t>
        </is>
      </c>
      <c r="B60" s="5" t="inlineStr">
        <is>
          <t>Return on profit in %</t>
        </is>
      </c>
      <c r="C60" t="n">
        <v>8.1</v>
      </c>
      <c r="D60" t="n">
        <v>7.6</v>
      </c>
      <c r="E60" t="n">
        <v>4.6</v>
      </c>
      <c r="F60" t="n">
        <v>5.6</v>
      </c>
      <c r="G60" t="n">
        <v>5.4</v>
      </c>
      <c r="H60" t="n">
        <v>7</v>
      </c>
      <c r="I60" t="n">
        <v>6.7</v>
      </c>
      <c r="J60" t="n">
        <v>11.1</v>
      </c>
      <c r="K60" t="n">
        <v>16.5</v>
      </c>
      <c r="L60" t="n">
        <v>8.300000000000001</v>
      </c>
      <c r="M60" t="n">
        <v>-11.9</v>
      </c>
      <c r="N60" t="n">
        <v>25</v>
      </c>
      <c r="O60" t="n">
        <v>9</v>
      </c>
      <c r="P60" t="n">
        <v>8.5</v>
      </c>
      <c r="Q60" t="n">
        <v>9.300000000000001</v>
      </c>
      <c r="R60" t="n">
        <v>9.699999999999999</v>
      </c>
      <c r="S60" t="n">
        <v>4</v>
      </c>
      <c r="T60" t="n">
        <v>17.4</v>
      </c>
      <c r="U60" t="n">
        <v>14.2</v>
      </c>
      <c r="V60" t="n">
        <v>11.1</v>
      </c>
    </row>
    <row r="61">
      <c r="A61" s="5" t="inlineStr">
        <is>
          <t>Eigenkapitalrendite in %</t>
        </is>
      </c>
      <c r="B61" s="5" t="inlineStr">
        <is>
          <t>Return on Equity in %</t>
        </is>
      </c>
      <c r="C61" t="n">
        <v>11.9</v>
      </c>
      <c r="D61" t="n">
        <v>12.91</v>
      </c>
      <c r="E61" t="n">
        <v>14.64</v>
      </c>
      <c r="F61" t="n">
        <v>13.86</v>
      </c>
      <c r="G61" t="n">
        <v>13.41</v>
      </c>
      <c r="H61" t="n">
        <v>13.97</v>
      </c>
      <c r="I61" t="n">
        <v>12.86</v>
      </c>
      <c r="J61" t="n">
        <v>13.67</v>
      </c>
      <c r="K61" t="n">
        <v>14.68</v>
      </c>
      <c r="L61" t="n">
        <v>13.01</v>
      </c>
      <c r="M61" t="n">
        <v>-10.1</v>
      </c>
      <c r="N61" t="n">
        <v>12.27</v>
      </c>
      <c r="O61" t="n">
        <v>14.74</v>
      </c>
      <c r="P61" t="n">
        <v>13.73</v>
      </c>
      <c r="Q61" t="n">
        <v>14.22</v>
      </c>
      <c r="R61" t="n">
        <v>11.64</v>
      </c>
      <c r="S61" t="n">
        <v>5.89</v>
      </c>
      <c r="T61" t="n">
        <v>15.53</v>
      </c>
      <c r="U61" t="n">
        <v>12.34</v>
      </c>
      <c r="V61" t="n">
        <v>11.22</v>
      </c>
    </row>
    <row r="62">
      <c r="A62" s="5" t="inlineStr">
        <is>
          <t>Umsatzrendite in %</t>
        </is>
      </c>
      <c r="B62" s="5" t="inlineStr">
        <is>
          <t>Return on sales in %</t>
        </is>
      </c>
      <c r="C62" t="n">
        <v>4.35</v>
      </c>
      <c r="D62" t="n">
        <v>4.63</v>
      </c>
      <c r="E62" t="n">
        <v>5.3</v>
      </c>
      <c r="F62" t="n">
        <v>5.01</v>
      </c>
      <c r="G62" t="n">
        <v>5</v>
      </c>
      <c r="H62" t="n">
        <v>5.04</v>
      </c>
      <c r="I62" t="n">
        <v>4.67</v>
      </c>
      <c r="J62" t="n">
        <v>4.95</v>
      </c>
      <c r="K62" t="n">
        <v>4.98</v>
      </c>
      <c r="L62" t="n">
        <v>4.53</v>
      </c>
      <c r="M62" t="n">
        <v>-3.29</v>
      </c>
      <c r="N62" t="n">
        <v>3.58</v>
      </c>
      <c r="O62" t="n">
        <v>4.08</v>
      </c>
      <c r="P62" t="n">
        <v>3.81</v>
      </c>
      <c r="Q62" t="n">
        <v>3.78</v>
      </c>
      <c r="R62" t="n">
        <v>2.98</v>
      </c>
      <c r="S62" t="n">
        <v>1.43</v>
      </c>
      <c r="T62" t="n">
        <v>3.64</v>
      </c>
      <c r="U62" t="n">
        <v>2.51</v>
      </c>
      <c r="V62" t="n">
        <v>2.09</v>
      </c>
    </row>
    <row r="63">
      <c r="A63" s="5" t="inlineStr">
        <is>
          <t>Gesamtkapitalrendite in %</t>
        </is>
      </c>
      <c r="B63" s="5" t="inlineStr">
        <is>
          <t>Total Return on Investment in %</t>
        </is>
      </c>
      <c r="C63" t="n">
        <v>3.39</v>
      </c>
      <c r="D63" t="n">
        <v>3.7</v>
      </c>
      <c r="E63" t="n">
        <v>4.41</v>
      </c>
      <c r="F63" t="n">
        <v>4.24</v>
      </c>
      <c r="G63" t="n">
        <v>4.11</v>
      </c>
      <c r="H63" t="n">
        <v>4.14</v>
      </c>
      <c r="I63" t="n">
        <v>3.89</v>
      </c>
      <c r="J63" t="n">
        <v>4</v>
      </c>
      <c r="K63" t="n">
        <v>4.09</v>
      </c>
      <c r="L63" t="n">
        <v>3.44</v>
      </c>
      <c r="M63" t="n">
        <v>-2.5</v>
      </c>
      <c r="N63" t="n">
        <v>3.52</v>
      </c>
      <c r="O63" t="n">
        <v>3.94</v>
      </c>
      <c r="P63" t="n">
        <v>3.67</v>
      </c>
      <c r="Q63" t="n">
        <v>3.65</v>
      </c>
      <c r="R63" t="n">
        <v>2.98</v>
      </c>
      <c r="S63" t="n">
        <v>1.41</v>
      </c>
      <c r="T63" t="n">
        <v>3.62</v>
      </c>
      <c r="U63" t="n">
        <v>2.65</v>
      </c>
      <c r="V63" t="n">
        <v>2.27</v>
      </c>
    </row>
    <row r="64">
      <c r="A64" s="5" t="inlineStr">
        <is>
          <t>Return on Investment in %</t>
        </is>
      </c>
      <c r="B64" s="5" t="inlineStr">
        <is>
          <t>Return on Investment in %</t>
        </is>
      </c>
      <c r="C64" t="n">
        <v>3.39</v>
      </c>
      <c r="D64" t="n">
        <v>3.7</v>
      </c>
      <c r="E64" t="n">
        <v>4.41</v>
      </c>
      <c r="F64" t="n">
        <v>4.24</v>
      </c>
      <c r="G64" t="n">
        <v>4.11</v>
      </c>
      <c r="H64" t="n">
        <v>4.14</v>
      </c>
      <c r="I64" t="n">
        <v>3.89</v>
      </c>
      <c r="J64" t="n">
        <v>4</v>
      </c>
      <c r="K64" t="n">
        <v>4.09</v>
      </c>
      <c r="L64" t="n">
        <v>3.44</v>
      </c>
      <c r="M64" t="n">
        <v>-2.5</v>
      </c>
      <c r="N64" t="n">
        <v>3.52</v>
      </c>
      <c r="O64" t="n">
        <v>3.94</v>
      </c>
      <c r="P64" t="n">
        <v>3.67</v>
      </c>
      <c r="Q64" t="n">
        <v>3.65</v>
      </c>
      <c r="R64" t="n">
        <v>2.98</v>
      </c>
      <c r="S64" t="n">
        <v>1.41</v>
      </c>
      <c r="T64" t="n">
        <v>3.62</v>
      </c>
      <c r="U64" t="n">
        <v>2.65</v>
      </c>
      <c r="V64" t="n">
        <v>2.27</v>
      </c>
    </row>
    <row r="65">
      <c r="A65" s="5" t="inlineStr">
        <is>
          <t>Arbeitsintensität in %</t>
        </is>
      </c>
      <c r="B65" s="5" t="inlineStr">
        <is>
          <t>Work Intensity in %</t>
        </is>
      </c>
      <c r="C65" t="n">
        <v>43.41</v>
      </c>
      <c r="D65" t="n">
        <v>47.03</v>
      </c>
      <c r="E65" t="n">
        <v>45.3</v>
      </c>
      <c r="F65" t="n">
        <v>44.65</v>
      </c>
      <c r="G65" t="n">
        <v>44.17</v>
      </c>
      <c r="H65" t="n">
        <v>46.56</v>
      </c>
      <c r="I65" t="n">
        <v>46.48</v>
      </c>
      <c r="J65" t="n">
        <v>49.16</v>
      </c>
      <c r="K65" t="n">
        <v>48.48</v>
      </c>
      <c r="L65" t="n">
        <v>54.02</v>
      </c>
      <c r="M65" t="n">
        <v>50.73</v>
      </c>
      <c r="N65" t="n">
        <v>49.57</v>
      </c>
      <c r="O65" t="n">
        <v>51.11</v>
      </c>
      <c r="P65" t="n">
        <v>51.32</v>
      </c>
      <c r="Q65" t="n">
        <v>51.99</v>
      </c>
      <c r="R65" t="n">
        <v>64.76000000000001</v>
      </c>
      <c r="S65" t="n">
        <v>63.54</v>
      </c>
      <c r="T65" t="n">
        <v>63.2</v>
      </c>
      <c r="U65" t="n">
        <v>60.36</v>
      </c>
      <c r="V65" t="n">
        <v>60.82</v>
      </c>
    </row>
    <row r="66">
      <c r="A66" s="5" t="inlineStr">
        <is>
          <t>Eigenkapitalquote in %</t>
        </is>
      </c>
      <c r="B66" s="5" t="inlineStr">
        <is>
          <t>Equity Ratio in %</t>
        </is>
      </c>
      <c r="C66" t="n">
        <v>28.45</v>
      </c>
      <c r="D66" t="n">
        <v>28.7</v>
      </c>
      <c r="E66" t="n">
        <v>30.13</v>
      </c>
      <c r="F66" t="n">
        <v>30.58</v>
      </c>
      <c r="G66" t="n">
        <v>30.64</v>
      </c>
      <c r="H66" t="n">
        <v>29.62</v>
      </c>
      <c r="I66" t="n">
        <v>30.22</v>
      </c>
      <c r="J66" t="n">
        <v>29.27</v>
      </c>
      <c r="K66" t="n">
        <v>27.82</v>
      </c>
      <c r="L66" t="n">
        <v>26.42</v>
      </c>
      <c r="M66" t="n">
        <v>24.77</v>
      </c>
      <c r="N66" t="n">
        <v>28.68</v>
      </c>
      <c r="O66" t="n">
        <v>26.71</v>
      </c>
      <c r="P66" t="n">
        <v>26.75</v>
      </c>
      <c r="Q66" t="n">
        <v>25.69</v>
      </c>
      <c r="R66" t="n">
        <v>25.61</v>
      </c>
      <c r="S66" t="n">
        <v>23.91</v>
      </c>
      <c r="T66" t="n">
        <v>23.28</v>
      </c>
      <c r="U66" t="n">
        <v>21.48</v>
      </c>
      <c r="V66" t="n">
        <v>20.25</v>
      </c>
    </row>
    <row r="67">
      <c r="A67" s="5" t="inlineStr">
        <is>
          <t>Fremdkapitalquote in %</t>
        </is>
      </c>
      <c r="B67" s="5" t="inlineStr">
        <is>
          <t>Debt Ratio in %</t>
        </is>
      </c>
      <c r="C67" t="n">
        <v>71.55</v>
      </c>
      <c r="D67" t="n">
        <v>71.3</v>
      </c>
      <c r="E67" t="n">
        <v>69.87</v>
      </c>
      <c r="F67" t="n">
        <v>69.42</v>
      </c>
      <c r="G67" t="n">
        <v>69.36</v>
      </c>
      <c r="H67" t="n">
        <v>70.38</v>
      </c>
      <c r="I67" t="n">
        <v>69.78</v>
      </c>
      <c r="J67" t="n">
        <v>70.73</v>
      </c>
      <c r="K67" t="n">
        <v>72.18000000000001</v>
      </c>
      <c r="L67" t="n">
        <v>73.58</v>
      </c>
      <c r="M67" t="n">
        <v>75.23</v>
      </c>
      <c r="N67" t="n">
        <v>71.31999999999999</v>
      </c>
      <c r="O67" t="n">
        <v>73.29000000000001</v>
      </c>
      <c r="P67" t="n">
        <v>73.25</v>
      </c>
      <c r="Q67" t="n">
        <v>74.31</v>
      </c>
      <c r="R67" t="n">
        <v>74.39</v>
      </c>
      <c r="S67" t="n">
        <v>76.09</v>
      </c>
      <c r="T67" t="n">
        <v>76.72</v>
      </c>
      <c r="U67" t="n">
        <v>78.52</v>
      </c>
      <c r="V67" t="n">
        <v>79.75</v>
      </c>
    </row>
    <row r="68">
      <c r="A68" s="5" t="inlineStr">
        <is>
          <t>Verschuldungsgrad in %</t>
        </is>
      </c>
      <c r="B68" s="5" t="inlineStr">
        <is>
          <t>Finance Gearing in %</t>
        </is>
      </c>
      <c r="C68" t="n">
        <v>251.47</v>
      </c>
      <c r="D68" t="n">
        <v>248.45</v>
      </c>
      <c r="E68" t="n">
        <v>231.9</v>
      </c>
      <c r="F68" t="n">
        <v>226.99</v>
      </c>
      <c r="G68" t="n">
        <v>226.32</v>
      </c>
      <c r="H68" t="n">
        <v>237.64</v>
      </c>
      <c r="I68" t="n">
        <v>230.87</v>
      </c>
      <c r="J68" t="n">
        <v>241.62</v>
      </c>
      <c r="K68" t="n">
        <v>259.43</v>
      </c>
      <c r="L68" t="n">
        <v>278.49</v>
      </c>
      <c r="M68" t="n">
        <v>303.71</v>
      </c>
      <c r="N68" t="n">
        <v>248.64</v>
      </c>
      <c r="O68" t="n">
        <v>274.37</v>
      </c>
      <c r="P68" t="n">
        <v>273.81</v>
      </c>
      <c r="Q68" t="n">
        <v>289.31</v>
      </c>
      <c r="R68" t="n">
        <v>290.53</v>
      </c>
      <c r="S68" t="n">
        <v>318.2</v>
      </c>
      <c r="T68" t="n">
        <v>329.48</v>
      </c>
      <c r="U68" t="n">
        <v>365.57</v>
      </c>
      <c r="V68" t="n">
        <v>393.95</v>
      </c>
    </row>
    <row r="69">
      <c r="A69" s="5" t="inlineStr">
        <is>
          <t>Bruttoergebnis Marge in %</t>
        </is>
      </c>
      <c r="B69" s="5" t="inlineStr">
        <is>
          <t>Gross Profit Marge in %</t>
        </is>
      </c>
      <c r="C69" t="n">
        <v>29.09</v>
      </c>
      <c r="D69" t="n">
        <v>29.48</v>
      </c>
      <c r="E69" t="n">
        <v>29.93</v>
      </c>
      <c r="F69" t="n">
        <v>30.87</v>
      </c>
      <c r="G69" t="n">
        <v>30.9</v>
      </c>
      <c r="H69" t="n">
        <v>31.13</v>
      </c>
      <c r="I69" t="n">
        <v>30.72</v>
      </c>
      <c r="J69" t="n">
        <v>30.1</v>
      </c>
      <c r="K69" t="n">
        <v>29.96</v>
      </c>
      <c r="L69" t="n">
        <v>29.54</v>
      </c>
      <c r="M69" t="n">
        <v>23.01</v>
      </c>
      <c r="N69" t="n">
        <v>27.63</v>
      </c>
      <c r="O69" t="n">
        <v>28.97</v>
      </c>
      <c r="P69" t="n">
        <v>29.67</v>
      </c>
      <c r="Q69" t="n">
        <v>26.95</v>
      </c>
      <c r="R69" t="n">
        <v>26.58</v>
      </c>
      <c r="S69" t="n">
        <v>26.42</v>
      </c>
      <c r="T69" t="n">
        <v>26.96</v>
      </c>
      <c r="U69" t="n">
        <v>28.16</v>
      </c>
    </row>
    <row r="70">
      <c r="A70" s="5" t="inlineStr">
        <is>
          <t>Kurzfristige Vermögensquote in %</t>
        </is>
      </c>
      <c r="B70" s="5" t="inlineStr">
        <is>
          <t>Current Assets Ratio in %</t>
        </is>
      </c>
      <c r="C70" t="n">
        <v>43.41</v>
      </c>
      <c r="D70" t="n">
        <v>47.03</v>
      </c>
      <c r="E70" t="n">
        <v>45.3</v>
      </c>
      <c r="F70" t="n">
        <v>44.66</v>
      </c>
      <c r="G70" t="n">
        <v>44.16</v>
      </c>
      <c r="H70" t="n">
        <v>46.55</v>
      </c>
      <c r="I70" t="n">
        <v>46.49</v>
      </c>
      <c r="J70" t="n">
        <v>49.15</v>
      </c>
      <c r="K70" t="n">
        <v>48.49</v>
      </c>
      <c r="L70" t="n">
        <v>54.05</v>
      </c>
      <c r="M70" t="n">
        <v>50.75</v>
      </c>
      <c r="N70" t="n">
        <v>49.56</v>
      </c>
      <c r="O70" t="n">
        <v>51.13</v>
      </c>
      <c r="P70" t="n">
        <v>51.31</v>
      </c>
      <c r="Q70" t="n">
        <v>51.99</v>
      </c>
      <c r="R70" t="n">
        <v>64.76000000000001</v>
      </c>
      <c r="S70" t="n">
        <v>63.56</v>
      </c>
      <c r="T70" t="n">
        <v>63.19</v>
      </c>
      <c r="U70" t="n">
        <v>60.37</v>
      </c>
    </row>
    <row r="71">
      <c r="A71" s="5" t="inlineStr">
        <is>
          <t>Nettogewinn Marge in %</t>
        </is>
      </c>
      <c r="B71" s="5" t="inlineStr">
        <is>
          <t>Net Profit Marge in %</t>
        </is>
      </c>
      <c r="C71" t="n">
        <v>4.35</v>
      </c>
      <c r="D71" t="n">
        <v>4.63</v>
      </c>
      <c r="E71" t="n">
        <v>5.3</v>
      </c>
      <c r="F71" t="n">
        <v>5</v>
      </c>
      <c r="G71" t="n">
        <v>5</v>
      </c>
      <c r="H71" t="n">
        <v>5.04</v>
      </c>
      <c r="I71" t="n">
        <v>4.67</v>
      </c>
      <c r="J71" t="n">
        <v>4.95</v>
      </c>
      <c r="K71" t="n">
        <v>4.98</v>
      </c>
      <c r="L71" t="n">
        <v>4.53</v>
      </c>
      <c r="M71" t="n">
        <v>-3.29</v>
      </c>
      <c r="N71" t="n">
        <v>3.58</v>
      </c>
      <c r="O71" t="n">
        <v>4.08</v>
      </c>
      <c r="P71" t="n">
        <v>3.81</v>
      </c>
      <c r="Q71" t="n">
        <v>3.78</v>
      </c>
      <c r="R71" t="n">
        <v>2.98</v>
      </c>
      <c r="S71" t="n">
        <v>1.43</v>
      </c>
      <c r="T71" t="n">
        <v>3.64</v>
      </c>
      <c r="U71" t="n">
        <v>2.51</v>
      </c>
    </row>
    <row r="72">
      <c r="A72" s="5" t="inlineStr">
        <is>
          <t>Operative Ergebnis Marge in %</t>
        </is>
      </c>
      <c r="B72" s="5" t="inlineStr">
        <is>
          <t>EBIT Marge in %</t>
        </is>
      </c>
      <c r="C72" t="n">
        <v>6.45</v>
      </c>
      <c r="D72" t="n">
        <v>7.26</v>
      </c>
      <c r="E72" t="n">
        <v>7.53</v>
      </c>
      <c r="F72" t="n">
        <v>7.62</v>
      </c>
      <c r="G72" t="n">
        <v>7.74</v>
      </c>
      <c r="H72" t="n">
        <v>7.71</v>
      </c>
      <c r="I72" t="n">
        <v>7.53</v>
      </c>
      <c r="J72" t="n">
        <v>6.46</v>
      </c>
      <c r="K72" t="n">
        <v>6.77</v>
      </c>
      <c r="L72" t="n">
        <v>5.2</v>
      </c>
      <c r="M72" t="n">
        <v>-4.19</v>
      </c>
      <c r="N72" t="n">
        <v>5.7</v>
      </c>
      <c r="O72" t="n">
        <v>6.84</v>
      </c>
      <c r="P72" t="n">
        <v>6.77</v>
      </c>
      <c r="Q72" t="n">
        <v>6.57</v>
      </c>
      <c r="R72" t="n">
        <v>5.38</v>
      </c>
      <c r="S72" t="n">
        <v>5.25</v>
      </c>
      <c r="T72" t="n">
        <v>5.02</v>
      </c>
      <c r="U72" t="n">
        <v>4.53</v>
      </c>
    </row>
    <row r="73">
      <c r="A73" s="5" t="inlineStr">
        <is>
          <t>Vermögensumsschlag in %</t>
        </is>
      </c>
      <c r="B73" s="5" t="inlineStr">
        <is>
          <t>Asset Turnover in %</t>
        </is>
      </c>
      <c r="C73" t="n">
        <v>77.86</v>
      </c>
      <c r="D73" t="n">
        <v>79.98</v>
      </c>
      <c r="E73" t="n">
        <v>83.17</v>
      </c>
      <c r="F73" t="n">
        <v>84.68000000000001</v>
      </c>
      <c r="G73" t="n">
        <v>82.23</v>
      </c>
      <c r="H73" t="n">
        <v>82.17</v>
      </c>
      <c r="I73" t="n">
        <v>83.23999999999999</v>
      </c>
      <c r="J73" t="n">
        <v>80.84999999999999</v>
      </c>
      <c r="K73" t="n">
        <v>82.02</v>
      </c>
      <c r="L73" t="n">
        <v>75.86</v>
      </c>
      <c r="M73" t="n">
        <v>75.98999999999999</v>
      </c>
      <c r="N73" t="n">
        <v>98.44</v>
      </c>
      <c r="O73" t="n">
        <v>96.53</v>
      </c>
      <c r="P73" t="n">
        <v>96.41</v>
      </c>
      <c r="Q73" t="n">
        <v>96.76000000000001</v>
      </c>
      <c r="R73" t="n">
        <v>100.07</v>
      </c>
      <c r="S73" t="n">
        <v>98.2</v>
      </c>
      <c r="T73" t="n">
        <v>99.39</v>
      </c>
      <c r="U73" t="n">
        <v>105.44</v>
      </c>
    </row>
    <row r="74">
      <c r="A74" s="5" t="inlineStr">
        <is>
          <t>Langfristige Vermögensquote in %</t>
        </is>
      </c>
      <c r="B74" s="5" t="inlineStr">
        <is>
          <t>Non-Current Assets Ratio in %</t>
        </is>
      </c>
      <c r="C74" t="n">
        <v>54.44</v>
      </c>
      <c r="D74" t="n">
        <v>50.61</v>
      </c>
      <c r="E74" t="n">
        <v>52.13</v>
      </c>
      <c r="F74" t="n">
        <v>52.43</v>
      </c>
      <c r="G74" t="n">
        <v>52.88</v>
      </c>
      <c r="H74" t="n">
        <v>49.84</v>
      </c>
      <c r="I74" t="n">
        <v>50.35</v>
      </c>
      <c r="J74" t="n">
        <v>48.39</v>
      </c>
      <c r="K74" t="n">
        <v>48.91</v>
      </c>
      <c r="L74" t="n">
        <v>43.36</v>
      </c>
      <c r="M74" t="n">
        <v>46.62</v>
      </c>
      <c r="N74" t="n">
        <v>48.28</v>
      </c>
      <c r="O74" t="n">
        <v>46.48</v>
      </c>
      <c r="P74" t="n">
        <v>45.48</v>
      </c>
      <c r="Q74" t="n">
        <v>44.26</v>
      </c>
      <c r="R74" t="n">
        <v>32.5</v>
      </c>
      <c r="S74" t="n">
        <v>33.43</v>
      </c>
      <c r="T74" t="n">
        <v>34.28</v>
      </c>
      <c r="U74" t="n">
        <v>36.55</v>
      </c>
    </row>
    <row r="75">
      <c r="A75" s="5" t="inlineStr">
        <is>
          <t>Gesamtkapitalrentabilität</t>
        </is>
      </c>
      <c r="B75" s="5" t="inlineStr">
        <is>
          <t>ROA Return on Assets in %</t>
        </is>
      </c>
      <c r="C75" t="n">
        <v>3.39</v>
      </c>
      <c r="D75" t="n">
        <v>3.7</v>
      </c>
      <c r="E75" t="n">
        <v>4.41</v>
      </c>
      <c r="F75" t="n">
        <v>4.24</v>
      </c>
      <c r="G75" t="n">
        <v>4.11</v>
      </c>
      <c r="H75" t="n">
        <v>4.14</v>
      </c>
      <c r="I75" t="n">
        <v>3.89</v>
      </c>
      <c r="J75" t="n">
        <v>4</v>
      </c>
      <c r="K75" t="n">
        <v>4.09</v>
      </c>
      <c r="L75" t="n">
        <v>3.44</v>
      </c>
      <c r="M75" t="n">
        <v>-2.5</v>
      </c>
      <c r="N75" t="n">
        <v>3.52</v>
      </c>
      <c r="O75" t="n">
        <v>3.94</v>
      </c>
      <c r="P75" t="n">
        <v>3.67</v>
      </c>
      <c r="Q75" t="n">
        <v>3.65</v>
      </c>
      <c r="R75" t="n">
        <v>2.98</v>
      </c>
      <c r="S75" t="n">
        <v>1.41</v>
      </c>
      <c r="T75" t="n">
        <v>3.62</v>
      </c>
      <c r="U75" t="n">
        <v>2.65</v>
      </c>
    </row>
    <row r="76">
      <c r="A76" s="5" t="inlineStr">
        <is>
          <t>Ertrag des eingesetzten Kapitals</t>
        </is>
      </c>
      <c r="B76" s="5" t="inlineStr">
        <is>
          <t>ROCE Return on Cap. Empl. in %</t>
        </is>
      </c>
      <c r="C76" t="n">
        <v>7.02</v>
      </c>
      <c r="D76" t="n">
        <v>8.42</v>
      </c>
      <c r="E76" t="n">
        <v>9.050000000000001</v>
      </c>
      <c r="F76" t="n">
        <v>9.300000000000001</v>
      </c>
      <c r="G76" t="n">
        <v>9.1</v>
      </c>
      <c r="H76" t="n">
        <v>8.93</v>
      </c>
      <c r="I76" t="n">
        <v>9.1</v>
      </c>
      <c r="J76" t="n">
        <v>7.54</v>
      </c>
      <c r="K76" t="n">
        <v>8.15</v>
      </c>
      <c r="L76" t="n">
        <v>5.93</v>
      </c>
      <c r="M76" t="n">
        <v>-4.53</v>
      </c>
      <c r="N76" t="n">
        <v>8.050000000000001</v>
      </c>
      <c r="O76" t="n">
        <v>9.800000000000001</v>
      </c>
      <c r="P76" t="n">
        <v>9.699999999999999</v>
      </c>
      <c r="Q76" t="n">
        <v>9.6</v>
      </c>
      <c r="R76" t="inlineStr">
        <is>
          <t>-</t>
        </is>
      </c>
      <c r="S76" t="inlineStr">
        <is>
          <t>-</t>
        </is>
      </c>
      <c r="T76" t="inlineStr">
        <is>
          <t>-</t>
        </is>
      </c>
      <c r="U76" t="inlineStr">
        <is>
          <t>-</t>
        </is>
      </c>
    </row>
    <row r="77">
      <c r="A77" s="5" t="inlineStr">
        <is>
          <t>Eigenkapital zu Anlagevermögen</t>
        </is>
      </c>
      <c r="B77" s="5" t="inlineStr">
        <is>
          <t>Equity to Fixed Assets in %</t>
        </is>
      </c>
      <c r="C77" t="n">
        <v>52.25</v>
      </c>
      <c r="D77" t="n">
        <v>56.7</v>
      </c>
      <c r="E77" t="n">
        <v>57.78</v>
      </c>
      <c r="F77" t="n">
        <v>58.32</v>
      </c>
      <c r="G77" t="n">
        <v>57.93</v>
      </c>
      <c r="H77" t="n">
        <v>59.43</v>
      </c>
      <c r="I77" t="n">
        <v>60.04</v>
      </c>
      <c r="J77" t="n">
        <v>60.49</v>
      </c>
      <c r="K77" t="n">
        <v>56.88</v>
      </c>
      <c r="L77" t="n">
        <v>60.94</v>
      </c>
      <c r="M77" t="n">
        <v>53.12</v>
      </c>
      <c r="N77" t="n">
        <v>59.41</v>
      </c>
      <c r="O77" t="n">
        <v>57.47</v>
      </c>
      <c r="P77" t="n">
        <v>58.81</v>
      </c>
      <c r="Q77" t="n">
        <v>58.04</v>
      </c>
      <c r="R77" t="n">
        <v>78.79000000000001</v>
      </c>
      <c r="S77" t="n">
        <v>71.55</v>
      </c>
      <c r="T77" t="n">
        <v>67.92</v>
      </c>
      <c r="U77" t="n">
        <v>58.77</v>
      </c>
    </row>
    <row r="78">
      <c r="A78" s="5" t="inlineStr">
        <is>
          <t>Liquidität Dritten Grades</t>
        </is>
      </c>
      <c r="B78" s="5" t="inlineStr">
        <is>
          <t>Current Ratio in %</t>
        </is>
      </c>
      <c r="C78" t="n">
        <v>152.31</v>
      </c>
      <c r="D78" t="n">
        <v>151.12</v>
      </c>
      <c r="E78" t="n">
        <v>146.86</v>
      </c>
      <c r="F78" t="n">
        <v>145.79</v>
      </c>
      <c r="G78" t="n">
        <v>146.87</v>
      </c>
      <c r="H78" t="n">
        <v>160.54</v>
      </c>
      <c r="I78" t="n">
        <v>149.31</v>
      </c>
      <c r="J78" t="n">
        <v>159.71</v>
      </c>
      <c r="K78" t="n">
        <v>152.19</v>
      </c>
      <c r="L78" t="n">
        <v>161.87</v>
      </c>
      <c r="M78" t="n">
        <v>170.84</v>
      </c>
      <c r="N78" t="n">
        <v>163.49</v>
      </c>
      <c r="O78" t="n">
        <v>156.92</v>
      </c>
      <c r="P78" t="n">
        <v>157.08</v>
      </c>
      <c r="Q78" t="n">
        <v>153.91</v>
      </c>
      <c r="R78" t="inlineStr">
        <is>
          <t>-</t>
        </is>
      </c>
      <c r="S78" t="inlineStr">
        <is>
          <t>-</t>
        </is>
      </c>
      <c r="T78" t="inlineStr">
        <is>
          <t>-</t>
        </is>
      </c>
      <c r="U78" t="inlineStr">
        <is>
          <t>-</t>
        </is>
      </c>
    </row>
    <row r="79">
      <c r="A79" s="5" t="inlineStr">
        <is>
          <t>Operativer Cashflow</t>
        </is>
      </c>
      <c r="B79" s="5" t="inlineStr">
        <is>
          <t>Operating Cashflow in M</t>
        </is>
      </c>
      <c r="C79" t="n">
        <v>304.8</v>
      </c>
      <c r="D79" t="n">
        <v>511.68</v>
      </c>
      <c r="E79" t="n">
        <v>2732.64</v>
      </c>
      <c r="F79" t="n">
        <v>939.36</v>
      </c>
      <c r="G79" t="n">
        <v>863.04</v>
      </c>
      <c r="H79" t="n">
        <v>783.8399999999999</v>
      </c>
      <c r="I79" t="n">
        <v>1143.36</v>
      </c>
      <c r="J79" t="n">
        <v>375.84</v>
      </c>
      <c r="K79" t="n">
        <v>477.6</v>
      </c>
      <c r="L79" t="n">
        <v>427.68</v>
      </c>
      <c r="M79" t="n">
        <v>105.12</v>
      </c>
      <c r="N79" t="n">
        <v>111.84</v>
      </c>
      <c r="O79" t="n">
        <v>407.04</v>
      </c>
      <c r="P79" t="n">
        <v>1080</v>
      </c>
      <c r="Q79" t="n">
        <v>667.2</v>
      </c>
      <c r="R79" t="n">
        <v>190.944</v>
      </c>
      <c r="S79" t="n">
        <v>171.288</v>
      </c>
      <c r="T79" t="n">
        <v>97.34399999999999</v>
      </c>
      <c r="U79" t="n">
        <v>76.28399999999999</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v>
      </c>
      <c r="N80" t="n">
        <v>0</v>
      </c>
      <c r="O80" t="n">
        <v>0</v>
      </c>
      <c r="P80" t="n">
        <v>0</v>
      </c>
      <c r="Q80" t="n">
        <v>-1.200000000000003</v>
      </c>
      <c r="R80" t="n">
        <v>0</v>
      </c>
      <c r="S80" t="n">
        <v>0</v>
      </c>
      <c r="T80" t="n">
        <v>0</v>
      </c>
      <c r="U80" t="n">
        <v>0</v>
      </c>
    </row>
    <row r="81">
      <c r="A81" s="5" t="inlineStr">
        <is>
          <t>Umsatzwachstum 1J in %</t>
        </is>
      </c>
      <c r="B81" s="5" t="inlineStr">
        <is>
          <t>Revenue Growth 1Y in %</t>
        </is>
      </c>
      <c r="C81" t="n">
        <v>7.3</v>
      </c>
      <c r="D81" t="n">
        <v>10.51</v>
      </c>
      <c r="E81" t="n">
        <v>11.35</v>
      </c>
      <c r="F81" t="n">
        <v>12.02</v>
      </c>
      <c r="G81" t="n">
        <v>10.25</v>
      </c>
      <c r="H81" t="n">
        <v>9.08</v>
      </c>
      <c r="I81" t="n">
        <v>2.74</v>
      </c>
      <c r="J81" t="n">
        <v>5.34</v>
      </c>
      <c r="K81" t="n">
        <v>16.52</v>
      </c>
      <c r="L81" t="n">
        <v>8.289999999999999</v>
      </c>
      <c r="M81" t="n">
        <v>-21.82</v>
      </c>
      <c r="N81" t="n">
        <v>7.2</v>
      </c>
      <c r="O81" t="n">
        <v>14.47</v>
      </c>
      <c r="P81" t="n">
        <v>6.26</v>
      </c>
      <c r="Q81" t="n">
        <v>7.45</v>
      </c>
      <c r="R81" t="n">
        <v>4.08</v>
      </c>
      <c r="S81" t="n">
        <v>-0.34</v>
      </c>
      <c r="T81" t="n">
        <v>-4.84</v>
      </c>
      <c r="U81" t="n">
        <v>2.38</v>
      </c>
    </row>
    <row r="82">
      <c r="A82" s="5" t="inlineStr">
        <is>
          <t>Umsatzwachstum 3J in %</t>
        </is>
      </c>
      <c r="B82" s="5" t="inlineStr">
        <is>
          <t>Revenue Growth 3Y in %</t>
        </is>
      </c>
      <c r="C82" t="n">
        <v>9.720000000000001</v>
      </c>
      <c r="D82" t="n">
        <v>11.29</v>
      </c>
      <c r="E82" t="n">
        <v>11.21</v>
      </c>
      <c r="F82" t="n">
        <v>10.45</v>
      </c>
      <c r="G82" t="n">
        <v>7.36</v>
      </c>
      <c r="H82" t="n">
        <v>5.72</v>
      </c>
      <c r="I82" t="n">
        <v>8.199999999999999</v>
      </c>
      <c r="J82" t="n">
        <v>10.05</v>
      </c>
      <c r="K82" t="n">
        <v>1</v>
      </c>
      <c r="L82" t="n">
        <v>-2.11</v>
      </c>
      <c r="M82" t="n">
        <v>-0.05</v>
      </c>
      <c r="N82" t="n">
        <v>9.31</v>
      </c>
      <c r="O82" t="n">
        <v>9.390000000000001</v>
      </c>
      <c r="P82" t="n">
        <v>5.93</v>
      </c>
      <c r="Q82" t="n">
        <v>3.73</v>
      </c>
      <c r="R82" t="n">
        <v>-0.37</v>
      </c>
      <c r="S82" t="n">
        <v>-0.93</v>
      </c>
      <c r="T82" t="inlineStr">
        <is>
          <t>-</t>
        </is>
      </c>
      <c r="U82" t="inlineStr">
        <is>
          <t>-</t>
        </is>
      </c>
    </row>
    <row r="83">
      <c r="A83" s="5" t="inlineStr">
        <is>
          <t>Umsatzwachstum 5J in %</t>
        </is>
      </c>
      <c r="B83" s="5" t="inlineStr">
        <is>
          <t>Revenue Growth 5Y in %</t>
        </is>
      </c>
      <c r="C83" t="n">
        <v>10.29</v>
      </c>
      <c r="D83" t="n">
        <v>10.64</v>
      </c>
      <c r="E83" t="n">
        <v>9.09</v>
      </c>
      <c r="F83" t="n">
        <v>7.89</v>
      </c>
      <c r="G83" t="n">
        <v>8.789999999999999</v>
      </c>
      <c r="H83" t="n">
        <v>8.390000000000001</v>
      </c>
      <c r="I83" t="n">
        <v>2.21</v>
      </c>
      <c r="J83" t="n">
        <v>3.11</v>
      </c>
      <c r="K83" t="n">
        <v>4.93</v>
      </c>
      <c r="L83" t="n">
        <v>2.88</v>
      </c>
      <c r="M83" t="n">
        <v>2.71</v>
      </c>
      <c r="N83" t="n">
        <v>7.89</v>
      </c>
      <c r="O83" t="n">
        <v>6.38</v>
      </c>
      <c r="P83" t="n">
        <v>2.52</v>
      </c>
      <c r="Q83" t="n">
        <v>1.75</v>
      </c>
      <c r="R83" t="inlineStr">
        <is>
          <t>-</t>
        </is>
      </c>
      <c r="S83" t="inlineStr">
        <is>
          <t>-</t>
        </is>
      </c>
      <c r="T83" t="inlineStr">
        <is>
          <t>-</t>
        </is>
      </c>
      <c r="U83" t="inlineStr">
        <is>
          <t>-</t>
        </is>
      </c>
    </row>
    <row r="84">
      <c r="A84" s="5" t="inlineStr">
        <is>
          <t>Umsatzwachstum 10J in %</t>
        </is>
      </c>
      <c r="B84" s="5" t="inlineStr">
        <is>
          <t>Revenue Growth 10Y in %</t>
        </is>
      </c>
      <c r="C84" t="n">
        <v>9.34</v>
      </c>
      <c r="D84" t="n">
        <v>6.43</v>
      </c>
      <c r="E84" t="n">
        <v>6.1</v>
      </c>
      <c r="F84" t="n">
        <v>6.41</v>
      </c>
      <c r="G84" t="n">
        <v>5.83</v>
      </c>
      <c r="H84" t="n">
        <v>5.55</v>
      </c>
      <c r="I84" t="n">
        <v>5.05</v>
      </c>
      <c r="J84" t="n">
        <v>4.74</v>
      </c>
      <c r="K84" t="n">
        <v>3.73</v>
      </c>
      <c r="L84" t="n">
        <v>2.31</v>
      </c>
      <c r="M84" t="inlineStr">
        <is>
          <t>-</t>
        </is>
      </c>
      <c r="N84" t="inlineStr">
        <is>
          <t>-</t>
        </is>
      </c>
      <c r="O84" t="inlineStr">
        <is>
          <t>-</t>
        </is>
      </c>
      <c r="P84" t="inlineStr">
        <is>
          <t>-</t>
        </is>
      </c>
      <c r="Q84" t="inlineStr">
        <is>
          <t>-</t>
        </is>
      </c>
      <c r="R84" t="inlineStr">
        <is>
          <t>-</t>
        </is>
      </c>
      <c r="S84" t="inlineStr">
        <is>
          <t>-</t>
        </is>
      </c>
      <c r="T84" t="inlineStr">
        <is>
          <t>-</t>
        </is>
      </c>
      <c r="U84" t="inlineStr">
        <is>
          <t>-</t>
        </is>
      </c>
    </row>
    <row r="85">
      <c r="A85" s="5" t="inlineStr">
        <is>
          <t>Gewinnwachstum 1J in %</t>
        </is>
      </c>
      <c r="B85" s="5" t="inlineStr">
        <is>
          <t>Earnings Growth 1Y in %</t>
        </is>
      </c>
      <c r="C85" t="n">
        <v>0.74</v>
      </c>
      <c r="D85" t="n">
        <v>-3.46</v>
      </c>
      <c r="E85" t="n">
        <v>17.94</v>
      </c>
      <c r="F85" t="n">
        <v>12.21</v>
      </c>
      <c r="G85" t="n">
        <v>9.380000000000001</v>
      </c>
      <c r="H85" t="n">
        <v>17.68</v>
      </c>
      <c r="I85" t="n">
        <v>-3.08</v>
      </c>
      <c r="J85" t="n">
        <v>4.65</v>
      </c>
      <c r="K85" t="n">
        <v>28.07</v>
      </c>
      <c r="L85" t="n">
        <v>-249.09</v>
      </c>
      <c r="M85" t="n">
        <v>-171.97</v>
      </c>
      <c r="N85" t="n">
        <v>-6</v>
      </c>
      <c r="O85" t="n">
        <v>22.52</v>
      </c>
      <c r="P85" t="n">
        <v>7.25</v>
      </c>
      <c r="Q85" t="n">
        <v>36.18</v>
      </c>
      <c r="R85" t="n">
        <v>116.11</v>
      </c>
      <c r="S85" t="n">
        <v>-60.71</v>
      </c>
      <c r="T85" t="n">
        <v>37.69</v>
      </c>
      <c r="U85" t="n">
        <v>23.03</v>
      </c>
    </row>
    <row r="86">
      <c r="A86" s="5" t="inlineStr">
        <is>
          <t>Gewinnwachstum 3J in %</t>
        </is>
      </c>
      <c r="B86" s="5" t="inlineStr">
        <is>
          <t>Earnings Growth 3Y in %</t>
        </is>
      </c>
      <c r="C86" t="n">
        <v>5.07</v>
      </c>
      <c r="D86" t="n">
        <v>8.9</v>
      </c>
      <c r="E86" t="n">
        <v>13.18</v>
      </c>
      <c r="F86" t="n">
        <v>13.09</v>
      </c>
      <c r="G86" t="n">
        <v>7.99</v>
      </c>
      <c r="H86" t="n">
        <v>6.42</v>
      </c>
      <c r="I86" t="n">
        <v>9.880000000000001</v>
      </c>
      <c r="J86" t="n">
        <v>-72.12</v>
      </c>
      <c r="K86" t="n">
        <v>-131</v>
      </c>
      <c r="L86" t="n">
        <v>-142.35</v>
      </c>
      <c r="M86" t="n">
        <v>-51.82</v>
      </c>
      <c r="N86" t="n">
        <v>7.92</v>
      </c>
      <c r="O86" t="n">
        <v>21.98</v>
      </c>
      <c r="P86" t="n">
        <v>53.18</v>
      </c>
      <c r="Q86" t="n">
        <v>30.53</v>
      </c>
      <c r="R86" t="n">
        <v>31.03</v>
      </c>
      <c r="S86" t="inlineStr">
        <is>
          <t>-</t>
        </is>
      </c>
      <c r="T86" t="inlineStr">
        <is>
          <t>-</t>
        </is>
      </c>
      <c r="U86" t="inlineStr">
        <is>
          <t>-</t>
        </is>
      </c>
    </row>
    <row r="87">
      <c r="A87" s="5" t="inlineStr">
        <is>
          <t>Gewinnwachstum 5J in %</t>
        </is>
      </c>
      <c r="B87" s="5" t="inlineStr">
        <is>
          <t>Earnings Growth 5Y in %</t>
        </is>
      </c>
      <c r="C87" t="n">
        <v>7.36</v>
      </c>
      <c r="D87" t="n">
        <v>10.75</v>
      </c>
      <c r="E87" t="n">
        <v>10.83</v>
      </c>
      <c r="F87" t="n">
        <v>8.17</v>
      </c>
      <c r="G87" t="n">
        <v>11.34</v>
      </c>
      <c r="H87" t="n">
        <v>-40.35</v>
      </c>
      <c r="I87" t="n">
        <v>-78.28</v>
      </c>
      <c r="J87" t="n">
        <v>-78.87</v>
      </c>
      <c r="K87" t="n">
        <v>-75.29000000000001</v>
      </c>
      <c r="L87" t="n">
        <v>-79.45999999999999</v>
      </c>
      <c r="M87" t="n">
        <v>-22.4</v>
      </c>
      <c r="N87" t="n">
        <v>35.21</v>
      </c>
      <c r="O87" t="n">
        <v>24.27</v>
      </c>
      <c r="P87" t="n">
        <v>27.3</v>
      </c>
      <c r="Q87" t="n">
        <v>30.46</v>
      </c>
      <c r="R87" t="inlineStr">
        <is>
          <t>-</t>
        </is>
      </c>
      <c r="S87" t="inlineStr">
        <is>
          <t>-</t>
        </is>
      </c>
      <c r="T87" t="inlineStr">
        <is>
          <t>-</t>
        </is>
      </c>
      <c r="U87" t="inlineStr">
        <is>
          <t>-</t>
        </is>
      </c>
    </row>
    <row r="88">
      <c r="A88" s="5" t="inlineStr">
        <is>
          <t>Gewinnwachstum 10J in %</t>
        </is>
      </c>
      <c r="B88" s="5" t="inlineStr">
        <is>
          <t>Earnings Growth 10Y in %</t>
        </is>
      </c>
      <c r="C88" t="n">
        <v>-16.5</v>
      </c>
      <c r="D88" t="n">
        <v>-33.77</v>
      </c>
      <c r="E88" t="n">
        <v>-34.02</v>
      </c>
      <c r="F88" t="n">
        <v>-33.56</v>
      </c>
      <c r="G88" t="n">
        <v>-34.06</v>
      </c>
      <c r="H88" t="n">
        <v>-31.38</v>
      </c>
      <c r="I88" t="n">
        <v>-21.54</v>
      </c>
      <c r="J88" t="n">
        <v>-27.3</v>
      </c>
      <c r="K88" t="n">
        <v>-23.99</v>
      </c>
      <c r="L88" t="n">
        <v>-24.5</v>
      </c>
      <c r="M88" t="inlineStr">
        <is>
          <t>-</t>
        </is>
      </c>
      <c r="N88" t="inlineStr">
        <is>
          <t>-</t>
        </is>
      </c>
      <c r="O88" t="inlineStr">
        <is>
          <t>-</t>
        </is>
      </c>
      <c r="P88" t="inlineStr">
        <is>
          <t>-</t>
        </is>
      </c>
      <c r="Q88" t="inlineStr">
        <is>
          <t>-</t>
        </is>
      </c>
      <c r="R88" t="inlineStr">
        <is>
          <t>-</t>
        </is>
      </c>
      <c r="S88" t="inlineStr">
        <is>
          <t>-</t>
        </is>
      </c>
      <c r="T88" t="inlineStr">
        <is>
          <t>-</t>
        </is>
      </c>
      <c r="U88" t="inlineStr">
        <is>
          <t>-</t>
        </is>
      </c>
    </row>
    <row r="89">
      <c r="A89" s="5" t="inlineStr">
        <is>
          <t>PEG Ratio</t>
        </is>
      </c>
      <c r="B89" s="5" t="inlineStr">
        <is>
          <t>KGW Kurs/Gewinn/Wachstum</t>
        </is>
      </c>
      <c r="C89" t="n">
        <v>1.67</v>
      </c>
      <c r="D89" t="n">
        <v>1.23</v>
      </c>
      <c r="E89" t="n">
        <v>2.02</v>
      </c>
      <c r="F89" t="n">
        <v>2.19</v>
      </c>
      <c r="G89" t="n">
        <v>1.65</v>
      </c>
      <c r="H89" t="n">
        <v>-0.35</v>
      </c>
      <c r="I89" t="n">
        <v>-0.19</v>
      </c>
      <c r="J89" t="n">
        <v>-0.11</v>
      </c>
      <c r="K89" t="n">
        <v>-0.08</v>
      </c>
      <c r="L89" t="n">
        <v>-0.15</v>
      </c>
      <c r="M89" t="inlineStr">
        <is>
          <t>-</t>
        </is>
      </c>
      <c r="N89" t="n">
        <v>0.11</v>
      </c>
      <c r="O89" t="n">
        <v>0.46</v>
      </c>
      <c r="P89" t="n">
        <v>0.43</v>
      </c>
      <c r="Q89" t="n">
        <v>0.35</v>
      </c>
      <c r="R89" t="inlineStr">
        <is>
          <t>-</t>
        </is>
      </c>
      <c r="S89" t="inlineStr">
        <is>
          <t>-</t>
        </is>
      </c>
      <c r="T89" t="inlineStr">
        <is>
          <t>-</t>
        </is>
      </c>
      <c r="U89" t="inlineStr">
        <is>
          <t>-</t>
        </is>
      </c>
    </row>
    <row r="90">
      <c r="A90" s="5" t="inlineStr">
        <is>
          <t>EBIT-Wachstum 1J in %</t>
        </is>
      </c>
      <c r="B90" s="5" t="inlineStr">
        <is>
          <t>EBIT Growth 1Y in %</t>
        </is>
      </c>
      <c r="C90" t="n">
        <v>-4.65</v>
      </c>
      <c r="D90" t="n">
        <v>6.5</v>
      </c>
      <c r="E90" t="n">
        <v>10.04</v>
      </c>
      <c r="F90" t="n">
        <v>10.28</v>
      </c>
      <c r="G90" t="n">
        <v>10.59</v>
      </c>
      <c r="H90" t="n">
        <v>11.77</v>
      </c>
      <c r="I90" t="n">
        <v>19.72</v>
      </c>
      <c r="J90" t="n">
        <v>0.49</v>
      </c>
      <c r="K90" t="n">
        <v>51.64</v>
      </c>
      <c r="L90" t="n">
        <v>-234.42</v>
      </c>
      <c r="M90" t="n">
        <v>-157.53</v>
      </c>
      <c r="N90" t="n">
        <v>-10.74</v>
      </c>
      <c r="O90" t="n">
        <v>15.62</v>
      </c>
      <c r="P90" t="n">
        <v>9.529999999999999</v>
      </c>
      <c r="Q90" t="n">
        <v>31.19</v>
      </c>
      <c r="R90" t="n">
        <v>6.6</v>
      </c>
      <c r="S90" t="n">
        <v>4.32</v>
      </c>
      <c r="T90" t="n">
        <v>5.41</v>
      </c>
      <c r="U90" t="n">
        <v>31.16</v>
      </c>
    </row>
    <row r="91">
      <c r="A91" s="5" t="inlineStr">
        <is>
          <t>EBIT-Wachstum 3J in %</t>
        </is>
      </c>
      <c r="B91" s="5" t="inlineStr">
        <is>
          <t>EBIT Growth 3Y in %</t>
        </is>
      </c>
      <c r="C91" t="n">
        <v>3.96</v>
      </c>
      <c r="D91" t="n">
        <v>8.94</v>
      </c>
      <c r="E91" t="n">
        <v>10.3</v>
      </c>
      <c r="F91" t="n">
        <v>10.88</v>
      </c>
      <c r="G91" t="n">
        <v>14.03</v>
      </c>
      <c r="H91" t="n">
        <v>10.66</v>
      </c>
      <c r="I91" t="n">
        <v>23.95</v>
      </c>
      <c r="J91" t="n">
        <v>-60.76</v>
      </c>
      <c r="K91" t="n">
        <v>-113.44</v>
      </c>
      <c r="L91" t="n">
        <v>-134.23</v>
      </c>
      <c r="M91" t="n">
        <v>-50.88</v>
      </c>
      <c r="N91" t="n">
        <v>4.8</v>
      </c>
      <c r="O91" t="n">
        <v>18.78</v>
      </c>
      <c r="P91" t="n">
        <v>15.77</v>
      </c>
      <c r="Q91" t="n">
        <v>14.04</v>
      </c>
      <c r="R91" t="n">
        <v>5.44</v>
      </c>
      <c r="S91" t="n">
        <v>13.63</v>
      </c>
      <c r="T91" t="inlineStr">
        <is>
          <t>-</t>
        </is>
      </c>
      <c r="U91" t="inlineStr">
        <is>
          <t>-</t>
        </is>
      </c>
    </row>
    <row r="92">
      <c r="A92" s="5" t="inlineStr">
        <is>
          <t>EBIT-Wachstum 5J in %</t>
        </is>
      </c>
      <c r="B92" s="5" t="inlineStr">
        <is>
          <t>EBIT Growth 5Y in %</t>
        </is>
      </c>
      <c r="C92" t="n">
        <v>6.55</v>
      </c>
      <c r="D92" t="n">
        <v>9.84</v>
      </c>
      <c r="E92" t="n">
        <v>12.48</v>
      </c>
      <c r="F92" t="n">
        <v>10.57</v>
      </c>
      <c r="G92" t="n">
        <v>18.84</v>
      </c>
      <c r="H92" t="n">
        <v>-30.16</v>
      </c>
      <c r="I92" t="n">
        <v>-64.02</v>
      </c>
      <c r="J92" t="n">
        <v>-70.11</v>
      </c>
      <c r="K92" t="n">
        <v>-67.09</v>
      </c>
      <c r="L92" t="n">
        <v>-75.51000000000001</v>
      </c>
      <c r="M92" t="n">
        <v>-22.39</v>
      </c>
      <c r="N92" t="n">
        <v>10.44</v>
      </c>
      <c r="O92" t="n">
        <v>13.45</v>
      </c>
      <c r="P92" t="n">
        <v>11.41</v>
      </c>
      <c r="Q92" t="n">
        <v>15.74</v>
      </c>
      <c r="R92" t="inlineStr">
        <is>
          <t>-</t>
        </is>
      </c>
      <c r="S92" t="inlineStr">
        <is>
          <t>-</t>
        </is>
      </c>
      <c r="T92" t="inlineStr">
        <is>
          <t>-</t>
        </is>
      </c>
      <c r="U92" t="inlineStr">
        <is>
          <t>-</t>
        </is>
      </c>
    </row>
    <row r="93">
      <c r="A93" s="5" t="inlineStr">
        <is>
          <t>EBIT-Wachstum 10J in %</t>
        </is>
      </c>
      <c r="B93" s="5" t="inlineStr">
        <is>
          <t>EBIT Growth 10Y in %</t>
        </is>
      </c>
      <c r="C93" t="n">
        <v>-11.8</v>
      </c>
      <c r="D93" t="n">
        <v>-27.09</v>
      </c>
      <c r="E93" t="n">
        <v>-28.82</v>
      </c>
      <c r="F93" t="n">
        <v>-28.26</v>
      </c>
      <c r="G93" t="n">
        <v>-28.33</v>
      </c>
      <c r="H93" t="n">
        <v>-26.27</v>
      </c>
      <c r="I93" t="n">
        <v>-26.79</v>
      </c>
      <c r="J93" t="n">
        <v>-28.33</v>
      </c>
      <c r="K93" t="n">
        <v>-27.84</v>
      </c>
      <c r="L93" t="n">
        <v>-29.89</v>
      </c>
      <c r="M93" t="inlineStr">
        <is>
          <t>-</t>
        </is>
      </c>
      <c r="N93" t="inlineStr">
        <is>
          <t>-</t>
        </is>
      </c>
      <c r="O93" t="inlineStr">
        <is>
          <t>-</t>
        </is>
      </c>
      <c r="P93" t="inlineStr">
        <is>
          <t>-</t>
        </is>
      </c>
      <c r="Q93" t="inlineStr">
        <is>
          <t>-</t>
        </is>
      </c>
      <c r="R93" t="inlineStr">
        <is>
          <t>-</t>
        </is>
      </c>
      <c r="S93" t="inlineStr">
        <is>
          <t>-</t>
        </is>
      </c>
      <c r="T93" t="inlineStr">
        <is>
          <t>-</t>
        </is>
      </c>
      <c r="U93" t="inlineStr">
        <is>
          <t>-</t>
        </is>
      </c>
    </row>
    <row r="94">
      <c r="A94" s="5" t="inlineStr">
        <is>
          <t>Op.Cashflow Wachstum 1J in %</t>
        </is>
      </c>
      <c r="B94" s="5" t="inlineStr">
        <is>
          <t>Op.Cashflow Wachstum 1Y in %</t>
        </is>
      </c>
      <c r="C94" t="n">
        <v>-40.43</v>
      </c>
      <c r="D94" t="n">
        <v>-81.28</v>
      </c>
      <c r="E94" t="n">
        <v>190.9</v>
      </c>
      <c r="F94" t="n">
        <v>8.84</v>
      </c>
      <c r="G94" t="n">
        <v>10.1</v>
      </c>
      <c r="H94" t="n">
        <v>-31.44</v>
      </c>
      <c r="I94" t="n">
        <v>204.21</v>
      </c>
      <c r="J94" t="n">
        <v>-21.31</v>
      </c>
      <c r="K94" t="n">
        <v>11.67</v>
      </c>
      <c r="L94" t="n">
        <v>306.85</v>
      </c>
      <c r="M94" t="n">
        <v>-6.01</v>
      </c>
      <c r="N94" t="n">
        <v>-72.52</v>
      </c>
      <c r="O94" t="n">
        <v>-62.31</v>
      </c>
      <c r="P94" t="n">
        <v>61.87</v>
      </c>
      <c r="Q94" t="n">
        <v>240.69</v>
      </c>
      <c r="R94" t="n">
        <v>11.48</v>
      </c>
      <c r="S94" t="n">
        <v>75.95999999999999</v>
      </c>
      <c r="T94" t="n">
        <v>27.61</v>
      </c>
      <c r="U94" t="n">
        <v>-8.43</v>
      </c>
    </row>
    <row r="95">
      <c r="A95" s="5" t="inlineStr">
        <is>
          <t>Op.Cashflow Wachstum 3J in %</t>
        </is>
      </c>
      <c r="B95" s="5" t="inlineStr">
        <is>
          <t>Op.Cashflow Wachstum 3Y in %</t>
        </is>
      </c>
      <c r="C95" t="n">
        <v>23.06</v>
      </c>
      <c r="D95" t="n">
        <v>39.49</v>
      </c>
      <c r="E95" t="n">
        <v>69.95</v>
      </c>
      <c r="F95" t="n">
        <v>-4.17</v>
      </c>
      <c r="G95" t="n">
        <v>60.96</v>
      </c>
      <c r="H95" t="n">
        <v>50.49</v>
      </c>
      <c r="I95" t="n">
        <v>64.86</v>
      </c>
      <c r="J95" t="n">
        <v>99.06999999999999</v>
      </c>
      <c r="K95" t="n">
        <v>104.17</v>
      </c>
      <c r="L95" t="n">
        <v>76.11</v>
      </c>
      <c r="M95" t="n">
        <v>-46.95</v>
      </c>
      <c r="N95" t="n">
        <v>-24.32</v>
      </c>
      <c r="O95" t="n">
        <v>80.08</v>
      </c>
      <c r="P95" t="n">
        <v>104.68</v>
      </c>
      <c r="Q95" t="n">
        <v>109.38</v>
      </c>
      <c r="R95" t="n">
        <v>38.35</v>
      </c>
      <c r="S95" t="n">
        <v>31.71</v>
      </c>
      <c r="T95" t="inlineStr">
        <is>
          <t>-</t>
        </is>
      </c>
      <c r="U95" t="inlineStr">
        <is>
          <t>-</t>
        </is>
      </c>
    </row>
    <row r="96">
      <c r="A96" s="5" t="inlineStr">
        <is>
          <t>Op.Cashflow Wachstum 5J in %</t>
        </is>
      </c>
      <c r="B96" s="5" t="inlineStr">
        <is>
          <t>Op.Cashflow Wachstum 5Y in %</t>
        </is>
      </c>
      <c r="C96" t="n">
        <v>17.63</v>
      </c>
      <c r="D96" t="n">
        <v>19.42</v>
      </c>
      <c r="E96" t="n">
        <v>76.52</v>
      </c>
      <c r="F96" t="n">
        <v>34.08</v>
      </c>
      <c r="G96" t="n">
        <v>34.65</v>
      </c>
      <c r="H96" t="n">
        <v>94</v>
      </c>
      <c r="I96" t="n">
        <v>99.08</v>
      </c>
      <c r="J96" t="n">
        <v>43.74</v>
      </c>
      <c r="K96" t="n">
        <v>35.54</v>
      </c>
      <c r="L96" t="n">
        <v>45.58</v>
      </c>
      <c r="M96" t="n">
        <v>32.34</v>
      </c>
      <c r="N96" t="n">
        <v>35.84</v>
      </c>
      <c r="O96" t="n">
        <v>65.54000000000001</v>
      </c>
      <c r="P96" t="n">
        <v>83.52</v>
      </c>
      <c r="Q96" t="n">
        <v>69.45999999999999</v>
      </c>
      <c r="R96" t="inlineStr">
        <is>
          <t>-</t>
        </is>
      </c>
      <c r="S96" t="inlineStr">
        <is>
          <t>-</t>
        </is>
      </c>
      <c r="T96" t="inlineStr">
        <is>
          <t>-</t>
        </is>
      </c>
      <c r="U96" t="inlineStr">
        <is>
          <t>-</t>
        </is>
      </c>
    </row>
    <row r="97">
      <c r="A97" s="5" t="inlineStr">
        <is>
          <t>Op.Cashflow Wachstum 10J in %</t>
        </is>
      </c>
      <c r="B97" s="5" t="inlineStr">
        <is>
          <t>Op.Cashflow Wachstum 10Y in %</t>
        </is>
      </c>
      <c r="C97" t="n">
        <v>55.81</v>
      </c>
      <c r="D97" t="n">
        <v>59.25</v>
      </c>
      <c r="E97" t="n">
        <v>60.13</v>
      </c>
      <c r="F97" t="n">
        <v>34.81</v>
      </c>
      <c r="G97" t="n">
        <v>40.11</v>
      </c>
      <c r="H97" t="n">
        <v>63.17</v>
      </c>
      <c r="I97" t="n">
        <v>67.45999999999999</v>
      </c>
      <c r="J97" t="n">
        <v>54.64</v>
      </c>
      <c r="K97" t="n">
        <v>59.53</v>
      </c>
      <c r="L97" t="n">
        <v>57.52</v>
      </c>
      <c r="M97" t="inlineStr">
        <is>
          <t>-</t>
        </is>
      </c>
      <c r="N97" t="inlineStr">
        <is>
          <t>-</t>
        </is>
      </c>
      <c r="O97" t="inlineStr">
        <is>
          <t>-</t>
        </is>
      </c>
      <c r="P97" t="inlineStr">
        <is>
          <t>-</t>
        </is>
      </c>
      <c r="Q97" t="inlineStr">
        <is>
          <t>-</t>
        </is>
      </c>
      <c r="R97" t="inlineStr">
        <is>
          <t>-</t>
        </is>
      </c>
      <c r="S97" t="inlineStr">
        <is>
          <t>-</t>
        </is>
      </c>
      <c r="T97" t="inlineStr">
        <is>
          <t>-</t>
        </is>
      </c>
      <c r="U97" t="inlineStr">
        <is>
          <t>-</t>
        </is>
      </c>
    </row>
    <row r="98">
      <c r="A98" s="5" t="inlineStr">
        <is>
          <t>Working Capital in Mio</t>
        </is>
      </c>
      <c r="B98" s="5" t="inlineStr">
        <is>
          <t>Working Capital in M</t>
        </is>
      </c>
      <c r="C98" t="n">
        <v>780.4</v>
      </c>
      <c r="D98" t="n">
        <v>755</v>
      </c>
      <c r="E98" t="n">
        <v>596.4</v>
      </c>
      <c r="F98" t="n">
        <v>511.1</v>
      </c>
      <c r="G98" t="n">
        <v>472.2</v>
      </c>
      <c r="H98" t="n">
        <v>533.8</v>
      </c>
      <c r="I98" t="n">
        <v>422.2</v>
      </c>
      <c r="J98" t="n">
        <v>506.8</v>
      </c>
      <c r="K98" t="n">
        <v>428.8</v>
      </c>
      <c r="L98" t="n">
        <v>494.1</v>
      </c>
      <c r="M98" t="n">
        <v>463.9</v>
      </c>
      <c r="N98" t="n">
        <v>419.5</v>
      </c>
      <c r="O98" t="n">
        <v>384</v>
      </c>
      <c r="P98" t="n">
        <v>338</v>
      </c>
      <c r="Q98" t="n">
        <v>309.6</v>
      </c>
      <c r="R98" t="inlineStr">
        <is>
          <t>-</t>
        </is>
      </c>
      <c r="S98" t="inlineStr">
        <is>
          <t>-</t>
        </is>
      </c>
      <c r="T98" t="inlineStr">
        <is>
          <t>-</t>
        </is>
      </c>
      <c r="U98" t="inlineStr">
        <is>
          <t>-</t>
        </is>
      </c>
      <c r="V98" t="inlineStr">
        <is>
          <t>-</t>
        </is>
      </c>
    </row>
  </sheetData>
  <pageMargins bottom="1" footer="0.5" header="0.5" left="0.75" right="0.75" top="1"/>
</worksheet>
</file>

<file path=xl/worksheets/sheet36.xml><?xml version="1.0" encoding="utf-8"?>
<worksheet xmlns="http://schemas.openxmlformats.org/spreadsheetml/2006/main">
  <sheetPr>
    <outlinePr summaryBelow="1" summaryRight="1"/>
    <pageSetUpPr/>
  </sheetPr>
  <dimension ref="A1:Q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10"/>
    <col customWidth="1" max="16" min="16" width="19"/>
    <col customWidth="1" max="17" min="17" width="10"/>
  </cols>
  <sheetData>
    <row r="1">
      <c r="A1" s="1" t="inlineStr">
        <is>
          <t xml:space="preserve">KL%C3%B6CKNER </t>
        </is>
      </c>
      <c r="B1" s="2" t="inlineStr">
        <is>
          <t>WKN: KC0100  ISIN: DE000KC01000  Symbol:KCO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1906</t>
        </is>
      </c>
      <c r="C4" s="5" t="inlineStr">
        <is>
          <t>Telefon / Phone</t>
        </is>
      </c>
      <c r="D4" s="5" t="inlineStr"/>
      <c r="E4" t="inlineStr">
        <is>
          <t>+49-203-307-0</t>
        </is>
      </c>
      <c r="G4" t="inlineStr">
        <is>
          <t>10.03.2020</t>
        </is>
      </c>
      <c r="H4" t="inlineStr">
        <is>
          <t>Publication Of Annual Report</t>
        </is>
      </c>
      <c r="J4" t="inlineStr">
        <is>
          <t>Swoctem GmbH</t>
        </is>
      </c>
      <c r="L4" t="inlineStr">
        <is>
          <t>25,25%</t>
        </is>
      </c>
    </row>
    <row r="5">
      <c r="A5" s="5" t="inlineStr">
        <is>
          <t>Ticker</t>
        </is>
      </c>
      <c r="B5" t="inlineStr">
        <is>
          <t>KCO</t>
        </is>
      </c>
      <c r="C5" s="5" t="inlineStr">
        <is>
          <t>Fax</t>
        </is>
      </c>
      <c r="D5" s="5" t="inlineStr"/>
      <c r="E5" t="inlineStr">
        <is>
          <t>+49-203-307-5000</t>
        </is>
      </c>
      <c r="G5" t="inlineStr">
        <is>
          <t>04.05.2020</t>
        </is>
      </c>
      <c r="H5" t="inlineStr">
        <is>
          <t>Result Q1</t>
        </is>
      </c>
      <c r="J5" t="inlineStr">
        <is>
          <t>Franklin Mutual Series Funds</t>
        </is>
      </c>
      <c r="L5" t="inlineStr">
        <is>
          <t>3,07%</t>
        </is>
      </c>
    </row>
    <row r="6">
      <c r="A6" s="5" t="inlineStr">
        <is>
          <t>Gelistet Seit / Listed Since</t>
        </is>
      </c>
      <c r="B6" t="inlineStr">
        <is>
          <t>28.06.2006</t>
        </is>
      </c>
      <c r="C6" s="5" t="inlineStr">
        <is>
          <t>Internet</t>
        </is>
      </c>
      <c r="D6" s="5" t="inlineStr"/>
      <c r="E6" t="inlineStr">
        <is>
          <t>http://is.gd/WMIqNM</t>
        </is>
      </c>
      <c r="G6" t="inlineStr">
        <is>
          <t>20.05.2020</t>
        </is>
      </c>
      <c r="H6" t="inlineStr">
        <is>
          <t>Annual General Meeting</t>
        </is>
      </c>
      <c r="J6" t="inlineStr">
        <is>
          <t>Franklin Mutual Advisers LLC</t>
        </is>
      </c>
      <c r="L6" t="inlineStr">
        <is>
          <t>5,00%</t>
        </is>
      </c>
    </row>
    <row r="7">
      <c r="A7" s="5" t="inlineStr">
        <is>
          <t>Nominalwert / Nominal Value</t>
        </is>
      </c>
      <c r="B7" t="inlineStr">
        <is>
          <t>-</t>
        </is>
      </c>
      <c r="C7" s="5" t="inlineStr">
        <is>
          <t>E-Mail</t>
        </is>
      </c>
      <c r="D7" s="5" t="inlineStr"/>
      <c r="E7" t="inlineStr">
        <is>
          <t>info@kloeckner.com</t>
        </is>
      </c>
      <c r="G7" t="inlineStr">
        <is>
          <t>14.08.2020</t>
        </is>
      </c>
      <c r="H7" t="inlineStr">
        <is>
          <t>Score Half Year</t>
        </is>
      </c>
      <c r="J7" t="inlineStr">
        <is>
          <t>Claas Edmund Daun</t>
        </is>
      </c>
      <c r="L7" t="inlineStr">
        <is>
          <t>3,05%</t>
        </is>
      </c>
    </row>
    <row r="8">
      <c r="A8" s="5" t="inlineStr">
        <is>
          <t>Land / Country</t>
        </is>
      </c>
      <c r="B8" t="inlineStr">
        <is>
          <t>Deutschland</t>
        </is>
      </c>
      <c r="C8" s="5" t="inlineStr">
        <is>
          <t>Inv. Relations Telefon / Phone</t>
        </is>
      </c>
      <c r="D8" s="5" t="inlineStr"/>
      <c r="E8" t="inlineStr">
        <is>
          <t>+49-203-307-2295</t>
        </is>
      </c>
      <c r="G8" t="inlineStr">
        <is>
          <t>03.11.2020</t>
        </is>
      </c>
      <c r="H8" t="inlineStr">
        <is>
          <t>Q3 Earnings</t>
        </is>
      </c>
      <c r="J8" t="inlineStr">
        <is>
          <t>Dimensional Holdings Inc.</t>
        </is>
      </c>
      <c r="L8" t="inlineStr">
        <is>
          <t>3,14%</t>
        </is>
      </c>
    </row>
    <row r="9">
      <c r="A9" s="5" t="inlineStr">
        <is>
          <t>Währung / Currency</t>
        </is>
      </c>
      <c r="B9" t="inlineStr">
        <is>
          <t>EUR</t>
        </is>
      </c>
      <c r="C9" s="5" t="inlineStr">
        <is>
          <t>Inv. Relations E-Mail</t>
        </is>
      </c>
      <c r="D9" s="5" t="inlineStr"/>
      <c r="E9" t="inlineStr">
        <is>
          <t>ir@kloeckner.com</t>
        </is>
      </c>
      <c r="J9" t="inlineStr">
        <is>
          <t>Freefloat</t>
        </is>
      </c>
      <c r="L9" t="inlineStr">
        <is>
          <t>60,49%</t>
        </is>
      </c>
    </row>
    <row r="10">
      <c r="A10" s="5" t="inlineStr">
        <is>
          <t>Branche / Industry</t>
        </is>
      </c>
      <c r="B10" t="inlineStr">
        <is>
          <t>Iron / Steel Industry</t>
        </is>
      </c>
      <c r="C10" s="5" t="inlineStr">
        <is>
          <t>Kontaktperson / Contact Person</t>
        </is>
      </c>
      <c r="D10" s="5" t="inlineStr"/>
      <c r="E10" t="inlineStr">
        <is>
          <t>Felix Schmitz</t>
        </is>
      </c>
    </row>
    <row r="11">
      <c r="A11" s="5" t="inlineStr">
        <is>
          <t>Sektor / Sector</t>
        </is>
      </c>
      <c r="B11" t="inlineStr">
        <is>
          <t>Industry</t>
        </is>
      </c>
    </row>
    <row r="12">
      <c r="A12" s="5" t="inlineStr">
        <is>
          <t>Typ / Genre</t>
        </is>
      </c>
      <c r="B12" t="inlineStr">
        <is>
          <t>Namensaktie</t>
        </is>
      </c>
    </row>
    <row r="13">
      <c r="A13" s="5" t="inlineStr">
        <is>
          <t>Adresse / Address</t>
        </is>
      </c>
      <c r="B13" t="inlineStr">
        <is>
          <t>Klöckner &amp; Co SEAm Silberpalais 1  D-47057 Duisburg</t>
        </is>
      </c>
    </row>
    <row r="14">
      <c r="A14" s="5" t="inlineStr">
        <is>
          <t>Management</t>
        </is>
      </c>
      <c r="B14" t="inlineStr">
        <is>
          <t>Gisbert Rühl, Dr. Oliver Falk, John Ganem</t>
        </is>
      </c>
    </row>
    <row r="15">
      <c r="A15" s="5" t="inlineStr">
        <is>
          <t>Aufsichtsrat / Board</t>
        </is>
      </c>
      <c r="B15" t="inlineStr">
        <is>
          <t>Prof. Dr. Dieter H. Vogel, Dr. Ralph Heck, Prof. Dr. Tobias Kollmann, Prof. Dr. Karl-Ulrich Köhler, Dr. Friedhelm Loh, Ute Wolf</t>
        </is>
      </c>
    </row>
    <row r="16">
      <c r="A16" s="5" t="inlineStr">
        <is>
          <t>Beschreibung</t>
        </is>
      </c>
      <c r="B16" t="inlineStr">
        <is>
          <t>Die Klöckner &amp; Co SE ist einer der größten produzentenunabhängigen Stahl- und Metalldistributeure im Gesamtmarkt Europa und Nordamerika. Das Hauptgeschäft der Gesellschaft liegt in der lagerhaltenden Distribution von Stahlprodukten und NE-Metallen (Nicht-Eisen-Metallen) sowie dem Betrieb von Stahl-Service-Centern. Zusätzlich werden kundenspezifische Anarbeitungsdienstleistungen wie Sägen, Plasma- und Brennschneiden, Sandstrahlen, Primern und Biegen angeboten. Kunden der Klöckner &amp; Co Gruppe sind überwiegend kleinere und mittelständische Unternehmen verschiedener Industriezweige wie Automobilindustrie, Bauindustrie, Maschinen- und Anlagenbau, Apparatebau sowie Firmen aus dem verarbeitenden Gewerbe. Copyright 2014 FINANCE BASE AG</t>
        </is>
      </c>
    </row>
    <row r="17">
      <c r="A17" s="5" t="inlineStr">
        <is>
          <t>Profile</t>
        </is>
      </c>
      <c r="B17" t="inlineStr">
        <is>
          <t>Klöckner &amp; Co SE is the largest producer-independent steel and metal distributors in the overall market of Europe and North America. The main business of the Company is the stockholding and distribution of steel products and non-ferrous metals (non-ferrous metals) as well as the operation of steel service centers. In addition, customer-specific processing services such as sawing, plasma and flame cutting, sandblasting, priming and bending are offered. Customers of the Klöckner &amp; Co Group are predominantly small and medium companies of various industries such as automotive, construction, mechanical engineering, apparatus and companies from the manufacturing sector.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row>
    <row r="20">
      <c r="A20" s="5" t="inlineStr">
        <is>
          <t>Umsatz</t>
        </is>
      </c>
      <c r="B20" s="5" t="inlineStr">
        <is>
          <t>Revenue</t>
        </is>
      </c>
      <c r="C20" t="n">
        <v>6315</v>
      </c>
      <c r="D20" t="n">
        <v>6791</v>
      </c>
      <c r="E20" t="n">
        <v>6292</v>
      </c>
      <c r="F20" t="n">
        <v>5730</v>
      </c>
      <c r="G20" t="n">
        <v>6444</v>
      </c>
      <c r="H20" t="n">
        <v>6504</v>
      </c>
      <c r="I20" t="n">
        <v>6378</v>
      </c>
      <c r="J20" t="n">
        <v>7388</v>
      </c>
      <c r="K20" t="n">
        <v>7095</v>
      </c>
      <c r="L20" t="n">
        <v>5198</v>
      </c>
      <c r="M20" t="n">
        <v>3861</v>
      </c>
      <c r="N20" t="n">
        <v>6750</v>
      </c>
      <c r="O20" t="n">
        <v>6274</v>
      </c>
      <c r="P20" t="n">
        <v>5533</v>
      </c>
      <c r="Q20" t="n">
        <v>3969</v>
      </c>
    </row>
    <row r="21">
      <c r="A21" s="5" t="inlineStr">
        <is>
          <t>Operatives Ergebnis (EBIT)</t>
        </is>
      </c>
      <c r="B21" s="5" t="inlineStr">
        <is>
          <t>EBIT Earning Before Interest &amp; Tax</t>
        </is>
      </c>
      <c r="C21" t="n">
        <v>1.7</v>
      </c>
      <c r="D21" t="n">
        <v>141.5</v>
      </c>
      <c r="E21" t="n">
        <v>129.8</v>
      </c>
      <c r="F21" t="n">
        <v>85.40000000000001</v>
      </c>
      <c r="G21" t="n">
        <v>-350.2</v>
      </c>
      <c r="H21" t="n">
        <v>98.3</v>
      </c>
      <c r="I21" t="n">
        <v>-5.9</v>
      </c>
      <c r="J21" t="n">
        <v>-103</v>
      </c>
      <c r="K21" t="n">
        <v>111.1</v>
      </c>
      <c r="L21" t="n">
        <v>152</v>
      </c>
      <c r="M21" t="n">
        <v>-178.1</v>
      </c>
      <c r="N21" t="n">
        <v>533</v>
      </c>
      <c r="O21" t="n">
        <v>305.3</v>
      </c>
      <c r="P21" t="n">
        <v>336.8</v>
      </c>
      <c r="Q21" t="n">
        <v>235.7</v>
      </c>
    </row>
    <row r="22">
      <c r="A22" s="5" t="inlineStr">
        <is>
          <t>Finanzergebnis</t>
        </is>
      </c>
      <c r="B22" s="5" t="inlineStr">
        <is>
          <t>Financial Result</t>
        </is>
      </c>
      <c r="C22" t="n">
        <v>-40.7</v>
      </c>
      <c r="D22" t="n">
        <v>-34.6</v>
      </c>
      <c r="E22" t="n">
        <v>-33.3</v>
      </c>
      <c r="F22" t="n">
        <v>-33.4</v>
      </c>
      <c r="G22" t="n">
        <v>-49</v>
      </c>
      <c r="H22" t="n">
        <v>-59.5</v>
      </c>
      <c r="I22" t="n">
        <v>-72.8</v>
      </c>
      <c r="J22" t="n">
        <v>-75.5</v>
      </c>
      <c r="K22" t="n">
        <v>-84.2</v>
      </c>
      <c r="L22" t="n">
        <v>-67.7</v>
      </c>
      <c r="M22" t="n">
        <v>-61.7</v>
      </c>
      <c r="N22" t="n">
        <v>-69.8</v>
      </c>
      <c r="O22" t="n">
        <v>-95.7</v>
      </c>
      <c r="P22" t="n">
        <v>-63.8</v>
      </c>
      <c r="Q22" t="n">
        <v>-84.7</v>
      </c>
    </row>
    <row r="23">
      <c r="A23" s="5" t="inlineStr">
        <is>
          <t>Ergebnis vor Steuer (EBT)</t>
        </is>
      </c>
      <c r="B23" s="5" t="inlineStr">
        <is>
          <t>EBT Earning Before Tax</t>
        </is>
      </c>
      <c r="C23" t="n">
        <v>-39</v>
      </c>
      <c r="D23" t="n">
        <v>106.9</v>
      </c>
      <c r="E23" t="n">
        <v>96.5</v>
      </c>
      <c r="F23" t="n">
        <v>52</v>
      </c>
      <c r="G23" t="n">
        <v>-399.2</v>
      </c>
      <c r="H23" t="n">
        <v>38.8</v>
      </c>
      <c r="I23" t="n">
        <v>-78.7</v>
      </c>
      <c r="J23" t="n">
        <v>-178.5</v>
      </c>
      <c r="K23" t="n">
        <v>26.9</v>
      </c>
      <c r="L23" t="n">
        <v>84.3</v>
      </c>
      <c r="M23" t="n">
        <v>-239.8</v>
      </c>
      <c r="N23" t="n">
        <v>463.2</v>
      </c>
      <c r="O23" t="n">
        <v>209.6</v>
      </c>
      <c r="P23" t="n">
        <v>273</v>
      </c>
      <c r="Q23" t="n">
        <v>151</v>
      </c>
    </row>
    <row r="24">
      <c r="A24" s="5" t="inlineStr">
        <is>
          <t>Steuern auf Einkommen und Ertrag</t>
        </is>
      </c>
      <c r="B24" s="5" t="inlineStr">
        <is>
          <t>Taxes on income and earnings</t>
        </is>
      </c>
      <c r="C24" t="n">
        <v>15.8</v>
      </c>
      <c r="D24" t="n">
        <v>38.3</v>
      </c>
      <c r="E24" t="n">
        <v>-5.7</v>
      </c>
      <c r="F24" t="n">
        <v>14</v>
      </c>
      <c r="G24" t="n">
        <v>-50.4</v>
      </c>
      <c r="H24" t="n">
        <v>16.7</v>
      </c>
      <c r="I24" t="n">
        <v>11.5</v>
      </c>
      <c r="J24" t="n">
        <v>19.1</v>
      </c>
      <c r="K24" t="n">
        <v>16.5</v>
      </c>
      <c r="L24" t="n">
        <v>4.1</v>
      </c>
      <c r="M24" t="n">
        <v>-54.2</v>
      </c>
      <c r="N24" t="n">
        <v>79.3</v>
      </c>
      <c r="O24" t="n">
        <v>53.6</v>
      </c>
      <c r="P24" t="n">
        <v>38.4</v>
      </c>
      <c r="Q24" t="n">
        <v>15.9</v>
      </c>
    </row>
    <row r="25">
      <c r="A25" s="5" t="inlineStr">
        <is>
          <t>Ergebnis nach Steuer</t>
        </is>
      </c>
      <c r="B25" s="5" t="inlineStr">
        <is>
          <t>Earnings after tax</t>
        </is>
      </c>
      <c r="C25" t="n">
        <v>-54.9</v>
      </c>
      <c r="D25" t="n">
        <v>68.7</v>
      </c>
      <c r="E25" t="n">
        <v>102.3</v>
      </c>
      <c r="F25" t="n">
        <v>38</v>
      </c>
      <c r="G25" t="n">
        <v>-348.8</v>
      </c>
      <c r="H25" t="n">
        <v>22.2</v>
      </c>
      <c r="I25" t="n">
        <v>-90.2</v>
      </c>
      <c r="J25" t="n">
        <v>-197.6</v>
      </c>
      <c r="K25" t="n">
        <v>10.4</v>
      </c>
      <c r="L25" t="n">
        <v>80.2</v>
      </c>
      <c r="M25" t="n">
        <v>-185.7</v>
      </c>
      <c r="N25" t="n">
        <v>384</v>
      </c>
      <c r="O25" t="n">
        <v>156.1</v>
      </c>
      <c r="P25" t="n">
        <v>234.6</v>
      </c>
      <c r="Q25" t="n">
        <v>135</v>
      </c>
    </row>
    <row r="26">
      <c r="A26" s="5" t="inlineStr">
        <is>
          <t>Minderheitenanteil</t>
        </is>
      </c>
      <c r="B26" s="5" t="inlineStr">
        <is>
          <t>Minority Share</t>
        </is>
      </c>
      <c r="C26" t="n">
        <v>-1.3</v>
      </c>
      <c r="D26" t="n">
        <v>-0.9</v>
      </c>
      <c r="E26" t="n">
        <v>-1.1</v>
      </c>
      <c r="F26" t="n">
        <v>-1.2</v>
      </c>
      <c r="G26" t="n">
        <v>2.1</v>
      </c>
      <c r="H26" t="n">
        <v>0.2</v>
      </c>
      <c r="I26" t="n">
        <v>5.6</v>
      </c>
      <c r="J26" t="n">
        <v>2.7</v>
      </c>
      <c r="K26" t="n">
        <v>1.2</v>
      </c>
      <c r="L26" t="n">
        <v>-2.7</v>
      </c>
      <c r="M26" t="n">
        <v>-2.8</v>
      </c>
      <c r="N26" t="n">
        <v>14.2</v>
      </c>
      <c r="O26" t="n">
        <v>-22.7</v>
      </c>
      <c r="P26" t="n">
        <v>-28.4</v>
      </c>
      <c r="Q26" t="n">
        <v>-14</v>
      </c>
    </row>
    <row r="27">
      <c r="A27" s="5" t="inlineStr">
        <is>
          <t>Jahresüberschuss/-fehlbetrag</t>
        </is>
      </c>
      <c r="B27" s="5" t="inlineStr">
        <is>
          <t>Net Profit</t>
        </is>
      </c>
      <c r="C27" t="n">
        <v>-56.2</v>
      </c>
      <c r="D27" t="n">
        <v>67.8</v>
      </c>
      <c r="E27" t="n">
        <v>101.1</v>
      </c>
      <c r="F27" t="n">
        <v>36.8</v>
      </c>
      <c r="G27" t="n">
        <v>-346.7</v>
      </c>
      <c r="H27" t="n">
        <v>22.3</v>
      </c>
      <c r="I27" t="n">
        <v>-84.59999999999999</v>
      </c>
      <c r="J27" t="n">
        <v>-194.9</v>
      </c>
      <c r="K27" t="n">
        <v>11.6</v>
      </c>
      <c r="L27" t="n">
        <v>77.5</v>
      </c>
      <c r="M27" t="n">
        <v>-188.5</v>
      </c>
      <c r="N27" t="n">
        <v>398.1</v>
      </c>
      <c r="O27" t="n">
        <v>133.4</v>
      </c>
      <c r="P27" t="n">
        <v>206.2</v>
      </c>
      <c r="Q27" t="n">
        <v>121</v>
      </c>
    </row>
    <row r="28">
      <c r="A28" s="5" t="inlineStr">
        <is>
          <t>Summe Umlaufvermögen</t>
        </is>
      </c>
      <c r="B28" s="5" t="inlineStr">
        <is>
          <t>Current Assets</t>
        </is>
      </c>
      <c r="C28" t="n">
        <v>1949</v>
      </c>
      <c r="D28" t="n">
        <v>2229</v>
      </c>
      <c r="E28" t="n">
        <v>2052</v>
      </c>
      <c r="F28" t="n">
        <v>2000</v>
      </c>
      <c r="G28" t="n">
        <v>1896</v>
      </c>
      <c r="H28" t="n">
        <v>2526</v>
      </c>
      <c r="I28" t="n">
        <v>2618</v>
      </c>
      <c r="J28" t="n">
        <v>2773</v>
      </c>
      <c r="K28" t="n">
        <v>3411</v>
      </c>
      <c r="L28" t="n">
        <v>2635</v>
      </c>
      <c r="M28" t="n">
        <v>2001</v>
      </c>
      <c r="N28" t="n">
        <v>2272</v>
      </c>
      <c r="O28" t="n">
        <v>2231</v>
      </c>
      <c r="P28" t="n">
        <v>1972</v>
      </c>
      <c r="Q28" t="n">
        <v>1661</v>
      </c>
    </row>
    <row r="29">
      <c r="A29" s="5" t="inlineStr">
        <is>
          <t>Summe Anlagevermögen</t>
        </is>
      </c>
      <c r="B29" s="5" t="inlineStr">
        <is>
          <t>Fixed Assets</t>
        </is>
      </c>
      <c r="C29" t="n">
        <v>967.5</v>
      </c>
      <c r="D29" t="n">
        <v>832.3</v>
      </c>
      <c r="E29" t="n">
        <v>834.5</v>
      </c>
      <c r="F29" t="n">
        <v>897</v>
      </c>
      <c r="G29" t="n">
        <v>945.4</v>
      </c>
      <c r="H29" t="n">
        <v>1103</v>
      </c>
      <c r="I29" t="n">
        <v>976.8</v>
      </c>
      <c r="J29" t="n">
        <v>1132</v>
      </c>
      <c r="K29" t="n">
        <v>1295</v>
      </c>
      <c r="L29" t="n">
        <v>856</v>
      </c>
      <c r="M29" t="n">
        <v>712</v>
      </c>
      <c r="N29" t="n">
        <v>803</v>
      </c>
      <c r="O29" t="n">
        <v>735.5</v>
      </c>
      <c r="P29" t="n">
        <v>579.5</v>
      </c>
      <c r="Q29" t="n">
        <v>595.4</v>
      </c>
    </row>
    <row r="30">
      <c r="A30" s="5" t="inlineStr">
        <is>
          <t>Summe Aktiva</t>
        </is>
      </c>
      <c r="B30" s="5" t="inlineStr">
        <is>
          <t>Total Assets</t>
        </is>
      </c>
      <c r="C30" t="n">
        <v>2916</v>
      </c>
      <c r="D30" t="n">
        <v>3061</v>
      </c>
      <c r="E30" t="n">
        <v>2886</v>
      </c>
      <c r="F30" t="n">
        <v>2897</v>
      </c>
      <c r="G30" t="n">
        <v>2841</v>
      </c>
      <c r="H30" t="n">
        <v>3629</v>
      </c>
      <c r="I30" t="n">
        <v>3595</v>
      </c>
      <c r="J30" t="n">
        <v>3905</v>
      </c>
      <c r="K30" t="n">
        <v>4706</v>
      </c>
      <c r="L30" t="n">
        <v>3491</v>
      </c>
      <c r="M30" t="n">
        <v>2713</v>
      </c>
      <c r="N30" t="n">
        <v>3075</v>
      </c>
      <c r="O30" t="n">
        <v>2966</v>
      </c>
      <c r="P30" t="n">
        <v>2552</v>
      </c>
      <c r="Q30" t="n">
        <v>2256</v>
      </c>
    </row>
    <row r="31">
      <c r="A31" s="5" t="inlineStr">
        <is>
          <t>Summe kurzfristiges Fremdkapital</t>
        </is>
      </c>
      <c r="B31" s="5" t="inlineStr">
        <is>
          <t>Short-Term Debt</t>
        </is>
      </c>
      <c r="C31" t="n">
        <v>825.6</v>
      </c>
      <c r="D31" t="n">
        <v>956.2</v>
      </c>
      <c r="E31" t="n">
        <v>912.3</v>
      </c>
      <c r="F31" t="n">
        <v>800</v>
      </c>
      <c r="G31" t="n">
        <v>921</v>
      </c>
      <c r="H31" t="n">
        <v>1199</v>
      </c>
      <c r="I31" t="n">
        <v>1072</v>
      </c>
      <c r="J31" t="n">
        <v>994.3</v>
      </c>
      <c r="K31" t="n">
        <v>1337</v>
      </c>
      <c r="L31" t="n">
        <v>839.2</v>
      </c>
      <c r="M31" t="n">
        <v>662.7</v>
      </c>
      <c r="N31" t="n">
        <v>825.8</v>
      </c>
      <c r="O31" t="n">
        <v>969.1</v>
      </c>
      <c r="P31" t="n">
        <v>1009</v>
      </c>
      <c r="Q31" t="n">
        <v>1012</v>
      </c>
    </row>
    <row r="32">
      <c r="A32" s="5" t="inlineStr">
        <is>
          <t>Summe langfristiges Fremdkapital</t>
        </is>
      </c>
      <c r="B32" s="5" t="inlineStr">
        <is>
          <t>Long-Term Debt</t>
        </is>
      </c>
      <c r="C32" t="n">
        <v>908.1</v>
      </c>
      <c r="D32" t="n">
        <v>823.5</v>
      </c>
      <c r="E32" t="n">
        <v>771.7</v>
      </c>
      <c r="F32" t="n">
        <v>948.6</v>
      </c>
      <c r="G32" t="n">
        <v>806.9</v>
      </c>
      <c r="H32" t="n">
        <v>1001</v>
      </c>
      <c r="I32" t="n">
        <v>1077</v>
      </c>
      <c r="J32" t="n">
        <v>1276</v>
      </c>
      <c r="K32" t="n">
        <v>1525</v>
      </c>
      <c r="L32" t="n">
        <v>1361</v>
      </c>
      <c r="M32" t="n">
        <v>926.8</v>
      </c>
      <c r="N32" t="n">
        <v>1175</v>
      </c>
      <c r="O32" t="n">
        <v>1152</v>
      </c>
      <c r="P32" t="n">
        <v>743.6</v>
      </c>
      <c r="Q32" t="n">
        <v>921</v>
      </c>
    </row>
    <row r="33">
      <c r="A33" s="5" t="inlineStr">
        <is>
          <t>Summe Fremdkapital</t>
        </is>
      </c>
      <c r="B33" s="5" t="inlineStr">
        <is>
          <t>Total Liabilities</t>
        </is>
      </c>
      <c r="C33" t="n">
        <v>1734</v>
      </c>
      <c r="D33" t="n">
        <v>1780</v>
      </c>
      <c r="E33" t="n">
        <v>1684</v>
      </c>
      <c r="F33" t="n">
        <v>1749</v>
      </c>
      <c r="G33" t="n">
        <v>1728</v>
      </c>
      <c r="H33" t="n">
        <v>2200</v>
      </c>
      <c r="I33" t="n">
        <v>2149</v>
      </c>
      <c r="J33" t="n">
        <v>2270</v>
      </c>
      <c r="K33" t="n">
        <v>2863</v>
      </c>
      <c r="L33" t="n">
        <v>2201</v>
      </c>
      <c r="M33" t="n">
        <v>1590</v>
      </c>
      <c r="N33" t="n">
        <v>2001</v>
      </c>
      <c r="O33" t="n">
        <v>2121</v>
      </c>
      <c r="P33" t="n">
        <v>1752</v>
      </c>
      <c r="Q33" t="n">
        <v>1933</v>
      </c>
    </row>
    <row r="34">
      <c r="A34" s="5" t="inlineStr">
        <is>
          <t>Minderheitenanteil</t>
        </is>
      </c>
      <c r="B34" s="5" t="inlineStr">
        <is>
          <t>Minority Share</t>
        </is>
      </c>
      <c r="C34" t="n">
        <v>6.9</v>
      </c>
      <c r="D34" t="n">
        <v>6.3</v>
      </c>
      <c r="E34" t="n">
        <v>6.2</v>
      </c>
      <c r="F34" t="n">
        <v>8.800000000000001</v>
      </c>
      <c r="G34" t="n">
        <v>8.6</v>
      </c>
      <c r="H34" t="n">
        <v>14</v>
      </c>
      <c r="I34" t="n">
        <v>15.9</v>
      </c>
      <c r="J34" t="n">
        <v>23</v>
      </c>
      <c r="K34" t="n">
        <v>28.5</v>
      </c>
      <c r="L34" t="n">
        <v>15.1</v>
      </c>
      <c r="M34" t="n">
        <v>15.1</v>
      </c>
      <c r="N34" t="n">
        <v>12</v>
      </c>
      <c r="O34" t="n">
        <v>84.3</v>
      </c>
      <c r="P34" t="n">
        <v>112.8</v>
      </c>
      <c r="Q34" t="n">
        <v>92.7</v>
      </c>
    </row>
    <row r="35">
      <c r="A35" s="5" t="inlineStr">
        <is>
          <t>Summe Eigenkapital</t>
        </is>
      </c>
      <c r="B35" s="5" t="inlineStr">
        <is>
          <t>Equity</t>
        </is>
      </c>
      <c r="C35" t="n">
        <v>1176</v>
      </c>
      <c r="D35" t="n">
        <v>1275</v>
      </c>
      <c r="E35" t="n">
        <v>1196</v>
      </c>
      <c r="F35" t="n">
        <v>1139</v>
      </c>
      <c r="G35" t="n">
        <v>1105</v>
      </c>
      <c r="H35" t="n">
        <v>1415</v>
      </c>
      <c r="I35" t="n">
        <v>1430</v>
      </c>
      <c r="J35" t="n">
        <v>1612</v>
      </c>
      <c r="K35" t="n">
        <v>1815</v>
      </c>
      <c r="L35" t="n">
        <v>1275</v>
      </c>
      <c r="M35" t="n">
        <v>1108</v>
      </c>
      <c r="N35" t="n">
        <v>1062</v>
      </c>
      <c r="O35" t="n">
        <v>760.6</v>
      </c>
      <c r="P35" t="n">
        <v>686.7</v>
      </c>
      <c r="Q35" t="n">
        <v>230.4</v>
      </c>
    </row>
    <row r="36">
      <c r="A36" s="5" t="inlineStr">
        <is>
          <t>Summe Passiva</t>
        </is>
      </c>
      <c r="B36" s="5" t="inlineStr">
        <is>
          <t>Liabilities &amp; Shareholder Equity</t>
        </is>
      </c>
      <c r="C36" t="n">
        <v>2916</v>
      </c>
      <c r="D36" t="n">
        <v>3061</v>
      </c>
      <c r="E36" t="n">
        <v>2886</v>
      </c>
      <c r="F36" t="n">
        <v>2896</v>
      </c>
      <c r="G36" t="n">
        <v>2841</v>
      </c>
      <c r="H36" t="n">
        <v>3629</v>
      </c>
      <c r="I36" t="n">
        <v>3595</v>
      </c>
      <c r="J36" t="n">
        <v>3905</v>
      </c>
      <c r="K36" t="n">
        <v>4706</v>
      </c>
      <c r="L36" t="n">
        <v>3491</v>
      </c>
      <c r="M36" t="n">
        <v>2713</v>
      </c>
      <c r="N36" t="n">
        <v>3075</v>
      </c>
      <c r="O36" t="n">
        <v>2966</v>
      </c>
      <c r="P36" t="n">
        <v>2552</v>
      </c>
      <c r="Q36" t="n">
        <v>2256</v>
      </c>
    </row>
    <row r="37">
      <c r="A37" s="5" t="inlineStr">
        <is>
          <t>Mio.Aktien im Umlauf</t>
        </is>
      </c>
      <c r="B37" s="5" t="inlineStr">
        <is>
          <t>Million shares outstanding</t>
        </is>
      </c>
      <c r="C37" t="n">
        <v>99.75</v>
      </c>
      <c r="D37" t="n">
        <v>99.75</v>
      </c>
      <c r="E37" t="n">
        <v>99.75</v>
      </c>
      <c r="F37" t="n">
        <v>99.75</v>
      </c>
      <c r="G37" t="n">
        <v>99.75</v>
      </c>
      <c r="H37" t="n">
        <v>99.75</v>
      </c>
      <c r="I37" t="n">
        <v>99.75</v>
      </c>
      <c r="J37" t="n">
        <v>99.75</v>
      </c>
      <c r="K37" t="n">
        <v>99.75</v>
      </c>
      <c r="L37" t="n">
        <v>66.5</v>
      </c>
      <c r="M37" t="n">
        <v>66.5</v>
      </c>
      <c r="N37" t="n">
        <v>46.5</v>
      </c>
      <c r="O37" t="n">
        <v>46.5</v>
      </c>
      <c r="P37" t="n">
        <v>46.5</v>
      </c>
      <c r="Q37" t="inlineStr">
        <is>
          <t>-</t>
        </is>
      </c>
    </row>
    <row r="38">
      <c r="A38" s="5" t="inlineStr">
        <is>
          <t>Gezeichnetes Kapital (in Mio.)</t>
        </is>
      </c>
      <c r="B38" s="5" t="inlineStr">
        <is>
          <t>Subscribed Capital in M</t>
        </is>
      </c>
      <c r="C38" t="n">
        <v>249.38</v>
      </c>
      <c r="D38" t="n">
        <v>249.38</v>
      </c>
      <c r="E38" t="n">
        <v>249.38</v>
      </c>
      <c r="F38" t="n">
        <v>249.38</v>
      </c>
      <c r="G38" t="n">
        <v>249.38</v>
      </c>
      <c r="H38" t="n">
        <v>249.38</v>
      </c>
      <c r="I38" t="n">
        <v>249.38</v>
      </c>
      <c r="J38" t="n">
        <v>249.38</v>
      </c>
      <c r="K38" t="n">
        <v>249.38</v>
      </c>
      <c r="L38" t="n">
        <v>166.3</v>
      </c>
      <c r="M38" t="n">
        <v>166.3</v>
      </c>
      <c r="N38" t="n">
        <v>116.3</v>
      </c>
      <c r="O38" t="n">
        <v>116.3</v>
      </c>
      <c r="P38" t="n">
        <v>116.3</v>
      </c>
      <c r="Q38" t="inlineStr">
        <is>
          <t>-</t>
        </is>
      </c>
    </row>
    <row r="39">
      <c r="A39" s="5" t="inlineStr">
        <is>
          <t>Ergebnis je Aktie (brutto)</t>
        </is>
      </c>
      <c r="B39" s="5" t="inlineStr">
        <is>
          <t>Earnings per share</t>
        </is>
      </c>
      <c r="C39" t="n">
        <v>-0.39</v>
      </c>
      <c r="D39" t="n">
        <v>1.07</v>
      </c>
      <c r="E39" t="n">
        <v>0.97</v>
      </c>
      <c r="F39" t="n">
        <v>0.52</v>
      </c>
      <c r="G39" t="n">
        <v>-4</v>
      </c>
      <c r="H39" t="n">
        <v>0.39</v>
      </c>
      <c r="I39" t="n">
        <v>-0.79</v>
      </c>
      <c r="J39" t="n">
        <v>-1.79</v>
      </c>
      <c r="K39" t="n">
        <v>0.27</v>
      </c>
      <c r="L39" t="n">
        <v>1.27</v>
      </c>
      <c r="M39" t="n">
        <v>-3.61</v>
      </c>
      <c r="N39" t="n">
        <v>9.960000000000001</v>
      </c>
      <c r="O39" t="n">
        <v>4.51</v>
      </c>
      <c r="P39" t="n">
        <v>5.87</v>
      </c>
      <c r="Q39" t="inlineStr">
        <is>
          <t>-</t>
        </is>
      </c>
    </row>
    <row r="40">
      <c r="A40" s="5" t="inlineStr">
        <is>
          <t>Ergebnis je Aktie (unverwässert)</t>
        </is>
      </c>
      <c r="B40" s="5" t="inlineStr">
        <is>
          <t>Basic Earnings per share</t>
        </is>
      </c>
      <c r="C40" t="n">
        <v>-0.5600000000000001</v>
      </c>
      <c r="D40" t="n">
        <v>0.68</v>
      </c>
      <c r="E40" t="n">
        <v>1.01</v>
      </c>
      <c r="F40" t="n">
        <v>0.37</v>
      </c>
      <c r="G40" t="n">
        <v>-3.48</v>
      </c>
      <c r="H40" t="n">
        <v>0.22</v>
      </c>
      <c r="I40" t="n">
        <v>-0.85</v>
      </c>
      <c r="J40" t="n">
        <v>-1.95</v>
      </c>
      <c r="K40" t="n">
        <v>0.14</v>
      </c>
      <c r="L40" t="n">
        <v>1.17</v>
      </c>
      <c r="M40" t="n">
        <v>-3.61</v>
      </c>
      <c r="N40" t="n">
        <v>8.56</v>
      </c>
      <c r="O40" t="n">
        <v>2.87</v>
      </c>
      <c r="P40" t="n">
        <v>4.44</v>
      </c>
      <c r="Q40" t="n">
        <v>2.6</v>
      </c>
    </row>
    <row r="41">
      <c r="A41" s="5" t="inlineStr">
        <is>
          <t>Ergebnis je Aktie (verwässert)</t>
        </is>
      </c>
      <c r="B41" s="5" t="inlineStr">
        <is>
          <t>Diluted Earnings per share</t>
        </is>
      </c>
      <c r="C41" t="n">
        <v>-0.5600000000000001</v>
      </c>
      <c r="D41" t="n">
        <v>0.66</v>
      </c>
      <c r="E41" t="n">
        <v>0.96</v>
      </c>
      <c r="F41" t="n">
        <v>0.37</v>
      </c>
      <c r="G41" t="n">
        <v>-3.48</v>
      </c>
      <c r="H41" t="n">
        <v>0.22</v>
      </c>
      <c r="I41" t="n">
        <v>-0.85</v>
      </c>
      <c r="J41" t="n">
        <v>-1.95</v>
      </c>
      <c r="K41" t="n">
        <v>0.14</v>
      </c>
      <c r="L41" t="n">
        <v>1.17</v>
      </c>
      <c r="M41" t="n">
        <v>-3.61</v>
      </c>
      <c r="N41" t="n">
        <v>8.109999999999999</v>
      </c>
      <c r="O41" t="n">
        <v>2.87</v>
      </c>
      <c r="P41" t="n">
        <v>4.44</v>
      </c>
      <c r="Q41" t="n">
        <v>2.6</v>
      </c>
    </row>
    <row r="42">
      <c r="A42" s="5" t="inlineStr">
        <is>
          <t>Dividende je Aktie</t>
        </is>
      </c>
      <c r="B42" s="5" t="inlineStr">
        <is>
          <t>Dividend per share</t>
        </is>
      </c>
      <c r="C42" t="inlineStr">
        <is>
          <t>-</t>
        </is>
      </c>
      <c r="D42" t="n">
        <v>0.3</v>
      </c>
      <c r="E42" t="n">
        <v>0.3</v>
      </c>
      <c r="F42" t="n">
        <v>0.2</v>
      </c>
      <c r="G42" t="inlineStr">
        <is>
          <t>-</t>
        </is>
      </c>
      <c r="H42" t="n">
        <v>0.2</v>
      </c>
      <c r="I42" t="inlineStr">
        <is>
          <t>-</t>
        </is>
      </c>
      <c r="J42" t="inlineStr">
        <is>
          <t>-</t>
        </is>
      </c>
      <c r="K42" t="inlineStr">
        <is>
          <t>-</t>
        </is>
      </c>
      <c r="L42" t="n">
        <v>0.3</v>
      </c>
      <c r="M42" t="inlineStr">
        <is>
          <t>-</t>
        </is>
      </c>
      <c r="N42" t="inlineStr">
        <is>
          <t>-</t>
        </is>
      </c>
      <c r="O42" t="n">
        <v>0.8</v>
      </c>
      <c r="P42" t="n">
        <v>0.8</v>
      </c>
      <c r="Q42" t="inlineStr">
        <is>
          <t>-</t>
        </is>
      </c>
    </row>
    <row r="43">
      <c r="A43" s="5" t="inlineStr">
        <is>
          <t>Dividendenausschüttung in Mio</t>
        </is>
      </c>
      <c r="B43" s="5" t="inlineStr">
        <is>
          <t>Dividend Payment in M</t>
        </is>
      </c>
      <c r="C43" t="inlineStr">
        <is>
          <t>-</t>
        </is>
      </c>
      <c r="D43" t="n">
        <v>29.93</v>
      </c>
      <c r="E43" t="n">
        <v>29.93</v>
      </c>
      <c r="F43" t="n">
        <v>19.95</v>
      </c>
      <c r="G43" t="inlineStr">
        <is>
          <t>-</t>
        </is>
      </c>
      <c r="H43" t="n">
        <v>20</v>
      </c>
      <c r="I43" t="inlineStr">
        <is>
          <t>-</t>
        </is>
      </c>
      <c r="J43" t="inlineStr">
        <is>
          <t>-</t>
        </is>
      </c>
      <c r="K43" t="inlineStr">
        <is>
          <t>-</t>
        </is>
      </c>
      <c r="L43" t="n">
        <v>20</v>
      </c>
      <c r="M43" t="inlineStr">
        <is>
          <t>-</t>
        </is>
      </c>
      <c r="N43" t="inlineStr">
        <is>
          <t>-</t>
        </is>
      </c>
      <c r="O43" t="n">
        <v>37.2</v>
      </c>
      <c r="P43" t="n">
        <v>37.2</v>
      </c>
      <c r="Q43" t="inlineStr">
        <is>
          <t>-</t>
        </is>
      </c>
    </row>
    <row r="44">
      <c r="A44" s="5" t="inlineStr">
        <is>
          <t>Umsatz</t>
        </is>
      </c>
      <c r="B44" s="5" t="inlineStr">
        <is>
          <t>Revenue</t>
        </is>
      </c>
      <c r="C44" t="n">
        <v>63.31</v>
      </c>
      <c r="D44" t="n">
        <v>68.08</v>
      </c>
      <c r="E44" t="n">
        <v>63.07</v>
      </c>
      <c r="F44" t="n">
        <v>57.44</v>
      </c>
      <c r="G44" t="n">
        <v>64.59999999999999</v>
      </c>
      <c r="H44" t="n">
        <v>65.2</v>
      </c>
      <c r="I44" t="n">
        <v>63.94</v>
      </c>
      <c r="J44" t="n">
        <v>74.06999999999999</v>
      </c>
      <c r="K44" t="n">
        <v>71.13</v>
      </c>
      <c r="L44" t="n">
        <v>78.17</v>
      </c>
      <c r="M44" t="n">
        <v>58.05</v>
      </c>
      <c r="N44" t="n">
        <v>145.15</v>
      </c>
      <c r="O44" t="n">
        <v>134.93</v>
      </c>
      <c r="P44" t="n">
        <v>118.98</v>
      </c>
      <c r="Q44" t="inlineStr">
        <is>
          <t>-</t>
        </is>
      </c>
    </row>
    <row r="45">
      <c r="A45" s="5" t="inlineStr">
        <is>
          <t>Buchwert je Aktie</t>
        </is>
      </c>
      <c r="B45" s="5" t="inlineStr">
        <is>
          <t>Book value per share</t>
        </is>
      </c>
      <c r="C45" t="n">
        <v>11.79</v>
      </c>
      <c r="D45" t="n">
        <v>12.79</v>
      </c>
      <c r="E45" t="n">
        <v>11.99</v>
      </c>
      <c r="F45" t="n">
        <v>11.42</v>
      </c>
      <c r="G45" t="n">
        <v>11.08</v>
      </c>
      <c r="H45" t="n">
        <v>14.18</v>
      </c>
      <c r="I45" t="n">
        <v>14.33</v>
      </c>
      <c r="J45" t="n">
        <v>16.16</v>
      </c>
      <c r="K45" t="n">
        <v>18.19</v>
      </c>
      <c r="L45" t="n">
        <v>19.18</v>
      </c>
      <c r="M45" t="n">
        <v>16.66</v>
      </c>
      <c r="N45" t="n">
        <v>22.85</v>
      </c>
      <c r="O45" t="n">
        <v>16.36</v>
      </c>
      <c r="P45" t="n">
        <v>14.77</v>
      </c>
      <c r="Q45" t="inlineStr">
        <is>
          <t>-</t>
        </is>
      </c>
    </row>
    <row r="46">
      <c r="A46" s="5" t="inlineStr">
        <is>
          <t>Cashflow je Aktie</t>
        </is>
      </c>
      <c r="B46" s="5" t="inlineStr">
        <is>
          <t>Cashflow per share</t>
        </is>
      </c>
      <c r="C46" t="n">
        <v>2.05</v>
      </c>
      <c r="D46" t="n">
        <v>0.6</v>
      </c>
      <c r="E46" t="n">
        <v>0.79</v>
      </c>
      <c r="F46" t="n">
        <v>0.73</v>
      </c>
      <c r="G46" t="n">
        <v>2.77</v>
      </c>
      <c r="H46" t="n">
        <v>0.5</v>
      </c>
      <c r="I46" t="n">
        <v>1.43</v>
      </c>
      <c r="J46" t="n">
        <v>1.01</v>
      </c>
      <c r="K46" t="n">
        <v>0.06</v>
      </c>
      <c r="L46" t="n">
        <v>0.53</v>
      </c>
      <c r="M46" t="n">
        <v>8.49</v>
      </c>
      <c r="N46" t="n">
        <v>4.02</v>
      </c>
      <c r="O46" t="n">
        <v>2.33</v>
      </c>
      <c r="P46" t="n">
        <v>2.84</v>
      </c>
      <c r="Q46" t="inlineStr">
        <is>
          <t>-</t>
        </is>
      </c>
    </row>
    <row r="47">
      <c r="A47" s="5" t="inlineStr">
        <is>
          <t>Bilanzsumme je Aktie</t>
        </is>
      </c>
      <c r="B47" s="5" t="inlineStr">
        <is>
          <t>Total assets per share</t>
        </is>
      </c>
      <c r="C47" t="n">
        <v>29.24</v>
      </c>
      <c r="D47" t="n">
        <v>30.69</v>
      </c>
      <c r="E47" t="n">
        <v>28.94</v>
      </c>
      <c r="F47" t="n">
        <v>29.04</v>
      </c>
      <c r="G47" t="n">
        <v>28.48</v>
      </c>
      <c r="H47" t="n">
        <v>36.38</v>
      </c>
      <c r="I47" t="n">
        <v>36.04</v>
      </c>
      <c r="J47" t="n">
        <v>39.15</v>
      </c>
      <c r="K47" t="n">
        <v>47.18</v>
      </c>
      <c r="L47" t="n">
        <v>52.5</v>
      </c>
      <c r="M47" t="n">
        <v>40.79</v>
      </c>
      <c r="N47" t="n">
        <v>66.13</v>
      </c>
      <c r="O47" t="n">
        <v>63.79</v>
      </c>
      <c r="P47" t="n">
        <v>54.88</v>
      </c>
      <c r="Q47" t="inlineStr">
        <is>
          <t>-</t>
        </is>
      </c>
    </row>
    <row r="48">
      <c r="A48" s="5" t="inlineStr">
        <is>
          <t>Personal am Ende des Jahres</t>
        </is>
      </c>
      <c r="B48" s="5" t="inlineStr">
        <is>
          <t>Staff at the end of year</t>
        </is>
      </c>
      <c r="C48" t="n">
        <v>8403</v>
      </c>
      <c r="D48" t="n">
        <v>8614</v>
      </c>
      <c r="E48" t="n">
        <v>8705</v>
      </c>
      <c r="F48" t="n">
        <v>9141</v>
      </c>
      <c r="G48" t="n">
        <v>9592</v>
      </c>
      <c r="H48" t="n">
        <v>9740</v>
      </c>
      <c r="I48" t="n">
        <v>9591</v>
      </c>
      <c r="J48" t="n">
        <v>10595</v>
      </c>
      <c r="K48" t="n">
        <v>11381</v>
      </c>
      <c r="L48" t="n">
        <v>9699</v>
      </c>
      <c r="M48" t="n">
        <v>9032</v>
      </c>
      <c r="N48" t="n">
        <v>10282</v>
      </c>
      <c r="O48" t="n">
        <v>10581</v>
      </c>
      <c r="P48" t="n">
        <v>9688</v>
      </c>
      <c r="Q48" t="n">
        <v>10060</v>
      </c>
    </row>
    <row r="49">
      <c r="A49" s="5" t="inlineStr">
        <is>
          <t>Personalaufwand in Mio. EUR</t>
        </is>
      </c>
      <c r="B49" s="5" t="inlineStr">
        <is>
          <t>Personnel expenses in M</t>
        </is>
      </c>
      <c r="C49" t="n">
        <v>626.7</v>
      </c>
      <c r="D49" t="n">
        <v>606.3</v>
      </c>
      <c r="E49" t="n">
        <v>622.4</v>
      </c>
      <c r="F49" t="n">
        <v>640.7</v>
      </c>
      <c r="G49" t="n">
        <v>590.3</v>
      </c>
      <c r="H49" t="n">
        <v>590</v>
      </c>
      <c r="I49" t="n">
        <v>579</v>
      </c>
      <c r="J49" t="n">
        <v>657.3</v>
      </c>
      <c r="K49" t="n">
        <v>588.2</v>
      </c>
      <c r="L49" t="n">
        <v>486.6</v>
      </c>
      <c r="M49" t="n">
        <v>441.2</v>
      </c>
      <c r="N49" t="n">
        <v>546.3</v>
      </c>
      <c r="O49" t="n">
        <v>509.2</v>
      </c>
      <c r="P49" t="n">
        <v>477.9</v>
      </c>
      <c r="Q49" t="n">
        <v>356.5</v>
      </c>
    </row>
    <row r="50">
      <c r="A50" s="5" t="inlineStr">
        <is>
          <t>Aufwand je Mitarbeiter in EUR</t>
        </is>
      </c>
      <c r="B50" s="5" t="inlineStr">
        <is>
          <t>Effort per employee</t>
        </is>
      </c>
      <c r="C50" t="n">
        <v>74581</v>
      </c>
      <c r="D50" t="n">
        <v>70385</v>
      </c>
      <c r="E50" t="n">
        <v>71499</v>
      </c>
      <c r="F50" t="n">
        <v>70091</v>
      </c>
      <c r="G50" t="n">
        <v>61541</v>
      </c>
      <c r="H50" t="n">
        <v>60575</v>
      </c>
      <c r="I50" t="n">
        <v>60369</v>
      </c>
      <c r="J50" t="n">
        <v>62039</v>
      </c>
      <c r="K50" t="n">
        <v>51683</v>
      </c>
      <c r="L50" t="n">
        <v>50170</v>
      </c>
      <c r="M50" t="n">
        <v>48849</v>
      </c>
      <c r="N50" t="n">
        <v>53132</v>
      </c>
      <c r="O50" t="n">
        <v>48124</v>
      </c>
      <c r="P50" t="n">
        <v>49329</v>
      </c>
      <c r="Q50" t="n">
        <v>35437</v>
      </c>
    </row>
    <row r="51">
      <c r="A51" s="5" t="inlineStr">
        <is>
          <t>Umsatz je Aktie</t>
        </is>
      </c>
      <c r="B51" s="5" t="inlineStr">
        <is>
          <t>Revenue per share</t>
        </is>
      </c>
      <c r="C51" t="n">
        <v>751484</v>
      </c>
      <c r="D51" t="n">
        <v>788309</v>
      </c>
      <c r="E51" t="n">
        <v>722752</v>
      </c>
      <c r="F51" t="n">
        <v>626853</v>
      </c>
      <c r="G51" t="n">
        <v>671771</v>
      </c>
      <c r="H51" t="n">
        <v>667755</v>
      </c>
      <c r="I51" t="n">
        <v>664958</v>
      </c>
      <c r="J51" t="n">
        <v>697311</v>
      </c>
      <c r="K51" t="n">
        <v>623439</v>
      </c>
      <c r="L51" t="n">
        <v>535952</v>
      </c>
      <c r="M51" t="n">
        <v>427424</v>
      </c>
      <c r="N51" t="n">
        <v>656448</v>
      </c>
      <c r="O51" t="n">
        <v>592959</v>
      </c>
      <c r="P51" t="n">
        <v>571067</v>
      </c>
      <c r="Q51" t="n">
        <v>394493</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row>
    <row r="53">
      <c r="A53" s="5" t="inlineStr">
        <is>
          <t>Gewinn je Mitarbeiter in EUR</t>
        </is>
      </c>
      <c r="B53" s="5" t="inlineStr">
        <is>
          <t>Earnings per employee</t>
        </is>
      </c>
      <c r="C53" t="n">
        <v>-6688</v>
      </c>
      <c r="D53" t="n">
        <v>7871</v>
      </c>
      <c r="E53" t="n">
        <v>11614</v>
      </c>
      <c r="F53" t="n">
        <v>4026</v>
      </c>
      <c r="G53" t="n">
        <v>-36145</v>
      </c>
      <c r="H53" t="n">
        <v>2290</v>
      </c>
      <c r="I53" t="n">
        <v>-8821</v>
      </c>
      <c r="J53" t="n">
        <v>-18395</v>
      </c>
      <c r="K53" t="n">
        <v>1019</v>
      </c>
      <c r="L53" t="n">
        <v>7991</v>
      </c>
      <c r="M53" t="n">
        <v>-20870</v>
      </c>
      <c r="N53" t="n">
        <v>38718</v>
      </c>
      <c r="O53" t="n">
        <v>12608</v>
      </c>
      <c r="P53" t="n">
        <v>21284</v>
      </c>
      <c r="Q53" t="n">
        <v>12028</v>
      </c>
    </row>
    <row r="54">
      <c r="A54" s="5" t="inlineStr">
        <is>
          <t>KGV (Kurs/Gewinn)</t>
        </is>
      </c>
      <c r="B54" s="5" t="inlineStr">
        <is>
          <t>PE (price/earnings)</t>
        </is>
      </c>
      <c r="C54" t="inlineStr">
        <is>
          <t>-</t>
        </is>
      </c>
      <c r="D54" t="n">
        <v>8.9</v>
      </c>
      <c r="E54" t="n">
        <v>10.2</v>
      </c>
      <c r="F54" t="n">
        <v>32.2</v>
      </c>
      <c r="G54" t="inlineStr">
        <is>
          <t>-</t>
        </is>
      </c>
      <c r="H54" t="n">
        <v>40.7</v>
      </c>
      <c r="I54" t="inlineStr">
        <is>
          <t>-</t>
        </is>
      </c>
      <c r="J54" t="inlineStr">
        <is>
          <t>-</t>
        </is>
      </c>
      <c r="K54" t="n">
        <v>70.90000000000001</v>
      </c>
      <c r="L54" t="n">
        <v>17.9</v>
      </c>
      <c r="M54" t="inlineStr">
        <is>
          <t>-</t>
        </is>
      </c>
      <c r="N54" t="n">
        <v>1.4</v>
      </c>
      <c r="O54" t="n">
        <v>9.6</v>
      </c>
      <c r="P54" t="n">
        <v>7.4</v>
      </c>
      <c r="Q54" t="inlineStr">
        <is>
          <t>-</t>
        </is>
      </c>
    </row>
    <row r="55">
      <c r="A55" s="5" t="inlineStr">
        <is>
          <t>KUV (Kurs/Umsatz)</t>
        </is>
      </c>
      <c r="B55" s="5" t="inlineStr">
        <is>
          <t>PS (price/sales)</t>
        </is>
      </c>
      <c r="C55" t="n">
        <v>0.1</v>
      </c>
      <c r="D55" t="n">
        <v>0.09</v>
      </c>
      <c r="E55" t="n">
        <v>0.16</v>
      </c>
      <c r="F55" t="n">
        <v>0.21</v>
      </c>
      <c r="G55" t="n">
        <v>0.12</v>
      </c>
      <c r="H55" t="n">
        <v>0.14</v>
      </c>
      <c r="I55" t="n">
        <v>0.16</v>
      </c>
      <c r="J55" t="n">
        <v>0.12</v>
      </c>
      <c r="K55" t="n">
        <v>0.14</v>
      </c>
      <c r="L55" t="n">
        <v>0.27</v>
      </c>
      <c r="M55" t="n">
        <v>0.3</v>
      </c>
      <c r="N55" t="n">
        <v>0.08</v>
      </c>
      <c r="O55" t="n">
        <v>0.2</v>
      </c>
      <c r="P55" t="n">
        <v>0.28</v>
      </c>
      <c r="Q55" t="inlineStr">
        <is>
          <t>-</t>
        </is>
      </c>
    </row>
    <row r="56">
      <c r="A56" s="5" t="inlineStr">
        <is>
          <t>KBV (Kurs/Buchwert)</t>
        </is>
      </c>
      <c r="B56" s="5" t="inlineStr">
        <is>
          <t>PB (price/book value)</t>
        </is>
      </c>
      <c r="C56" t="n">
        <v>0.53</v>
      </c>
      <c r="D56" t="n">
        <v>0.47</v>
      </c>
      <c r="E56" t="n">
        <v>0.86</v>
      </c>
      <c r="F56" t="n">
        <v>1.04</v>
      </c>
      <c r="G56" t="n">
        <v>0.73</v>
      </c>
      <c r="H56" t="n">
        <v>0.63</v>
      </c>
      <c r="I56" t="n">
        <v>0.6899999999999999</v>
      </c>
      <c r="J56" t="n">
        <v>0.5600000000000001</v>
      </c>
      <c r="K56" t="n">
        <v>0.55</v>
      </c>
      <c r="L56" t="n">
        <v>1.09</v>
      </c>
      <c r="M56" t="n">
        <v>1.04</v>
      </c>
      <c r="N56" t="n">
        <v>0.54</v>
      </c>
      <c r="O56" t="n">
        <v>1.68</v>
      </c>
      <c r="P56" t="n">
        <v>2.22</v>
      </c>
      <c r="Q56" t="inlineStr">
        <is>
          <t>-</t>
        </is>
      </c>
    </row>
    <row r="57">
      <c r="A57" s="5" t="inlineStr">
        <is>
          <t>KCV (Kurs/Cashflow)</t>
        </is>
      </c>
      <c r="B57" s="5" t="inlineStr">
        <is>
          <t>PC (price/cashflow)</t>
        </is>
      </c>
      <c r="C57" t="n">
        <v>3.07</v>
      </c>
      <c r="D57" t="n">
        <v>10.04</v>
      </c>
      <c r="E57" t="n">
        <v>13.01</v>
      </c>
      <c r="F57" t="n">
        <v>16.34</v>
      </c>
      <c r="G57" t="n">
        <v>2.91</v>
      </c>
      <c r="H57" t="n">
        <v>17.88</v>
      </c>
      <c r="I57" t="n">
        <v>6.96</v>
      </c>
      <c r="J57" t="n">
        <v>8.859999999999999</v>
      </c>
      <c r="K57" t="n">
        <v>159.6</v>
      </c>
      <c r="L57" t="n">
        <v>39.67</v>
      </c>
      <c r="M57" t="n">
        <v>2.04</v>
      </c>
      <c r="N57" t="n">
        <v>3.06</v>
      </c>
      <c r="O57" t="n">
        <v>11.79</v>
      </c>
      <c r="P57" t="n">
        <v>11.56</v>
      </c>
      <c r="Q57" t="inlineStr">
        <is>
          <t>-</t>
        </is>
      </c>
    </row>
    <row r="58">
      <c r="A58" s="5" t="inlineStr">
        <is>
          <t>Dividendenrendite in %</t>
        </is>
      </c>
      <c r="B58" s="5" t="inlineStr">
        <is>
          <t>Dividend Yield in %</t>
        </is>
      </c>
      <c r="C58" t="inlineStr">
        <is>
          <t>-</t>
        </is>
      </c>
      <c r="D58" t="n">
        <v>4.95</v>
      </c>
      <c r="E58" t="n">
        <v>2.92</v>
      </c>
      <c r="F58" t="n">
        <v>1.68</v>
      </c>
      <c r="G58" t="inlineStr">
        <is>
          <t>-</t>
        </is>
      </c>
      <c r="H58" t="n">
        <v>2.23</v>
      </c>
      <c r="I58" t="inlineStr">
        <is>
          <t>-</t>
        </is>
      </c>
      <c r="J58" t="inlineStr">
        <is>
          <t>-</t>
        </is>
      </c>
      <c r="K58" t="inlineStr">
        <is>
          <t>-</t>
        </is>
      </c>
      <c r="L58" t="n">
        <v>1.43</v>
      </c>
      <c r="M58" t="inlineStr">
        <is>
          <t>-</t>
        </is>
      </c>
      <c r="N58" t="inlineStr">
        <is>
          <t>-</t>
        </is>
      </c>
      <c r="O58" t="n">
        <v>2.91</v>
      </c>
      <c r="P58" t="n">
        <v>2.44</v>
      </c>
      <c r="Q58" t="inlineStr">
        <is>
          <t>-</t>
        </is>
      </c>
    </row>
    <row r="59">
      <c r="A59" s="5" t="inlineStr">
        <is>
          <t>Gewinnrendite in %</t>
        </is>
      </c>
      <c r="B59" s="5" t="inlineStr">
        <is>
          <t>Return on profit in %</t>
        </is>
      </c>
      <c r="C59" t="n">
        <v>-8.9</v>
      </c>
      <c r="D59" t="n">
        <v>11.2</v>
      </c>
      <c r="E59" t="n">
        <v>9.800000000000001</v>
      </c>
      <c r="F59" t="n">
        <v>3.1</v>
      </c>
      <c r="G59" t="n">
        <v>-43.2</v>
      </c>
      <c r="H59" t="n">
        <v>2.5</v>
      </c>
      <c r="I59" t="n">
        <v>-8.5</v>
      </c>
      <c r="J59" t="n">
        <v>-21.7</v>
      </c>
      <c r="K59" t="n">
        <v>1.4</v>
      </c>
      <c r="L59" t="n">
        <v>5.6</v>
      </c>
      <c r="M59" t="n">
        <v>-20.9</v>
      </c>
      <c r="N59" t="n">
        <v>69.7</v>
      </c>
      <c r="O59" t="n">
        <v>10.4</v>
      </c>
      <c r="P59" t="n">
        <v>13.5</v>
      </c>
      <c r="Q59" t="inlineStr">
        <is>
          <t>-</t>
        </is>
      </c>
    </row>
    <row r="60">
      <c r="A60" s="5" t="inlineStr">
        <is>
          <t>Eigenkapitalrendite in %</t>
        </is>
      </c>
      <c r="B60" s="5" t="inlineStr">
        <is>
          <t>Return on Equity in %</t>
        </is>
      </c>
      <c r="C60" t="n">
        <v>-4.78</v>
      </c>
      <c r="D60" t="n">
        <v>5.32</v>
      </c>
      <c r="E60" t="n">
        <v>8.449999999999999</v>
      </c>
      <c r="F60" t="n">
        <v>3.23</v>
      </c>
      <c r="G60" t="n">
        <v>-31.38</v>
      </c>
      <c r="H60" t="n">
        <v>1.58</v>
      </c>
      <c r="I60" t="n">
        <v>-5.92</v>
      </c>
      <c r="J60" t="n">
        <v>-12.09</v>
      </c>
      <c r="K60" t="n">
        <v>0.64</v>
      </c>
      <c r="L60" t="n">
        <v>6.08</v>
      </c>
      <c r="M60" t="n">
        <v>-17.01</v>
      </c>
      <c r="N60" t="n">
        <v>37.47</v>
      </c>
      <c r="O60" t="n">
        <v>17.54</v>
      </c>
      <c r="P60" t="n">
        <v>30.03</v>
      </c>
      <c r="Q60" t="n">
        <v>52.52</v>
      </c>
    </row>
    <row r="61">
      <c r="A61" s="5" t="inlineStr">
        <is>
          <t>Umsatzrendite in %</t>
        </is>
      </c>
      <c r="B61" s="5" t="inlineStr">
        <is>
          <t>Return on sales in %</t>
        </is>
      </c>
      <c r="C61" t="n">
        <v>-0.89</v>
      </c>
      <c r="D61" t="n">
        <v>1</v>
      </c>
      <c r="E61" t="n">
        <v>1.61</v>
      </c>
      <c r="F61" t="n">
        <v>0.64</v>
      </c>
      <c r="G61" t="n">
        <v>-5.38</v>
      </c>
      <c r="H61" t="n">
        <v>0.34</v>
      </c>
      <c r="I61" t="n">
        <v>-1.33</v>
      </c>
      <c r="J61" t="n">
        <v>-2.64</v>
      </c>
      <c r="K61" t="n">
        <v>0.16</v>
      </c>
      <c r="L61" t="n">
        <v>1.49</v>
      </c>
      <c r="M61" t="n">
        <v>-4.88</v>
      </c>
      <c r="N61" t="n">
        <v>5.9</v>
      </c>
      <c r="O61" t="n">
        <v>2.13</v>
      </c>
      <c r="P61" t="n">
        <v>3.73</v>
      </c>
      <c r="Q61" t="n">
        <v>3.05</v>
      </c>
    </row>
    <row r="62">
      <c r="A62" s="5" t="inlineStr">
        <is>
          <t>Gesamtkapitalrendite in %</t>
        </is>
      </c>
      <c r="B62" s="5" t="inlineStr">
        <is>
          <t>Total Return on Investment in %</t>
        </is>
      </c>
      <c r="C62" t="n">
        <v>-0.5</v>
      </c>
      <c r="D62" t="n">
        <v>3.4</v>
      </c>
      <c r="E62" t="n">
        <v>4.71</v>
      </c>
      <c r="F62" t="n">
        <v>2.49</v>
      </c>
      <c r="G62" t="n">
        <v>-10.43</v>
      </c>
      <c r="H62" t="n">
        <v>2.33</v>
      </c>
      <c r="I62" t="n">
        <v>-0.19</v>
      </c>
      <c r="J62" t="n">
        <v>-2.52</v>
      </c>
      <c r="K62" t="n">
        <v>2.38</v>
      </c>
      <c r="L62" t="n">
        <v>4.41</v>
      </c>
      <c r="M62" t="n">
        <v>-4.34</v>
      </c>
      <c r="N62" t="n">
        <v>15.44</v>
      </c>
      <c r="O62" t="n">
        <v>7.94</v>
      </c>
      <c r="P62" t="n">
        <v>10.79</v>
      </c>
      <c r="Q62" t="n">
        <v>7.69</v>
      </c>
    </row>
    <row r="63">
      <c r="A63" s="5" t="inlineStr">
        <is>
          <t>Return on Investment in %</t>
        </is>
      </c>
      <c r="B63" s="5" t="inlineStr">
        <is>
          <t>Return on Investment in %</t>
        </is>
      </c>
      <c r="C63" t="n">
        <v>-1.93</v>
      </c>
      <c r="D63" t="n">
        <v>2.21</v>
      </c>
      <c r="E63" t="n">
        <v>3.5</v>
      </c>
      <c r="F63" t="n">
        <v>1.27</v>
      </c>
      <c r="G63" t="n">
        <v>-12.2</v>
      </c>
      <c r="H63" t="n">
        <v>0.61</v>
      </c>
      <c r="I63" t="n">
        <v>-2.35</v>
      </c>
      <c r="J63" t="n">
        <v>-4.99</v>
      </c>
      <c r="K63" t="n">
        <v>0.25</v>
      </c>
      <c r="L63" t="n">
        <v>2.22</v>
      </c>
      <c r="M63" t="n">
        <v>-6.95</v>
      </c>
      <c r="N63" t="n">
        <v>12.95</v>
      </c>
      <c r="O63" t="n">
        <v>4.5</v>
      </c>
      <c r="P63" t="n">
        <v>8.08</v>
      </c>
      <c r="Q63" t="n">
        <v>5.36</v>
      </c>
    </row>
    <row r="64">
      <c r="A64" s="5" t="inlineStr">
        <is>
          <t>Arbeitsintensität in %</t>
        </is>
      </c>
      <c r="B64" s="5" t="inlineStr">
        <is>
          <t>Work Intensity in %</t>
        </is>
      </c>
      <c r="C64" t="n">
        <v>66.81999999999999</v>
      </c>
      <c r="D64" t="n">
        <v>72.81</v>
      </c>
      <c r="E64" t="n">
        <v>71.09</v>
      </c>
      <c r="F64" t="n">
        <v>69.03</v>
      </c>
      <c r="G64" t="n">
        <v>66.73</v>
      </c>
      <c r="H64" t="n">
        <v>69.59999999999999</v>
      </c>
      <c r="I64" t="n">
        <v>72.83</v>
      </c>
      <c r="J64" t="n">
        <v>71.01000000000001</v>
      </c>
      <c r="K64" t="n">
        <v>72.48999999999999</v>
      </c>
      <c r="L64" t="n">
        <v>75.48</v>
      </c>
      <c r="M64" t="n">
        <v>73.75</v>
      </c>
      <c r="N64" t="n">
        <v>73.89</v>
      </c>
      <c r="O64" t="n">
        <v>75.2</v>
      </c>
      <c r="P64" t="n">
        <v>77.29000000000001</v>
      </c>
      <c r="Q64" t="n">
        <v>73.61</v>
      </c>
    </row>
    <row r="65">
      <c r="A65" s="5" t="inlineStr">
        <is>
          <t>Eigenkapitalquote in %</t>
        </is>
      </c>
      <c r="B65" s="5" t="inlineStr">
        <is>
          <t>Equity Ratio in %</t>
        </is>
      </c>
      <c r="C65" t="n">
        <v>40.31</v>
      </c>
      <c r="D65" t="n">
        <v>41.66</v>
      </c>
      <c r="E65" t="n">
        <v>41.44</v>
      </c>
      <c r="F65" t="n">
        <v>39.33</v>
      </c>
      <c r="G65" t="n">
        <v>38.88</v>
      </c>
      <c r="H65" t="n">
        <v>38.99</v>
      </c>
      <c r="I65" t="n">
        <v>39.77</v>
      </c>
      <c r="J65" t="n">
        <v>41.27</v>
      </c>
      <c r="K65" t="n">
        <v>38.56</v>
      </c>
      <c r="L65" t="n">
        <v>36.53</v>
      </c>
      <c r="M65" t="n">
        <v>40.85</v>
      </c>
      <c r="N65" t="n">
        <v>34.55</v>
      </c>
      <c r="O65" t="n">
        <v>25.64</v>
      </c>
      <c r="P65" t="n">
        <v>26.91</v>
      </c>
      <c r="Q65" t="n">
        <v>10.21</v>
      </c>
    </row>
    <row r="66">
      <c r="A66" s="5" t="inlineStr">
        <is>
          <t>Fremdkapitalquote in %</t>
        </is>
      </c>
      <c r="B66" s="5" t="inlineStr">
        <is>
          <t>Debt Ratio in %</t>
        </is>
      </c>
      <c r="C66" t="n">
        <v>59.69</v>
      </c>
      <c r="D66" t="n">
        <v>58.34</v>
      </c>
      <c r="E66" t="n">
        <v>58.56</v>
      </c>
      <c r="F66" t="n">
        <v>60.67</v>
      </c>
      <c r="G66" t="n">
        <v>61.12</v>
      </c>
      <c r="H66" t="n">
        <v>61.01</v>
      </c>
      <c r="I66" t="n">
        <v>60.23</v>
      </c>
      <c r="J66" t="n">
        <v>58.73</v>
      </c>
      <c r="K66" t="n">
        <v>61.44</v>
      </c>
      <c r="L66" t="n">
        <v>63.47</v>
      </c>
      <c r="M66" t="n">
        <v>59.15</v>
      </c>
      <c r="N66" t="n">
        <v>65.45</v>
      </c>
      <c r="O66" t="n">
        <v>74.36</v>
      </c>
      <c r="P66" t="n">
        <v>73.09</v>
      </c>
      <c r="Q66" t="n">
        <v>89.79000000000001</v>
      </c>
    </row>
    <row r="67">
      <c r="A67" s="5" t="inlineStr">
        <is>
          <t>Verschuldungsgrad in %</t>
        </is>
      </c>
      <c r="B67" s="5" t="inlineStr">
        <is>
          <t>Finance Gearing in %</t>
        </is>
      </c>
      <c r="C67" t="n">
        <v>148.06</v>
      </c>
      <c r="D67" t="n">
        <v>140.03</v>
      </c>
      <c r="E67" t="n">
        <v>141.32</v>
      </c>
      <c r="F67" t="n">
        <v>154.25</v>
      </c>
      <c r="G67" t="n">
        <v>157.18</v>
      </c>
      <c r="H67" t="n">
        <v>156.5</v>
      </c>
      <c r="I67" t="n">
        <v>151.45</v>
      </c>
      <c r="J67" t="n">
        <v>142.29</v>
      </c>
      <c r="K67" t="n">
        <v>159.32</v>
      </c>
      <c r="L67" t="n">
        <v>173.73</v>
      </c>
      <c r="M67" t="n">
        <v>144.79</v>
      </c>
      <c r="N67" t="n">
        <v>189.44</v>
      </c>
      <c r="O67" t="n">
        <v>289.98</v>
      </c>
      <c r="P67" t="n">
        <v>271.59</v>
      </c>
      <c r="Q67" t="n">
        <v>879.17</v>
      </c>
    </row>
    <row r="68">
      <c r="A68" s="5" t="inlineStr"/>
      <c r="B68" s="5" t="inlineStr"/>
    </row>
    <row r="69">
      <c r="A69" s="5" t="inlineStr">
        <is>
          <t>Kurzfristige Vermögensquote in %</t>
        </is>
      </c>
      <c r="B69" s="5" t="inlineStr">
        <is>
          <t>Current Assets Ratio in %</t>
        </is>
      </c>
      <c r="C69" t="n">
        <v>66.84</v>
      </c>
      <c r="D69" t="n">
        <v>72.81999999999999</v>
      </c>
      <c r="E69" t="n">
        <v>71.09999999999999</v>
      </c>
      <c r="F69" t="n">
        <v>69.04000000000001</v>
      </c>
      <c r="G69" t="n">
        <v>66.73999999999999</v>
      </c>
      <c r="H69" t="n">
        <v>69.61</v>
      </c>
      <c r="I69" t="n">
        <v>72.81999999999999</v>
      </c>
      <c r="J69" t="n">
        <v>71.01000000000001</v>
      </c>
      <c r="K69" t="n">
        <v>72.48</v>
      </c>
      <c r="L69" t="n">
        <v>75.48</v>
      </c>
      <c r="M69" t="n">
        <v>73.76000000000001</v>
      </c>
      <c r="N69" t="n">
        <v>73.89</v>
      </c>
      <c r="O69" t="n">
        <v>75.22</v>
      </c>
      <c r="P69" t="n">
        <v>77.27</v>
      </c>
    </row>
    <row r="70">
      <c r="A70" s="5" t="inlineStr">
        <is>
          <t>Nettogewinn Marge in %</t>
        </is>
      </c>
      <c r="B70" s="5" t="inlineStr">
        <is>
          <t>Net Profit Marge in %</t>
        </is>
      </c>
      <c r="C70" t="n">
        <v>-88.77</v>
      </c>
      <c r="D70" t="n">
        <v>99.59</v>
      </c>
      <c r="E70" t="n">
        <v>160.3</v>
      </c>
      <c r="F70" t="n">
        <v>64.06999999999999</v>
      </c>
      <c r="G70" t="n">
        <v>-536.6900000000001</v>
      </c>
      <c r="H70" t="n">
        <v>34.2</v>
      </c>
      <c r="I70" t="n">
        <v>-132.31</v>
      </c>
      <c r="J70" t="n">
        <v>-263.13</v>
      </c>
      <c r="K70" t="n">
        <v>16.31</v>
      </c>
      <c r="L70" t="n">
        <v>99.14</v>
      </c>
      <c r="M70" t="n">
        <v>-324.72</v>
      </c>
      <c r="N70" t="n">
        <v>274.27</v>
      </c>
      <c r="O70" t="n">
        <v>98.87</v>
      </c>
      <c r="P70" t="n">
        <v>173.31</v>
      </c>
    </row>
    <row r="71">
      <c r="A71" s="5" t="inlineStr">
        <is>
          <t>Operative Ergebnis Marge in %</t>
        </is>
      </c>
      <c r="B71" s="5" t="inlineStr">
        <is>
          <t>EBIT Marge in %</t>
        </is>
      </c>
      <c r="C71" t="n">
        <v>2.69</v>
      </c>
      <c r="D71" t="n">
        <v>207.84</v>
      </c>
      <c r="E71" t="n">
        <v>205.8</v>
      </c>
      <c r="F71" t="n">
        <v>148.68</v>
      </c>
      <c r="G71" t="n">
        <v>-542.11</v>
      </c>
      <c r="H71" t="n">
        <v>150.77</v>
      </c>
      <c r="I71" t="n">
        <v>-9.23</v>
      </c>
      <c r="J71" t="n">
        <v>-139.06</v>
      </c>
      <c r="K71" t="n">
        <v>156.19</v>
      </c>
      <c r="L71" t="n">
        <v>194.45</v>
      </c>
      <c r="M71" t="n">
        <v>-306.8</v>
      </c>
      <c r="N71" t="n">
        <v>367.21</v>
      </c>
      <c r="O71" t="n">
        <v>226.27</v>
      </c>
      <c r="P71" t="n">
        <v>283.07</v>
      </c>
    </row>
    <row r="72">
      <c r="A72" s="5" t="inlineStr">
        <is>
          <t>Vermögensumsschlag in %</t>
        </is>
      </c>
      <c r="B72" s="5" t="inlineStr">
        <is>
          <t>Asset Turnover in %</t>
        </is>
      </c>
      <c r="C72" t="n">
        <v>2.17</v>
      </c>
      <c r="D72" t="n">
        <v>2.22</v>
      </c>
      <c r="E72" t="n">
        <v>2.19</v>
      </c>
      <c r="F72" t="n">
        <v>1.98</v>
      </c>
      <c r="G72" t="n">
        <v>2.27</v>
      </c>
      <c r="H72" t="n">
        <v>1.8</v>
      </c>
      <c r="I72" t="n">
        <v>1.78</v>
      </c>
      <c r="J72" t="n">
        <v>1.9</v>
      </c>
      <c r="K72" t="n">
        <v>1.51</v>
      </c>
      <c r="L72" t="n">
        <v>2.24</v>
      </c>
      <c r="M72" t="n">
        <v>2.14</v>
      </c>
      <c r="N72" t="n">
        <v>4.72</v>
      </c>
      <c r="O72" t="n">
        <v>4.55</v>
      </c>
      <c r="P72" t="n">
        <v>4.66</v>
      </c>
    </row>
    <row r="73">
      <c r="A73" s="5" t="inlineStr">
        <is>
          <t>Langfristige Vermögensquote in %</t>
        </is>
      </c>
      <c r="B73" s="5" t="inlineStr">
        <is>
          <t>Non-Current Assets Ratio in %</t>
        </is>
      </c>
      <c r="C73" t="n">
        <v>33.18</v>
      </c>
      <c r="D73" t="n">
        <v>27.19</v>
      </c>
      <c r="E73" t="n">
        <v>28.92</v>
      </c>
      <c r="F73" t="n">
        <v>30.96</v>
      </c>
      <c r="G73" t="n">
        <v>33.28</v>
      </c>
      <c r="H73" t="n">
        <v>30.39</v>
      </c>
      <c r="I73" t="n">
        <v>27.17</v>
      </c>
      <c r="J73" t="n">
        <v>28.99</v>
      </c>
      <c r="K73" t="n">
        <v>27.52</v>
      </c>
      <c r="L73" t="n">
        <v>24.52</v>
      </c>
      <c r="M73" t="n">
        <v>26.24</v>
      </c>
      <c r="N73" t="n">
        <v>26.11</v>
      </c>
      <c r="O73" t="n">
        <v>24.8</v>
      </c>
      <c r="P73" t="n">
        <v>22.71</v>
      </c>
    </row>
    <row r="74">
      <c r="A74" s="5" t="inlineStr">
        <is>
          <t>Gesamtkapitalrentabilität</t>
        </is>
      </c>
      <c r="B74" s="5" t="inlineStr">
        <is>
          <t>ROA Return on Assets in %</t>
        </is>
      </c>
      <c r="C74" t="n">
        <v>-1.93</v>
      </c>
      <c r="D74" t="n">
        <v>2.21</v>
      </c>
      <c r="E74" t="n">
        <v>3.5</v>
      </c>
      <c r="F74" t="n">
        <v>1.27</v>
      </c>
      <c r="G74" t="n">
        <v>-12.2</v>
      </c>
      <c r="H74" t="n">
        <v>0.61</v>
      </c>
      <c r="I74" t="n">
        <v>-2.35</v>
      </c>
      <c r="J74" t="n">
        <v>-4.99</v>
      </c>
      <c r="K74" t="n">
        <v>0.25</v>
      </c>
      <c r="L74" t="n">
        <v>2.22</v>
      </c>
      <c r="M74" t="n">
        <v>-6.95</v>
      </c>
      <c r="N74" t="n">
        <v>12.95</v>
      </c>
      <c r="O74" t="n">
        <v>4.5</v>
      </c>
      <c r="P74" t="n">
        <v>8.08</v>
      </c>
    </row>
    <row r="75">
      <c r="A75" s="5" t="inlineStr">
        <is>
          <t>Ertrag des eingesetzten Kapitals</t>
        </is>
      </c>
      <c r="B75" s="5" t="inlineStr">
        <is>
          <t>ROCE Return on Cap. Empl. in %</t>
        </is>
      </c>
      <c r="C75" t="n">
        <v>0.08</v>
      </c>
      <c r="D75" t="n">
        <v>6.72</v>
      </c>
      <c r="E75" t="n">
        <v>6.58</v>
      </c>
      <c r="F75" t="n">
        <v>4.07</v>
      </c>
      <c r="G75" t="n">
        <v>-18.24</v>
      </c>
      <c r="H75" t="n">
        <v>4.05</v>
      </c>
      <c r="I75" t="n">
        <v>-0.23</v>
      </c>
      <c r="J75" t="n">
        <v>-3.54</v>
      </c>
      <c r="K75" t="n">
        <v>3.3</v>
      </c>
      <c r="L75" t="n">
        <v>5.73</v>
      </c>
      <c r="M75" t="n">
        <v>-8.69</v>
      </c>
      <c r="N75" t="n">
        <v>23.7</v>
      </c>
      <c r="O75" t="n">
        <v>15.29</v>
      </c>
      <c r="P75" t="n">
        <v>21.83</v>
      </c>
    </row>
    <row r="76">
      <c r="A76" s="5" t="inlineStr">
        <is>
          <t>Eigenkapital zu Anlagevermögen</t>
        </is>
      </c>
      <c r="B76" s="5" t="inlineStr">
        <is>
          <t>Equity to Fixed Assets in %</t>
        </is>
      </c>
      <c r="C76" t="n">
        <v>121.55</v>
      </c>
      <c r="D76" t="n">
        <v>153.19</v>
      </c>
      <c r="E76" t="n">
        <v>143.32</v>
      </c>
      <c r="F76" t="n">
        <v>126.98</v>
      </c>
      <c r="G76" t="n">
        <v>116.88</v>
      </c>
      <c r="H76" t="n">
        <v>128.29</v>
      </c>
      <c r="I76" t="n">
        <v>146.4</v>
      </c>
      <c r="J76" t="n">
        <v>142.4</v>
      </c>
      <c r="K76" t="n">
        <v>140.15</v>
      </c>
      <c r="L76" t="n">
        <v>148.95</v>
      </c>
      <c r="M76" t="n">
        <v>155.62</v>
      </c>
      <c r="N76" t="n">
        <v>132.25</v>
      </c>
      <c r="O76" t="n">
        <v>103.41</v>
      </c>
      <c r="P76" t="n">
        <v>118.5</v>
      </c>
    </row>
    <row r="77">
      <c r="A77" s="5" t="inlineStr">
        <is>
          <t>Liquidität Dritten Grades</t>
        </is>
      </c>
      <c r="B77" s="5" t="inlineStr">
        <is>
          <t>Current Ratio in %</t>
        </is>
      </c>
      <c r="C77" t="n">
        <v>236.07</v>
      </c>
      <c r="D77" t="n">
        <v>233.11</v>
      </c>
      <c r="E77" t="n">
        <v>224.93</v>
      </c>
      <c r="F77" t="n">
        <v>250</v>
      </c>
      <c r="G77" t="n">
        <v>205.86</v>
      </c>
      <c r="H77" t="n">
        <v>210.68</v>
      </c>
      <c r="I77" t="n">
        <v>244.22</v>
      </c>
      <c r="J77" t="n">
        <v>278.89</v>
      </c>
      <c r="K77" t="n">
        <v>255.12</v>
      </c>
      <c r="L77" t="n">
        <v>313.99</v>
      </c>
      <c r="M77" t="n">
        <v>301.95</v>
      </c>
      <c r="N77" t="n">
        <v>275.13</v>
      </c>
      <c r="O77" t="n">
        <v>230.21</v>
      </c>
      <c r="P77" t="n">
        <v>195.44</v>
      </c>
    </row>
    <row r="78">
      <c r="A78" s="5" t="inlineStr">
        <is>
          <t>Operativer Cashflow</t>
        </is>
      </c>
      <c r="B78" s="5" t="inlineStr">
        <is>
          <t>Operating Cashflow in M</t>
        </is>
      </c>
      <c r="C78" t="n">
        <v>306.2325</v>
      </c>
      <c r="D78" t="n">
        <v>1001.49</v>
      </c>
      <c r="E78" t="n">
        <v>1297.7475</v>
      </c>
      <c r="F78" t="n">
        <v>1629.915</v>
      </c>
      <c r="G78" t="n">
        <v>290.2725</v>
      </c>
      <c r="H78" t="n">
        <v>1783.53</v>
      </c>
      <c r="I78" t="n">
        <v>694.26</v>
      </c>
      <c r="J78" t="n">
        <v>883.785</v>
      </c>
      <c r="K78" t="n">
        <v>15920.1</v>
      </c>
      <c r="L78" t="n">
        <v>2638.055</v>
      </c>
      <c r="M78" t="n">
        <v>135.66</v>
      </c>
      <c r="N78" t="n">
        <v>142.29</v>
      </c>
      <c r="O78" t="n">
        <v>548.235</v>
      </c>
      <c r="P78" t="n">
        <v>537.5400000000001</v>
      </c>
    </row>
    <row r="79">
      <c r="A79" s="5" t="inlineStr">
        <is>
          <t>Aktienrückkauf</t>
        </is>
      </c>
      <c r="B79" s="5" t="inlineStr">
        <is>
          <t>Share Buyback in M</t>
        </is>
      </c>
      <c r="C79" t="n">
        <v>0</v>
      </c>
      <c r="D79" t="n">
        <v>0</v>
      </c>
      <c r="E79" t="n">
        <v>0</v>
      </c>
      <c r="F79" t="n">
        <v>0</v>
      </c>
      <c r="G79" t="n">
        <v>0</v>
      </c>
      <c r="H79" t="n">
        <v>0</v>
      </c>
      <c r="I79" t="n">
        <v>0</v>
      </c>
      <c r="J79" t="n">
        <v>0</v>
      </c>
      <c r="K79" t="n">
        <v>-33.25</v>
      </c>
      <c r="L79" t="n">
        <v>0</v>
      </c>
      <c r="M79" t="n">
        <v>-20</v>
      </c>
      <c r="N79" t="n">
        <v>0</v>
      </c>
      <c r="O79" t="n">
        <v>0</v>
      </c>
      <c r="P79" t="inlineStr">
        <is>
          <t>-</t>
        </is>
      </c>
    </row>
    <row r="80">
      <c r="A80" s="5" t="inlineStr">
        <is>
          <t>Umsatzwachstum 1J in %</t>
        </is>
      </c>
      <c r="B80" s="5" t="inlineStr">
        <is>
          <t>Revenue Growth 1Y in %</t>
        </is>
      </c>
      <c r="C80" t="n">
        <v>-7.01</v>
      </c>
      <c r="D80" t="n">
        <v>7.94</v>
      </c>
      <c r="E80" t="n">
        <v>9.800000000000001</v>
      </c>
      <c r="F80" t="n">
        <v>-11.08</v>
      </c>
      <c r="G80" t="n">
        <v>-0.92</v>
      </c>
      <c r="H80" t="n">
        <v>1.97</v>
      </c>
      <c r="I80" t="n">
        <v>-13.68</v>
      </c>
      <c r="J80" t="n">
        <v>4.13</v>
      </c>
      <c r="K80" t="n">
        <v>-9.01</v>
      </c>
      <c r="L80" t="n">
        <v>34.66</v>
      </c>
      <c r="M80" t="n">
        <v>-60.01</v>
      </c>
      <c r="N80" t="n">
        <v>7.57</v>
      </c>
      <c r="O80" t="n">
        <v>13.41</v>
      </c>
      <c r="P80" t="inlineStr">
        <is>
          <t>-</t>
        </is>
      </c>
    </row>
    <row r="81">
      <c r="A81" s="5" t="inlineStr">
        <is>
          <t>Umsatzwachstum 3J in %</t>
        </is>
      </c>
      <c r="B81" s="5" t="inlineStr">
        <is>
          <t>Revenue Growth 3Y in %</t>
        </is>
      </c>
      <c r="C81" t="n">
        <v>3.58</v>
      </c>
      <c r="D81" t="n">
        <v>2.22</v>
      </c>
      <c r="E81" t="n">
        <v>-0.73</v>
      </c>
      <c r="F81" t="n">
        <v>-3.34</v>
      </c>
      <c r="G81" t="n">
        <v>-4.21</v>
      </c>
      <c r="H81" t="n">
        <v>-2.53</v>
      </c>
      <c r="I81" t="n">
        <v>-6.19</v>
      </c>
      <c r="J81" t="n">
        <v>9.93</v>
      </c>
      <c r="K81" t="n">
        <v>-11.45</v>
      </c>
      <c r="L81" t="n">
        <v>-5.93</v>
      </c>
      <c r="M81" t="n">
        <v>-13.01</v>
      </c>
      <c r="N81" t="inlineStr">
        <is>
          <t>-</t>
        </is>
      </c>
      <c r="O81" t="inlineStr">
        <is>
          <t>-</t>
        </is>
      </c>
      <c r="P81" t="inlineStr">
        <is>
          <t>-</t>
        </is>
      </c>
    </row>
    <row r="82">
      <c r="A82" s="5" t="inlineStr">
        <is>
          <t>Umsatzwachstum 5J in %</t>
        </is>
      </c>
      <c r="B82" s="5" t="inlineStr">
        <is>
          <t>Revenue Growth 5Y in %</t>
        </is>
      </c>
      <c r="C82" t="n">
        <v>-0.25</v>
      </c>
      <c r="D82" t="n">
        <v>1.54</v>
      </c>
      <c r="E82" t="n">
        <v>-2.78</v>
      </c>
      <c r="F82" t="n">
        <v>-3.92</v>
      </c>
      <c r="G82" t="n">
        <v>-3.5</v>
      </c>
      <c r="H82" t="n">
        <v>3.61</v>
      </c>
      <c r="I82" t="n">
        <v>-8.779999999999999</v>
      </c>
      <c r="J82" t="n">
        <v>-4.53</v>
      </c>
      <c r="K82" t="n">
        <v>-2.68</v>
      </c>
      <c r="L82" t="inlineStr">
        <is>
          <t>-</t>
        </is>
      </c>
      <c r="M82" t="inlineStr">
        <is>
          <t>-</t>
        </is>
      </c>
      <c r="N82" t="inlineStr">
        <is>
          <t>-</t>
        </is>
      </c>
      <c r="O82" t="inlineStr">
        <is>
          <t>-</t>
        </is>
      </c>
      <c r="P82" t="inlineStr">
        <is>
          <t>-</t>
        </is>
      </c>
    </row>
    <row r="83">
      <c r="A83" s="5" t="inlineStr">
        <is>
          <t>Umsatzwachstum 10J in %</t>
        </is>
      </c>
      <c r="B83" s="5" t="inlineStr">
        <is>
          <t>Revenue Growth 10Y in %</t>
        </is>
      </c>
      <c r="C83" t="n">
        <v>1.68</v>
      </c>
      <c r="D83" t="n">
        <v>-3.62</v>
      </c>
      <c r="E83" t="n">
        <v>-3.66</v>
      </c>
      <c r="F83" t="n">
        <v>-3.3</v>
      </c>
      <c r="G83" t="inlineStr">
        <is>
          <t>-</t>
        </is>
      </c>
      <c r="H83" t="inlineStr">
        <is>
          <t>-</t>
        </is>
      </c>
      <c r="I83" t="inlineStr">
        <is>
          <t>-</t>
        </is>
      </c>
      <c r="J83" t="inlineStr">
        <is>
          <t>-</t>
        </is>
      </c>
      <c r="K83" t="inlineStr">
        <is>
          <t>-</t>
        </is>
      </c>
      <c r="L83" t="inlineStr">
        <is>
          <t>-</t>
        </is>
      </c>
      <c r="M83" t="inlineStr">
        <is>
          <t>-</t>
        </is>
      </c>
      <c r="N83" t="inlineStr">
        <is>
          <t>-</t>
        </is>
      </c>
      <c r="O83" t="inlineStr">
        <is>
          <t>-</t>
        </is>
      </c>
      <c r="P83" t="inlineStr">
        <is>
          <t>-</t>
        </is>
      </c>
    </row>
    <row r="84">
      <c r="A84" s="5" t="inlineStr">
        <is>
          <t>Gewinnwachstum 1J in %</t>
        </is>
      </c>
      <c r="B84" s="5" t="inlineStr">
        <is>
          <t>Earnings Growth 1Y in %</t>
        </is>
      </c>
      <c r="C84" t="n">
        <v>-182.89</v>
      </c>
      <c r="D84" t="n">
        <v>-32.94</v>
      </c>
      <c r="E84" t="n">
        <v>174.73</v>
      </c>
      <c r="F84" t="n">
        <v>-110.61</v>
      </c>
      <c r="G84" t="n">
        <v>-1654.71</v>
      </c>
      <c r="H84" t="n">
        <v>-126.36</v>
      </c>
      <c r="I84" t="n">
        <v>-56.59</v>
      </c>
      <c r="J84" t="n">
        <v>-1780.17</v>
      </c>
      <c r="K84" t="n">
        <v>-85.03</v>
      </c>
      <c r="L84" t="n">
        <v>-141.11</v>
      </c>
      <c r="M84" t="n">
        <v>-147.35</v>
      </c>
      <c r="N84" t="n">
        <v>198.43</v>
      </c>
      <c r="O84" t="n">
        <v>-35.31</v>
      </c>
      <c r="P84" t="n">
        <v>70.41</v>
      </c>
    </row>
    <row r="85">
      <c r="A85" s="5" t="inlineStr">
        <is>
          <t>Gewinnwachstum 3J in %</t>
        </is>
      </c>
      <c r="B85" s="5" t="inlineStr">
        <is>
          <t>Earnings Growth 3Y in %</t>
        </is>
      </c>
      <c r="C85" t="n">
        <v>-13.7</v>
      </c>
      <c r="D85" t="n">
        <v>10.39</v>
      </c>
      <c r="E85" t="n">
        <v>-530.2</v>
      </c>
      <c r="F85" t="n">
        <v>-630.5599999999999</v>
      </c>
      <c r="G85" t="n">
        <v>-612.55</v>
      </c>
      <c r="H85" t="n">
        <v>-654.37</v>
      </c>
      <c r="I85" t="n">
        <v>-640.6</v>
      </c>
      <c r="J85" t="n">
        <v>-668.77</v>
      </c>
      <c r="K85" t="n">
        <v>-124.5</v>
      </c>
      <c r="L85" t="n">
        <v>-30.01</v>
      </c>
      <c r="M85" t="n">
        <v>5.26</v>
      </c>
      <c r="N85" t="n">
        <v>77.84</v>
      </c>
      <c r="O85" t="inlineStr">
        <is>
          <t>-</t>
        </is>
      </c>
      <c r="P85" t="inlineStr">
        <is>
          <t>-</t>
        </is>
      </c>
    </row>
    <row r="86">
      <c r="A86" s="5" t="inlineStr">
        <is>
          <t>Gewinnwachstum 5J in %</t>
        </is>
      </c>
      <c r="B86" s="5" t="inlineStr">
        <is>
          <t>Earnings Growth 5Y in %</t>
        </is>
      </c>
      <c r="C86" t="n">
        <v>-361.28</v>
      </c>
      <c r="D86" t="n">
        <v>-349.98</v>
      </c>
      <c r="E86" t="n">
        <v>-354.71</v>
      </c>
      <c r="F86" t="n">
        <v>-745.6900000000001</v>
      </c>
      <c r="G86" t="n">
        <v>-740.5700000000001</v>
      </c>
      <c r="H86" t="n">
        <v>-437.85</v>
      </c>
      <c r="I86" t="n">
        <v>-442.05</v>
      </c>
      <c r="J86" t="n">
        <v>-391.05</v>
      </c>
      <c r="K86" t="n">
        <v>-42.07</v>
      </c>
      <c r="L86" t="n">
        <v>-10.99</v>
      </c>
      <c r="M86" t="inlineStr">
        <is>
          <t>-</t>
        </is>
      </c>
      <c r="N86" t="inlineStr">
        <is>
          <t>-</t>
        </is>
      </c>
      <c r="O86" t="inlineStr">
        <is>
          <t>-</t>
        </is>
      </c>
      <c r="P86" t="inlineStr">
        <is>
          <t>-</t>
        </is>
      </c>
    </row>
    <row r="87">
      <c r="A87" s="5" t="inlineStr">
        <is>
          <t>Gewinnwachstum 10J in %</t>
        </is>
      </c>
      <c r="B87" s="5" t="inlineStr">
        <is>
          <t>Earnings Growth 10Y in %</t>
        </is>
      </c>
      <c r="C87" t="n">
        <v>-399.57</v>
      </c>
      <c r="D87" t="n">
        <v>-396.01</v>
      </c>
      <c r="E87" t="n">
        <v>-372.88</v>
      </c>
      <c r="F87" t="n">
        <v>-393.88</v>
      </c>
      <c r="G87" t="n">
        <v>-375.78</v>
      </c>
      <c r="H87" t="inlineStr">
        <is>
          <t>-</t>
        </is>
      </c>
      <c r="I87" t="inlineStr">
        <is>
          <t>-</t>
        </is>
      </c>
      <c r="J87" t="inlineStr">
        <is>
          <t>-</t>
        </is>
      </c>
      <c r="K87" t="inlineStr">
        <is>
          <t>-</t>
        </is>
      </c>
      <c r="L87" t="inlineStr">
        <is>
          <t>-</t>
        </is>
      </c>
      <c r="M87" t="inlineStr">
        <is>
          <t>-</t>
        </is>
      </c>
      <c r="N87" t="inlineStr">
        <is>
          <t>-</t>
        </is>
      </c>
      <c r="O87" t="inlineStr">
        <is>
          <t>-</t>
        </is>
      </c>
      <c r="P87" t="inlineStr">
        <is>
          <t>-</t>
        </is>
      </c>
    </row>
    <row r="88">
      <c r="A88" s="5" t="inlineStr">
        <is>
          <t>PEG Ratio</t>
        </is>
      </c>
      <c r="B88" s="5" t="inlineStr">
        <is>
          <t>KGW Kurs/Gewinn/Wachstum</t>
        </is>
      </c>
      <c r="C88" t="inlineStr">
        <is>
          <t>-</t>
        </is>
      </c>
      <c r="D88" t="n">
        <v>-0.03</v>
      </c>
      <c r="E88" t="n">
        <v>-0.03</v>
      </c>
      <c r="F88" t="n">
        <v>-0.04</v>
      </c>
      <c r="G88" t="inlineStr">
        <is>
          <t>-</t>
        </is>
      </c>
      <c r="H88" t="n">
        <v>-0.09</v>
      </c>
      <c r="I88" t="inlineStr">
        <is>
          <t>-</t>
        </is>
      </c>
      <c r="J88" t="inlineStr">
        <is>
          <t>-</t>
        </is>
      </c>
      <c r="K88" t="n">
        <v>-1.69</v>
      </c>
      <c r="L88" t="n">
        <v>-1.63</v>
      </c>
      <c r="M88" t="inlineStr">
        <is>
          <t>-</t>
        </is>
      </c>
      <c r="N88" t="inlineStr">
        <is>
          <t>-</t>
        </is>
      </c>
      <c r="O88" t="inlineStr">
        <is>
          <t>-</t>
        </is>
      </c>
      <c r="P88" t="inlineStr">
        <is>
          <t>-</t>
        </is>
      </c>
    </row>
    <row r="89">
      <c r="A89" s="5" t="inlineStr">
        <is>
          <t>EBIT-Wachstum 1J in %</t>
        </is>
      </c>
      <c r="B89" s="5" t="inlineStr">
        <is>
          <t>EBIT Growth 1Y in %</t>
        </is>
      </c>
      <c r="C89" t="n">
        <v>-98.8</v>
      </c>
      <c r="D89" t="n">
        <v>9.01</v>
      </c>
      <c r="E89" t="n">
        <v>51.99</v>
      </c>
      <c r="F89" t="n">
        <v>-124.39</v>
      </c>
      <c r="G89" t="n">
        <v>-456.26</v>
      </c>
      <c r="H89" t="n">
        <v>-1766.1</v>
      </c>
      <c r="I89" t="n">
        <v>-94.27</v>
      </c>
      <c r="J89" t="n">
        <v>-192.71</v>
      </c>
      <c r="K89" t="n">
        <v>-26.91</v>
      </c>
      <c r="L89" t="n">
        <v>-185.35</v>
      </c>
      <c r="M89" t="n">
        <v>-133.41</v>
      </c>
      <c r="N89" t="n">
        <v>74.58</v>
      </c>
      <c r="O89" t="n">
        <v>-9.35</v>
      </c>
      <c r="P89" t="n">
        <v>42.89</v>
      </c>
    </row>
    <row r="90">
      <c r="A90" s="5" t="inlineStr">
        <is>
          <t>EBIT-Wachstum 3J in %</t>
        </is>
      </c>
      <c r="B90" s="5" t="inlineStr">
        <is>
          <t>EBIT Growth 3Y in %</t>
        </is>
      </c>
      <c r="C90" t="n">
        <v>-12.6</v>
      </c>
      <c r="D90" t="n">
        <v>-21.13</v>
      </c>
      <c r="E90" t="n">
        <v>-176.22</v>
      </c>
      <c r="F90" t="n">
        <v>-782.25</v>
      </c>
      <c r="G90" t="n">
        <v>-772.21</v>
      </c>
      <c r="H90" t="n">
        <v>-684.36</v>
      </c>
      <c r="I90" t="n">
        <v>-104.63</v>
      </c>
      <c r="J90" t="n">
        <v>-134.99</v>
      </c>
      <c r="K90" t="n">
        <v>-115.22</v>
      </c>
      <c r="L90" t="n">
        <v>-81.39</v>
      </c>
      <c r="M90" t="n">
        <v>-22.73</v>
      </c>
      <c r="N90" t="n">
        <v>36.04</v>
      </c>
      <c r="O90" t="inlineStr">
        <is>
          <t>-</t>
        </is>
      </c>
      <c r="P90" t="inlineStr">
        <is>
          <t>-</t>
        </is>
      </c>
    </row>
    <row r="91">
      <c r="A91" s="5" t="inlineStr">
        <is>
          <t>EBIT-Wachstum 5J in %</t>
        </is>
      </c>
      <c r="B91" s="5" t="inlineStr">
        <is>
          <t>EBIT Growth 5Y in %</t>
        </is>
      </c>
      <c r="C91" t="n">
        <v>-123.69</v>
      </c>
      <c r="D91" t="n">
        <v>-457.15</v>
      </c>
      <c r="E91" t="n">
        <v>-477.81</v>
      </c>
      <c r="F91" t="n">
        <v>-526.75</v>
      </c>
      <c r="G91" t="n">
        <v>-507.25</v>
      </c>
      <c r="H91" t="n">
        <v>-453.07</v>
      </c>
      <c r="I91" t="n">
        <v>-126.53</v>
      </c>
      <c r="J91" t="n">
        <v>-92.76000000000001</v>
      </c>
      <c r="K91" t="n">
        <v>-56.09</v>
      </c>
      <c r="L91" t="n">
        <v>-42.13</v>
      </c>
      <c r="M91" t="inlineStr">
        <is>
          <t>-</t>
        </is>
      </c>
      <c r="N91" t="inlineStr">
        <is>
          <t>-</t>
        </is>
      </c>
      <c r="O91" t="inlineStr">
        <is>
          <t>-</t>
        </is>
      </c>
      <c r="P91" t="inlineStr">
        <is>
          <t>-</t>
        </is>
      </c>
    </row>
    <row r="92">
      <c r="A92" s="5" t="inlineStr">
        <is>
          <t>EBIT-Wachstum 10J in %</t>
        </is>
      </c>
      <c r="B92" s="5" t="inlineStr">
        <is>
          <t>EBIT Growth 10Y in %</t>
        </is>
      </c>
      <c r="C92" t="n">
        <v>-288.38</v>
      </c>
      <c r="D92" t="n">
        <v>-291.84</v>
      </c>
      <c r="E92" t="n">
        <v>-285.28</v>
      </c>
      <c r="F92" t="n">
        <v>-291.42</v>
      </c>
      <c r="G92" t="n">
        <v>-274.69</v>
      </c>
      <c r="H92" t="inlineStr">
        <is>
          <t>-</t>
        </is>
      </c>
      <c r="I92" t="inlineStr">
        <is>
          <t>-</t>
        </is>
      </c>
      <c r="J92" t="inlineStr">
        <is>
          <t>-</t>
        </is>
      </c>
      <c r="K92" t="inlineStr">
        <is>
          <t>-</t>
        </is>
      </c>
      <c r="L92" t="inlineStr">
        <is>
          <t>-</t>
        </is>
      </c>
      <c r="M92" t="inlineStr">
        <is>
          <t>-</t>
        </is>
      </c>
      <c r="N92" t="inlineStr">
        <is>
          <t>-</t>
        </is>
      </c>
      <c r="O92" t="inlineStr">
        <is>
          <t>-</t>
        </is>
      </c>
      <c r="P92" t="inlineStr">
        <is>
          <t>-</t>
        </is>
      </c>
    </row>
    <row r="93">
      <c r="A93" s="5" t="inlineStr">
        <is>
          <t>Op.Cashflow Wachstum 1J in %</t>
        </is>
      </c>
      <c r="B93" s="5" t="inlineStr">
        <is>
          <t>Op.Cashflow Wachstum 1Y in %</t>
        </is>
      </c>
      <c r="C93" t="n">
        <v>-69.42</v>
      </c>
      <c r="D93" t="n">
        <v>-22.83</v>
      </c>
      <c r="E93" t="n">
        <v>-20.38</v>
      </c>
      <c r="F93" t="n">
        <v>461.51</v>
      </c>
      <c r="G93" t="n">
        <v>-83.72</v>
      </c>
      <c r="H93" t="n">
        <v>156.9</v>
      </c>
      <c r="I93" t="n">
        <v>-21.44</v>
      </c>
      <c r="J93" t="n">
        <v>-94.45</v>
      </c>
      <c r="K93" t="n">
        <v>302.32</v>
      </c>
      <c r="L93" t="n">
        <v>1844.61</v>
      </c>
      <c r="M93" t="n">
        <v>-33.33</v>
      </c>
      <c r="N93" t="n">
        <v>-74.05</v>
      </c>
      <c r="O93" t="n">
        <v>1.99</v>
      </c>
      <c r="P93" t="inlineStr">
        <is>
          <t>-</t>
        </is>
      </c>
    </row>
    <row r="94">
      <c r="A94" s="5" t="inlineStr">
        <is>
          <t>Op.Cashflow Wachstum 3J in %</t>
        </is>
      </c>
      <c r="B94" s="5" t="inlineStr">
        <is>
          <t>Op.Cashflow Wachstum 3Y in %</t>
        </is>
      </c>
      <c r="C94" t="n">
        <v>-37.54</v>
      </c>
      <c r="D94" t="n">
        <v>139.43</v>
      </c>
      <c r="E94" t="n">
        <v>119.14</v>
      </c>
      <c r="F94" t="n">
        <v>178.23</v>
      </c>
      <c r="G94" t="n">
        <v>17.25</v>
      </c>
      <c r="H94" t="n">
        <v>13.67</v>
      </c>
      <c r="I94" t="n">
        <v>62.14</v>
      </c>
      <c r="J94" t="n">
        <v>684.16</v>
      </c>
      <c r="K94" t="n">
        <v>704.53</v>
      </c>
      <c r="L94" t="n">
        <v>579.08</v>
      </c>
      <c r="M94" t="n">
        <v>-35.13</v>
      </c>
      <c r="N94" t="inlineStr">
        <is>
          <t>-</t>
        </is>
      </c>
      <c r="O94" t="inlineStr">
        <is>
          <t>-</t>
        </is>
      </c>
      <c r="P94" t="inlineStr">
        <is>
          <t>-</t>
        </is>
      </c>
    </row>
    <row r="95">
      <c r="A95" s="5" t="inlineStr">
        <is>
          <t>Op.Cashflow Wachstum 5J in %</t>
        </is>
      </c>
      <c r="B95" s="5" t="inlineStr">
        <is>
          <t>Op.Cashflow Wachstum 5Y in %</t>
        </is>
      </c>
      <c r="C95" t="n">
        <v>53.03</v>
      </c>
      <c r="D95" t="n">
        <v>98.3</v>
      </c>
      <c r="E95" t="n">
        <v>98.56999999999999</v>
      </c>
      <c r="F95" t="n">
        <v>83.76000000000001</v>
      </c>
      <c r="G95" t="n">
        <v>51.92</v>
      </c>
      <c r="H95" t="n">
        <v>437.59</v>
      </c>
      <c r="I95" t="n">
        <v>399.54</v>
      </c>
      <c r="J95" t="n">
        <v>389.02</v>
      </c>
      <c r="K95" t="n">
        <v>408.31</v>
      </c>
      <c r="L95" t="inlineStr">
        <is>
          <t>-</t>
        </is>
      </c>
      <c r="M95" t="inlineStr">
        <is>
          <t>-</t>
        </is>
      </c>
      <c r="N95" t="inlineStr">
        <is>
          <t>-</t>
        </is>
      </c>
      <c r="O95" t="inlineStr">
        <is>
          <t>-</t>
        </is>
      </c>
      <c r="P95" t="inlineStr">
        <is>
          <t>-</t>
        </is>
      </c>
    </row>
    <row r="96">
      <c r="A96" s="5" t="inlineStr">
        <is>
          <t>Op.Cashflow Wachstum 10J in %</t>
        </is>
      </c>
      <c r="B96" s="5" t="inlineStr">
        <is>
          <t>Op.Cashflow Wachstum 10Y in %</t>
        </is>
      </c>
      <c r="C96" t="n">
        <v>245.31</v>
      </c>
      <c r="D96" t="n">
        <v>248.92</v>
      </c>
      <c r="E96" t="n">
        <v>243.8</v>
      </c>
      <c r="F96" t="n">
        <v>246.03</v>
      </c>
      <c r="G96" t="inlineStr">
        <is>
          <t>-</t>
        </is>
      </c>
      <c r="H96" t="inlineStr">
        <is>
          <t>-</t>
        </is>
      </c>
      <c r="I96" t="inlineStr">
        <is>
          <t>-</t>
        </is>
      </c>
      <c r="J96" t="inlineStr">
        <is>
          <t>-</t>
        </is>
      </c>
      <c r="K96" t="inlineStr">
        <is>
          <t>-</t>
        </is>
      </c>
      <c r="L96" t="inlineStr">
        <is>
          <t>-</t>
        </is>
      </c>
      <c r="M96" t="inlineStr">
        <is>
          <t>-</t>
        </is>
      </c>
      <c r="N96" t="inlineStr">
        <is>
          <t>-</t>
        </is>
      </c>
      <c r="O96" t="inlineStr">
        <is>
          <t>-</t>
        </is>
      </c>
      <c r="P96" t="inlineStr">
        <is>
          <t>-</t>
        </is>
      </c>
    </row>
    <row r="97">
      <c r="A97" s="5" t="inlineStr">
        <is>
          <t>Working Capital in Mio</t>
        </is>
      </c>
      <c r="B97" s="5" t="inlineStr">
        <is>
          <t>Working Capital in M</t>
        </is>
      </c>
      <c r="C97" t="n">
        <v>1123</v>
      </c>
      <c r="D97" t="n">
        <v>1273</v>
      </c>
      <c r="E97" t="n">
        <v>1140</v>
      </c>
      <c r="F97" t="n">
        <v>1200</v>
      </c>
      <c r="G97" t="n">
        <v>974.9</v>
      </c>
      <c r="H97" t="n">
        <v>1327</v>
      </c>
      <c r="I97" t="n">
        <v>1546</v>
      </c>
      <c r="J97" t="n">
        <v>1779</v>
      </c>
      <c r="K97" t="n">
        <v>2074</v>
      </c>
      <c r="L97" t="n">
        <v>1796</v>
      </c>
      <c r="M97" t="n">
        <v>1338</v>
      </c>
      <c r="N97" t="n">
        <v>1446</v>
      </c>
      <c r="O97" t="n">
        <v>1262</v>
      </c>
      <c r="P97" t="n">
        <v>963.5</v>
      </c>
      <c r="Q97" t="n">
        <v>648.7</v>
      </c>
    </row>
  </sheetData>
  <pageMargins bottom="1" footer="0.5" header="0.5" left="0.75" right="0.75" top="1"/>
</worksheet>
</file>

<file path=xl/worksheets/sheet37.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2"/>
    <col customWidth="1" max="15" min="15" width="10"/>
    <col customWidth="1" max="16" min="16" width="10"/>
    <col customWidth="1" max="17" min="17" width="22"/>
    <col customWidth="1" max="18" min="18" width="10"/>
    <col customWidth="1" max="19" min="19" width="21"/>
    <col customWidth="1" max="20" min="20" width="10"/>
    <col customWidth="1" max="21" min="21" width="10"/>
    <col customWidth="1" max="22" min="22" width="10"/>
    <col customWidth="1" max="23" min="23" width="8"/>
  </cols>
  <sheetData>
    <row r="1">
      <c r="A1" s="1" t="inlineStr">
        <is>
          <t xml:space="preserve">KOENIG BAUER </t>
        </is>
      </c>
      <c r="B1" s="2" t="inlineStr">
        <is>
          <t>WKN: 719350  ISIN: DE0007193500  Symbol:SKB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1817</t>
        </is>
      </c>
      <c r="C4" s="5" t="inlineStr">
        <is>
          <t>Telefon / Phone</t>
        </is>
      </c>
      <c r="D4" s="5" t="inlineStr"/>
      <c r="E4" t="inlineStr">
        <is>
          <t>+49-931-909-0</t>
        </is>
      </c>
      <c r="G4" t="inlineStr">
        <is>
          <t>19.03.2020</t>
        </is>
      </c>
      <c r="H4" t="inlineStr">
        <is>
          <t>Publication Of Annual Report</t>
        </is>
      </c>
      <c r="J4" t="inlineStr">
        <is>
          <t>AlternInvest GmbH</t>
        </is>
      </c>
      <c r="L4" t="inlineStr">
        <is>
          <t>10,20%</t>
        </is>
      </c>
    </row>
    <row r="5">
      <c r="A5" s="5" t="inlineStr">
        <is>
          <t>Ticker</t>
        </is>
      </c>
      <c r="B5" t="inlineStr">
        <is>
          <t>SKB</t>
        </is>
      </c>
      <c r="C5" s="5" t="inlineStr">
        <is>
          <t>Fax</t>
        </is>
      </c>
      <c r="D5" s="5" t="inlineStr"/>
      <c r="E5" t="inlineStr">
        <is>
          <t>+49-931-909-4101</t>
        </is>
      </c>
      <c r="G5" t="inlineStr">
        <is>
          <t>07.05.2020</t>
        </is>
      </c>
      <c r="H5" t="inlineStr">
        <is>
          <t>Result Q1</t>
        </is>
      </c>
      <c r="J5" t="inlineStr">
        <is>
          <t>Freefloat</t>
        </is>
      </c>
      <c r="L5" t="inlineStr">
        <is>
          <t>89,80%</t>
        </is>
      </c>
    </row>
    <row r="6">
      <c r="A6" s="5" t="inlineStr">
        <is>
          <t>Gelistet Seit / Listed Since</t>
        </is>
      </c>
      <c r="B6" t="inlineStr">
        <is>
          <t>06.08.1985</t>
        </is>
      </c>
      <c r="C6" s="5" t="inlineStr">
        <is>
          <t>Internet</t>
        </is>
      </c>
      <c r="D6" s="5" t="inlineStr"/>
      <c r="E6" t="inlineStr">
        <is>
          <t>http://www.kba-print.de/</t>
        </is>
      </c>
      <c r="G6" t="inlineStr">
        <is>
          <t>14.07.2020</t>
        </is>
      </c>
      <c r="H6" t="inlineStr">
        <is>
          <t>Annual General Meeting</t>
        </is>
      </c>
    </row>
    <row r="7">
      <c r="A7" s="5" t="inlineStr">
        <is>
          <t>Nominalwert / Nominal Value</t>
        </is>
      </c>
      <c r="B7" t="inlineStr">
        <is>
          <t>2,60</t>
        </is>
      </c>
      <c r="C7" s="5" t="inlineStr">
        <is>
          <t>Inv. Relations Telefon / Phone</t>
        </is>
      </c>
      <c r="D7" s="5" t="inlineStr"/>
      <c r="E7" t="inlineStr">
        <is>
          <t>+49-931-909-4835</t>
        </is>
      </c>
      <c r="G7" t="inlineStr">
        <is>
          <t>29.07.2020</t>
        </is>
      </c>
      <c r="H7" t="inlineStr">
        <is>
          <t>Score Half Year</t>
        </is>
      </c>
    </row>
    <row r="8">
      <c r="A8" s="5" t="inlineStr">
        <is>
          <t>Land / Country</t>
        </is>
      </c>
      <c r="B8" t="inlineStr">
        <is>
          <t>Deutschland</t>
        </is>
      </c>
      <c r="C8" s="5" t="inlineStr">
        <is>
          <t>Inv. Relations E-Mail</t>
        </is>
      </c>
      <c r="D8" s="5" t="inlineStr"/>
      <c r="E8" t="inlineStr">
        <is>
          <t>bernd.heusinger@kba.com</t>
        </is>
      </c>
      <c r="G8" t="inlineStr">
        <is>
          <t>11.11.2020</t>
        </is>
      </c>
      <c r="H8" t="inlineStr">
        <is>
          <t>Q3 Earnings</t>
        </is>
      </c>
    </row>
    <row r="9">
      <c r="A9" s="5" t="inlineStr">
        <is>
          <t>Währung / Currency</t>
        </is>
      </c>
      <c r="B9" t="inlineStr">
        <is>
          <t>EUR</t>
        </is>
      </c>
      <c r="C9" s="5" t="inlineStr">
        <is>
          <t>Kontaktperson / Contact Person</t>
        </is>
      </c>
      <c r="D9" s="5" t="inlineStr"/>
      <c r="E9" t="inlineStr">
        <is>
          <t>Dr. Bernd Heusinger</t>
        </is>
      </c>
    </row>
    <row r="10">
      <c r="A10" s="5" t="inlineStr">
        <is>
          <t>Branche / Industry</t>
        </is>
      </c>
      <c r="B10" t="inlineStr">
        <is>
          <t>Spezialmaschinenbau</t>
        </is>
      </c>
      <c r="C10" s="5" t="inlineStr"/>
      <c r="D10" s="5" t="inlineStr"/>
    </row>
    <row r="11">
      <c r="A11" s="5" t="inlineStr">
        <is>
          <t>Sektor / Sector</t>
        </is>
      </c>
      <c r="B11" t="inlineStr">
        <is>
          <t>Industry</t>
        </is>
      </c>
    </row>
    <row r="12">
      <c r="A12" s="5" t="inlineStr">
        <is>
          <t>Typ / Genre</t>
        </is>
      </c>
      <c r="B12" t="inlineStr">
        <is>
          <t>Inhaberaktie</t>
        </is>
      </c>
    </row>
    <row r="13">
      <c r="A13" s="5" t="inlineStr">
        <is>
          <t>Adresse / Address</t>
        </is>
      </c>
      <c r="B13" t="inlineStr">
        <is>
          <t>Koenig &amp; Bauer AGFriedrich-Koenig Straße 4  D-97080 Würzburg</t>
        </is>
      </c>
    </row>
    <row r="14">
      <c r="A14" s="5" t="inlineStr">
        <is>
          <t>Management</t>
        </is>
      </c>
      <c r="B14" t="inlineStr">
        <is>
          <t>Claus Bolza-Schünemann, Dr. Mathias Dähn, Christoph Müller, Dr. Andreas Pleßke, Ralf Sammeck</t>
        </is>
      </c>
    </row>
    <row r="15">
      <c r="A15" s="5" t="inlineStr">
        <is>
          <t>Aufsichtsrat / Board</t>
        </is>
      </c>
      <c r="B15" t="inlineStr">
        <is>
          <t>Prof. Dr. Raimund Klinkner, Gottfried Weippert, Dagmar Rehm, Julia Cuntz, Carsten Dentler, Marc Dotterweich, Matthias Hatschek, Christopher Kessler, Prof. Gisela Lanza, Dr. Johannes Liechtenstein, Walter Mann, Simone Walter</t>
        </is>
      </c>
    </row>
    <row r="16">
      <c r="A16" s="5" t="inlineStr">
        <is>
          <t>Beschreibung</t>
        </is>
      </c>
      <c r="B16" t="inlineStr">
        <is>
          <t>Koenig &amp; Bauer ist der älteste Druckmaschinenhersteller der Welt und verfügt über eines der breitesten Produktprogramme der Branche. Seit über 200 Jahren unterstützt das Unternehmen die Drucker mit innovativer Technik, passgenauen Verfahren und vielfältigen Services. Das Portfolio reicht von Banknoten über Karton-, Folien-, Blech- und Glasverpackungen bis hin zum Bücher-, Display-, Kennzeichnungs-, Magazin-, Werbe- und Zeitungsdruck. Offset- und Flexodruck bei Bogen und Rolle, wasserloser Offset, Stahlstich-, Simultan- und Siebdruck oder digitaler Inkjetdruck gehören ebenfalls zum Angebot. Copyright 2014 FINANCE BASE AG</t>
        </is>
      </c>
    </row>
    <row r="17">
      <c r="A17" s="5" t="inlineStr">
        <is>
          <t>Profile</t>
        </is>
      </c>
      <c r="B17" t="inlineStr">
        <is>
          <t>Koenig &amp; Bauer is the oldest press manufacturers in the world and has one of the breitesten product programs in the industry. For over 200 years, the company supports the printer with innovative technology, precise methods and diverse services. Its portfolio ranges from banknotes on cardboard, foil, sheet metal and glass packaging to book, display, labeling, magazine, advertising and newspaper printing. Offset and flexographic printing for sheet and roll, waterless offset, engraved steel, simultaneous and screenprinting or digital inkjet printing are also provided.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1219</v>
      </c>
      <c r="D20" t="n">
        <v>1226</v>
      </c>
      <c r="E20" t="n">
        <v>1218</v>
      </c>
      <c r="F20" t="n">
        <v>1167</v>
      </c>
      <c r="G20" t="n">
        <v>1025</v>
      </c>
      <c r="H20" t="n">
        <v>1100</v>
      </c>
      <c r="I20" t="n">
        <v>1100</v>
      </c>
      <c r="J20" t="n">
        <v>1294</v>
      </c>
      <c r="K20" t="n">
        <v>1167</v>
      </c>
      <c r="L20" t="n">
        <v>1179</v>
      </c>
      <c r="M20" t="n">
        <v>1050</v>
      </c>
      <c r="N20" t="n">
        <v>1532</v>
      </c>
      <c r="O20" t="n">
        <v>1704</v>
      </c>
      <c r="P20" t="n">
        <v>1742</v>
      </c>
      <c r="Q20" t="n">
        <v>1621</v>
      </c>
      <c r="R20" t="n">
        <v>1423</v>
      </c>
      <c r="S20" t="n">
        <v>1232</v>
      </c>
      <c r="T20" t="n">
        <v>1354</v>
      </c>
      <c r="U20" t="n">
        <v>1290</v>
      </c>
      <c r="V20" t="n">
        <v>1087</v>
      </c>
      <c r="W20" t="n">
        <v>949.8</v>
      </c>
    </row>
    <row r="21">
      <c r="A21" s="5" t="inlineStr">
        <is>
          <t>Operatives Ergebnis (EBIT)</t>
        </is>
      </c>
      <c r="B21" s="5" t="inlineStr">
        <is>
          <t>EBIT Earning Before Interest &amp; Tax</t>
        </is>
      </c>
      <c r="C21" t="n">
        <v>56</v>
      </c>
      <c r="D21" t="n">
        <v>87.40000000000001</v>
      </c>
      <c r="E21" t="n">
        <v>80.7</v>
      </c>
      <c r="F21" t="n">
        <v>86.90000000000001</v>
      </c>
      <c r="G21" t="n">
        <v>36.3</v>
      </c>
      <c r="H21" t="n">
        <v>14.1</v>
      </c>
      <c r="I21" t="n">
        <v>-130.7</v>
      </c>
      <c r="J21" t="n">
        <v>16</v>
      </c>
      <c r="K21" t="n">
        <v>9.9</v>
      </c>
      <c r="L21" t="n">
        <v>22.2</v>
      </c>
      <c r="M21" t="n">
        <v>8.699999999999999</v>
      </c>
      <c r="N21" t="n">
        <v>-79.90000000000001</v>
      </c>
      <c r="O21" t="n">
        <v>65.7</v>
      </c>
      <c r="P21" t="n">
        <v>46.2</v>
      </c>
      <c r="Q21" t="n">
        <v>33.3</v>
      </c>
      <c r="R21" t="n">
        <v>20.3</v>
      </c>
      <c r="S21" t="n">
        <v>-47</v>
      </c>
      <c r="T21" t="n">
        <v>46.6</v>
      </c>
      <c r="U21" t="n">
        <v>69.7</v>
      </c>
      <c r="V21" t="n">
        <v>51.3</v>
      </c>
      <c r="W21" t="n">
        <v>45.4</v>
      </c>
    </row>
    <row r="22">
      <c r="A22" s="5" t="inlineStr">
        <is>
          <t>Finanzergebnis</t>
        </is>
      </c>
      <c r="B22" s="5" t="inlineStr">
        <is>
          <t>Financial Result</t>
        </is>
      </c>
      <c r="C22" t="n">
        <v>-6.2</v>
      </c>
      <c r="D22" t="n">
        <v>-3.5</v>
      </c>
      <c r="E22" t="n">
        <v>-2.2</v>
      </c>
      <c r="F22" t="n">
        <v>-5.9</v>
      </c>
      <c r="G22" t="n">
        <v>-6.6</v>
      </c>
      <c r="H22" t="n">
        <v>-8.6</v>
      </c>
      <c r="I22" t="n">
        <v>-7.4</v>
      </c>
      <c r="J22" t="n">
        <v>-9.9</v>
      </c>
      <c r="K22" t="n">
        <v>-6.6</v>
      </c>
      <c r="L22" t="n">
        <v>-6.9</v>
      </c>
      <c r="M22" t="n">
        <v>-6</v>
      </c>
      <c r="N22" t="n">
        <v>-7.2</v>
      </c>
      <c r="O22" t="n">
        <v>-2.5</v>
      </c>
      <c r="P22" t="n">
        <v>1.2</v>
      </c>
      <c r="Q22" t="n">
        <v>-7.5</v>
      </c>
      <c r="R22" t="n">
        <v>-4.4</v>
      </c>
      <c r="S22" t="n">
        <v>-2.6</v>
      </c>
      <c r="T22" t="n">
        <v>-3.4</v>
      </c>
      <c r="U22" t="n">
        <v>6.9</v>
      </c>
      <c r="V22" t="n">
        <v>7.7</v>
      </c>
      <c r="W22" t="n">
        <v>4.4</v>
      </c>
    </row>
    <row r="23">
      <c r="A23" s="5" t="inlineStr">
        <is>
          <t>Ergebnis vor Steuer (EBT)</t>
        </is>
      </c>
      <c r="B23" s="5" t="inlineStr">
        <is>
          <t>EBT Earning Before Tax</t>
        </is>
      </c>
      <c r="C23" t="n">
        <v>49.8</v>
      </c>
      <c r="D23" t="n">
        <v>83.90000000000001</v>
      </c>
      <c r="E23" t="n">
        <v>78.5</v>
      </c>
      <c r="F23" t="n">
        <v>81</v>
      </c>
      <c r="G23" t="n">
        <v>29.7</v>
      </c>
      <c r="H23" t="n">
        <v>5.5</v>
      </c>
      <c r="I23" t="n">
        <v>-138.1</v>
      </c>
      <c r="J23" t="n">
        <v>6.1</v>
      </c>
      <c r="K23" t="n">
        <v>3.3</v>
      </c>
      <c r="L23" t="n">
        <v>15.3</v>
      </c>
      <c r="M23" t="n">
        <v>2.7</v>
      </c>
      <c r="N23" t="n">
        <v>-87.09999999999999</v>
      </c>
      <c r="O23" t="n">
        <v>63.2</v>
      </c>
      <c r="P23" t="n">
        <v>47.4</v>
      </c>
      <c r="Q23" t="n">
        <v>25.8</v>
      </c>
      <c r="R23" t="n">
        <v>15.9</v>
      </c>
      <c r="S23" t="n">
        <v>-49.6</v>
      </c>
      <c r="T23" t="n">
        <v>43.2</v>
      </c>
      <c r="U23" t="n">
        <v>76.59999999999999</v>
      </c>
      <c r="V23" t="n">
        <v>59</v>
      </c>
      <c r="W23" t="n">
        <v>49.8</v>
      </c>
    </row>
    <row r="24">
      <c r="A24" s="5" t="inlineStr">
        <is>
          <t>Steuern auf Einkommen und Ertrag</t>
        </is>
      </c>
      <c r="B24" s="5" t="inlineStr">
        <is>
          <t>Taxes on income and earnings</t>
        </is>
      </c>
      <c r="C24" t="n">
        <v>11.4</v>
      </c>
      <c r="D24" t="n">
        <v>19.9</v>
      </c>
      <c r="E24" t="n">
        <v>-2.6</v>
      </c>
      <c r="F24" t="n">
        <v>-1.2</v>
      </c>
      <c r="G24" t="n">
        <v>2.8</v>
      </c>
      <c r="H24" t="n">
        <v>5.2</v>
      </c>
      <c r="I24" t="n">
        <v>15.6</v>
      </c>
      <c r="J24" t="n">
        <v>3.8</v>
      </c>
      <c r="K24" t="n">
        <v>2.9</v>
      </c>
      <c r="L24" t="n">
        <v>2.8</v>
      </c>
      <c r="M24" t="n">
        <v>-3.9</v>
      </c>
      <c r="N24" t="n">
        <v>13.9</v>
      </c>
      <c r="O24" t="n">
        <v>14.2</v>
      </c>
      <c r="P24" t="n">
        <v>13.1</v>
      </c>
      <c r="Q24" t="n">
        <v>7.2</v>
      </c>
      <c r="R24" t="n">
        <v>4</v>
      </c>
      <c r="S24" t="n">
        <v>-19.6</v>
      </c>
      <c r="T24" t="n">
        <v>15.1</v>
      </c>
      <c r="U24" t="n">
        <v>0.9</v>
      </c>
      <c r="V24" t="n">
        <v>4.5</v>
      </c>
      <c r="W24" t="n">
        <v>-1.9</v>
      </c>
    </row>
    <row r="25">
      <c r="A25" s="5" t="inlineStr">
        <is>
          <t>Ergebnis nach Steuer</t>
        </is>
      </c>
      <c r="B25" s="5" t="inlineStr">
        <is>
          <t>Earnings after tax</t>
        </is>
      </c>
      <c r="C25" t="n">
        <v>38.4</v>
      </c>
      <c r="D25" t="n">
        <v>64</v>
      </c>
      <c r="E25" t="n">
        <v>81.09999999999999</v>
      </c>
      <c r="F25" t="n">
        <v>82.2</v>
      </c>
      <c r="G25" t="n">
        <v>26.9</v>
      </c>
      <c r="H25" t="n">
        <v>0.3</v>
      </c>
      <c r="I25" t="n">
        <v>-153.7</v>
      </c>
      <c r="J25" t="n">
        <v>2.3</v>
      </c>
      <c r="K25" t="n">
        <v>0.4</v>
      </c>
      <c r="L25" t="n">
        <v>12.5</v>
      </c>
      <c r="M25" t="n">
        <v>6.6</v>
      </c>
      <c r="N25" t="n">
        <v>-101</v>
      </c>
      <c r="O25" t="n">
        <v>49</v>
      </c>
      <c r="P25" t="n">
        <v>34.3</v>
      </c>
      <c r="Q25" t="n">
        <v>18.6</v>
      </c>
      <c r="R25" t="n">
        <v>11.9</v>
      </c>
      <c r="S25" t="n">
        <v>-30</v>
      </c>
      <c r="T25" t="n">
        <v>28.1</v>
      </c>
      <c r="U25" t="n">
        <v>74.90000000000001</v>
      </c>
      <c r="V25" t="n">
        <v>52.6</v>
      </c>
      <c r="W25" t="n">
        <v>51.1</v>
      </c>
    </row>
    <row r="26">
      <c r="A26" s="5" t="inlineStr">
        <is>
          <t>Minderheitenanteil</t>
        </is>
      </c>
      <c r="B26" s="5" t="inlineStr">
        <is>
          <t>Minority Share</t>
        </is>
      </c>
      <c r="C26" t="inlineStr">
        <is>
          <t>-</t>
        </is>
      </c>
      <c r="D26" t="inlineStr">
        <is>
          <t>-</t>
        </is>
      </c>
      <c r="E26" t="inlineStr">
        <is>
          <t>-</t>
        </is>
      </c>
      <c r="F26" t="n">
        <v>0.1</v>
      </c>
      <c r="G26" t="n">
        <v>-0.1</v>
      </c>
      <c r="H26" t="n">
        <v>0.2</v>
      </c>
      <c r="I26" t="inlineStr">
        <is>
          <t>-</t>
        </is>
      </c>
      <c r="J26" t="inlineStr">
        <is>
          <t>-</t>
        </is>
      </c>
      <c r="K26" t="inlineStr">
        <is>
          <t>-</t>
        </is>
      </c>
      <c r="L26" t="inlineStr">
        <is>
          <t>-</t>
        </is>
      </c>
      <c r="M26" t="inlineStr">
        <is>
          <t>-</t>
        </is>
      </c>
      <c r="N26" t="inlineStr">
        <is>
          <t>-</t>
        </is>
      </c>
      <c r="O26" t="inlineStr">
        <is>
          <t>-</t>
        </is>
      </c>
      <c r="P26" t="inlineStr">
        <is>
          <t>-</t>
        </is>
      </c>
      <c r="Q26" t="inlineStr">
        <is>
          <t>-</t>
        </is>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38.4</v>
      </c>
      <c r="D27" t="n">
        <v>64</v>
      </c>
      <c r="E27" t="n">
        <v>81.09999999999999</v>
      </c>
      <c r="F27" t="n">
        <v>82.3</v>
      </c>
      <c r="G27" t="n">
        <v>26.8</v>
      </c>
      <c r="H27" t="n">
        <v>0.5</v>
      </c>
      <c r="I27" t="n">
        <v>-153.7</v>
      </c>
      <c r="J27" t="n">
        <v>2.3</v>
      </c>
      <c r="K27" t="n">
        <v>0.4</v>
      </c>
      <c r="L27" t="n">
        <v>12.5</v>
      </c>
      <c r="M27" t="n">
        <v>6.6</v>
      </c>
      <c r="N27" t="n">
        <v>-101</v>
      </c>
      <c r="O27" t="n">
        <v>49</v>
      </c>
      <c r="P27" t="n">
        <v>34.3</v>
      </c>
      <c r="Q27" t="n">
        <v>18.6</v>
      </c>
      <c r="R27" t="n">
        <v>11.9</v>
      </c>
      <c r="S27" t="n">
        <v>-30</v>
      </c>
      <c r="T27" t="n">
        <v>28.1</v>
      </c>
      <c r="U27" t="n">
        <v>74.90000000000001</v>
      </c>
      <c r="V27" t="n">
        <v>52.6</v>
      </c>
      <c r="W27" t="n">
        <v>51.1</v>
      </c>
    </row>
    <row r="28">
      <c r="A28" s="5" t="inlineStr">
        <is>
          <t>Summe Umlaufvermögen</t>
        </is>
      </c>
      <c r="B28" s="5" t="inlineStr">
        <is>
          <t>Current Assets</t>
        </is>
      </c>
      <c r="C28" t="n">
        <v>852.3</v>
      </c>
      <c r="D28" t="n">
        <v>778.5</v>
      </c>
      <c r="E28" t="n">
        <v>774.8</v>
      </c>
      <c r="F28" t="n">
        <v>765.1</v>
      </c>
      <c r="G28" t="n">
        <v>705.8</v>
      </c>
      <c r="H28" t="n">
        <v>735.9</v>
      </c>
      <c r="I28" t="n">
        <v>825.9</v>
      </c>
      <c r="J28" t="n">
        <v>874.3</v>
      </c>
      <c r="K28" t="n">
        <v>877.9</v>
      </c>
      <c r="L28" t="n">
        <v>830.6</v>
      </c>
      <c r="M28" t="n">
        <v>744.5</v>
      </c>
      <c r="N28" t="n">
        <v>876.1</v>
      </c>
      <c r="O28" t="n">
        <v>1016</v>
      </c>
      <c r="P28" t="n">
        <v>1007</v>
      </c>
      <c r="Q28" t="n">
        <v>1029</v>
      </c>
      <c r="R28" t="n">
        <v>987.7</v>
      </c>
      <c r="S28" t="n">
        <v>956.9</v>
      </c>
      <c r="T28" t="n">
        <v>902.7</v>
      </c>
      <c r="U28" t="n">
        <v>688</v>
      </c>
      <c r="V28" t="n">
        <v>574.2</v>
      </c>
      <c r="W28" t="n">
        <v>532.4</v>
      </c>
    </row>
    <row r="29">
      <c r="A29" s="5" t="inlineStr">
        <is>
          <t>Summe Anlagevermögen</t>
        </is>
      </c>
      <c r="B29" s="5" t="inlineStr">
        <is>
          <t>Fixed Assets</t>
        </is>
      </c>
      <c r="C29" t="n">
        <v>490.8</v>
      </c>
      <c r="D29" t="n">
        <v>399.8</v>
      </c>
      <c r="E29" t="n">
        <v>389.1</v>
      </c>
      <c r="F29" t="n">
        <v>320.4</v>
      </c>
      <c r="G29" t="n">
        <v>271.1</v>
      </c>
      <c r="H29" t="n">
        <v>278.8</v>
      </c>
      <c r="I29" t="n">
        <v>272.1</v>
      </c>
      <c r="J29" t="n">
        <v>259.6</v>
      </c>
      <c r="K29" t="n">
        <v>297.3</v>
      </c>
      <c r="L29" t="n">
        <v>297</v>
      </c>
      <c r="M29" t="n">
        <v>284.2</v>
      </c>
      <c r="N29" t="n">
        <v>279.1</v>
      </c>
      <c r="O29" t="n">
        <v>316</v>
      </c>
      <c r="P29" t="n">
        <v>321.3</v>
      </c>
      <c r="Q29" t="n">
        <v>291.2</v>
      </c>
      <c r="R29" t="n">
        <v>298.6</v>
      </c>
      <c r="S29" t="n">
        <v>282.3</v>
      </c>
      <c r="T29" t="n">
        <v>298.5</v>
      </c>
      <c r="U29" t="n">
        <v>239</v>
      </c>
      <c r="V29" t="n">
        <v>172.9</v>
      </c>
      <c r="W29" t="n">
        <v>149.5</v>
      </c>
    </row>
    <row r="30">
      <c r="A30" s="5" t="inlineStr">
        <is>
          <t>Summe Aktiva</t>
        </is>
      </c>
      <c r="B30" s="5" t="inlineStr">
        <is>
          <t>Total Assets</t>
        </is>
      </c>
      <c r="C30" t="n">
        <v>1343</v>
      </c>
      <c r="D30" t="n">
        <v>1178</v>
      </c>
      <c r="E30" t="n">
        <v>1164</v>
      </c>
      <c r="F30" t="n">
        <v>1086</v>
      </c>
      <c r="G30" t="n">
        <v>976.9</v>
      </c>
      <c r="H30" t="n">
        <v>1015</v>
      </c>
      <c r="I30" t="n">
        <v>1098</v>
      </c>
      <c r="J30" t="n">
        <v>1178</v>
      </c>
      <c r="K30" t="n">
        <v>1223</v>
      </c>
      <c r="L30" t="n">
        <v>1164</v>
      </c>
      <c r="M30" t="n">
        <v>1060</v>
      </c>
      <c r="N30" t="n">
        <v>1181</v>
      </c>
      <c r="O30" t="n">
        <v>1367</v>
      </c>
      <c r="P30" t="n">
        <v>1394</v>
      </c>
      <c r="Q30" t="n">
        <v>1396</v>
      </c>
      <c r="R30" t="n">
        <v>1348</v>
      </c>
      <c r="S30" t="n">
        <v>1299</v>
      </c>
      <c r="T30" t="n">
        <v>1241</v>
      </c>
      <c r="U30" t="n">
        <v>931.9</v>
      </c>
      <c r="V30" t="n">
        <v>751.2</v>
      </c>
      <c r="W30" t="n">
        <v>685.1</v>
      </c>
    </row>
    <row r="31">
      <c r="A31" s="5" t="inlineStr">
        <is>
          <t>Summe kurzfristiges Fremdkapital</t>
        </is>
      </c>
      <c r="B31" s="5" t="inlineStr">
        <is>
          <t>Short-Term Debt</t>
        </is>
      </c>
      <c r="C31" t="n">
        <v>601.8</v>
      </c>
      <c r="D31" t="n">
        <v>510.2</v>
      </c>
      <c r="E31" t="n">
        <v>478.4</v>
      </c>
      <c r="F31" t="n">
        <v>479.6</v>
      </c>
      <c r="G31" t="n">
        <v>472.7</v>
      </c>
      <c r="H31" t="n">
        <v>505.2</v>
      </c>
      <c r="I31" t="n">
        <v>548.7</v>
      </c>
      <c r="J31" t="n">
        <v>493.8</v>
      </c>
      <c r="K31" t="n">
        <v>535</v>
      </c>
      <c r="L31" t="n">
        <v>489.1</v>
      </c>
      <c r="M31" t="n">
        <v>439.2</v>
      </c>
      <c r="N31" t="n">
        <v>524</v>
      </c>
      <c r="O31" t="n">
        <v>601.4</v>
      </c>
      <c r="P31" t="n">
        <v>654.7</v>
      </c>
      <c r="Q31" t="inlineStr">
        <is>
          <t>-</t>
        </is>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280.9</v>
      </c>
      <c r="D32" t="n">
        <v>214.7</v>
      </c>
      <c r="E32" t="n">
        <v>261.5</v>
      </c>
      <c r="F32" t="n">
        <v>268.1</v>
      </c>
      <c r="G32" t="n">
        <v>245.8</v>
      </c>
      <c r="H32" t="n">
        <v>282.3</v>
      </c>
      <c r="I32" t="n">
        <v>271.4</v>
      </c>
      <c r="J32" t="n">
        <v>210.9</v>
      </c>
      <c r="K32" t="n">
        <v>221.2</v>
      </c>
      <c r="L32" t="n">
        <v>214</v>
      </c>
      <c r="M32" t="n">
        <v>201.4</v>
      </c>
      <c r="N32" t="n">
        <v>246.3</v>
      </c>
      <c r="O32" t="n">
        <v>250.1</v>
      </c>
      <c r="P32" t="n">
        <v>263.2</v>
      </c>
      <c r="Q32" t="inlineStr">
        <is>
          <t>-</t>
        </is>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882.7</v>
      </c>
      <c r="D33" t="n">
        <v>724.9</v>
      </c>
      <c r="E33" t="n">
        <v>739.9</v>
      </c>
      <c r="F33" t="n">
        <v>747.7</v>
      </c>
      <c r="G33" t="n">
        <v>718.5</v>
      </c>
      <c r="H33" t="n">
        <v>787.5</v>
      </c>
      <c r="I33" t="n">
        <v>820.1</v>
      </c>
      <c r="J33" t="n">
        <v>704.7</v>
      </c>
      <c r="K33" t="n">
        <v>756.2</v>
      </c>
      <c r="L33" t="n">
        <v>703.1</v>
      </c>
      <c r="M33" t="n">
        <v>640.6</v>
      </c>
      <c r="N33" t="n">
        <v>770.3</v>
      </c>
      <c r="O33" t="n">
        <v>851.5</v>
      </c>
      <c r="P33" t="n">
        <v>917.9</v>
      </c>
      <c r="Q33" t="n">
        <v>946.8</v>
      </c>
      <c r="R33" t="n">
        <v>899</v>
      </c>
      <c r="S33" t="n">
        <v>855.7</v>
      </c>
      <c r="T33" t="n">
        <v>765</v>
      </c>
      <c r="U33" t="n">
        <v>532.5</v>
      </c>
      <c r="V33" t="n">
        <v>416.4</v>
      </c>
      <c r="W33" t="n">
        <v>394.8</v>
      </c>
    </row>
    <row r="34">
      <c r="A34" s="5" t="inlineStr">
        <is>
          <t>Minderheitenanteil</t>
        </is>
      </c>
      <c r="B34" s="5" t="inlineStr">
        <is>
          <t>Minority Share</t>
        </is>
      </c>
      <c r="C34" t="n">
        <v>1.2</v>
      </c>
      <c r="D34" t="n">
        <v>0.9</v>
      </c>
      <c r="E34" t="inlineStr">
        <is>
          <t>-</t>
        </is>
      </c>
      <c r="F34" t="n">
        <v>0.5</v>
      </c>
      <c r="G34" t="n">
        <v>0.6</v>
      </c>
      <c r="H34" t="n">
        <v>0.5</v>
      </c>
      <c r="I34" t="n">
        <v>0.8</v>
      </c>
      <c r="J34" t="inlineStr">
        <is>
          <t>-</t>
        </is>
      </c>
      <c r="K34" t="inlineStr">
        <is>
          <t>-</t>
        </is>
      </c>
      <c r="L34" t="inlineStr">
        <is>
          <t>-</t>
        </is>
      </c>
      <c r="M34" t="inlineStr">
        <is>
          <t>-</t>
        </is>
      </c>
      <c r="N34" t="inlineStr">
        <is>
          <t>-</t>
        </is>
      </c>
      <c r="O34" t="inlineStr">
        <is>
          <t>-</t>
        </is>
      </c>
      <c r="P34" t="inlineStr">
        <is>
          <t>-</t>
        </is>
      </c>
      <c r="Q34" t="inlineStr">
        <is>
          <t>-</t>
        </is>
      </c>
      <c r="R34" t="inlineStr">
        <is>
          <t>-</t>
        </is>
      </c>
      <c r="S34" t="inlineStr">
        <is>
          <t>-</t>
        </is>
      </c>
      <c r="T34" t="inlineStr">
        <is>
          <t>-</t>
        </is>
      </c>
      <c r="U34" t="n">
        <v>0.2</v>
      </c>
      <c r="V34" t="n">
        <v>0.2</v>
      </c>
      <c r="W34" t="n">
        <v>0.8</v>
      </c>
    </row>
    <row r="35">
      <c r="A35" s="5" t="inlineStr">
        <is>
          <t>Summe Eigenkapital</t>
        </is>
      </c>
      <c r="B35" s="5" t="inlineStr">
        <is>
          <t>Equity</t>
        </is>
      </c>
      <c r="C35" t="n">
        <v>459.2</v>
      </c>
      <c r="D35" t="n">
        <v>452.5</v>
      </c>
      <c r="E35" t="n">
        <v>424</v>
      </c>
      <c r="F35" t="n">
        <v>337.3</v>
      </c>
      <c r="G35" t="n">
        <v>257.8</v>
      </c>
      <c r="H35" t="n">
        <v>226.7</v>
      </c>
      <c r="I35" t="n">
        <v>277.1</v>
      </c>
      <c r="J35" t="n">
        <v>473.1</v>
      </c>
      <c r="K35" t="n">
        <v>466.6</v>
      </c>
      <c r="L35" t="n">
        <v>461.3</v>
      </c>
      <c r="M35" t="n">
        <v>419.8</v>
      </c>
      <c r="N35" t="n">
        <v>411.1</v>
      </c>
      <c r="O35" t="n">
        <v>515.1</v>
      </c>
      <c r="P35" t="n">
        <v>476.3</v>
      </c>
      <c r="Q35" t="n">
        <v>449.4</v>
      </c>
      <c r="R35" t="n">
        <v>448.9</v>
      </c>
      <c r="S35" t="n">
        <v>443.7</v>
      </c>
      <c r="T35" t="n">
        <v>475.6</v>
      </c>
      <c r="U35" t="n">
        <v>399.2</v>
      </c>
      <c r="V35" t="n">
        <v>334.6</v>
      </c>
      <c r="W35" t="n">
        <v>289.5</v>
      </c>
    </row>
    <row r="36">
      <c r="A36" s="5" t="inlineStr">
        <is>
          <t>Summe Passiva</t>
        </is>
      </c>
      <c r="B36" s="5" t="inlineStr">
        <is>
          <t>Liabilities &amp; Shareholder Equity</t>
        </is>
      </c>
      <c r="C36" t="n">
        <v>1343</v>
      </c>
      <c r="D36" t="n">
        <v>1178</v>
      </c>
      <c r="E36" t="n">
        <v>1164</v>
      </c>
      <c r="F36" t="n">
        <v>1086</v>
      </c>
      <c r="G36" t="n">
        <v>976.9</v>
      </c>
      <c r="H36" t="n">
        <v>1015</v>
      </c>
      <c r="I36" t="n">
        <v>1098</v>
      </c>
      <c r="J36" t="n">
        <v>1178</v>
      </c>
      <c r="K36" t="n">
        <v>1223</v>
      </c>
      <c r="L36" t="n">
        <v>1164</v>
      </c>
      <c r="M36" t="n">
        <v>1060</v>
      </c>
      <c r="N36" t="n">
        <v>1181</v>
      </c>
      <c r="O36" t="n">
        <v>1367</v>
      </c>
      <c r="P36" t="n">
        <v>1394</v>
      </c>
      <c r="Q36" t="n">
        <v>1396</v>
      </c>
      <c r="R36" t="n">
        <v>1348</v>
      </c>
      <c r="S36" t="n">
        <v>1299</v>
      </c>
      <c r="T36" t="n">
        <v>1241</v>
      </c>
      <c r="U36" t="n">
        <v>931.9</v>
      </c>
      <c r="V36" t="n">
        <v>751.2</v>
      </c>
      <c r="W36" t="n">
        <v>685.1</v>
      </c>
    </row>
    <row r="37">
      <c r="A37" s="5" t="inlineStr">
        <is>
          <t>Mio.Aktien im Umlauf</t>
        </is>
      </c>
      <c r="B37" s="5" t="inlineStr">
        <is>
          <t>Million shares outstanding</t>
        </is>
      </c>
      <c r="C37" t="n">
        <v>16.52</v>
      </c>
      <c r="D37" t="n">
        <v>16.52</v>
      </c>
      <c r="E37" t="n">
        <v>16.52</v>
      </c>
      <c r="F37" t="n">
        <v>16.52</v>
      </c>
      <c r="G37" t="n">
        <v>16.52</v>
      </c>
      <c r="H37" t="n">
        <v>16.52</v>
      </c>
      <c r="I37" t="n">
        <v>16.52</v>
      </c>
      <c r="J37" t="n">
        <v>16.49</v>
      </c>
      <c r="K37" t="n">
        <v>16.49</v>
      </c>
      <c r="L37" t="n">
        <v>16.4</v>
      </c>
      <c r="M37" t="n">
        <v>16.4</v>
      </c>
      <c r="N37" t="n">
        <v>16.4</v>
      </c>
      <c r="O37" t="n">
        <v>16.3</v>
      </c>
      <c r="P37" t="n">
        <v>16.3</v>
      </c>
      <c r="Q37" t="n">
        <v>16.3</v>
      </c>
      <c r="R37" t="n">
        <v>16.2</v>
      </c>
      <c r="S37" t="n">
        <v>16.2</v>
      </c>
      <c r="T37" t="n">
        <v>16</v>
      </c>
      <c r="U37" t="n">
        <v>16</v>
      </c>
      <c r="V37" t="n">
        <v>16</v>
      </c>
      <c r="W37" t="inlineStr">
        <is>
          <t>-</t>
        </is>
      </c>
    </row>
    <row r="38">
      <c r="A38" s="5" t="inlineStr">
        <is>
          <t>Mio.Aktien im Umlauf</t>
        </is>
      </c>
      <c r="B38" s="5" t="inlineStr">
        <is>
          <t>Million shares outstanding</t>
        </is>
      </c>
      <c r="C38" t="n">
        <v>16.52</v>
      </c>
      <c r="D38" t="n">
        <v>16.52</v>
      </c>
      <c r="E38" t="n">
        <v>16.52</v>
      </c>
      <c r="F38" t="n">
        <v>16.52</v>
      </c>
      <c r="G38" t="n">
        <v>16.52</v>
      </c>
      <c r="H38" t="n">
        <v>16.52</v>
      </c>
      <c r="I38" t="n">
        <v>16.52</v>
      </c>
      <c r="J38" t="n">
        <v>16.49</v>
      </c>
      <c r="K38" t="n">
        <v>16.49</v>
      </c>
      <c r="L38" t="n">
        <v>16.4</v>
      </c>
      <c r="M38" t="n">
        <v>16.4</v>
      </c>
      <c r="N38" t="n">
        <v>16.4</v>
      </c>
      <c r="O38" t="n">
        <v>16.3</v>
      </c>
      <c r="P38" t="n">
        <v>16.3</v>
      </c>
      <c r="Q38" t="n">
        <v>16.3</v>
      </c>
      <c r="R38" t="n">
        <v>16.2</v>
      </c>
      <c r="S38" t="n">
        <v>16.2</v>
      </c>
      <c r="T38" t="n">
        <v>16</v>
      </c>
      <c r="U38" t="n">
        <v>16</v>
      </c>
      <c r="V38" t="n">
        <v>8</v>
      </c>
      <c r="W38" t="inlineStr">
        <is>
          <t>-</t>
        </is>
      </c>
    </row>
    <row r="39">
      <c r="A39" s="5" t="inlineStr">
        <is>
          <t>Gezeichnetes Kapital (in Mio.)</t>
        </is>
      </c>
      <c r="B39" s="5" t="inlineStr">
        <is>
          <t>Subscribed Capital in M</t>
        </is>
      </c>
      <c r="C39" t="n">
        <v>42.96</v>
      </c>
      <c r="D39" t="n">
        <v>42.96</v>
      </c>
      <c r="E39" t="n">
        <v>42.96</v>
      </c>
      <c r="F39" t="n">
        <v>42.96</v>
      </c>
      <c r="G39" t="n">
        <v>42.96</v>
      </c>
      <c r="H39" t="n">
        <v>42.96</v>
      </c>
      <c r="I39" t="n">
        <v>42.96</v>
      </c>
      <c r="J39" t="n">
        <v>42.9</v>
      </c>
      <c r="K39" t="n">
        <v>42.9</v>
      </c>
      <c r="L39" t="n">
        <v>42.8</v>
      </c>
      <c r="M39" t="n">
        <v>42.7</v>
      </c>
      <c r="N39" t="n">
        <v>42.5</v>
      </c>
      <c r="O39" t="n">
        <v>42.4</v>
      </c>
      <c r="P39" t="n">
        <v>42.3</v>
      </c>
      <c r="Q39" t="n">
        <v>42.3</v>
      </c>
      <c r="R39" t="n">
        <v>42</v>
      </c>
      <c r="S39" t="n">
        <v>42</v>
      </c>
      <c r="T39" t="n">
        <v>41.6</v>
      </c>
      <c r="U39" t="n">
        <v>41.6</v>
      </c>
      <c r="V39" t="inlineStr">
        <is>
          <t>-</t>
        </is>
      </c>
      <c r="W39" t="inlineStr">
        <is>
          <t>-</t>
        </is>
      </c>
    </row>
    <row r="40">
      <c r="A40" s="5" t="inlineStr">
        <is>
          <t>Ergebnis je Aktie (brutto)</t>
        </is>
      </c>
      <c r="B40" s="5" t="inlineStr">
        <is>
          <t>Earnings per share</t>
        </is>
      </c>
      <c r="C40" t="n">
        <v>3.01</v>
      </c>
      <c r="D40" t="n">
        <v>5.08</v>
      </c>
      <c r="E40" t="n">
        <v>4.75</v>
      </c>
      <c r="F40" t="n">
        <v>4.9</v>
      </c>
      <c r="G40" t="n">
        <v>1.8</v>
      </c>
      <c r="H40" t="n">
        <v>0.33</v>
      </c>
      <c r="I40" t="n">
        <v>-8.359999999999999</v>
      </c>
      <c r="J40" t="n">
        <v>0.37</v>
      </c>
      <c r="K40" t="n">
        <v>0.2</v>
      </c>
      <c r="L40" t="n">
        <v>0.93</v>
      </c>
      <c r="M40" t="n">
        <v>0.16</v>
      </c>
      <c r="N40" t="n">
        <v>-5.31</v>
      </c>
      <c r="O40" t="n">
        <v>3.88</v>
      </c>
      <c r="P40" t="n">
        <v>2.91</v>
      </c>
      <c r="Q40" t="n">
        <v>1.58</v>
      </c>
      <c r="R40" t="n">
        <v>0.98</v>
      </c>
      <c r="S40" t="n">
        <v>-3.06</v>
      </c>
      <c r="T40" t="n">
        <v>2.7</v>
      </c>
      <c r="U40" t="n">
        <v>4.79</v>
      </c>
      <c r="V40" t="n">
        <v>3.69</v>
      </c>
      <c r="W40" t="inlineStr">
        <is>
          <t>-</t>
        </is>
      </c>
    </row>
    <row r="41">
      <c r="A41" s="5" t="inlineStr">
        <is>
          <t>Ergebnis je Aktie (unverwässert)</t>
        </is>
      </c>
      <c r="B41" s="5" t="inlineStr">
        <is>
          <t>Basic Earnings per share</t>
        </is>
      </c>
      <c r="C41" t="n">
        <v>2.31</v>
      </c>
      <c r="D41" t="n">
        <v>3.86</v>
      </c>
      <c r="E41" t="n">
        <v>4.91</v>
      </c>
      <c r="F41" t="n">
        <v>4.98</v>
      </c>
      <c r="G41" t="n">
        <v>1.62</v>
      </c>
      <c r="H41" t="n">
        <v>0.03</v>
      </c>
      <c r="I41" t="n">
        <v>-9.31</v>
      </c>
      <c r="J41" t="n">
        <v>0.14</v>
      </c>
      <c r="K41" t="n">
        <v>0.02</v>
      </c>
      <c r="L41" t="n">
        <v>0.76</v>
      </c>
      <c r="M41" t="n">
        <v>0.41</v>
      </c>
      <c r="N41" t="n">
        <v>-6.18</v>
      </c>
      <c r="O41" t="n">
        <v>3</v>
      </c>
      <c r="P41" t="n">
        <v>2.11</v>
      </c>
      <c r="Q41" t="n">
        <v>1.15</v>
      </c>
      <c r="R41" t="n">
        <v>0.74</v>
      </c>
      <c r="S41" t="n">
        <v>-1.86</v>
      </c>
      <c r="T41" t="n">
        <v>1.75</v>
      </c>
      <c r="U41" t="n">
        <v>2.87</v>
      </c>
      <c r="V41" t="n">
        <v>1.9</v>
      </c>
      <c r="W41" t="n">
        <v>1.63</v>
      </c>
    </row>
    <row r="42">
      <c r="A42" s="5" t="inlineStr">
        <is>
          <t>Ergebnis je Aktie (verwässert)</t>
        </is>
      </c>
      <c r="B42" s="5" t="inlineStr">
        <is>
          <t>Diluted Earnings per share</t>
        </is>
      </c>
      <c r="C42" t="n">
        <v>2.31</v>
      </c>
      <c r="D42" t="n">
        <v>3.86</v>
      </c>
      <c r="E42" t="n">
        <v>4.91</v>
      </c>
      <c r="F42" t="n">
        <v>4.98</v>
      </c>
      <c r="G42" t="n">
        <v>1.62</v>
      </c>
      <c r="H42" t="n">
        <v>0.03</v>
      </c>
      <c r="I42" t="n">
        <v>-9.31</v>
      </c>
      <c r="J42" t="n">
        <v>0.14</v>
      </c>
      <c r="K42" t="n">
        <v>0.02</v>
      </c>
      <c r="L42" t="n">
        <v>0.76</v>
      </c>
      <c r="M42" t="n">
        <v>0.41</v>
      </c>
      <c r="N42" t="n">
        <v>-6.18</v>
      </c>
      <c r="O42" t="n">
        <v>3</v>
      </c>
      <c r="P42" t="n">
        <v>2.11</v>
      </c>
      <c r="Q42" t="n">
        <v>1.15</v>
      </c>
      <c r="R42" t="n">
        <v>0.74</v>
      </c>
      <c r="S42" t="n">
        <v>-1.86</v>
      </c>
      <c r="T42" t="n">
        <v>1.75</v>
      </c>
      <c r="U42" t="n">
        <v>2.87</v>
      </c>
      <c r="V42" t="n">
        <v>1.9</v>
      </c>
      <c r="W42" t="n">
        <v>1.63</v>
      </c>
    </row>
    <row r="43">
      <c r="A43" s="5" t="inlineStr">
        <is>
          <t>Dividende je Aktie</t>
        </is>
      </c>
      <c r="B43" s="5" t="inlineStr">
        <is>
          <t>Dividend per share</t>
        </is>
      </c>
      <c r="C43" t="inlineStr">
        <is>
          <t>-</t>
        </is>
      </c>
      <c r="D43" t="n">
        <v>1</v>
      </c>
      <c r="E43" t="n">
        <v>0.9</v>
      </c>
      <c r="F43" t="n">
        <v>0.5</v>
      </c>
      <c r="G43" t="inlineStr">
        <is>
          <t>-</t>
        </is>
      </c>
      <c r="H43" t="inlineStr">
        <is>
          <t>-</t>
        </is>
      </c>
      <c r="I43" t="inlineStr">
        <is>
          <t>-</t>
        </is>
      </c>
      <c r="J43" t="n">
        <v>0.4</v>
      </c>
      <c r="K43" t="inlineStr">
        <is>
          <t>-</t>
        </is>
      </c>
      <c r="L43" t="n">
        <v>0.3</v>
      </c>
      <c r="M43" t="inlineStr">
        <is>
          <t>-</t>
        </is>
      </c>
      <c r="N43" t="inlineStr">
        <is>
          <t>-</t>
        </is>
      </c>
      <c r="O43" t="n">
        <v>0.6</v>
      </c>
      <c r="P43" t="n">
        <v>0.5</v>
      </c>
      <c r="Q43" t="n">
        <v>0.4</v>
      </c>
      <c r="R43" t="n">
        <v>0.25</v>
      </c>
      <c r="S43" t="inlineStr">
        <is>
          <t>-</t>
        </is>
      </c>
      <c r="T43" t="n">
        <v>0.5</v>
      </c>
      <c r="U43" t="n">
        <v>1</v>
      </c>
      <c r="V43" t="n">
        <v>0.75</v>
      </c>
      <c r="W43" t="inlineStr">
        <is>
          <t>-</t>
        </is>
      </c>
    </row>
    <row r="44">
      <c r="A44" s="5" t="inlineStr">
        <is>
          <t>Dividendenausschüttung in Mio</t>
        </is>
      </c>
      <c r="B44" s="5" t="inlineStr">
        <is>
          <t>Dividend Payment in M</t>
        </is>
      </c>
      <c r="C44" t="inlineStr">
        <is>
          <t>-</t>
        </is>
      </c>
      <c r="D44" t="n">
        <v>16.5</v>
      </c>
      <c r="E44" t="n">
        <v>14.9</v>
      </c>
      <c r="F44" t="n">
        <v>8.300000000000001</v>
      </c>
      <c r="G44" t="inlineStr">
        <is>
          <t>-</t>
        </is>
      </c>
      <c r="H44" t="inlineStr">
        <is>
          <t>-</t>
        </is>
      </c>
      <c r="I44" t="inlineStr">
        <is>
          <t>-</t>
        </is>
      </c>
      <c r="J44" t="n">
        <v>6.6</v>
      </c>
      <c r="K44" t="inlineStr">
        <is>
          <t>-</t>
        </is>
      </c>
      <c r="L44" t="n">
        <v>4.9</v>
      </c>
      <c r="M44" t="inlineStr">
        <is>
          <t>-</t>
        </is>
      </c>
      <c r="N44" t="inlineStr">
        <is>
          <t>-</t>
        </is>
      </c>
      <c r="O44" t="n">
        <v>9.800000000000001</v>
      </c>
      <c r="P44" t="n">
        <v>8.199999999999999</v>
      </c>
      <c r="Q44" t="n">
        <v>6.5</v>
      </c>
      <c r="R44" t="n">
        <v>4.1</v>
      </c>
      <c r="S44" t="inlineStr">
        <is>
          <t>-</t>
        </is>
      </c>
      <c r="T44" t="n">
        <v>8</v>
      </c>
      <c r="U44" t="n">
        <v>16</v>
      </c>
      <c r="V44" t="n">
        <v>6</v>
      </c>
      <c r="W44" t="inlineStr">
        <is>
          <t>-</t>
        </is>
      </c>
    </row>
    <row r="45">
      <c r="A45" s="5" t="inlineStr">
        <is>
          <t>Umsatz</t>
        </is>
      </c>
      <c r="B45" s="5" t="inlineStr">
        <is>
          <t>Revenue</t>
        </is>
      </c>
      <c r="C45" t="n">
        <v>73.73999999999999</v>
      </c>
      <c r="D45" t="n">
        <v>74.19</v>
      </c>
      <c r="E45" t="n">
        <v>73.68000000000001</v>
      </c>
      <c r="F45" t="n">
        <v>70.63</v>
      </c>
      <c r="G45" t="n">
        <v>62.03</v>
      </c>
      <c r="H45" t="n">
        <v>66.56999999999999</v>
      </c>
      <c r="I45" t="n">
        <v>66.55</v>
      </c>
      <c r="J45" t="n">
        <v>78.48999999999999</v>
      </c>
      <c r="K45" t="n">
        <v>70.8</v>
      </c>
      <c r="L45" t="n">
        <v>71.90000000000001</v>
      </c>
      <c r="M45" t="n">
        <v>64.05</v>
      </c>
      <c r="N45" t="n">
        <v>93.41</v>
      </c>
      <c r="O45" t="n">
        <v>104.52</v>
      </c>
      <c r="P45" t="n">
        <v>106.87</v>
      </c>
      <c r="Q45" t="n">
        <v>99.45</v>
      </c>
      <c r="R45" t="n">
        <v>87.84</v>
      </c>
      <c r="S45" t="n">
        <v>76.04000000000001</v>
      </c>
      <c r="T45" t="n">
        <v>84.61</v>
      </c>
      <c r="U45" t="n">
        <v>80.63</v>
      </c>
      <c r="V45" t="n">
        <v>67.95999999999999</v>
      </c>
      <c r="W45" t="inlineStr">
        <is>
          <t>-</t>
        </is>
      </c>
    </row>
    <row r="46">
      <c r="A46" s="5" t="inlineStr">
        <is>
          <t>Buchwert je Aktie</t>
        </is>
      </c>
      <c r="B46" s="5" t="inlineStr">
        <is>
          <t>Book value per share</t>
        </is>
      </c>
      <c r="C46" t="n">
        <v>27.86</v>
      </c>
      <c r="D46" t="n">
        <v>27.44</v>
      </c>
      <c r="E46" t="n">
        <v>25.66</v>
      </c>
      <c r="F46" t="n">
        <v>20.44</v>
      </c>
      <c r="G46" t="n">
        <v>15.64</v>
      </c>
      <c r="H46" t="n">
        <v>13.75</v>
      </c>
      <c r="I46" t="n">
        <v>16.82</v>
      </c>
      <c r="J46" t="n">
        <v>28.7</v>
      </c>
      <c r="K46" t="n">
        <v>28.3</v>
      </c>
      <c r="L46" t="n">
        <v>28.13</v>
      </c>
      <c r="M46" t="n">
        <v>25.6</v>
      </c>
      <c r="N46" t="n">
        <v>25.07</v>
      </c>
      <c r="O46" t="n">
        <v>31.6</v>
      </c>
      <c r="P46" t="n">
        <v>29.22</v>
      </c>
      <c r="Q46" t="n">
        <v>27.57</v>
      </c>
      <c r="R46" t="n">
        <v>27.71</v>
      </c>
      <c r="S46" t="n">
        <v>27.39</v>
      </c>
      <c r="T46" t="n">
        <v>29.73</v>
      </c>
      <c r="U46" t="n">
        <v>24.96</v>
      </c>
      <c r="V46" t="n">
        <v>20.93</v>
      </c>
      <c r="W46" t="inlineStr">
        <is>
          <t>-</t>
        </is>
      </c>
    </row>
    <row r="47">
      <c r="A47" s="5" t="inlineStr">
        <is>
          <t>Cashflow je Aktie</t>
        </is>
      </c>
      <c r="B47" s="5" t="inlineStr">
        <is>
          <t>Cashflow per share</t>
        </is>
      </c>
      <c r="C47" t="n">
        <v>-0.48</v>
      </c>
      <c r="D47" t="n">
        <v>4.01</v>
      </c>
      <c r="E47" t="n">
        <v>1.44</v>
      </c>
      <c r="F47" t="n">
        <v>1.33</v>
      </c>
      <c r="G47" t="n">
        <v>-0.93</v>
      </c>
      <c r="H47" t="n">
        <v>2.61</v>
      </c>
      <c r="I47" t="n">
        <v>2.06</v>
      </c>
      <c r="J47" t="n">
        <v>5.05</v>
      </c>
      <c r="K47" t="n">
        <v>5.09</v>
      </c>
      <c r="L47" t="n">
        <v>1.84</v>
      </c>
      <c r="M47" t="n">
        <v>1.8</v>
      </c>
      <c r="N47" t="n">
        <v>2.11</v>
      </c>
      <c r="O47" t="n">
        <v>1.31</v>
      </c>
      <c r="P47" t="n">
        <v>5.52</v>
      </c>
      <c r="Q47" t="n">
        <v>10.71</v>
      </c>
      <c r="R47" t="n">
        <v>2.41</v>
      </c>
      <c r="S47" t="n">
        <v>3.8</v>
      </c>
      <c r="T47" t="n">
        <v>0.39</v>
      </c>
      <c r="U47" t="n">
        <v>-2.59</v>
      </c>
      <c r="V47" t="n">
        <v>3.92</v>
      </c>
      <c r="W47" t="inlineStr">
        <is>
          <t>-</t>
        </is>
      </c>
    </row>
    <row r="48">
      <c r="A48" s="5" t="inlineStr">
        <is>
          <t>Bilanzsumme je Aktie</t>
        </is>
      </c>
      <c r="B48" s="5" t="inlineStr">
        <is>
          <t>Total assets per share</t>
        </is>
      </c>
      <c r="C48" t="n">
        <v>81.28</v>
      </c>
      <c r="D48" t="n">
        <v>71.3</v>
      </c>
      <c r="E48" t="n">
        <v>70.43000000000001</v>
      </c>
      <c r="F48" t="n">
        <v>65.69</v>
      </c>
      <c r="G48" t="n">
        <v>59.12</v>
      </c>
      <c r="H48" t="n">
        <v>61.4</v>
      </c>
      <c r="I48" t="n">
        <v>66.44</v>
      </c>
      <c r="J48" t="n">
        <v>71.45</v>
      </c>
      <c r="K48" t="n">
        <v>74.18000000000001</v>
      </c>
      <c r="L48" t="n">
        <v>71</v>
      </c>
      <c r="M48" t="n">
        <v>64.66</v>
      </c>
      <c r="N48" t="n">
        <v>72.04000000000001</v>
      </c>
      <c r="O48" t="n">
        <v>83.84</v>
      </c>
      <c r="P48" t="n">
        <v>85.53</v>
      </c>
      <c r="Q48" t="n">
        <v>85.66</v>
      </c>
      <c r="R48" t="n">
        <v>83.2</v>
      </c>
      <c r="S48" t="n">
        <v>80.20999999999999</v>
      </c>
      <c r="T48" t="n">
        <v>77.54000000000001</v>
      </c>
      <c r="U48" t="n">
        <v>58.24</v>
      </c>
      <c r="V48" t="n">
        <v>46.95</v>
      </c>
      <c r="W48" t="inlineStr">
        <is>
          <t>-</t>
        </is>
      </c>
    </row>
    <row r="49">
      <c r="A49" s="5" t="inlineStr">
        <is>
          <t>Personal am Ende des Jahres</t>
        </is>
      </c>
      <c r="B49" s="5" t="inlineStr">
        <is>
          <t>Staff at the end of year</t>
        </is>
      </c>
      <c r="C49" t="n">
        <v>5823</v>
      </c>
      <c r="D49" t="n">
        <v>5729</v>
      </c>
      <c r="E49" t="n">
        <v>5589</v>
      </c>
      <c r="F49" t="n">
        <v>5318</v>
      </c>
      <c r="G49" t="n">
        <v>5249</v>
      </c>
      <c r="H49" t="n">
        <v>5731</v>
      </c>
      <c r="I49" t="n">
        <v>6409</v>
      </c>
      <c r="J49" t="n">
        <v>6187</v>
      </c>
      <c r="K49" t="n">
        <v>6401</v>
      </c>
      <c r="L49" t="n">
        <v>6515</v>
      </c>
      <c r="M49" t="n">
        <v>7327</v>
      </c>
      <c r="N49" t="n">
        <v>8052</v>
      </c>
      <c r="O49" t="n">
        <v>8250</v>
      </c>
      <c r="P49" t="n">
        <v>8269</v>
      </c>
      <c r="Q49" t="n">
        <v>7882</v>
      </c>
      <c r="R49" t="n">
        <v>7370</v>
      </c>
      <c r="S49" t="n">
        <v>7266</v>
      </c>
      <c r="T49" t="n">
        <v>7539</v>
      </c>
      <c r="U49" t="n">
        <v>7424</v>
      </c>
      <c r="V49" t="n">
        <v>6729</v>
      </c>
      <c r="W49" t="inlineStr">
        <is>
          <t>-</t>
        </is>
      </c>
    </row>
    <row r="50">
      <c r="A50" s="5" t="inlineStr">
        <is>
          <t>Personalaufwand in Mio. EUR</t>
        </is>
      </c>
      <c r="B50" s="5" t="inlineStr">
        <is>
          <t>Personnel expenses in M</t>
        </is>
      </c>
      <c r="C50" t="n">
        <v>442.8</v>
      </c>
      <c r="D50" t="n">
        <v>420.7</v>
      </c>
      <c r="E50" t="n">
        <v>404.8</v>
      </c>
      <c r="F50" t="n">
        <v>385.2</v>
      </c>
      <c r="G50" t="n">
        <v>376.4</v>
      </c>
      <c r="H50" t="n">
        <v>381.9</v>
      </c>
      <c r="I50" t="n">
        <v>501</v>
      </c>
      <c r="J50" t="n">
        <v>399.8</v>
      </c>
      <c r="K50" t="n">
        <v>389.6</v>
      </c>
      <c r="L50" t="n">
        <v>370.6</v>
      </c>
      <c r="M50" t="n">
        <v>380.1</v>
      </c>
      <c r="N50" t="n">
        <v>430.3</v>
      </c>
      <c r="O50" t="n">
        <v>461.7</v>
      </c>
      <c r="P50" t="n">
        <v>458.7</v>
      </c>
      <c r="Q50" t="n">
        <v>441.7</v>
      </c>
      <c r="R50" t="n">
        <v>401.4</v>
      </c>
      <c r="S50" t="n">
        <v>370.5</v>
      </c>
      <c r="T50" t="n">
        <v>378.7</v>
      </c>
      <c r="U50" t="n">
        <v>383.6</v>
      </c>
      <c r="V50" t="n">
        <v>317.5</v>
      </c>
      <c r="W50" t="inlineStr">
        <is>
          <t>-</t>
        </is>
      </c>
    </row>
    <row r="51">
      <c r="A51" s="5" t="inlineStr">
        <is>
          <t>Aufwand je Mitarbeiter in EUR</t>
        </is>
      </c>
      <c r="B51" s="5" t="inlineStr">
        <is>
          <t>Effort per employee</t>
        </is>
      </c>
      <c r="C51" t="n">
        <v>76043</v>
      </c>
      <c r="D51" t="n">
        <v>73433</v>
      </c>
      <c r="E51" t="n">
        <v>72428</v>
      </c>
      <c r="F51" t="n">
        <v>72433</v>
      </c>
      <c r="G51" t="n">
        <v>71709</v>
      </c>
      <c r="H51" t="n">
        <v>66638</v>
      </c>
      <c r="I51" t="n">
        <v>78171</v>
      </c>
      <c r="J51" t="n">
        <v>64619</v>
      </c>
      <c r="K51" t="n">
        <v>60865</v>
      </c>
      <c r="L51" t="n">
        <v>56884</v>
      </c>
      <c r="M51" t="n">
        <v>51877</v>
      </c>
      <c r="N51" t="n">
        <v>53440</v>
      </c>
      <c r="O51" t="n">
        <v>55964</v>
      </c>
      <c r="P51" t="n">
        <v>55472</v>
      </c>
      <c r="Q51" t="n">
        <v>56039</v>
      </c>
      <c r="R51" t="n">
        <v>54464</v>
      </c>
      <c r="S51" t="n">
        <v>50991</v>
      </c>
      <c r="T51" t="n">
        <v>50232</v>
      </c>
      <c r="U51" t="n">
        <v>51670</v>
      </c>
      <c r="V51" t="n">
        <v>47184</v>
      </c>
      <c r="W51" t="inlineStr">
        <is>
          <t>-</t>
        </is>
      </c>
    </row>
    <row r="52">
      <c r="A52" s="5" t="inlineStr">
        <is>
          <t>Umsatz je Aktie</t>
        </is>
      </c>
      <c r="B52" s="5" t="inlineStr">
        <is>
          <t>Revenue per share</t>
        </is>
      </c>
      <c r="C52" t="n">
        <v>209256</v>
      </c>
      <c r="D52" t="n">
        <v>213999</v>
      </c>
      <c r="E52" t="n">
        <v>217857</v>
      </c>
      <c r="F52" t="n">
        <v>219462</v>
      </c>
      <c r="G52" t="n">
        <v>195294</v>
      </c>
      <c r="H52" t="n">
        <v>191956</v>
      </c>
      <c r="I52" t="n">
        <v>171587</v>
      </c>
      <c r="J52" t="n">
        <v>209132</v>
      </c>
      <c r="K52" t="n">
        <v>182347</v>
      </c>
      <c r="L52" t="n">
        <v>180982</v>
      </c>
      <c r="M52" t="n">
        <v>143360</v>
      </c>
      <c r="N52" t="n">
        <v>190250</v>
      </c>
      <c r="O52" t="n">
        <v>206509</v>
      </c>
      <c r="P52" t="n">
        <v>210654</v>
      </c>
      <c r="Q52" t="n">
        <v>205658</v>
      </c>
      <c r="R52" t="n">
        <v>193080</v>
      </c>
      <c r="S52" t="n">
        <v>169529</v>
      </c>
      <c r="T52" t="n">
        <v>179572</v>
      </c>
      <c r="U52" t="n">
        <v>173768</v>
      </c>
      <c r="V52" t="n">
        <v>161603</v>
      </c>
      <c r="W52" t="inlineStr">
        <is>
          <t>-</t>
        </is>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c r="R53" t="inlineStr">
        <is>
          <t>-</t>
        </is>
      </c>
      <c r="S53" t="inlineStr">
        <is>
          <t>-</t>
        </is>
      </c>
      <c r="T53" t="inlineStr">
        <is>
          <t>-</t>
        </is>
      </c>
      <c r="U53" t="inlineStr">
        <is>
          <t>-</t>
        </is>
      </c>
      <c r="V53" t="inlineStr">
        <is>
          <t>-</t>
        </is>
      </c>
      <c r="W53" t="inlineStr">
        <is>
          <t>-</t>
        </is>
      </c>
    </row>
    <row r="54">
      <c r="A54" s="5" t="inlineStr">
        <is>
          <t>Gewinn je Mitarbeiter in EUR</t>
        </is>
      </c>
      <c r="B54" s="5" t="inlineStr">
        <is>
          <t>Earnings per employee</t>
        </is>
      </c>
      <c r="C54" t="n">
        <v>6595</v>
      </c>
      <c r="D54" t="n">
        <v>11171</v>
      </c>
      <c r="E54" t="n">
        <v>14511</v>
      </c>
      <c r="F54" t="n">
        <v>15476</v>
      </c>
      <c r="G54" t="n">
        <v>5106</v>
      </c>
      <c r="H54" t="n">
        <v>87.23999999999999</v>
      </c>
      <c r="I54" t="n">
        <v>-23982</v>
      </c>
      <c r="J54" t="n">
        <v>371.75</v>
      </c>
      <c r="K54" t="n">
        <v>62.49</v>
      </c>
      <c r="L54" t="n">
        <v>1919</v>
      </c>
      <c r="M54" t="n">
        <v>900.78</v>
      </c>
      <c r="N54" t="n">
        <v>-12543</v>
      </c>
      <c r="O54" t="n">
        <v>5939</v>
      </c>
      <c r="P54" t="n">
        <v>4148</v>
      </c>
      <c r="Q54" t="n">
        <v>2360</v>
      </c>
      <c r="R54" t="n">
        <v>1615</v>
      </c>
      <c r="S54" t="n">
        <v>-4129</v>
      </c>
      <c r="T54" t="n">
        <v>3727</v>
      </c>
      <c r="U54" t="n">
        <v>10089</v>
      </c>
      <c r="V54" t="n">
        <v>7817</v>
      </c>
      <c r="W54" t="inlineStr">
        <is>
          <t>-</t>
        </is>
      </c>
    </row>
    <row r="55">
      <c r="A55" s="5" t="inlineStr">
        <is>
          <t>KGV (Kurs/Gewinn)</t>
        </is>
      </c>
      <c r="B55" s="5" t="inlineStr">
        <is>
          <t>PE (price/earnings)</t>
        </is>
      </c>
      <c r="C55" t="n">
        <v>12.1</v>
      </c>
      <c r="D55" t="n">
        <v>9.5</v>
      </c>
      <c r="E55" t="n">
        <v>12.8</v>
      </c>
      <c r="F55" t="n">
        <v>8.6</v>
      </c>
      <c r="G55" t="n">
        <v>20.3</v>
      </c>
      <c r="H55" t="n">
        <v>333.3</v>
      </c>
      <c r="I55" t="inlineStr">
        <is>
          <t>-</t>
        </is>
      </c>
      <c r="J55" t="n">
        <v>91.09999999999999</v>
      </c>
      <c r="K55" t="n">
        <v>498.5</v>
      </c>
      <c r="L55" t="n">
        <v>23</v>
      </c>
      <c r="M55" t="n">
        <v>28.6</v>
      </c>
      <c r="N55" t="inlineStr">
        <is>
          <t>-</t>
        </is>
      </c>
      <c r="O55" t="n">
        <v>6.4</v>
      </c>
      <c r="P55" t="n">
        <v>14</v>
      </c>
      <c r="Q55" t="n">
        <v>21</v>
      </c>
      <c r="R55" t="n">
        <v>21.5</v>
      </c>
      <c r="S55" t="inlineStr">
        <is>
          <t>-</t>
        </is>
      </c>
      <c r="T55" t="n">
        <v>7.9</v>
      </c>
      <c r="U55" t="n">
        <v>8.1</v>
      </c>
      <c r="V55" t="n">
        <v>11.8</v>
      </c>
      <c r="W55" t="n">
        <v>10.5</v>
      </c>
    </row>
    <row r="56">
      <c r="A56" s="5" t="inlineStr">
        <is>
          <t>KUV (Kurs/Umsatz)</t>
        </is>
      </c>
      <c r="B56" s="5" t="inlineStr">
        <is>
          <t>PS (price/sales)</t>
        </is>
      </c>
      <c r="C56" t="n">
        <v>0.38</v>
      </c>
      <c r="D56" t="n">
        <v>0.49</v>
      </c>
      <c r="E56" t="n">
        <v>0.85</v>
      </c>
      <c r="F56" t="n">
        <v>0.61</v>
      </c>
      <c r="G56" t="n">
        <v>0.53</v>
      </c>
      <c r="H56" t="n">
        <v>0.15</v>
      </c>
      <c r="I56" t="n">
        <v>0.19</v>
      </c>
      <c r="J56" t="n">
        <v>0.16</v>
      </c>
      <c r="K56" t="n">
        <v>0.14</v>
      </c>
      <c r="L56" t="n">
        <v>0.24</v>
      </c>
      <c r="M56" t="n">
        <v>0.18</v>
      </c>
      <c r="N56" t="n">
        <v>0.11</v>
      </c>
      <c r="O56" t="n">
        <v>0.18</v>
      </c>
      <c r="P56" t="n">
        <v>0.28</v>
      </c>
      <c r="Q56" t="n">
        <v>0.24</v>
      </c>
      <c r="R56" t="n">
        <v>0.18</v>
      </c>
      <c r="S56" t="n">
        <v>0.23</v>
      </c>
      <c r="T56" t="n">
        <v>0.16</v>
      </c>
      <c r="U56" t="n">
        <v>0.29</v>
      </c>
      <c r="V56" t="n">
        <v>0.33</v>
      </c>
      <c r="W56" t="inlineStr">
        <is>
          <t>-</t>
        </is>
      </c>
    </row>
    <row r="57">
      <c r="A57" s="5" t="inlineStr">
        <is>
          <t>KBV (Kurs/Buchwert)</t>
        </is>
      </c>
      <c r="B57" s="5" t="inlineStr">
        <is>
          <t>PB (price/book value)</t>
        </is>
      </c>
      <c r="C57" t="n">
        <v>1.01</v>
      </c>
      <c r="D57" t="n">
        <v>1.33</v>
      </c>
      <c r="E57" t="n">
        <v>2.45</v>
      </c>
      <c r="F57" t="n">
        <v>2.09</v>
      </c>
      <c r="G57" t="n">
        <v>2.11</v>
      </c>
      <c r="H57" t="n">
        <v>0.73</v>
      </c>
      <c r="I57" t="n">
        <v>0.77</v>
      </c>
      <c r="J57" t="n">
        <v>0.44</v>
      </c>
      <c r="K57" t="n">
        <v>0.35</v>
      </c>
      <c r="L57" t="n">
        <v>0.62</v>
      </c>
      <c r="M57" t="n">
        <v>0.46</v>
      </c>
      <c r="N57" t="n">
        <v>0.39</v>
      </c>
      <c r="O57" t="n">
        <v>0.61</v>
      </c>
      <c r="P57" t="n">
        <v>1.01</v>
      </c>
      <c r="Q57" t="n">
        <v>0.88</v>
      </c>
      <c r="R57" t="n">
        <v>0.57</v>
      </c>
      <c r="S57" t="n">
        <v>0.65</v>
      </c>
      <c r="T57" t="n">
        <v>0.46</v>
      </c>
      <c r="U57" t="n">
        <v>0.93</v>
      </c>
      <c r="V57" t="n">
        <v>1.08</v>
      </c>
      <c r="W57" t="inlineStr">
        <is>
          <t>-</t>
        </is>
      </c>
    </row>
    <row r="58">
      <c r="A58" s="5" t="inlineStr">
        <is>
          <t>KCV (Kurs/Cashflow)</t>
        </is>
      </c>
      <c r="B58" s="5" t="inlineStr">
        <is>
          <t>PC (price/cashflow)</t>
        </is>
      </c>
      <c r="C58" t="n">
        <v>-58.44</v>
      </c>
      <c r="D58" t="n">
        <v>9.1</v>
      </c>
      <c r="E58" t="n">
        <v>43.62</v>
      </c>
      <c r="F58" t="n">
        <v>32.26</v>
      </c>
      <c r="G58" t="n">
        <v>-35.53</v>
      </c>
      <c r="H58" t="n">
        <v>3.83</v>
      </c>
      <c r="I58" t="n">
        <v>6.24</v>
      </c>
      <c r="J58" t="n">
        <v>2.53</v>
      </c>
      <c r="K58" t="n">
        <v>1.96</v>
      </c>
      <c r="L58" t="n">
        <v>9.529999999999999</v>
      </c>
      <c r="M58" t="n">
        <v>6.5</v>
      </c>
      <c r="N58" t="n">
        <v>4.69</v>
      </c>
      <c r="O58" t="n">
        <v>14.77</v>
      </c>
      <c r="P58" t="n">
        <v>5.37</v>
      </c>
      <c r="Q58" t="n">
        <v>2.26</v>
      </c>
      <c r="R58" t="n">
        <v>6.61</v>
      </c>
      <c r="S58" t="n">
        <v>4.65</v>
      </c>
      <c r="T58" t="n">
        <v>35.05</v>
      </c>
      <c r="U58" t="n">
        <v>-9</v>
      </c>
      <c r="V58" t="n">
        <v>5.74</v>
      </c>
      <c r="W58" t="inlineStr">
        <is>
          <t>-</t>
        </is>
      </c>
    </row>
    <row r="59">
      <c r="A59" s="5" t="inlineStr">
        <is>
          <t>Dividendenrendite in %</t>
        </is>
      </c>
      <c r="B59" s="5" t="inlineStr">
        <is>
          <t>Dividend Yield in %</t>
        </is>
      </c>
      <c r="C59" t="inlineStr">
        <is>
          <t>-</t>
        </is>
      </c>
      <c r="D59" t="n">
        <v>2.74</v>
      </c>
      <c r="E59" t="n">
        <v>1.43</v>
      </c>
      <c r="F59" t="n">
        <v>1.17</v>
      </c>
      <c r="G59" t="inlineStr">
        <is>
          <t>-</t>
        </is>
      </c>
      <c r="H59" t="inlineStr">
        <is>
          <t>-</t>
        </is>
      </c>
      <c r="I59" t="inlineStr">
        <is>
          <t>-</t>
        </is>
      </c>
      <c r="J59" t="n">
        <v>3.13</v>
      </c>
      <c r="K59" t="inlineStr">
        <is>
          <t>-</t>
        </is>
      </c>
      <c r="L59" t="n">
        <v>1.71</v>
      </c>
      <c r="M59" t="inlineStr">
        <is>
          <t>-</t>
        </is>
      </c>
      <c r="N59" t="inlineStr">
        <is>
          <t>-</t>
        </is>
      </c>
      <c r="O59" t="n">
        <v>3.11</v>
      </c>
      <c r="P59" t="n">
        <v>1.69</v>
      </c>
      <c r="Q59" t="n">
        <v>1.65</v>
      </c>
      <c r="R59" t="n">
        <v>1.57</v>
      </c>
      <c r="S59" t="inlineStr">
        <is>
          <t>-</t>
        </is>
      </c>
      <c r="T59" t="n">
        <v>3.62</v>
      </c>
      <c r="U59" t="n">
        <v>4.29</v>
      </c>
      <c r="V59" t="n">
        <v>3.33</v>
      </c>
      <c r="W59" t="inlineStr">
        <is>
          <t>-</t>
        </is>
      </c>
    </row>
    <row r="60">
      <c r="A60" s="5" t="inlineStr">
        <is>
          <t>Gewinnrendite in %</t>
        </is>
      </c>
      <c r="B60" s="5" t="inlineStr">
        <is>
          <t>Return on profit in %</t>
        </is>
      </c>
      <c r="C60" t="n">
        <v>8.300000000000001</v>
      </c>
      <c r="D60" t="n">
        <v>10.6</v>
      </c>
      <c r="E60" t="n">
        <v>7.8</v>
      </c>
      <c r="F60" t="n">
        <v>11.6</v>
      </c>
      <c r="G60" t="n">
        <v>4.9</v>
      </c>
      <c r="H60" t="n">
        <v>0.3</v>
      </c>
      <c r="I60" t="n">
        <v>-72.3</v>
      </c>
      <c r="J60" t="n">
        <v>1.1</v>
      </c>
      <c r="K60" t="n">
        <v>0.2</v>
      </c>
      <c r="L60" t="n">
        <v>4.3</v>
      </c>
      <c r="M60" t="n">
        <v>3.5</v>
      </c>
      <c r="N60" t="n">
        <v>-62.4</v>
      </c>
      <c r="O60" t="n">
        <v>15.5</v>
      </c>
      <c r="P60" t="n">
        <v>7.1</v>
      </c>
      <c r="Q60" t="n">
        <v>4.8</v>
      </c>
      <c r="R60" t="n">
        <v>4.6</v>
      </c>
      <c r="S60" t="n">
        <v>-10.5</v>
      </c>
      <c r="T60" t="n">
        <v>12.7</v>
      </c>
      <c r="U60" t="n">
        <v>12.3</v>
      </c>
      <c r="V60" t="n">
        <v>8.4</v>
      </c>
      <c r="W60" t="n">
        <v>9.5</v>
      </c>
    </row>
    <row r="61">
      <c r="A61" s="5" t="inlineStr">
        <is>
          <t>Eigenkapitalrendite in %</t>
        </is>
      </c>
      <c r="B61" s="5" t="inlineStr">
        <is>
          <t>Return on Equity in %</t>
        </is>
      </c>
      <c r="C61" t="n">
        <v>8.34</v>
      </c>
      <c r="D61" t="n">
        <v>14.12</v>
      </c>
      <c r="E61" t="n">
        <v>19.13</v>
      </c>
      <c r="F61" t="n">
        <v>24.36</v>
      </c>
      <c r="G61" t="n">
        <v>10.37</v>
      </c>
      <c r="H61" t="n">
        <v>0.22</v>
      </c>
      <c r="I61" t="n">
        <v>-55.31</v>
      </c>
      <c r="J61" t="n">
        <v>0.49</v>
      </c>
      <c r="K61" t="n">
        <v>0.09</v>
      </c>
      <c r="L61" t="n">
        <v>2.71</v>
      </c>
      <c r="M61" t="n">
        <v>1.57</v>
      </c>
      <c r="N61" t="n">
        <v>-24.57</v>
      </c>
      <c r="O61" t="n">
        <v>9.51</v>
      </c>
      <c r="P61" t="n">
        <v>7.2</v>
      </c>
      <c r="Q61" t="n">
        <v>4.14</v>
      </c>
      <c r="R61" t="n">
        <v>2.65</v>
      </c>
      <c r="S61" t="n">
        <v>-6.76</v>
      </c>
      <c r="T61" t="n">
        <v>5.91</v>
      </c>
      <c r="U61" t="n">
        <v>18.75</v>
      </c>
      <c r="V61" t="n">
        <v>15.71</v>
      </c>
      <c r="W61" t="n">
        <v>17.6</v>
      </c>
    </row>
    <row r="62">
      <c r="A62" s="5" t="inlineStr">
        <is>
          <t>Umsatzrendite in %</t>
        </is>
      </c>
      <c r="B62" s="5" t="inlineStr">
        <is>
          <t>Return on sales in %</t>
        </is>
      </c>
      <c r="C62" t="n">
        <v>3.15</v>
      </c>
      <c r="D62" t="n">
        <v>5.22</v>
      </c>
      <c r="E62" t="n">
        <v>6.66</v>
      </c>
      <c r="F62" t="n">
        <v>7.05</v>
      </c>
      <c r="G62" t="n">
        <v>2.61</v>
      </c>
      <c r="H62" t="n">
        <v>0.05</v>
      </c>
      <c r="I62" t="n">
        <v>-13.98</v>
      </c>
      <c r="J62" t="n">
        <v>0.18</v>
      </c>
      <c r="K62" t="n">
        <v>0.03</v>
      </c>
      <c r="L62" t="n">
        <v>1.06</v>
      </c>
      <c r="M62" t="n">
        <v>0.63</v>
      </c>
      <c r="N62" t="n">
        <v>-6.59</v>
      </c>
      <c r="O62" t="n">
        <v>2.88</v>
      </c>
      <c r="P62" t="n">
        <v>1.97</v>
      </c>
      <c r="Q62" t="n">
        <v>1.15</v>
      </c>
      <c r="R62" t="n">
        <v>0.84</v>
      </c>
      <c r="S62" t="n">
        <v>-2.44</v>
      </c>
      <c r="T62" t="n">
        <v>2.08</v>
      </c>
      <c r="U62" t="n">
        <v>5.81</v>
      </c>
      <c r="V62" t="n">
        <v>4.84</v>
      </c>
      <c r="W62" t="n">
        <v>5.38</v>
      </c>
    </row>
    <row r="63">
      <c r="A63" s="5" t="inlineStr">
        <is>
          <t>Gesamtkapitalrendite in %</t>
        </is>
      </c>
      <c r="B63" s="5" t="inlineStr">
        <is>
          <t>Total Return on Investment in %</t>
        </is>
      </c>
      <c r="C63" t="n">
        <v>3.4</v>
      </c>
      <c r="D63" t="n">
        <v>5.85</v>
      </c>
      <c r="E63" t="n">
        <v>7.5</v>
      </c>
      <c r="F63" t="n">
        <v>8.33</v>
      </c>
      <c r="G63" t="n">
        <v>3.71</v>
      </c>
      <c r="H63" t="n">
        <v>1.08</v>
      </c>
      <c r="I63" t="n">
        <v>-13.03</v>
      </c>
      <c r="J63" t="n">
        <v>1.21</v>
      </c>
      <c r="K63" t="n">
        <v>1.02</v>
      </c>
      <c r="L63" t="n">
        <v>1.07</v>
      </c>
      <c r="M63" t="n">
        <v>0.62</v>
      </c>
      <c r="N63" t="n">
        <v>-8.550000000000001</v>
      </c>
      <c r="O63" t="n">
        <v>3.59</v>
      </c>
      <c r="P63" t="n">
        <v>2.46</v>
      </c>
      <c r="Q63" t="n">
        <v>1.33</v>
      </c>
      <c r="R63" t="n">
        <v>0.88</v>
      </c>
      <c r="S63" t="n">
        <v>-2.31</v>
      </c>
      <c r="T63" t="n">
        <v>2.27</v>
      </c>
      <c r="U63" t="n">
        <v>8.039999999999999</v>
      </c>
      <c r="V63" t="n">
        <v>7</v>
      </c>
      <c r="W63" t="n">
        <v>7.46</v>
      </c>
    </row>
    <row r="64">
      <c r="A64" s="5" t="inlineStr">
        <is>
          <t>Return on Investment in %</t>
        </is>
      </c>
      <c r="B64" s="5" t="inlineStr">
        <is>
          <t>Return on Investment in %</t>
        </is>
      </c>
      <c r="C64" t="n">
        <v>2.86</v>
      </c>
      <c r="D64" t="n">
        <v>5.43</v>
      </c>
      <c r="E64" t="n">
        <v>6.97</v>
      </c>
      <c r="F64" t="n">
        <v>7.58</v>
      </c>
      <c r="G64" t="n">
        <v>2.74</v>
      </c>
      <c r="H64" t="n">
        <v>0.05</v>
      </c>
      <c r="I64" t="n">
        <v>-14</v>
      </c>
      <c r="J64" t="n">
        <v>0.2</v>
      </c>
      <c r="K64" t="n">
        <v>0.03</v>
      </c>
      <c r="L64" t="n">
        <v>1.07</v>
      </c>
      <c r="M64" t="n">
        <v>0.62</v>
      </c>
      <c r="N64" t="n">
        <v>-8.550000000000001</v>
      </c>
      <c r="O64" t="n">
        <v>3.59</v>
      </c>
      <c r="P64" t="n">
        <v>2.46</v>
      </c>
      <c r="Q64" t="n">
        <v>1.33</v>
      </c>
      <c r="R64" t="n">
        <v>0.88</v>
      </c>
      <c r="S64" t="n">
        <v>-2.31</v>
      </c>
      <c r="T64" t="n">
        <v>2.27</v>
      </c>
      <c r="U64" t="n">
        <v>8.039999999999999</v>
      </c>
      <c r="V64" t="n">
        <v>7</v>
      </c>
      <c r="W64" t="n">
        <v>7.46</v>
      </c>
    </row>
    <row r="65">
      <c r="A65" s="5" t="inlineStr">
        <is>
          <t>Arbeitsintensität in %</t>
        </is>
      </c>
      <c r="B65" s="5" t="inlineStr">
        <is>
          <t>Work Intensity in %</t>
        </is>
      </c>
      <c r="C65" t="n">
        <v>63.46</v>
      </c>
      <c r="D65" t="n">
        <v>66.06999999999999</v>
      </c>
      <c r="E65" t="n">
        <v>66.56999999999999</v>
      </c>
      <c r="F65" t="n">
        <v>70.48</v>
      </c>
      <c r="G65" t="n">
        <v>72.25</v>
      </c>
      <c r="H65" t="n">
        <v>72.52</v>
      </c>
      <c r="I65" t="n">
        <v>75.22</v>
      </c>
      <c r="J65" t="n">
        <v>74.23</v>
      </c>
      <c r="K65" t="n">
        <v>71.79000000000001</v>
      </c>
      <c r="L65" t="n">
        <v>71.33</v>
      </c>
      <c r="M65" t="n">
        <v>70.20999999999999</v>
      </c>
      <c r="N65" t="n">
        <v>74.16</v>
      </c>
      <c r="O65" t="n">
        <v>74.37</v>
      </c>
      <c r="P65" t="n">
        <v>72.23999999999999</v>
      </c>
      <c r="Q65" t="n">
        <v>73.69</v>
      </c>
      <c r="R65" t="n">
        <v>73.28</v>
      </c>
      <c r="S65" t="n">
        <v>73.64</v>
      </c>
      <c r="T65" t="n">
        <v>72.76000000000001</v>
      </c>
      <c r="U65" t="n">
        <v>73.83</v>
      </c>
      <c r="V65" t="n">
        <v>76.44</v>
      </c>
      <c r="W65" t="n">
        <v>77.70999999999999</v>
      </c>
    </row>
    <row r="66">
      <c r="A66" s="5" t="inlineStr">
        <is>
          <t>Eigenkapitalquote in %</t>
        </is>
      </c>
      <c r="B66" s="5" t="inlineStr">
        <is>
          <t>Equity Ratio in %</t>
        </is>
      </c>
      <c r="C66" t="n">
        <v>34.28</v>
      </c>
      <c r="D66" t="n">
        <v>38.48</v>
      </c>
      <c r="E66" t="n">
        <v>36.43</v>
      </c>
      <c r="F66" t="n">
        <v>31.12</v>
      </c>
      <c r="G66" t="n">
        <v>26.45</v>
      </c>
      <c r="H66" t="n">
        <v>22.39</v>
      </c>
      <c r="I66" t="n">
        <v>25.31</v>
      </c>
      <c r="J66" t="n">
        <v>40.17</v>
      </c>
      <c r="K66" t="n">
        <v>38.16</v>
      </c>
      <c r="L66" t="n">
        <v>39.62</v>
      </c>
      <c r="M66" t="n">
        <v>39.59</v>
      </c>
      <c r="N66" t="n">
        <v>34.8</v>
      </c>
      <c r="O66" t="n">
        <v>37.69</v>
      </c>
      <c r="P66" t="n">
        <v>34.16</v>
      </c>
      <c r="Q66" t="n">
        <v>32.19</v>
      </c>
      <c r="R66" t="n">
        <v>33.3</v>
      </c>
      <c r="S66" t="n">
        <v>34.15</v>
      </c>
      <c r="T66" t="n">
        <v>38.34</v>
      </c>
      <c r="U66" t="n">
        <v>42.86</v>
      </c>
      <c r="V66" t="n">
        <v>44.57</v>
      </c>
      <c r="W66" t="n">
        <v>42.37</v>
      </c>
    </row>
    <row r="67">
      <c r="A67" s="5" t="inlineStr">
        <is>
          <t>Fremdkapitalquote in %</t>
        </is>
      </c>
      <c r="B67" s="5" t="inlineStr">
        <is>
          <t>Debt Ratio in %</t>
        </is>
      </c>
      <c r="C67" t="n">
        <v>65.72</v>
      </c>
      <c r="D67" t="n">
        <v>61.52</v>
      </c>
      <c r="E67" t="n">
        <v>63.57</v>
      </c>
      <c r="F67" t="n">
        <v>68.88</v>
      </c>
      <c r="G67" t="n">
        <v>73.55</v>
      </c>
      <c r="H67" t="n">
        <v>77.61</v>
      </c>
      <c r="I67" t="n">
        <v>74.69</v>
      </c>
      <c r="J67" t="n">
        <v>59.83</v>
      </c>
      <c r="K67" t="n">
        <v>61.84</v>
      </c>
      <c r="L67" t="n">
        <v>60.38</v>
      </c>
      <c r="M67" t="n">
        <v>60.41</v>
      </c>
      <c r="N67" t="n">
        <v>65.2</v>
      </c>
      <c r="O67" t="n">
        <v>62.31</v>
      </c>
      <c r="P67" t="n">
        <v>65.84</v>
      </c>
      <c r="Q67" t="n">
        <v>67.81</v>
      </c>
      <c r="R67" t="n">
        <v>66.7</v>
      </c>
      <c r="S67" t="n">
        <v>65.84999999999999</v>
      </c>
      <c r="T67" t="n">
        <v>61.66</v>
      </c>
      <c r="U67" t="n">
        <v>57.14</v>
      </c>
      <c r="V67" t="n">
        <v>55.43</v>
      </c>
      <c r="W67" t="n">
        <v>57.63</v>
      </c>
    </row>
    <row r="68">
      <c r="A68" s="5" t="inlineStr">
        <is>
          <t>Verschuldungsgrad in %</t>
        </is>
      </c>
      <c r="B68" s="5" t="inlineStr">
        <is>
          <t>Finance Gearing in %</t>
        </is>
      </c>
      <c r="C68" t="n">
        <v>191.72</v>
      </c>
      <c r="D68" t="n">
        <v>159.88</v>
      </c>
      <c r="E68" t="n">
        <v>174.5</v>
      </c>
      <c r="F68" t="n">
        <v>221.34</v>
      </c>
      <c r="G68" t="n">
        <v>278.06</v>
      </c>
      <c r="H68" t="n">
        <v>346.61</v>
      </c>
      <c r="I68" t="n">
        <v>295.11</v>
      </c>
      <c r="J68" t="n">
        <v>148.95</v>
      </c>
      <c r="K68" t="n">
        <v>162.07</v>
      </c>
      <c r="L68" t="n">
        <v>152.42</v>
      </c>
      <c r="M68" t="n">
        <v>152.6</v>
      </c>
      <c r="N68" t="n">
        <v>187.38</v>
      </c>
      <c r="O68" t="n">
        <v>165.31</v>
      </c>
      <c r="P68" t="n">
        <v>192.71</v>
      </c>
      <c r="Q68" t="n">
        <v>210.68</v>
      </c>
      <c r="R68" t="n">
        <v>200.27</v>
      </c>
      <c r="S68" t="n">
        <v>192.86</v>
      </c>
      <c r="T68" t="n">
        <v>160.85</v>
      </c>
      <c r="U68" t="n">
        <v>133.32</v>
      </c>
      <c r="V68" t="n">
        <v>124.37</v>
      </c>
      <c r="W68" t="n">
        <v>136</v>
      </c>
    </row>
    <row r="69">
      <c r="A69" s="5" t="inlineStr"/>
      <c r="B69" s="5" t="inlineStr"/>
    </row>
    <row r="70">
      <c r="A70" s="5" t="inlineStr">
        <is>
          <t>Kurzfristige Vermögensquote in %</t>
        </is>
      </c>
      <c r="B70" s="5" t="inlineStr">
        <is>
          <t>Current Assets Ratio in %</t>
        </is>
      </c>
      <c r="C70" t="n">
        <v>63.46</v>
      </c>
      <c r="D70" t="n">
        <v>66.09</v>
      </c>
      <c r="E70" t="n">
        <v>66.56</v>
      </c>
      <c r="F70" t="n">
        <v>70.45</v>
      </c>
      <c r="G70" t="n">
        <v>72.25</v>
      </c>
      <c r="H70" t="n">
        <v>72.5</v>
      </c>
      <c r="I70" t="n">
        <v>75.22</v>
      </c>
      <c r="J70" t="n">
        <v>74.22</v>
      </c>
      <c r="K70" t="n">
        <v>71.78</v>
      </c>
      <c r="L70" t="n">
        <v>71.36</v>
      </c>
      <c r="M70" t="n">
        <v>70.23999999999999</v>
      </c>
      <c r="N70" t="n">
        <v>74.18000000000001</v>
      </c>
      <c r="O70" t="n">
        <v>74.31999999999999</v>
      </c>
      <c r="P70" t="n">
        <v>72.23999999999999</v>
      </c>
      <c r="Q70" t="n">
        <v>73.70999999999999</v>
      </c>
      <c r="R70" t="n">
        <v>73.27</v>
      </c>
      <c r="S70" t="n">
        <v>73.66</v>
      </c>
      <c r="T70" t="n">
        <v>72.73999999999999</v>
      </c>
      <c r="U70" t="n">
        <v>73.83</v>
      </c>
      <c r="V70" t="n">
        <v>76.44</v>
      </c>
    </row>
    <row r="71">
      <c r="A71" s="5" t="inlineStr">
        <is>
          <t>Nettogewinn Marge in %</t>
        </is>
      </c>
      <c r="B71" s="5" t="inlineStr">
        <is>
          <t>Net Profit Marge in %</t>
        </is>
      </c>
      <c r="C71" t="n">
        <v>52.07</v>
      </c>
      <c r="D71" t="n">
        <v>86.26000000000001</v>
      </c>
      <c r="E71" t="n">
        <v>110.07</v>
      </c>
      <c r="F71" t="n">
        <v>116.52</v>
      </c>
      <c r="G71" t="n">
        <v>43.2</v>
      </c>
      <c r="H71" t="n">
        <v>0.75</v>
      </c>
      <c r="I71" t="n">
        <v>-230.95</v>
      </c>
      <c r="J71" t="n">
        <v>2.93</v>
      </c>
      <c r="K71" t="n">
        <v>0.5600000000000001</v>
      </c>
      <c r="L71" t="n">
        <v>17.39</v>
      </c>
      <c r="M71" t="n">
        <v>10.3</v>
      </c>
      <c r="N71" t="n">
        <v>-108.13</v>
      </c>
      <c r="O71" t="n">
        <v>46.88</v>
      </c>
      <c r="P71" t="n">
        <v>32.1</v>
      </c>
      <c r="Q71" t="n">
        <v>18.7</v>
      </c>
      <c r="R71" t="n">
        <v>13.55</v>
      </c>
      <c r="S71" t="n">
        <v>-39.45</v>
      </c>
      <c r="T71" t="n">
        <v>33.21</v>
      </c>
      <c r="U71" t="n">
        <v>92.89</v>
      </c>
      <c r="V71" t="n">
        <v>77.40000000000001</v>
      </c>
    </row>
    <row r="72">
      <c r="A72" s="5" t="inlineStr">
        <is>
          <t>Operative Ergebnis Marge in %</t>
        </is>
      </c>
      <c r="B72" s="5" t="inlineStr">
        <is>
          <t>EBIT Marge in %</t>
        </is>
      </c>
      <c r="C72" t="n">
        <v>75.94</v>
      </c>
      <c r="D72" t="n">
        <v>117.81</v>
      </c>
      <c r="E72" t="n">
        <v>109.53</v>
      </c>
      <c r="F72" t="n">
        <v>123.04</v>
      </c>
      <c r="G72" t="n">
        <v>58.52</v>
      </c>
      <c r="H72" t="n">
        <v>21.18</v>
      </c>
      <c r="I72" t="n">
        <v>-196.39</v>
      </c>
      <c r="J72" t="n">
        <v>20.38</v>
      </c>
      <c r="K72" t="n">
        <v>13.98</v>
      </c>
      <c r="L72" t="n">
        <v>30.88</v>
      </c>
      <c r="M72" t="n">
        <v>13.58</v>
      </c>
      <c r="N72" t="n">
        <v>-85.54000000000001</v>
      </c>
      <c r="O72" t="n">
        <v>62.86</v>
      </c>
      <c r="P72" t="n">
        <v>43.23</v>
      </c>
      <c r="Q72" t="n">
        <v>33.48</v>
      </c>
      <c r="R72" t="n">
        <v>23.11</v>
      </c>
      <c r="S72" t="n">
        <v>-61.81</v>
      </c>
      <c r="T72" t="n">
        <v>55.08</v>
      </c>
      <c r="U72" t="n">
        <v>86.44</v>
      </c>
      <c r="V72" t="n">
        <v>75.48999999999999</v>
      </c>
    </row>
    <row r="73">
      <c r="A73" s="5" t="inlineStr">
        <is>
          <t>Vermögensumsschlag in %</t>
        </is>
      </c>
      <c r="B73" s="5" t="inlineStr">
        <is>
          <t>Asset Turnover in %</t>
        </is>
      </c>
      <c r="C73" t="n">
        <v>5.49</v>
      </c>
      <c r="D73" t="n">
        <v>6.3</v>
      </c>
      <c r="E73" t="n">
        <v>6.33</v>
      </c>
      <c r="F73" t="n">
        <v>6.5</v>
      </c>
      <c r="G73" t="n">
        <v>6.35</v>
      </c>
      <c r="H73" t="n">
        <v>6.56</v>
      </c>
      <c r="I73" t="n">
        <v>6.06</v>
      </c>
      <c r="J73" t="n">
        <v>6.66</v>
      </c>
      <c r="K73" t="n">
        <v>5.79</v>
      </c>
      <c r="L73" t="n">
        <v>6.18</v>
      </c>
      <c r="M73" t="n">
        <v>6.04</v>
      </c>
      <c r="N73" t="n">
        <v>7.91</v>
      </c>
      <c r="O73" t="n">
        <v>7.65</v>
      </c>
      <c r="P73" t="n">
        <v>7.67</v>
      </c>
      <c r="Q73" t="n">
        <v>7.12</v>
      </c>
      <c r="R73" t="n">
        <v>6.52</v>
      </c>
      <c r="S73" t="n">
        <v>5.85</v>
      </c>
      <c r="T73" t="n">
        <v>6.82</v>
      </c>
      <c r="U73" t="n">
        <v>8.65</v>
      </c>
      <c r="V73" t="n">
        <v>9.050000000000001</v>
      </c>
    </row>
    <row r="74">
      <c r="A74" s="5" t="inlineStr">
        <is>
          <t>Langfristige Vermögensquote in %</t>
        </is>
      </c>
      <c r="B74" s="5" t="inlineStr">
        <is>
          <t>Non-Current Assets Ratio in %</t>
        </is>
      </c>
      <c r="C74" t="n">
        <v>36.55</v>
      </c>
      <c r="D74" t="n">
        <v>33.94</v>
      </c>
      <c r="E74" t="n">
        <v>33.43</v>
      </c>
      <c r="F74" t="n">
        <v>29.5</v>
      </c>
      <c r="G74" t="n">
        <v>27.75</v>
      </c>
      <c r="H74" t="n">
        <v>27.47</v>
      </c>
      <c r="I74" t="n">
        <v>24.78</v>
      </c>
      <c r="J74" t="n">
        <v>22.04</v>
      </c>
      <c r="K74" t="n">
        <v>24.31</v>
      </c>
      <c r="L74" t="n">
        <v>25.52</v>
      </c>
      <c r="M74" t="n">
        <v>26.81</v>
      </c>
      <c r="N74" t="n">
        <v>23.63</v>
      </c>
      <c r="O74" t="n">
        <v>23.12</v>
      </c>
      <c r="P74" t="n">
        <v>23.05</v>
      </c>
      <c r="Q74" t="n">
        <v>20.86</v>
      </c>
      <c r="R74" t="n">
        <v>22.15</v>
      </c>
      <c r="S74" t="n">
        <v>21.73</v>
      </c>
      <c r="T74" t="n">
        <v>24.05</v>
      </c>
      <c r="U74" t="n">
        <v>25.65</v>
      </c>
      <c r="V74" t="n">
        <v>23.02</v>
      </c>
    </row>
    <row r="75">
      <c r="A75" s="5" t="inlineStr">
        <is>
          <t>Gesamtkapitalrentabilität</t>
        </is>
      </c>
      <c r="B75" s="5" t="inlineStr">
        <is>
          <t>ROA Return on Assets in %</t>
        </is>
      </c>
      <c r="C75" t="n">
        <v>2.86</v>
      </c>
      <c r="D75" t="n">
        <v>5.43</v>
      </c>
      <c r="E75" t="n">
        <v>6.97</v>
      </c>
      <c r="F75" t="n">
        <v>7.58</v>
      </c>
      <c r="G75" t="n">
        <v>2.74</v>
      </c>
      <c r="H75" t="n">
        <v>0.05</v>
      </c>
      <c r="I75" t="n">
        <v>-14</v>
      </c>
      <c r="J75" t="n">
        <v>0.2</v>
      </c>
      <c r="K75" t="n">
        <v>0.03</v>
      </c>
      <c r="L75" t="n">
        <v>1.07</v>
      </c>
      <c r="M75" t="n">
        <v>0.62</v>
      </c>
      <c r="N75" t="n">
        <v>-8.550000000000001</v>
      </c>
      <c r="O75" t="n">
        <v>3.58</v>
      </c>
      <c r="P75" t="n">
        <v>2.46</v>
      </c>
      <c r="Q75" t="n">
        <v>1.33</v>
      </c>
      <c r="R75" t="n">
        <v>0.88</v>
      </c>
      <c r="S75" t="n">
        <v>-2.31</v>
      </c>
      <c r="T75" t="n">
        <v>2.26</v>
      </c>
      <c r="U75" t="n">
        <v>8.039999999999999</v>
      </c>
      <c r="V75" t="n">
        <v>7</v>
      </c>
    </row>
    <row r="76">
      <c r="A76" s="5" t="inlineStr">
        <is>
          <t>Ertrag des eingesetzten Kapitals</t>
        </is>
      </c>
      <c r="B76" s="5" t="inlineStr">
        <is>
          <t>ROCE Return on Cap. Empl. in %</t>
        </is>
      </c>
      <c r="C76" t="n">
        <v>7.56</v>
      </c>
      <c r="D76" t="n">
        <v>13.09</v>
      </c>
      <c r="E76" t="n">
        <v>11.77</v>
      </c>
      <c r="F76" t="n">
        <v>14.33</v>
      </c>
      <c r="G76" t="n">
        <v>7.2</v>
      </c>
      <c r="H76" t="n">
        <v>2.77</v>
      </c>
      <c r="I76" t="n">
        <v>-23.79</v>
      </c>
      <c r="J76" t="n">
        <v>2.34</v>
      </c>
      <c r="K76" t="n">
        <v>1.44</v>
      </c>
      <c r="L76" t="n">
        <v>3.29</v>
      </c>
      <c r="M76" t="n">
        <v>1.4</v>
      </c>
      <c r="N76" t="n">
        <v>-12.16</v>
      </c>
      <c r="O76" t="n">
        <v>8.58</v>
      </c>
      <c r="P76" t="n">
        <v>6.25</v>
      </c>
      <c r="Q76" t="inlineStr">
        <is>
          <t>-</t>
        </is>
      </c>
      <c r="R76" t="inlineStr">
        <is>
          <t>-</t>
        </is>
      </c>
      <c r="S76" t="inlineStr">
        <is>
          <t>-</t>
        </is>
      </c>
      <c r="T76" t="inlineStr">
        <is>
          <t>-</t>
        </is>
      </c>
      <c r="U76" t="inlineStr">
        <is>
          <t>-</t>
        </is>
      </c>
      <c r="V76" t="inlineStr">
        <is>
          <t>-</t>
        </is>
      </c>
    </row>
    <row r="77">
      <c r="A77" s="5" t="inlineStr">
        <is>
          <t>Eigenkapital zu Anlagevermögen</t>
        </is>
      </c>
      <c r="B77" s="5" t="inlineStr">
        <is>
          <t>Equity to Fixed Assets in %</t>
        </is>
      </c>
      <c r="C77" t="n">
        <v>93.56</v>
      </c>
      <c r="D77" t="n">
        <v>113.18</v>
      </c>
      <c r="E77" t="n">
        <v>108.97</v>
      </c>
      <c r="F77" t="n">
        <v>105.27</v>
      </c>
      <c r="G77" t="n">
        <v>95.09</v>
      </c>
      <c r="H77" t="n">
        <v>81.31</v>
      </c>
      <c r="I77" t="n">
        <v>101.84</v>
      </c>
      <c r="J77" t="n">
        <v>182.24</v>
      </c>
      <c r="K77" t="n">
        <v>156.95</v>
      </c>
      <c r="L77" t="n">
        <v>155.32</v>
      </c>
      <c r="M77" t="n">
        <v>147.71</v>
      </c>
      <c r="N77" t="n">
        <v>147.29</v>
      </c>
      <c r="O77" t="n">
        <v>163.01</v>
      </c>
      <c r="P77" t="n">
        <v>148.24</v>
      </c>
      <c r="Q77" t="n">
        <v>154.33</v>
      </c>
      <c r="R77" t="n">
        <v>150.33</v>
      </c>
      <c r="S77" t="n">
        <v>157.17</v>
      </c>
      <c r="T77" t="n">
        <v>159.33</v>
      </c>
      <c r="U77" t="n">
        <v>167.03</v>
      </c>
      <c r="V77" t="n">
        <v>193.52</v>
      </c>
    </row>
    <row r="78">
      <c r="A78" s="5" t="inlineStr">
        <is>
          <t>Liquidität Dritten Grades</t>
        </is>
      </c>
      <c r="B78" s="5" t="inlineStr">
        <is>
          <t>Current Ratio in %</t>
        </is>
      </c>
      <c r="C78" t="n">
        <v>141.63</v>
      </c>
      <c r="D78" t="n">
        <v>152.59</v>
      </c>
      <c r="E78" t="n">
        <v>161.96</v>
      </c>
      <c r="F78" t="n">
        <v>159.53</v>
      </c>
      <c r="G78" t="n">
        <v>149.31</v>
      </c>
      <c r="H78" t="n">
        <v>145.67</v>
      </c>
      <c r="I78" t="n">
        <v>150.52</v>
      </c>
      <c r="J78" t="n">
        <v>177.06</v>
      </c>
      <c r="K78" t="n">
        <v>164.09</v>
      </c>
      <c r="L78" t="n">
        <v>169.82</v>
      </c>
      <c r="M78" t="n">
        <v>169.51</v>
      </c>
      <c r="N78" t="n">
        <v>167.19</v>
      </c>
      <c r="O78" t="n">
        <v>168.94</v>
      </c>
      <c r="P78" t="n">
        <v>153.81</v>
      </c>
      <c r="Q78" t="inlineStr">
        <is>
          <t>-</t>
        </is>
      </c>
      <c r="R78" t="inlineStr">
        <is>
          <t>-</t>
        </is>
      </c>
      <c r="S78" t="inlineStr">
        <is>
          <t>-</t>
        </is>
      </c>
      <c r="T78" t="inlineStr">
        <is>
          <t>-</t>
        </is>
      </c>
      <c r="U78" t="inlineStr">
        <is>
          <t>-</t>
        </is>
      </c>
      <c r="V78" t="inlineStr">
        <is>
          <t>-</t>
        </is>
      </c>
    </row>
    <row r="79">
      <c r="A79" s="5" t="inlineStr">
        <is>
          <t>Operativer Cashflow</t>
        </is>
      </c>
      <c r="B79" s="5" t="inlineStr">
        <is>
          <t>Operating Cashflow in M</t>
        </is>
      </c>
      <c r="C79" t="n">
        <v>-965.4287999999999</v>
      </c>
      <c r="D79" t="n">
        <v>150.332</v>
      </c>
      <c r="E79" t="n">
        <v>720.6024</v>
      </c>
      <c r="F79" t="n">
        <v>532.9352</v>
      </c>
      <c r="G79" t="n">
        <v>-586.9556</v>
      </c>
      <c r="H79" t="n">
        <v>63.2716</v>
      </c>
      <c r="I79" t="n">
        <v>103.0848</v>
      </c>
      <c r="J79" t="n">
        <v>41.7197</v>
      </c>
      <c r="K79" t="n">
        <v>32.3204</v>
      </c>
      <c r="L79" t="n">
        <v>156.292</v>
      </c>
      <c r="M79" t="n">
        <v>106.6</v>
      </c>
      <c r="N79" t="n">
        <v>76.916</v>
      </c>
      <c r="O79" t="n">
        <v>240.751</v>
      </c>
      <c r="P79" t="n">
        <v>87.53100000000001</v>
      </c>
      <c r="Q79" t="n">
        <v>36.838</v>
      </c>
      <c r="R79" t="n">
        <v>107.082</v>
      </c>
      <c r="S79" t="n">
        <v>75.33</v>
      </c>
      <c r="T79" t="n">
        <v>560.8</v>
      </c>
      <c r="U79" t="n">
        <v>-144</v>
      </c>
      <c r="V79" t="n">
        <v>45.92</v>
      </c>
    </row>
    <row r="80">
      <c r="A80" s="5" t="inlineStr">
        <is>
          <t>Aktienrückkauf</t>
        </is>
      </c>
      <c r="B80" s="5" t="inlineStr">
        <is>
          <t>Share Buyback in M</t>
        </is>
      </c>
      <c r="C80" t="n">
        <v>0</v>
      </c>
      <c r="D80" t="n">
        <v>0</v>
      </c>
      <c r="E80" t="n">
        <v>0</v>
      </c>
      <c r="F80" t="n">
        <v>0</v>
      </c>
      <c r="G80" t="n">
        <v>0</v>
      </c>
      <c r="H80" t="n">
        <v>0</v>
      </c>
      <c r="I80" t="n">
        <v>-0.03000000000000114</v>
      </c>
      <c r="J80" t="n">
        <v>0</v>
      </c>
      <c r="K80" t="n">
        <v>-0.08999999999999986</v>
      </c>
      <c r="L80" t="n">
        <v>0</v>
      </c>
      <c r="M80" t="n">
        <v>0</v>
      </c>
      <c r="N80" t="n">
        <v>-0.09999999999999787</v>
      </c>
      <c r="O80" t="n">
        <v>0</v>
      </c>
      <c r="P80" t="n">
        <v>0</v>
      </c>
      <c r="Q80" t="n">
        <v>-0.1000000000000014</v>
      </c>
      <c r="R80" t="n">
        <v>0</v>
      </c>
      <c r="S80" t="n">
        <v>-0.1999999999999993</v>
      </c>
      <c r="T80" t="n">
        <v>0</v>
      </c>
      <c r="U80" t="n">
        <v>-8</v>
      </c>
      <c r="V80" t="inlineStr">
        <is>
          <t>-</t>
        </is>
      </c>
    </row>
    <row r="81">
      <c r="A81" s="5" t="inlineStr">
        <is>
          <t>Umsatzwachstum 1J in %</t>
        </is>
      </c>
      <c r="B81" s="5" t="inlineStr">
        <is>
          <t>Revenue Growth 1Y in %</t>
        </is>
      </c>
      <c r="C81" t="n">
        <v>-0.61</v>
      </c>
      <c r="D81" t="n">
        <v>0.6899999999999999</v>
      </c>
      <c r="E81" t="n">
        <v>4.32</v>
      </c>
      <c r="F81" t="n">
        <v>13.86</v>
      </c>
      <c r="G81" t="n">
        <v>-6.82</v>
      </c>
      <c r="H81" t="n">
        <v>0.03</v>
      </c>
      <c r="I81" t="n">
        <v>-15.21</v>
      </c>
      <c r="J81" t="n">
        <v>10.86</v>
      </c>
      <c r="K81" t="n">
        <v>-1.53</v>
      </c>
      <c r="L81" t="n">
        <v>12.26</v>
      </c>
      <c r="M81" t="n">
        <v>-31.43</v>
      </c>
      <c r="N81" t="n">
        <v>-10.63</v>
      </c>
      <c r="O81" t="n">
        <v>-2.2</v>
      </c>
      <c r="P81" t="n">
        <v>7.46</v>
      </c>
      <c r="Q81" t="n">
        <v>13.22</v>
      </c>
      <c r="R81" t="n">
        <v>15.52</v>
      </c>
      <c r="S81" t="n">
        <v>-10.13</v>
      </c>
      <c r="T81" t="n">
        <v>4.94</v>
      </c>
      <c r="U81" t="n">
        <v>18.64</v>
      </c>
      <c r="V81" t="inlineStr">
        <is>
          <t>-</t>
        </is>
      </c>
    </row>
    <row r="82">
      <c r="A82" s="5" t="inlineStr">
        <is>
          <t>Umsatzwachstum 3J in %</t>
        </is>
      </c>
      <c r="B82" s="5" t="inlineStr">
        <is>
          <t>Revenue Growth 3Y in %</t>
        </is>
      </c>
      <c r="C82" t="n">
        <v>1.47</v>
      </c>
      <c r="D82" t="n">
        <v>6.29</v>
      </c>
      <c r="E82" t="n">
        <v>3.79</v>
      </c>
      <c r="F82" t="n">
        <v>2.36</v>
      </c>
      <c r="G82" t="n">
        <v>-7.33</v>
      </c>
      <c r="H82" t="n">
        <v>-1.44</v>
      </c>
      <c r="I82" t="n">
        <v>-1.96</v>
      </c>
      <c r="J82" t="n">
        <v>7.2</v>
      </c>
      <c r="K82" t="n">
        <v>-6.9</v>
      </c>
      <c r="L82" t="n">
        <v>-9.93</v>
      </c>
      <c r="M82" t="n">
        <v>-14.75</v>
      </c>
      <c r="N82" t="n">
        <v>-1.79</v>
      </c>
      <c r="O82" t="n">
        <v>6.16</v>
      </c>
      <c r="P82" t="n">
        <v>12.07</v>
      </c>
      <c r="Q82" t="n">
        <v>6.2</v>
      </c>
      <c r="R82" t="n">
        <v>3.44</v>
      </c>
      <c r="S82" t="n">
        <v>4.48</v>
      </c>
      <c r="T82" t="inlineStr">
        <is>
          <t>-</t>
        </is>
      </c>
      <c r="U82" t="inlineStr">
        <is>
          <t>-</t>
        </is>
      </c>
      <c r="V82" t="inlineStr">
        <is>
          <t>-</t>
        </is>
      </c>
    </row>
    <row r="83">
      <c r="A83" s="5" t="inlineStr">
        <is>
          <t>Umsatzwachstum 5J in %</t>
        </is>
      </c>
      <c r="B83" s="5" t="inlineStr">
        <is>
          <t>Revenue Growth 5Y in %</t>
        </is>
      </c>
      <c r="C83" t="n">
        <v>2.29</v>
      </c>
      <c r="D83" t="n">
        <v>2.42</v>
      </c>
      <c r="E83" t="n">
        <v>-0.76</v>
      </c>
      <c r="F83" t="n">
        <v>0.54</v>
      </c>
      <c r="G83" t="n">
        <v>-2.53</v>
      </c>
      <c r="H83" t="n">
        <v>1.28</v>
      </c>
      <c r="I83" t="n">
        <v>-5.01</v>
      </c>
      <c r="J83" t="n">
        <v>-4.09</v>
      </c>
      <c r="K83" t="n">
        <v>-6.71</v>
      </c>
      <c r="L83" t="n">
        <v>-4.91</v>
      </c>
      <c r="M83" t="n">
        <v>-4.72</v>
      </c>
      <c r="N83" t="n">
        <v>4.67</v>
      </c>
      <c r="O83" t="n">
        <v>4.77</v>
      </c>
      <c r="P83" t="n">
        <v>6.2</v>
      </c>
      <c r="Q83" t="n">
        <v>8.44</v>
      </c>
      <c r="R83" t="inlineStr">
        <is>
          <t>-</t>
        </is>
      </c>
      <c r="S83" t="inlineStr">
        <is>
          <t>-</t>
        </is>
      </c>
      <c r="T83" t="inlineStr">
        <is>
          <t>-</t>
        </is>
      </c>
      <c r="U83" t="inlineStr">
        <is>
          <t>-</t>
        </is>
      </c>
      <c r="V83" t="inlineStr">
        <is>
          <t>-</t>
        </is>
      </c>
    </row>
    <row r="84">
      <c r="A84" s="5" t="inlineStr">
        <is>
          <t>Umsatzwachstum 10J in %</t>
        </is>
      </c>
      <c r="B84" s="5" t="inlineStr">
        <is>
          <t>Revenue Growth 10Y in %</t>
        </is>
      </c>
      <c r="C84" t="n">
        <v>1.78</v>
      </c>
      <c r="D84" t="n">
        <v>-1.3</v>
      </c>
      <c r="E84" t="n">
        <v>-2.43</v>
      </c>
      <c r="F84" t="n">
        <v>-3.08</v>
      </c>
      <c r="G84" t="n">
        <v>-3.72</v>
      </c>
      <c r="H84" t="n">
        <v>-1.72</v>
      </c>
      <c r="I84" t="n">
        <v>-0.17</v>
      </c>
      <c r="J84" t="n">
        <v>0.34</v>
      </c>
      <c r="K84" t="n">
        <v>-0.25</v>
      </c>
      <c r="L84" t="n">
        <v>1.76</v>
      </c>
      <c r="M84" t="inlineStr">
        <is>
          <t>-</t>
        </is>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-40</v>
      </c>
      <c r="D85" t="n">
        <v>-21.09</v>
      </c>
      <c r="E85" t="n">
        <v>-1.46</v>
      </c>
      <c r="F85" t="n">
        <v>207.09</v>
      </c>
      <c r="G85" t="n">
        <v>5260</v>
      </c>
      <c r="H85" t="n">
        <v>-100.33</v>
      </c>
      <c r="I85" t="n">
        <v>-6782.61</v>
      </c>
      <c r="J85" t="n">
        <v>475</v>
      </c>
      <c r="K85" t="n">
        <v>-96.8</v>
      </c>
      <c r="L85" t="n">
        <v>89.39</v>
      </c>
      <c r="M85" t="n">
        <v>-106.53</v>
      </c>
      <c r="N85" t="n">
        <v>-306.12</v>
      </c>
      <c r="O85" t="n">
        <v>42.86</v>
      </c>
      <c r="P85" t="n">
        <v>84.41</v>
      </c>
      <c r="Q85" t="n">
        <v>56.3</v>
      </c>
      <c r="R85" t="n">
        <v>-139.67</v>
      </c>
      <c r="S85" t="n">
        <v>-206.76</v>
      </c>
      <c r="T85" t="n">
        <v>-62.48</v>
      </c>
      <c r="U85" t="n">
        <v>42.4</v>
      </c>
      <c r="V85" t="n">
        <v>2.94</v>
      </c>
    </row>
    <row r="86">
      <c r="A86" s="5" t="inlineStr">
        <is>
          <t>Gewinnwachstum 3J in %</t>
        </is>
      </c>
      <c r="B86" s="5" t="inlineStr">
        <is>
          <t>Earnings Growth 3Y in %</t>
        </is>
      </c>
      <c r="C86" t="n">
        <v>-20.85</v>
      </c>
      <c r="D86" t="n">
        <v>61.51</v>
      </c>
      <c r="E86" t="n">
        <v>1821.88</v>
      </c>
      <c r="F86" t="n">
        <v>1788.92</v>
      </c>
      <c r="G86" t="n">
        <v>-540.98</v>
      </c>
      <c r="H86" t="n">
        <v>-2135.98</v>
      </c>
      <c r="I86" t="n">
        <v>-2134.8</v>
      </c>
      <c r="J86" t="n">
        <v>155.86</v>
      </c>
      <c r="K86" t="n">
        <v>-37.98</v>
      </c>
      <c r="L86" t="n">
        <v>-107.75</v>
      </c>
      <c r="M86" t="n">
        <v>-123.26</v>
      </c>
      <c r="N86" t="n">
        <v>-59.62</v>
      </c>
      <c r="O86" t="n">
        <v>61.19</v>
      </c>
      <c r="P86" t="n">
        <v>0.35</v>
      </c>
      <c r="Q86" t="n">
        <v>-96.70999999999999</v>
      </c>
      <c r="R86" t="n">
        <v>-136.3</v>
      </c>
      <c r="S86" t="n">
        <v>-75.61</v>
      </c>
      <c r="T86" t="n">
        <v>-5.71</v>
      </c>
      <c r="U86" t="inlineStr">
        <is>
          <t>-</t>
        </is>
      </c>
      <c r="V86" t="inlineStr">
        <is>
          <t>-</t>
        </is>
      </c>
    </row>
    <row r="87">
      <c r="A87" s="5" t="inlineStr">
        <is>
          <t>Gewinnwachstum 5J in %</t>
        </is>
      </c>
      <c r="B87" s="5" t="inlineStr">
        <is>
          <t>Earnings Growth 5Y in %</t>
        </is>
      </c>
      <c r="C87" t="n">
        <v>1080.91</v>
      </c>
      <c r="D87" t="n">
        <v>1068.84</v>
      </c>
      <c r="E87" t="n">
        <v>-283.46</v>
      </c>
      <c r="F87" t="n">
        <v>-188.17</v>
      </c>
      <c r="G87" t="n">
        <v>-248.95</v>
      </c>
      <c r="H87" t="n">
        <v>-1283.07</v>
      </c>
      <c r="I87" t="n">
        <v>-1284.31</v>
      </c>
      <c r="J87" t="n">
        <v>10.99</v>
      </c>
      <c r="K87" t="n">
        <v>-75.44</v>
      </c>
      <c r="L87" t="n">
        <v>-39.2</v>
      </c>
      <c r="M87" t="n">
        <v>-45.82</v>
      </c>
      <c r="N87" t="n">
        <v>-52.44</v>
      </c>
      <c r="O87" t="n">
        <v>-32.57</v>
      </c>
      <c r="P87" t="n">
        <v>-53.64</v>
      </c>
      <c r="Q87" t="n">
        <v>-62.04</v>
      </c>
      <c r="R87" t="n">
        <v>-72.70999999999999</v>
      </c>
      <c r="S87" t="inlineStr">
        <is>
          <t>-</t>
        </is>
      </c>
      <c r="T87" t="inlineStr">
        <is>
          <t>-</t>
        </is>
      </c>
      <c r="U87" t="inlineStr">
        <is>
          <t>-</t>
        </is>
      </c>
      <c r="V87" t="inlineStr">
        <is>
          <t>-</t>
        </is>
      </c>
    </row>
    <row r="88">
      <c r="A88" s="5" t="inlineStr">
        <is>
          <t>Gewinnwachstum 10J in %</t>
        </is>
      </c>
      <c r="B88" s="5" t="inlineStr">
        <is>
          <t>Earnings Growth 10Y in %</t>
        </is>
      </c>
      <c r="C88" t="n">
        <v>-101.08</v>
      </c>
      <c r="D88" t="n">
        <v>-107.73</v>
      </c>
      <c r="E88" t="n">
        <v>-136.24</v>
      </c>
      <c r="F88" t="n">
        <v>-131.8</v>
      </c>
      <c r="G88" t="n">
        <v>-144.07</v>
      </c>
      <c r="H88" t="n">
        <v>-664.4400000000001</v>
      </c>
      <c r="I88" t="n">
        <v>-668.38</v>
      </c>
      <c r="J88" t="n">
        <v>-10.79</v>
      </c>
      <c r="K88" t="n">
        <v>-64.54000000000001</v>
      </c>
      <c r="L88" t="n">
        <v>-50.62</v>
      </c>
      <c r="M88" t="n">
        <v>-59.27</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0.01</v>
      </c>
      <c r="D89" t="n">
        <v>0.01</v>
      </c>
      <c r="E89" t="n">
        <v>-0.05</v>
      </c>
      <c r="F89" t="n">
        <v>-0.05</v>
      </c>
      <c r="G89" t="n">
        <v>-0.08</v>
      </c>
      <c r="H89" t="n">
        <v>-0.26</v>
      </c>
      <c r="I89" t="inlineStr">
        <is>
          <t>-</t>
        </is>
      </c>
      <c r="J89" t="n">
        <v>8.289999999999999</v>
      </c>
      <c r="K89" t="n">
        <v>-6.61</v>
      </c>
      <c r="L89" t="n">
        <v>-0.59</v>
      </c>
      <c r="M89" t="n">
        <v>-0.62</v>
      </c>
      <c r="N89" t="inlineStr">
        <is>
          <t>-</t>
        </is>
      </c>
      <c r="O89" t="n">
        <v>-0.2</v>
      </c>
      <c r="P89" t="n">
        <v>-0.26</v>
      </c>
      <c r="Q89" t="n">
        <v>-0.34</v>
      </c>
      <c r="R89" t="n">
        <v>-0.3</v>
      </c>
      <c r="S89" t="inlineStr">
        <is>
          <t>-</t>
        </is>
      </c>
      <c r="T89" t="inlineStr">
        <is>
          <t>-</t>
        </is>
      </c>
      <c r="U89" t="inlineStr">
        <is>
          <t>-</t>
        </is>
      </c>
      <c r="V89" t="inlineStr">
        <is>
          <t>-</t>
        </is>
      </c>
    </row>
    <row r="90">
      <c r="A90" s="5" t="inlineStr">
        <is>
          <t>EBIT-Wachstum 1J in %</t>
        </is>
      </c>
      <c r="B90" s="5" t="inlineStr">
        <is>
          <t>EBIT Growth 1Y in %</t>
        </is>
      </c>
      <c r="C90" t="n">
        <v>-35.93</v>
      </c>
      <c r="D90" t="n">
        <v>8.300000000000001</v>
      </c>
      <c r="E90" t="n">
        <v>-7.13</v>
      </c>
      <c r="F90" t="n">
        <v>139.39</v>
      </c>
      <c r="G90" t="n">
        <v>157.45</v>
      </c>
      <c r="H90" t="n">
        <v>-110.79</v>
      </c>
      <c r="I90" t="n">
        <v>-916.87</v>
      </c>
      <c r="J90" t="n">
        <v>61.62</v>
      </c>
      <c r="K90" t="n">
        <v>-55.41</v>
      </c>
      <c r="L90" t="n">
        <v>155.17</v>
      </c>
      <c r="M90" t="n">
        <v>-110.89</v>
      </c>
      <c r="N90" t="n">
        <v>-221.61</v>
      </c>
      <c r="O90" t="n">
        <v>42.21</v>
      </c>
      <c r="P90" t="n">
        <v>38.74</v>
      </c>
      <c r="Q90" t="n">
        <v>64.04000000000001</v>
      </c>
      <c r="R90" t="n">
        <v>-143.19</v>
      </c>
      <c r="S90" t="n">
        <v>-200.86</v>
      </c>
      <c r="T90" t="n">
        <v>-33.14</v>
      </c>
      <c r="U90" t="n">
        <v>35.87</v>
      </c>
      <c r="V90" t="n">
        <v>13</v>
      </c>
    </row>
    <row r="91">
      <c r="A91" s="5" t="inlineStr">
        <is>
          <t>EBIT-Wachstum 3J in %</t>
        </is>
      </c>
      <c r="B91" s="5" t="inlineStr">
        <is>
          <t>EBIT Growth 3Y in %</t>
        </is>
      </c>
      <c r="C91" t="n">
        <v>-11.59</v>
      </c>
      <c r="D91" t="n">
        <v>46.85</v>
      </c>
      <c r="E91" t="n">
        <v>96.56999999999999</v>
      </c>
      <c r="F91" t="n">
        <v>62.02</v>
      </c>
      <c r="G91" t="n">
        <v>-290.07</v>
      </c>
      <c r="H91" t="n">
        <v>-322.01</v>
      </c>
      <c r="I91" t="n">
        <v>-303.55</v>
      </c>
      <c r="J91" t="n">
        <v>53.79</v>
      </c>
      <c r="K91" t="n">
        <v>-3.71</v>
      </c>
      <c r="L91" t="n">
        <v>-59.11</v>
      </c>
      <c r="M91" t="n">
        <v>-96.76000000000001</v>
      </c>
      <c r="N91" t="n">
        <v>-46.89</v>
      </c>
      <c r="O91" t="n">
        <v>48.33</v>
      </c>
      <c r="P91" t="n">
        <v>-13.47</v>
      </c>
      <c r="Q91" t="n">
        <v>-93.34</v>
      </c>
      <c r="R91" t="n">
        <v>-125.73</v>
      </c>
      <c r="S91" t="n">
        <v>-66.04000000000001</v>
      </c>
      <c r="T91" t="n">
        <v>5.24</v>
      </c>
      <c r="U91" t="inlineStr">
        <is>
          <t>-</t>
        </is>
      </c>
      <c r="V91" t="inlineStr">
        <is>
          <t>-</t>
        </is>
      </c>
    </row>
    <row r="92">
      <c r="A92" s="5" t="inlineStr">
        <is>
          <t>EBIT-Wachstum 5J in %</t>
        </is>
      </c>
      <c r="B92" s="5" t="inlineStr">
        <is>
          <t>EBIT Growth 5Y in %</t>
        </is>
      </c>
      <c r="C92" t="n">
        <v>52.42</v>
      </c>
      <c r="D92" t="n">
        <v>37.44</v>
      </c>
      <c r="E92" t="n">
        <v>-147.59</v>
      </c>
      <c r="F92" t="n">
        <v>-133.84</v>
      </c>
      <c r="G92" t="n">
        <v>-172.8</v>
      </c>
      <c r="H92" t="n">
        <v>-173.26</v>
      </c>
      <c r="I92" t="n">
        <v>-173.28</v>
      </c>
      <c r="J92" t="n">
        <v>-34.22</v>
      </c>
      <c r="K92" t="n">
        <v>-38.11</v>
      </c>
      <c r="L92" t="n">
        <v>-19.28</v>
      </c>
      <c r="M92" t="n">
        <v>-37.5</v>
      </c>
      <c r="N92" t="n">
        <v>-43.96</v>
      </c>
      <c r="O92" t="n">
        <v>-39.81</v>
      </c>
      <c r="P92" t="n">
        <v>-54.88</v>
      </c>
      <c r="Q92" t="n">
        <v>-55.46</v>
      </c>
      <c r="R92" t="n">
        <v>-65.66</v>
      </c>
      <c r="S92" t="inlineStr">
        <is>
          <t>-</t>
        </is>
      </c>
      <c r="T92" t="inlineStr">
        <is>
          <t>-</t>
        </is>
      </c>
      <c r="U92" t="inlineStr">
        <is>
          <t>-</t>
        </is>
      </c>
      <c r="V92" t="inlineStr">
        <is>
          <t>-</t>
        </is>
      </c>
    </row>
    <row r="93">
      <c r="A93" s="5" t="inlineStr">
        <is>
          <t>EBIT-Wachstum 10J in %</t>
        </is>
      </c>
      <c r="B93" s="5" t="inlineStr">
        <is>
          <t>EBIT Growth 10Y in %</t>
        </is>
      </c>
      <c r="C93" t="n">
        <v>-60.42</v>
      </c>
      <c r="D93" t="n">
        <v>-67.92</v>
      </c>
      <c r="E93" t="n">
        <v>-90.91</v>
      </c>
      <c r="F93" t="n">
        <v>-85.97</v>
      </c>
      <c r="G93" t="n">
        <v>-96.04000000000001</v>
      </c>
      <c r="H93" t="n">
        <v>-105.38</v>
      </c>
      <c r="I93" t="n">
        <v>-108.62</v>
      </c>
      <c r="J93" t="n">
        <v>-37.02</v>
      </c>
      <c r="K93" t="n">
        <v>-46.49</v>
      </c>
      <c r="L93" t="n">
        <v>-37.37</v>
      </c>
      <c r="M93" t="n">
        <v>-51.58</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-742.2</v>
      </c>
      <c r="D94" t="n">
        <v>-79.14</v>
      </c>
      <c r="E94" t="n">
        <v>35.21</v>
      </c>
      <c r="F94" t="n">
        <v>-190.8</v>
      </c>
      <c r="G94" t="n">
        <v>-1027.68</v>
      </c>
      <c r="H94" t="n">
        <v>-38.62</v>
      </c>
      <c r="I94" t="n">
        <v>146.64</v>
      </c>
      <c r="J94" t="n">
        <v>29.08</v>
      </c>
      <c r="K94" t="n">
        <v>-79.43000000000001</v>
      </c>
      <c r="L94" t="n">
        <v>46.62</v>
      </c>
      <c r="M94" t="n">
        <v>38.59</v>
      </c>
      <c r="N94" t="n">
        <v>-68.25</v>
      </c>
      <c r="O94" t="n">
        <v>175.05</v>
      </c>
      <c r="P94" t="n">
        <v>137.61</v>
      </c>
      <c r="Q94" t="n">
        <v>-65.81</v>
      </c>
      <c r="R94" t="n">
        <v>42.15</v>
      </c>
      <c r="S94" t="n">
        <v>-86.73</v>
      </c>
      <c r="T94" t="n">
        <v>-489.44</v>
      </c>
      <c r="U94" t="n">
        <v>-256.79</v>
      </c>
      <c r="V94" t="inlineStr">
        <is>
          <t>-</t>
        </is>
      </c>
    </row>
    <row r="95">
      <c r="A95" s="5" t="inlineStr">
        <is>
          <t>Op.Cashflow Wachstum 3J in %</t>
        </is>
      </c>
      <c r="B95" s="5" t="inlineStr">
        <is>
          <t>Op.Cashflow Wachstum 3Y in %</t>
        </is>
      </c>
      <c r="C95" t="n">
        <v>-262.04</v>
      </c>
      <c r="D95" t="n">
        <v>-78.23999999999999</v>
      </c>
      <c r="E95" t="n">
        <v>-394.42</v>
      </c>
      <c r="F95" t="n">
        <v>-419.03</v>
      </c>
      <c r="G95" t="n">
        <v>-306.55</v>
      </c>
      <c r="H95" t="n">
        <v>45.7</v>
      </c>
      <c r="I95" t="n">
        <v>32.1</v>
      </c>
      <c r="J95" t="n">
        <v>-1.24</v>
      </c>
      <c r="K95" t="n">
        <v>1.93</v>
      </c>
      <c r="L95" t="n">
        <v>5.65</v>
      </c>
      <c r="M95" t="n">
        <v>48.46</v>
      </c>
      <c r="N95" t="n">
        <v>81.47</v>
      </c>
      <c r="O95" t="n">
        <v>82.28</v>
      </c>
      <c r="P95" t="n">
        <v>37.98</v>
      </c>
      <c r="Q95" t="n">
        <v>-36.8</v>
      </c>
      <c r="R95" t="n">
        <v>-178.01</v>
      </c>
      <c r="S95" t="n">
        <v>-277.65</v>
      </c>
      <c r="T95" t="inlineStr">
        <is>
          <t>-</t>
        </is>
      </c>
      <c r="U95" t="inlineStr">
        <is>
          <t>-</t>
        </is>
      </c>
      <c r="V95" t="inlineStr">
        <is>
          <t>-</t>
        </is>
      </c>
    </row>
    <row r="96">
      <c r="A96" s="5" t="inlineStr">
        <is>
          <t>Op.Cashflow Wachstum 5J in %</t>
        </is>
      </c>
      <c r="B96" s="5" t="inlineStr">
        <is>
          <t>Op.Cashflow Wachstum 5Y in %</t>
        </is>
      </c>
      <c r="C96" t="n">
        <v>-400.92</v>
      </c>
      <c r="D96" t="n">
        <v>-260.21</v>
      </c>
      <c r="E96" t="n">
        <v>-215.05</v>
      </c>
      <c r="F96" t="n">
        <v>-216.28</v>
      </c>
      <c r="G96" t="n">
        <v>-194</v>
      </c>
      <c r="H96" t="n">
        <v>20.86</v>
      </c>
      <c r="I96" t="n">
        <v>36.3</v>
      </c>
      <c r="J96" t="n">
        <v>-6.68</v>
      </c>
      <c r="K96" t="n">
        <v>22.52</v>
      </c>
      <c r="L96" t="n">
        <v>65.92</v>
      </c>
      <c r="M96" t="n">
        <v>43.44</v>
      </c>
      <c r="N96" t="n">
        <v>44.15</v>
      </c>
      <c r="O96" t="n">
        <v>40.45</v>
      </c>
      <c r="P96" t="n">
        <v>-92.44</v>
      </c>
      <c r="Q96" t="n">
        <v>-171.32</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-190.03</v>
      </c>
      <c r="D97" t="n">
        <v>-111.95</v>
      </c>
      <c r="E97" t="n">
        <v>-110.86</v>
      </c>
      <c r="F97" t="n">
        <v>-96.88</v>
      </c>
      <c r="G97" t="n">
        <v>-64.04000000000001</v>
      </c>
      <c r="H97" t="n">
        <v>32.15</v>
      </c>
      <c r="I97" t="n">
        <v>40.22</v>
      </c>
      <c r="J97" t="n">
        <v>16.89</v>
      </c>
      <c r="K97" t="n">
        <v>-34.96</v>
      </c>
      <c r="L97" t="n">
        <v>-52.7</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250.5</v>
      </c>
      <c r="D98" t="n">
        <v>268.3</v>
      </c>
      <c r="E98" t="n">
        <v>296.4</v>
      </c>
      <c r="F98" t="n">
        <v>285.5</v>
      </c>
      <c r="G98" t="n">
        <v>233.1</v>
      </c>
      <c r="H98" t="n">
        <v>230.7</v>
      </c>
      <c r="I98" t="n">
        <v>277.2</v>
      </c>
      <c r="J98" t="n">
        <v>380.5</v>
      </c>
      <c r="K98" t="n">
        <v>342.9</v>
      </c>
      <c r="L98" t="n">
        <v>341.5</v>
      </c>
      <c r="M98" t="n">
        <v>305.3</v>
      </c>
      <c r="N98" t="n">
        <v>352.1</v>
      </c>
      <c r="O98" t="n">
        <v>415</v>
      </c>
      <c r="P98" t="n">
        <v>352.5</v>
      </c>
      <c r="Q98" t="n">
        <v>1029</v>
      </c>
      <c r="R98" t="n">
        <v>987.7</v>
      </c>
      <c r="S98" t="n">
        <v>956.9</v>
      </c>
      <c r="T98" t="n">
        <v>902.7</v>
      </c>
      <c r="U98" t="n">
        <v>688</v>
      </c>
      <c r="V98" t="n">
        <v>574.2</v>
      </c>
      <c r="W98" t="n">
        <v>532.4</v>
      </c>
    </row>
  </sheetData>
  <pageMargins bottom="1" footer="0.5" header="0.5" left="0.75" right="0.75" top="1"/>
</worksheet>
</file>

<file path=xl/worksheets/sheet38.xml><?xml version="1.0" encoding="utf-8"?>
<worksheet xmlns="http://schemas.openxmlformats.org/spreadsheetml/2006/main">
  <sheetPr>
    <outlinePr summaryBelow="1" summaryRight="1"/>
    <pageSetUpPr/>
  </sheetPr>
  <dimension ref="A1:W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10"/>
    <col customWidth="1" max="14" min="14" width="22"/>
    <col customWidth="1" max="15" min="15" width="10"/>
    <col customWidth="1" max="16" min="16" width="10"/>
    <col customWidth="1" max="17" min="17" width="10"/>
    <col customWidth="1" max="18" min="18" width="10"/>
    <col customWidth="1" max="19" min="19" width="10"/>
    <col customWidth="1" max="20" min="20" width="10"/>
    <col customWidth="1" max="21" min="21" width="10"/>
    <col customWidth="1" max="22" min="22" width="10"/>
    <col customWidth="1" max="23" min="23" width="8"/>
  </cols>
  <sheetData>
    <row r="1">
      <c r="A1" s="1" t="inlineStr">
        <is>
          <t xml:space="preserve">KRONES </t>
        </is>
      </c>
      <c r="B1" s="2" t="inlineStr">
        <is>
          <t>WKN: 633500  ISIN: DE0006335003  Symbol:KRN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1951</t>
        </is>
      </c>
      <c r="C4" s="5" t="inlineStr">
        <is>
          <t>Telefon / Phone</t>
        </is>
      </c>
      <c r="D4" s="5" t="inlineStr"/>
      <c r="E4" t="inlineStr">
        <is>
          <t>+49-9401-70-0</t>
        </is>
      </c>
      <c r="G4" t="inlineStr">
        <is>
          <t>20.02.2020</t>
        </is>
      </c>
      <c r="H4" t="inlineStr">
        <is>
          <t>Preliminary Results</t>
        </is>
      </c>
      <c r="J4" t="inlineStr">
        <is>
          <t>Familie Kronseder Konsortium GbR</t>
        </is>
      </c>
      <c r="L4" t="inlineStr">
        <is>
          <t>52,24%</t>
        </is>
      </c>
    </row>
    <row r="5">
      <c r="A5" s="5" t="inlineStr">
        <is>
          <t>Ticker</t>
        </is>
      </c>
      <c r="B5" t="inlineStr">
        <is>
          <t>KRN</t>
        </is>
      </c>
      <c r="C5" s="5" t="inlineStr">
        <is>
          <t>Fax</t>
        </is>
      </c>
      <c r="D5" s="5" t="inlineStr"/>
      <c r="E5" t="inlineStr">
        <is>
          <t>+49-9401-70-2488</t>
        </is>
      </c>
      <c r="G5" t="inlineStr">
        <is>
          <t>19.03.2020</t>
        </is>
      </c>
      <c r="H5" t="inlineStr">
        <is>
          <t>Publication Of Annual Report</t>
        </is>
      </c>
      <c r="J5" t="inlineStr">
        <is>
          <t>ODDO &amp; CIE</t>
        </is>
      </c>
      <c r="L5" t="inlineStr">
        <is>
          <t>2,94%</t>
        </is>
      </c>
    </row>
    <row r="6">
      <c r="A6" s="5" t="inlineStr">
        <is>
          <t>Gelistet Seit / Listed Since</t>
        </is>
      </c>
      <c r="B6" t="inlineStr">
        <is>
          <t>29.10.1984</t>
        </is>
      </c>
      <c r="C6" s="5" t="inlineStr">
        <is>
          <t>Internet</t>
        </is>
      </c>
      <c r="D6" s="5" t="inlineStr"/>
      <c r="E6" t="inlineStr">
        <is>
          <t>http://www.krones.com</t>
        </is>
      </c>
      <c r="G6" t="inlineStr">
        <is>
          <t>29.04.2020</t>
        </is>
      </c>
      <c r="H6" t="inlineStr">
        <is>
          <t>Result Q1</t>
        </is>
      </c>
      <c r="J6" t="inlineStr">
        <is>
          <t>Deutsche Asset Management Investment GmbH</t>
        </is>
      </c>
      <c r="L6" t="inlineStr">
        <is>
          <t>2,98%</t>
        </is>
      </c>
    </row>
    <row r="7">
      <c r="A7" s="5" t="inlineStr">
        <is>
          <t>Nominalwert / Nominal Value</t>
        </is>
      </c>
      <c r="B7" t="inlineStr">
        <is>
          <t>1,27</t>
        </is>
      </c>
      <c r="C7" s="5" t="inlineStr">
        <is>
          <t>E-Mail</t>
        </is>
      </c>
      <c r="D7" s="5" t="inlineStr"/>
      <c r="E7" t="inlineStr">
        <is>
          <t>info@krones.com</t>
        </is>
      </c>
      <c r="G7" t="inlineStr">
        <is>
          <t>18.05.2020</t>
        </is>
      </c>
      <c r="H7" t="inlineStr">
        <is>
          <t>Annual General Meeting</t>
        </is>
      </c>
      <c r="J7" t="inlineStr">
        <is>
          <t>Tweedy, Browne Company LLC</t>
        </is>
      </c>
      <c r="L7" t="inlineStr">
        <is>
          <t>3,12%</t>
        </is>
      </c>
    </row>
    <row r="8">
      <c r="A8" s="5" t="inlineStr">
        <is>
          <t>Land / Country</t>
        </is>
      </c>
      <c r="B8" t="inlineStr">
        <is>
          <t>Deutschland</t>
        </is>
      </c>
      <c r="C8" s="5" t="inlineStr">
        <is>
          <t>Inv. Relations Telefon / Phone</t>
        </is>
      </c>
      <c r="D8" s="5" t="inlineStr"/>
      <c r="E8" t="inlineStr">
        <is>
          <t>+49-9401-70-1169</t>
        </is>
      </c>
      <c r="G8" t="inlineStr">
        <is>
          <t>22.05.2020</t>
        </is>
      </c>
      <c r="H8" t="inlineStr">
        <is>
          <t>Dividend Payout</t>
        </is>
      </c>
      <c r="J8" t="inlineStr">
        <is>
          <t>Schadeberg GbR</t>
        </is>
      </c>
      <c r="L8" t="inlineStr">
        <is>
          <t>5,04%</t>
        </is>
      </c>
    </row>
    <row r="9">
      <c r="A9" s="5" t="inlineStr">
        <is>
          <t>Währung / Currency</t>
        </is>
      </c>
      <c r="B9" t="inlineStr">
        <is>
          <t>EUR</t>
        </is>
      </c>
      <c r="C9" s="5" t="inlineStr">
        <is>
          <t>Inv. Relations E-Mail</t>
        </is>
      </c>
      <c r="D9" s="5" t="inlineStr"/>
      <c r="E9" t="inlineStr">
        <is>
          <t>investor-realations@krones.com</t>
        </is>
      </c>
      <c r="G9" t="inlineStr">
        <is>
          <t>30.07.2020</t>
        </is>
      </c>
      <c r="H9" t="inlineStr">
        <is>
          <t>Score Half Year</t>
        </is>
      </c>
      <c r="J9" t="inlineStr">
        <is>
          <t>Freefloat</t>
        </is>
      </c>
      <c r="L9" t="inlineStr">
        <is>
          <t>33,68%</t>
        </is>
      </c>
    </row>
    <row r="10">
      <c r="A10" s="5" t="inlineStr">
        <is>
          <t>Branche / Industry</t>
        </is>
      </c>
      <c r="B10" t="inlineStr">
        <is>
          <t>Spezialmaschinenbau</t>
        </is>
      </c>
      <c r="C10" s="5" t="inlineStr">
        <is>
          <t>Kontaktperson / Contact Person</t>
        </is>
      </c>
      <c r="D10" s="5" t="inlineStr"/>
      <c r="E10" t="inlineStr">
        <is>
          <t>Olaf Scholz</t>
        </is>
      </c>
      <c r="G10" t="inlineStr">
        <is>
          <t>29.10.2020</t>
        </is>
      </c>
      <c r="H10" t="inlineStr">
        <is>
          <t>Q3 Earnings</t>
        </is>
      </c>
    </row>
    <row r="11">
      <c r="A11" s="5" t="inlineStr">
        <is>
          <t>Sektor / Sector</t>
        </is>
      </c>
      <c r="B11" t="inlineStr">
        <is>
          <t>Industry</t>
        </is>
      </c>
    </row>
    <row r="12">
      <c r="A12" s="5" t="inlineStr">
        <is>
          <t>Typ / Genre</t>
        </is>
      </c>
      <c r="B12" t="inlineStr">
        <is>
          <t>Inhaberaktie</t>
        </is>
      </c>
    </row>
    <row r="13">
      <c r="A13" s="5" t="inlineStr">
        <is>
          <t>Adresse / Address</t>
        </is>
      </c>
      <c r="B13" t="inlineStr">
        <is>
          <t>Krones AGBöhmerwaldstraße 5  D-93073 Neutraubling</t>
        </is>
      </c>
    </row>
    <row r="14">
      <c r="A14" s="5" t="inlineStr">
        <is>
          <t>Management</t>
        </is>
      </c>
      <c r="B14" t="inlineStr">
        <is>
          <t>Christoph Klenk, Norbert Broger, Thomas Ricker, Markus Tischer, Ralf Goldbrunner</t>
        </is>
      </c>
    </row>
    <row r="15">
      <c r="A15" s="5" t="inlineStr">
        <is>
          <t>Aufsichtsrat / Board</t>
        </is>
      </c>
      <c r="B15" t="inlineStr">
        <is>
          <t>Volker Kronseder, Werner Schrödl, Dr. phil. Verena Di Pasquale, Robert Friedmann, Klaus Gerlach, Oliver Grober, Thomas Hiltl, Norman Kronseder, Prof. Dr. Susanne Nonnast, Beate Eva Maria Pöpperl, Norbert Samhammer, Petra Schadeberg-Herrmann, Jürgen Scholz, Hans-Jürgen Thaus, Josef Weitzer, Matthias Winkler</t>
        </is>
      </c>
    </row>
    <row r="16">
      <c r="A16" s="5" t="inlineStr">
        <is>
          <t>Beschreibung</t>
        </is>
      </c>
      <c r="B16" t="inlineStr">
        <is>
          <t>Die Krones AG plant, entwickelt und fertigt Einzelmaschinen sowie schlüsselfertige Anlagen für alle Bereiche der Abfüll- und Verpackungstechnik und die Getränkeproduktion. Damit gilt die Gesellschaft als einer der weltweit führenden Konzerne der Branche. Zu den Abnehmern gehören internationale Unternehmen aus den Bereichen Getränke-, Lebensmittel- sowie Chemie- und Pharmaindustrie. Das Unternehmen bietet vom Bau von Getränkefabriken bis hin zur Auslieferung der fertigen Produkte sämtliche Services aus einer Hand. Um Produktionsabläufe verbessern zu können, arbeitet der Konzern eng mit seinen Kunden zusammen und entwickelt individuell abgestimmte Produkte und Dienstleistungen. Zusätzlich zu seinen Produkten bietet Krones im After-Sales-Bereich ein umfangreiches Serviceangebot, das die weltweite Montage, Inbetriebnahme, Wartung oder den Umbau von Anlagen umfasst. Copyright 2014 FINANCE BASE AG</t>
        </is>
      </c>
    </row>
    <row r="17">
      <c r="A17" s="5" t="inlineStr">
        <is>
          <t>Profile</t>
        </is>
      </c>
      <c r="B17" t="inlineStr">
        <is>
          <t>Krones AG plans, develops and manufactures single machines and turnkey systems for all areas of filling and packaging technology and beverage production. Thus, the company is one of the world's leading companies in the industry. Its customers include international companies in the fields of beverage, food, chemical and pharmaceutical industries. The company offers the construction of beverage factories to delivery of the finished products all services from one source. In order to improve production processes, the Group works closely with its customers and develops individually tailored products and services. In addition to its products, Krones offers after-sales sector a comprehensive service offering that covers global installation, commissioning, maintenance or refurbishment of facilities.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3959</v>
      </c>
      <c r="D20" t="n">
        <v>3854</v>
      </c>
      <c r="E20" t="n">
        <v>3691</v>
      </c>
      <c r="F20" t="n">
        <v>3391</v>
      </c>
      <c r="G20" t="n">
        <v>3174</v>
      </c>
      <c r="H20" t="n">
        <v>2953</v>
      </c>
      <c r="I20" t="n">
        <v>2816</v>
      </c>
      <c r="J20" t="n">
        <v>2664</v>
      </c>
      <c r="K20" t="n">
        <v>2480</v>
      </c>
      <c r="L20" t="n">
        <v>2173</v>
      </c>
      <c r="M20" t="n">
        <v>1865</v>
      </c>
      <c r="N20" t="n">
        <v>2381</v>
      </c>
      <c r="O20" t="n">
        <v>2156</v>
      </c>
      <c r="P20" t="n">
        <v>1911</v>
      </c>
      <c r="Q20" t="n">
        <v>1695</v>
      </c>
      <c r="R20" t="n">
        <v>1524</v>
      </c>
      <c r="S20" t="n">
        <v>1435</v>
      </c>
      <c r="T20" t="n">
        <v>1305</v>
      </c>
      <c r="U20" t="n">
        <v>1165</v>
      </c>
      <c r="V20" t="n">
        <v>1015</v>
      </c>
      <c r="W20" t="n">
        <v>908.2</v>
      </c>
    </row>
    <row r="21">
      <c r="A21" s="5" t="inlineStr">
        <is>
          <t>Operatives Ergebnis (EBIT)</t>
        </is>
      </c>
      <c r="B21" s="5" t="inlineStr">
        <is>
          <t>EBIT Earning Before Interest &amp; Tax</t>
        </is>
      </c>
      <c r="C21" t="n">
        <v>43.9</v>
      </c>
      <c r="D21" t="n">
        <v>203.2</v>
      </c>
      <c r="E21" t="n">
        <v>245.5</v>
      </c>
      <c r="F21" t="n">
        <v>228</v>
      </c>
      <c r="G21" t="n">
        <v>216.9</v>
      </c>
      <c r="H21" t="n">
        <v>185.1</v>
      </c>
      <c r="I21" t="n">
        <v>172.8</v>
      </c>
      <c r="J21" t="n">
        <v>92.3</v>
      </c>
      <c r="K21" t="n">
        <v>70.5</v>
      </c>
      <c r="L21" t="n">
        <v>68.09999999999999</v>
      </c>
      <c r="M21" t="n">
        <v>-29.6</v>
      </c>
      <c r="N21" t="n">
        <v>157.6</v>
      </c>
      <c r="O21" t="n">
        <v>150.2</v>
      </c>
      <c r="P21" t="n">
        <v>108</v>
      </c>
      <c r="Q21" t="n">
        <v>90.2</v>
      </c>
      <c r="R21" t="n">
        <v>97.3</v>
      </c>
      <c r="S21" t="n">
        <v>108.7</v>
      </c>
      <c r="T21" t="n">
        <v>101.4</v>
      </c>
      <c r="U21" t="n">
        <v>88.7</v>
      </c>
      <c r="V21" t="n">
        <v>65.3</v>
      </c>
      <c r="W21" t="n">
        <v>52.6</v>
      </c>
    </row>
    <row r="22">
      <c r="A22" s="5" t="inlineStr">
        <is>
          <t>Finanzergebnis</t>
        </is>
      </c>
      <c r="B22" s="5" t="inlineStr">
        <is>
          <t>Financial Result</t>
        </is>
      </c>
      <c r="C22" t="n">
        <v>-2.2</v>
      </c>
      <c r="D22" t="n">
        <v>1.1</v>
      </c>
      <c r="E22" t="n">
        <v>13.3</v>
      </c>
      <c r="F22" t="n">
        <v>9.6</v>
      </c>
      <c r="G22" t="n">
        <v>6.4</v>
      </c>
      <c r="H22" t="n">
        <v>6.7</v>
      </c>
      <c r="I22" t="n">
        <v>-3.1</v>
      </c>
      <c r="J22" t="n">
        <v>5.6</v>
      </c>
      <c r="K22" t="n">
        <v>4.1</v>
      </c>
      <c r="L22" t="n">
        <v>2.7</v>
      </c>
      <c r="M22" t="n">
        <v>-9.6</v>
      </c>
      <c r="N22" t="n">
        <v>-1.5</v>
      </c>
      <c r="O22" t="n">
        <v>3.4</v>
      </c>
      <c r="P22" t="n">
        <v>1.6</v>
      </c>
      <c r="Q22" t="n">
        <v>1</v>
      </c>
      <c r="R22" t="n">
        <v>-1.2</v>
      </c>
      <c r="S22" t="n">
        <v>2.7</v>
      </c>
      <c r="T22" t="n">
        <v>1</v>
      </c>
      <c r="U22" t="n">
        <v>4.1</v>
      </c>
      <c r="V22" t="n">
        <v>2.3</v>
      </c>
      <c r="W22" t="n">
        <v>13.3</v>
      </c>
    </row>
    <row r="23">
      <c r="A23" s="5" t="inlineStr">
        <is>
          <t>Ergebnis vor Steuer (EBT)</t>
        </is>
      </c>
      <c r="B23" s="5" t="inlineStr">
        <is>
          <t>EBT Earning Before Tax</t>
        </is>
      </c>
      <c r="C23" t="n">
        <v>41.7</v>
      </c>
      <c r="D23" t="n">
        <v>204.3</v>
      </c>
      <c r="E23" t="n">
        <v>258.8</v>
      </c>
      <c r="F23" t="n">
        <v>237.6</v>
      </c>
      <c r="G23" t="n">
        <v>223.3</v>
      </c>
      <c r="H23" t="n">
        <v>191.8</v>
      </c>
      <c r="I23" t="n">
        <v>169.7</v>
      </c>
      <c r="J23" t="n">
        <v>97.90000000000001</v>
      </c>
      <c r="K23" t="n">
        <v>74.59999999999999</v>
      </c>
      <c r="L23" t="n">
        <v>70.8</v>
      </c>
      <c r="M23" t="n">
        <v>-39.2</v>
      </c>
      <c r="N23" t="n">
        <v>156.1</v>
      </c>
      <c r="O23" t="n">
        <v>153.6</v>
      </c>
      <c r="P23" t="n">
        <v>109.6</v>
      </c>
      <c r="Q23" t="n">
        <v>91.2</v>
      </c>
      <c r="R23" t="n">
        <v>96.09999999999999</v>
      </c>
      <c r="S23" t="n">
        <v>111.4</v>
      </c>
      <c r="T23" t="n">
        <v>102.4</v>
      </c>
      <c r="U23" t="n">
        <v>92.8</v>
      </c>
      <c r="V23" t="n">
        <v>67.59999999999999</v>
      </c>
      <c r="W23" t="n">
        <v>65.90000000000001</v>
      </c>
    </row>
    <row r="24">
      <c r="A24" s="5" t="inlineStr">
        <is>
          <t>Steuern auf Einkommen und Ertrag</t>
        </is>
      </c>
      <c r="B24" s="5" t="inlineStr">
        <is>
          <t>Taxes on income and earnings</t>
        </is>
      </c>
      <c r="C24" t="n">
        <v>32.5</v>
      </c>
      <c r="D24" t="n">
        <v>53.7</v>
      </c>
      <c r="E24" t="n">
        <v>71.7</v>
      </c>
      <c r="F24" t="n">
        <v>68.5</v>
      </c>
      <c r="G24" t="n">
        <v>67.09999999999999</v>
      </c>
      <c r="H24" t="n">
        <v>56.2</v>
      </c>
      <c r="I24" t="n">
        <v>50.2</v>
      </c>
      <c r="J24" t="n">
        <v>30.9</v>
      </c>
      <c r="K24" t="n">
        <v>30.9</v>
      </c>
      <c r="L24" t="n">
        <v>19.9</v>
      </c>
      <c r="M24" t="n">
        <v>-4.8</v>
      </c>
      <c r="N24" t="n">
        <v>49.5</v>
      </c>
      <c r="O24" t="n">
        <v>51.8</v>
      </c>
      <c r="P24" t="n">
        <v>32.1</v>
      </c>
      <c r="Q24" t="n">
        <v>27.7</v>
      </c>
      <c r="R24" t="n">
        <v>32.4</v>
      </c>
      <c r="S24" t="n">
        <v>47.5</v>
      </c>
      <c r="T24" t="n">
        <v>43.1</v>
      </c>
      <c r="U24" t="n">
        <v>40.3</v>
      </c>
      <c r="V24" t="n">
        <v>26.9</v>
      </c>
      <c r="W24" t="n">
        <v>38.4</v>
      </c>
    </row>
    <row r="25">
      <c r="A25" s="5" t="inlineStr">
        <is>
          <t>Ergebnis nach Steuer</t>
        </is>
      </c>
      <c r="B25" s="5" t="inlineStr">
        <is>
          <t>Earnings after tax</t>
        </is>
      </c>
      <c r="C25" t="n">
        <v>9.199999999999999</v>
      </c>
      <c r="D25" t="n">
        <v>150.6</v>
      </c>
      <c r="E25" t="n">
        <v>187.1</v>
      </c>
      <c r="F25" t="n">
        <v>169.1</v>
      </c>
      <c r="G25" t="n">
        <v>156.3</v>
      </c>
      <c r="H25" t="n">
        <v>135.7</v>
      </c>
      <c r="I25" t="n">
        <v>119.4</v>
      </c>
      <c r="J25" t="n">
        <v>67</v>
      </c>
      <c r="K25" t="n">
        <v>43.7</v>
      </c>
      <c r="L25" t="n">
        <v>50.9</v>
      </c>
      <c r="M25" t="n">
        <v>-34.5</v>
      </c>
      <c r="N25" t="n">
        <v>106.5</v>
      </c>
      <c r="O25" t="n">
        <v>101.8</v>
      </c>
      <c r="P25" t="n">
        <v>77.5</v>
      </c>
      <c r="Q25" t="n">
        <v>63.4</v>
      </c>
      <c r="R25" t="n">
        <v>61.8</v>
      </c>
      <c r="S25" t="n">
        <v>60.4</v>
      </c>
      <c r="T25" t="n">
        <v>57.3</v>
      </c>
      <c r="U25" t="n">
        <v>50.3</v>
      </c>
      <c r="V25" t="n">
        <v>38.4</v>
      </c>
      <c r="W25" t="n">
        <v>24.6</v>
      </c>
    </row>
    <row r="26">
      <c r="A26" s="5" t="inlineStr">
        <is>
          <t>Minderheitenanteil</t>
        </is>
      </c>
      <c r="B26" s="5" t="inlineStr">
        <is>
          <t>Minority Share</t>
        </is>
      </c>
      <c r="C26" t="n">
        <v>0.2</v>
      </c>
      <c r="D26" t="n">
        <v>0.5</v>
      </c>
      <c r="E26" t="n">
        <v>1.6</v>
      </c>
      <c r="F26" t="n">
        <v>1.7</v>
      </c>
      <c r="G26" t="n">
        <v>1.2</v>
      </c>
      <c r="H26" t="n">
        <v>0.2</v>
      </c>
      <c r="I26" t="inlineStr">
        <is>
          <t>-</t>
        </is>
      </c>
      <c r="J26" t="inlineStr">
        <is>
          <t>-</t>
        </is>
      </c>
      <c r="K26" t="inlineStr">
        <is>
          <t>-</t>
        </is>
      </c>
      <c r="L26" t="n">
        <v>-0.1</v>
      </c>
      <c r="M26" t="n">
        <v>-0.2</v>
      </c>
      <c r="N26" t="n">
        <v>0.4</v>
      </c>
      <c r="O26" t="n">
        <v>1</v>
      </c>
      <c r="P26" t="n">
        <v>-0.2</v>
      </c>
      <c r="Q26" t="n">
        <v>-0.2</v>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9.5</v>
      </c>
      <c r="D27" t="n">
        <v>151.1</v>
      </c>
      <c r="E27" t="n">
        <v>188.8</v>
      </c>
      <c r="F27" t="n">
        <v>170.8</v>
      </c>
      <c r="G27" t="n">
        <v>157.4</v>
      </c>
      <c r="H27" t="n">
        <v>135.9</v>
      </c>
      <c r="I27" t="n">
        <v>119.4</v>
      </c>
      <c r="J27" t="n">
        <v>67</v>
      </c>
      <c r="K27" t="n">
        <v>43.7</v>
      </c>
      <c r="L27" t="n">
        <v>50.8</v>
      </c>
      <c r="M27" t="n">
        <v>-34.7</v>
      </c>
      <c r="N27" t="n">
        <v>107</v>
      </c>
      <c r="O27" t="n">
        <v>102.7</v>
      </c>
      <c r="P27" t="n">
        <v>77.3</v>
      </c>
      <c r="Q27" t="n">
        <v>63.2</v>
      </c>
      <c r="R27" t="n">
        <v>61.8</v>
      </c>
      <c r="S27" t="n">
        <v>60.4</v>
      </c>
      <c r="T27" t="n">
        <v>57.3</v>
      </c>
      <c r="U27" t="n">
        <v>50.3</v>
      </c>
      <c r="V27" t="n">
        <v>38.4</v>
      </c>
      <c r="W27" t="n">
        <v>24.6</v>
      </c>
    </row>
    <row r="28">
      <c r="A28" s="5" t="inlineStr">
        <is>
          <t>Summe Umlaufvermögen</t>
        </is>
      </c>
      <c r="B28" s="5" t="inlineStr">
        <is>
          <t>Current Assets</t>
        </is>
      </c>
      <c r="C28" t="n">
        <v>2165</v>
      </c>
      <c r="D28" t="n">
        <v>2312</v>
      </c>
      <c r="E28" t="n">
        <v>2158</v>
      </c>
      <c r="F28" t="n">
        <v>2272</v>
      </c>
      <c r="G28" t="n">
        <v>2009</v>
      </c>
      <c r="H28" t="n">
        <v>1756</v>
      </c>
      <c r="I28" t="n">
        <v>1596</v>
      </c>
      <c r="J28" t="n">
        <v>1445</v>
      </c>
      <c r="K28" t="n">
        <v>1443</v>
      </c>
      <c r="L28" t="n">
        <v>1317</v>
      </c>
      <c r="M28" t="n">
        <v>1248</v>
      </c>
      <c r="N28" t="n">
        <v>1291</v>
      </c>
      <c r="O28" t="n">
        <v>1209</v>
      </c>
      <c r="P28" t="n">
        <v>1043</v>
      </c>
      <c r="Q28" t="n">
        <v>879.9</v>
      </c>
      <c r="R28" t="n">
        <v>721.9</v>
      </c>
      <c r="S28" t="n">
        <v>595.6</v>
      </c>
      <c r="T28" t="n">
        <v>550.8</v>
      </c>
      <c r="U28" t="n">
        <v>516.9</v>
      </c>
      <c r="V28" t="n">
        <v>460.5</v>
      </c>
      <c r="W28" t="n">
        <v>465.6</v>
      </c>
    </row>
    <row r="29">
      <c r="A29" s="5" t="inlineStr">
        <is>
          <t>Summe Anlagevermögen</t>
        </is>
      </c>
      <c r="B29" s="5" t="inlineStr">
        <is>
          <t>Fixed Assets</t>
        </is>
      </c>
      <c r="C29" t="n">
        <v>1112</v>
      </c>
      <c r="D29" t="n">
        <v>977.3</v>
      </c>
      <c r="E29" t="n">
        <v>826.8</v>
      </c>
      <c r="F29" t="n">
        <v>751.3</v>
      </c>
      <c r="G29" t="n">
        <v>669.8</v>
      </c>
      <c r="H29" t="n">
        <v>649.7</v>
      </c>
      <c r="I29" t="n">
        <v>624.5</v>
      </c>
      <c r="J29" t="n">
        <v>603.5</v>
      </c>
      <c r="K29" t="n">
        <v>583.7</v>
      </c>
      <c r="L29" t="n">
        <v>553.6</v>
      </c>
      <c r="M29" t="n">
        <v>530.5</v>
      </c>
      <c r="N29" t="n">
        <v>525</v>
      </c>
      <c r="O29" t="n">
        <v>468.2</v>
      </c>
      <c r="P29" t="n">
        <v>423.9</v>
      </c>
      <c r="Q29" t="n">
        <v>393.2</v>
      </c>
      <c r="R29" t="n">
        <v>268.1</v>
      </c>
      <c r="S29" t="n">
        <v>271.9</v>
      </c>
      <c r="T29" t="n">
        <v>249.6</v>
      </c>
      <c r="U29" t="n">
        <v>205.5</v>
      </c>
      <c r="V29" t="n">
        <v>181.8</v>
      </c>
      <c r="W29" t="n">
        <v>162.4</v>
      </c>
    </row>
    <row r="30">
      <c r="A30" s="5" t="inlineStr">
        <is>
          <t>Summe Aktiva</t>
        </is>
      </c>
      <c r="B30" s="5" t="inlineStr">
        <is>
          <t>Total Assets</t>
        </is>
      </c>
      <c r="C30" t="n">
        <v>3319</v>
      </c>
      <c r="D30" t="n">
        <v>3321</v>
      </c>
      <c r="E30" t="n">
        <v>3040</v>
      </c>
      <c r="F30" t="n">
        <v>3071</v>
      </c>
      <c r="G30" t="n">
        <v>2707</v>
      </c>
      <c r="H30" t="n">
        <v>2428</v>
      </c>
      <c r="I30" t="n">
        <v>2238</v>
      </c>
      <c r="J30" t="n">
        <v>2070</v>
      </c>
      <c r="K30" t="n">
        <v>2040</v>
      </c>
      <c r="L30" t="n">
        <v>1886</v>
      </c>
      <c r="M30" t="n">
        <v>1791</v>
      </c>
      <c r="N30" t="n">
        <v>1825</v>
      </c>
      <c r="O30" t="n">
        <v>1684</v>
      </c>
      <c r="P30" t="n">
        <v>1472</v>
      </c>
      <c r="Q30" t="n">
        <v>1283</v>
      </c>
      <c r="R30" t="n">
        <v>994</v>
      </c>
      <c r="S30" t="n">
        <v>870.4</v>
      </c>
      <c r="T30" t="n">
        <v>805.9</v>
      </c>
      <c r="U30" t="n">
        <v>726</v>
      </c>
      <c r="V30" t="n">
        <v>643.5</v>
      </c>
      <c r="W30" t="n">
        <v>630.3</v>
      </c>
    </row>
    <row r="31">
      <c r="A31" s="5" t="inlineStr">
        <is>
          <t>Summe kurzfristiges Fremdkapital</t>
        </is>
      </c>
      <c r="B31" s="5" t="inlineStr">
        <is>
          <t>Short-Term Debt</t>
        </is>
      </c>
      <c r="C31" t="n">
        <v>1497</v>
      </c>
      <c r="D31" t="n">
        <v>1529</v>
      </c>
      <c r="E31" t="n">
        <v>1396</v>
      </c>
      <c r="F31" t="n">
        <v>1537</v>
      </c>
      <c r="G31" t="n">
        <v>1317</v>
      </c>
      <c r="H31" t="n">
        <v>1164</v>
      </c>
      <c r="I31" t="n">
        <v>1071</v>
      </c>
      <c r="J31" t="n">
        <v>1078</v>
      </c>
      <c r="K31" t="n">
        <v>1121</v>
      </c>
      <c r="L31" t="n">
        <v>1002</v>
      </c>
      <c r="M31" t="n">
        <v>969.8</v>
      </c>
      <c r="N31" t="n">
        <v>891</v>
      </c>
      <c r="O31" t="n">
        <v>821.5</v>
      </c>
      <c r="P31" t="n">
        <v>696</v>
      </c>
      <c r="Q31" t="n">
        <v>555.9</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452</v>
      </c>
      <c r="D32" t="n">
        <v>358.8</v>
      </c>
      <c r="E32" t="n">
        <v>314</v>
      </c>
      <c r="F32" t="n">
        <v>308</v>
      </c>
      <c r="G32" t="n">
        <v>278.5</v>
      </c>
      <c r="H32" t="n">
        <v>274.9</v>
      </c>
      <c r="I32" t="n">
        <v>213.2</v>
      </c>
      <c r="J32" t="n">
        <v>155.1</v>
      </c>
      <c r="K32" t="n">
        <v>133.6</v>
      </c>
      <c r="L32" t="n">
        <v>124.8</v>
      </c>
      <c r="M32" t="n">
        <v>125</v>
      </c>
      <c r="N32" t="n">
        <v>144.1</v>
      </c>
      <c r="O32" t="n">
        <v>154.6</v>
      </c>
      <c r="P32" t="n">
        <v>147.6</v>
      </c>
      <c r="Q32" t="n">
        <v>154.7</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1949</v>
      </c>
      <c r="D33" t="n">
        <v>1888</v>
      </c>
      <c r="E33" t="n">
        <v>1710</v>
      </c>
      <c r="F33" t="n">
        <v>1845</v>
      </c>
      <c r="G33" t="n">
        <v>1596</v>
      </c>
      <c r="H33" t="n">
        <v>1439</v>
      </c>
      <c r="I33" t="n">
        <v>1284</v>
      </c>
      <c r="J33" t="n">
        <v>1234</v>
      </c>
      <c r="K33" t="n">
        <v>1254</v>
      </c>
      <c r="L33" t="n">
        <v>1127</v>
      </c>
      <c r="M33" t="n">
        <v>1095</v>
      </c>
      <c r="N33" t="n">
        <v>1035</v>
      </c>
      <c r="O33" t="n">
        <v>976</v>
      </c>
      <c r="P33" t="n">
        <v>843.6</v>
      </c>
      <c r="Q33" t="n">
        <v>710.6</v>
      </c>
      <c r="R33" t="n">
        <v>511.4</v>
      </c>
      <c r="S33" t="n">
        <v>435.3</v>
      </c>
      <c r="T33" t="n">
        <v>397.1</v>
      </c>
      <c r="U33" t="n">
        <v>344.9</v>
      </c>
      <c r="V33" t="n">
        <v>305.1</v>
      </c>
      <c r="W33" t="n">
        <v>290.4</v>
      </c>
    </row>
    <row r="34">
      <c r="A34" s="5" t="inlineStr">
        <is>
          <t>Minderheitenanteil</t>
        </is>
      </c>
      <c r="B34" s="5" t="inlineStr">
        <is>
          <t>Minority Share</t>
        </is>
      </c>
      <c r="C34" t="n">
        <v>-0.6</v>
      </c>
      <c r="D34" t="n">
        <v>-0.07000000000000001</v>
      </c>
      <c r="E34" t="n">
        <v>-3.1</v>
      </c>
      <c r="F34" t="n">
        <v>-2.1</v>
      </c>
      <c r="G34" t="n">
        <v>-0.4</v>
      </c>
      <c r="H34" t="inlineStr">
        <is>
          <t>-</t>
        </is>
      </c>
      <c r="I34" t="inlineStr">
        <is>
          <t>-</t>
        </is>
      </c>
      <c r="J34" t="inlineStr">
        <is>
          <t>-</t>
        </is>
      </c>
      <c r="K34" t="inlineStr">
        <is>
          <t>-</t>
        </is>
      </c>
      <c r="L34" t="n">
        <v>0.9</v>
      </c>
      <c r="M34" t="n">
        <v>0.8</v>
      </c>
      <c r="N34" t="n">
        <v>1.2</v>
      </c>
      <c r="O34" t="n">
        <v>1.6</v>
      </c>
      <c r="P34" t="n">
        <v>2.6</v>
      </c>
      <c r="Q34" t="n">
        <v>3.3</v>
      </c>
      <c r="R34" t="n">
        <v>1.9</v>
      </c>
      <c r="S34" t="n">
        <v>1.9</v>
      </c>
      <c r="T34" t="inlineStr">
        <is>
          <t>-</t>
        </is>
      </c>
      <c r="U34" t="n">
        <v>0.5</v>
      </c>
      <c r="V34" t="n">
        <v>0.5</v>
      </c>
      <c r="W34" t="n">
        <v>0.6</v>
      </c>
    </row>
    <row r="35">
      <c r="A35" s="5" t="inlineStr">
        <is>
          <t>Summe Eigenkapital</t>
        </is>
      </c>
      <c r="B35" s="5" t="inlineStr">
        <is>
          <t>Equity</t>
        </is>
      </c>
      <c r="C35" t="n">
        <v>1371</v>
      </c>
      <c r="D35" t="n">
        <v>1433</v>
      </c>
      <c r="E35" t="n">
        <v>1333</v>
      </c>
      <c r="F35" t="n">
        <v>1228</v>
      </c>
      <c r="G35" t="n">
        <v>1111</v>
      </c>
      <c r="H35" t="n">
        <v>988.5</v>
      </c>
      <c r="I35" t="n">
        <v>954.2</v>
      </c>
      <c r="J35" t="n">
        <v>836.2</v>
      </c>
      <c r="K35" t="n">
        <v>785.5</v>
      </c>
      <c r="L35" t="n">
        <v>758</v>
      </c>
      <c r="M35" t="n">
        <v>694.9</v>
      </c>
      <c r="N35" t="n">
        <v>788.8</v>
      </c>
      <c r="O35" t="n">
        <v>706.4</v>
      </c>
      <c r="P35" t="n">
        <v>626.1</v>
      </c>
      <c r="Q35" t="n">
        <v>568.6</v>
      </c>
      <c r="R35" t="n">
        <v>480.7</v>
      </c>
      <c r="S35" t="n">
        <v>433.2</v>
      </c>
      <c r="T35" t="n">
        <v>408.8</v>
      </c>
      <c r="U35" t="n">
        <v>380.6</v>
      </c>
      <c r="V35" t="n">
        <v>337.9</v>
      </c>
      <c r="W35" t="n">
        <v>339.3</v>
      </c>
    </row>
    <row r="36">
      <c r="A36" s="5" t="inlineStr">
        <is>
          <t>Summe Passiva</t>
        </is>
      </c>
      <c r="B36" s="5" t="inlineStr">
        <is>
          <t>Liabilities &amp; Shareholder Equity</t>
        </is>
      </c>
      <c r="C36" t="n">
        <v>3319</v>
      </c>
      <c r="D36" t="n">
        <v>3321</v>
      </c>
      <c r="E36" t="n">
        <v>3040</v>
      </c>
      <c r="F36" t="n">
        <v>3071</v>
      </c>
      <c r="G36" t="n">
        <v>2707</v>
      </c>
      <c r="H36" t="n">
        <v>2428</v>
      </c>
      <c r="I36" t="n">
        <v>2238</v>
      </c>
      <c r="J36" t="n">
        <v>2070</v>
      </c>
      <c r="K36" t="n">
        <v>2040</v>
      </c>
      <c r="L36" t="n">
        <v>1886</v>
      </c>
      <c r="M36" t="n">
        <v>1791</v>
      </c>
      <c r="N36" t="n">
        <v>1825</v>
      </c>
      <c r="O36" t="n">
        <v>1684</v>
      </c>
      <c r="P36" t="n">
        <v>1472</v>
      </c>
      <c r="Q36" t="n">
        <v>1283</v>
      </c>
      <c r="R36" t="n">
        <v>994</v>
      </c>
      <c r="S36" t="n">
        <v>870.4</v>
      </c>
      <c r="T36" t="n">
        <v>805.9</v>
      </c>
      <c r="U36" t="n">
        <v>726</v>
      </c>
      <c r="V36" t="n">
        <v>643.5</v>
      </c>
      <c r="W36" t="n">
        <v>630.3</v>
      </c>
    </row>
    <row r="37">
      <c r="A37" s="5" t="inlineStr">
        <is>
          <t>Mio.Aktien im Umlauf</t>
        </is>
      </c>
      <c r="B37" s="5" t="inlineStr">
        <is>
          <t>Million shares outstanding</t>
        </is>
      </c>
      <c r="C37" t="n">
        <v>31.59</v>
      </c>
      <c r="D37" t="n">
        <v>31.59</v>
      </c>
      <c r="E37" t="n">
        <v>31.59</v>
      </c>
      <c r="F37" t="n">
        <v>31.59</v>
      </c>
      <c r="G37" t="n">
        <v>31.59</v>
      </c>
      <c r="H37" t="n">
        <v>31.59</v>
      </c>
      <c r="I37" t="n">
        <v>31.59</v>
      </c>
      <c r="J37" t="n">
        <v>31.59</v>
      </c>
      <c r="K37" t="n">
        <v>31.6</v>
      </c>
      <c r="L37" t="n">
        <v>31.6</v>
      </c>
      <c r="M37" t="n">
        <v>31.6</v>
      </c>
      <c r="N37" t="n">
        <v>31.6</v>
      </c>
      <c r="O37" t="n">
        <v>31.5</v>
      </c>
      <c r="P37" t="n">
        <v>31.5</v>
      </c>
      <c r="Q37" t="n">
        <v>31.5</v>
      </c>
      <c r="R37" t="n">
        <v>31.5</v>
      </c>
      <c r="S37" t="n">
        <v>31.5</v>
      </c>
      <c r="T37" t="n">
        <v>31.5</v>
      </c>
      <c r="U37" t="n">
        <v>31.5</v>
      </c>
      <c r="V37" t="n">
        <v>31.5</v>
      </c>
      <c r="W37" t="inlineStr">
        <is>
          <t>-</t>
        </is>
      </c>
    </row>
    <row r="38">
      <c r="A38" s="5" t="inlineStr">
        <is>
          <t>Mio.Aktien im Umlauf</t>
        </is>
      </c>
      <c r="B38" s="5" t="inlineStr">
        <is>
          <t>Million shares outstanding</t>
        </is>
      </c>
      <c r="C38" t="n">
        <v>31.59</v>
      </c>
      <c r="D38" t="n">
        <v>31.59</v>
      </c>
      <c r="E38" t="n">
        <v>31.59</v>
      </c>
      <c r="F38" t="n">
        <v>31.59</v>
      </c>
      <c r="G38" t="n">
        <v>31.59</v>
      </c>
      <c r="H38" t="n">
        <v>31.59</v>
      </c>
      <c r="I38" t="n">
        <v>31.59</v>
      </c>
      <c r="J38" t="n">
        <v>31.59</v>
      </c>
      <c r="K38" t="n">
        <v>31.6</v>
      </c>
      <c r="L38" t="n">
        <v>31.6</v>
      </c>
      <c r="M38" t="n">
        <v>31.6</v>
      </c>
      <c r="N38" t="n">
        <v>31.6</v>
      </c>
      <c r="O38" t="n">
        <v>31.5</v>
      </c>
      <c r="P38" t="n">
        <v>31.5</v>
      </c>
      <c r="Q38" t="n">
        <v>31.5</v>
      </c>
      <c r="R38" t="n">
        <v>31.5</v>
      </c>
      <c r="S38" t="n">
        <v>21</v>
      </c>
      <c r="T38" t="n">
        <v>21</v>
      </c>
      <c r="U38" t="n">
        <v>21</v>
      </c>
      <c r="V38" t="n">
        <v>21</v>
      </c>
      <c r="W38" t="inlineStr">
        <is>
          <t>-</t>
        </is>
      </c>
    </row>
    <row r="39">
      <c r="A39" s="5" t="inlineStr">
        <is>
          <t>Gezeichnetes Kapital (in Mio.)</t>
        </is>
      </c>
      <c r="B39" s="5" t="inlineStr">
        <is>
          <t>Subscribed Capital in M</t>
        </is>
      </c>
      <c r="C39" t="n">
        <v>40</v>
      </c>
      <c r="D39" t="n">
        <v>40</v>
      </c>
      <c r="E39" t="n">
        <v>40</v>
      </c>
      <c r="F39" t="n">
        <v>40</v>
      </c>
      <c r="G39" t="n">
        <v>40</v>
      </c>
      <c r="H39" t="n">
        <v>40</v>
      </c>
      <c r="I39" t="n">
        <v>40</v>
      </c>
      <c r="J39" t="n">
        <v>40</v>
      </c>
      <c r="K39" t="n">
        <v>40</v>
      </c>
      <c r="L39" t="n">
        <v>40</v>
      </c>
      <c r="M39" t="n">
        <v>40</v>
      </c>
      <c r="N39" t="n">
        <v>40</v>
      </c>
      <c r="O39" t="n">
        <v>40</v>
      </c>
      <c r="P39" t="n">
        <v>40</v>
      </c>
      <c r="Q39" t="n">
        <v>40</v>
      </c>
      <c r="R39" t="n">
        <v>40</v>
      </c>
      <c r="S39" t="n">
        <v>40</v>
      </c>
      <c r="T39" t="n">
        <v>40</v>
      </c>
      <c r="U39" t="n">
        <v>40</v>
      </c>
      <c r="V39" t="n">
        <v>40</v>
      </c>
      <c r="W39" t="inlineStr">
        <is>
          <t>-</t>
        </is>
      </c>
    </row>
    <row r="40">
      <c r="A40" s="5" t="inlineStr">
        <is>
          <t>Ergebnis je Aktie (brutto)</t>
        </is>
      </c>
      <c r="B40" s="5" t="inlineStr">
        <is>
          <t>Earnings per share</t>
        </is>
      </c>
      <c r="C40" t="n">
        <v>1.32</v>
      </c>
      <c r="D40" t="n">
        <v>6.47</v>
      </c>
      <c r="E40" t="n">
        <v>8.19</v>
      </c>
      <c r="F40" t="n">
        <v>7.52</v>
      </c>
      <c r="G40" t="n">
        <v>7.07</v>
      </c>
      <c r="H40" t="n">
        <v>6.07</v>
      </c>
      <c r="I40" t="n">
        <v>5.37</v>
      </c>
      <c r="J40" t="n">
        <v>3.1</v>
      </c>
      <c r="K40" t="n">
        <v>2.36</v>
      </c>
      <c r="L40" t="n">
        <v>2.24</v>
      </c>
      <c r="M40" t="n">
        <v>-1.24</v>
      </c>
      <c r="N40" t="n">
        <v>4.94</v>
      </c>
      <c r="O40" t="n">
        <v>4.88</v>
      </c>
      <c r="P40" t="n">
        <v>3.48</v>
      </c>
      <c r="Q40" t="n">
        <v>2.9</v>
      </c>
      <c r="R40" t="n">
        <v>3.05</v>
      </c>
      <c r="S40" t="n">
        <v>3.54</v>
      </c>
      <c r="T40" t="n">
        <v>3.25</v>
      </c>
      <c r="U40" t="n">
        <v>2.95</v>
      </c>
      <c r="V40" t="n">
        <v>2.15</v>
      </c>
      <c r="W40" t="inlineStr">
        <is>
          <t>-</t>
        </is>
      </c>
    </row>
    <row r="41">
      <c r="A41" s="5" t="inlineStr">
        <is>
          <t>Ergebnis je Aktie (unverwässert)</t>
        </is>
      </c>
      <c r="B41" s="5" t="inlineStr">
        <is>
          <t>Basic Earnings per share</t>
        </is>
      </c>
      <c r="C41" t="n">
        <v>0.3</v>
      </c>
      <c r="D41" t="n">
        <v>4.78</v>
      </c>
      <c r="E41" t="n">
        <v>5.97</v>
      </c>
      <c r="F41" t="n">
        <v>5.4</v>
      </c>
      <c r="G41" t="n">
        <v>4.98</v>
      </c>
      <c r="H41" t="n">
        <v>4.3</v>
      </c>
      <c r="I41" t="n">
        <v>3.84</v>
      </c>
      <c r="J41" t="n">
        <v>2.22</v>
      </c>
      <c r="K41" t="n">
        <v>1.45</v>
      </c>
      <c r="L41" t="n">
        <v>1.68</v>
      </c>
      <c r="M41" t="n">
        <v>-1.13</v>
      </c>
      <c r="N41" t="n">
        <v>3.39</v>
      </c>
      <c r="O41" t="n">
        <v>3.25</v>
      </c>
      <c r="P41" t="n">
        <v>2.45</v>
      </c>
      <c r="Q41" t="n">
        <v>2</v>
      </c>
      <c r="R41" t="n">
        <v>1.96</v>
      </c>
      <c r="S41" t="n">
        <v>1.91</v>
      </c>
      <c r="T41" t="n">
        <v>1.81</v>
      </c>
      <c r="U41" t="n">
        <v>1.59</v>
      </c>
      <c r="V41" t="n">
        <v>1.2</v>
      </c>
      <c r="W41" t="n">
        <v>0.72</v>
      </c>
    </row>
    <row r="42">
      <c r="A42" s="5" t="inlineStr">
        <is>
          <t>Ergebnis je Aktie (verwässert)</t>
        </is>
      </c>
      <c r="B42" s="5" t="inlineStr">
        <is>
          <t>Diluted Earnings per share</t>
        </is>
      </c>
      <c r="C42" t="n">
        <v>0.3</v>
      </c>
      <c r="D42" t="n">
        <v>4.78</v>
      </c>
      <c r="E42" t="n">
        <v>5.97</v>
      </c>
      <c r="F42" t="n">
        <v>5.4</v>
      </c>
      <c r="G42" t="n">
        <v>4.98</v>
      </c>
      <c r="H42" t="n">
        <v>4.3</v>
      </c>
      <c r="I42" t="n">
        <v>3.84</v>
      </c>
      <c r="J42" t="n">
        <v>2.22</v>
      </c>
      <c r="K42" t="n">
        <v>1.45</v>
      </c>
      <c r="L42" t="n">
        <v>1.68</v>
      </c>
      <c r="M42" t="n">
        <v>-1.13</v>
      </c>
      <c r="N42" t="n">
        <v>3.39</v>
      </c>
      <c r="O42" t="n">
        <v>3.25</v>
      </c>
      <c r="P42" t="n">
        <v>2.45</v>
      </c>
      <c r="Q42" t="n">
        <v>2</v>
      </c>
      <c r="R42" t="n">
        <v>1.96</v>
      </c>
      <c r="S42" t="n">
        <v>1.91</v>
      </c>
      <c r="T42" t="n">
        <v>1.81</v>
      </c>
      <c r="U42" t="n">
        <v>1.59</v>
      </c>
      <c r="V42" t="n">
        <v>1.2</v>
      </c>
      <c r="W42" t="n">
        <v>0.72</v>
      </c>
    </row>
    <row r="43">
      <c r="A43" s="5" t="inlineStr">
        <is>
          <t>Dividende je Aktie</t>
        </is>
      </c>
      <c r="B43" s="5" t="inlineStr">
        <is>
          <t>Dividend per share</t>
        </is>
      </c>
      <c r="C43" t="n">
        <v>0.75</v>
      </c>
      <c r="D43" t="n">
        <v>1.7</v>
      </c>
      <c r="E43" t="n">
        <v>1.7</v>
      </c>
      <c r="F43" t="n">
        <v>1.55</v>
      </c>
      <c r="G43" t="n">
        <v>1.45</v>
      </c>
      <c r="H43" t="n">
        <v>1.25</v>
      </c>
      <c r="I43" t="n">
        <v>1</v>
      </c>
      <c r="J43" t="n">
        <v>0.75</v>
      </c>
      <c r="K43" t="n">
        <v>0.6</v>
      </c>
      <c r="L43" t="n">
        <v>0.4</v>
      </c>
      <c r="M43" t="inlineStr">
        <is>
          <t>-</t>
        </is>
      </c>
      <c r="N43" t="n">
        <v>0.6</v>
      </c>
      <c r="O43" t="n">
        <v>0.7</v>
      </c>
      <c r="P43" t="n">
        <v>0.53</v>
      </c>
      <c r="Q43" t="n">
        <v>0.47</v>
      </c>
      <c r="R43" t="n">
        <v>0.43</v>
      </c>
      <c r="S43" t="n">
        <v>0.37</v>
      </c>
      <c r="T43" t="n">
        <v>0.33</v>
      </c>
      <c r="U43" t="n">
        <v>0.3</v>
      </c>
      <c r="V43" t="n">
        <v>0.22</v>
      </c>
      <c r="W43" t="inlineStr">
        <is>
          <t>-</t>
        </is>
      </c>
    </row>
    <row r="44">
      <c r="A44" s="5" t="inlineStr">
        <is>
          <t>Sonderdividende je Aktie</t>
        </is>
      </c>
      <c r="B44" s="5" t="inlineStr">
        <is>
          <t>Special Dividend per share</t>
        </is>
      </c>
      <c r="C44" t="inlineStr">
        <is>
          <t>-</t>
        </is>
      </c>
      <c r="D44" t="inlineStr">
        <is>
          <t>-</t>
        </is>
      </c>
      <c r="E44" t="inlineStr">
        <is>
          <t>-</t>
        </is>
      </c>
      <c r="F44" t="inlineStr">
        <is>
          <t>-</t>
        </is>
      </c>
      <c r="G44" t="inlineStr">
        <is>
          <t>-</t>
        </is>
      </c>
      <c r="H44" t="inlineStr">
        <is>
          <t>-</t>
        </is>
      </c>
      <c r="I44" t="n">
        <v>1</v>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c r="W44" t="inlineStr">
        <is>
          <t>-</t>
        </is>
      </c>
    </row>
    <row r="45">
      <c r="A45" s="5" t="inlineStr">
        <is>
          <t>Dividendenausschüttung in Mio</t>
        </is>
      </c>
      <c r="B45" s="5" t="inlineStr">
        <is>
          <t>Dividend Payment in M</t>
        </is>
      </c>
      <c r="C45" t="n">
        <v>23.69</v>
      </c>
      <c r="D45" t="n">
        <v>53.71</v>
      </c>
      <c r="E45" t="n">
        <v>53.7</v>
      </c>
      <c r="F45" t="n">
        <v>49</v>
      </c>
      <c r="G45" t="n">
        <v>45.8</v>
      </c>
      <c r="H45" t="n">
        <v>39.5</v>
      </c>
      <c r="I45" t="n">
        <v>63.2</v>
      </c>
      <c r="J45" t="n">
        <v>23.7</v>
      </c>
      <c r="K45" t="n">
        <v>18.1</v>
      </c>
      <c r="L45" t="n">
        <v>12.1</v>
      </c>
      <c r="M45" t="inlineStr">
        <is>
          <t>-</t>
        </is>
      </c>
      <c r="N45" t="n">
        <v>19</v>
      </c>
      <c r="O45" t="n">
        <v>22.1</v>
      </c>
      <c r="P45" t="n">
        <v>16.8</v>
      </c>
      <c r="Q45" t="n">
        <v>14.7</v>
      </c>
      <c r="R45" t="n">
        <v>13.7</v>
      </c>
      <c r="S45" t="n">
        <v>7.7</v>
      </c>
      <c r="T45" t="n">
        <v>7</v>
      </c>
      <c r="U45" t="n">
        <v>6.2</v>
      </c>
      <c r="V45" t="n">
        <v>4.6</v>
      </c>
      <c r="W45" t="inlineStr">
        <is>
          <t>-</t>
        </is>
      </c>
    </row>
    <row r="46">
      <c r="A46" s="5" t="inlineStr">
        <is>
          <t>Umsatz</t>
        </is>
      </c>
      <c r="B46" s="5" t="inlineStr">
        <is>
          <t>Revenue</t>
        </is>
      </c>
      <c r="C46" t="n">
        <v>125.31</v>
      </c>
      <c r="D46" t="n">
        <v>121.99</v>
      </c>
      <c r="E46" t="n">
        <v>116.84</v>
      </c>
      <c r="F46" t="n">
        <v>107.34</v>
      </c>
      <c r="G46" t="n">
        <v>100.45</v>
      </c>
      <c r="H46" t="n">
        <v>93.48</v>
      </c>
      <c r="I46" t="n">
        <v>89.12</v>
      </c>
      <c r="J46" t="n">
        <v>84.33</v>
      </c>
      <c r="K46" t="n">
        <v>78.48999999999999</v>
      </c>
      <c r="L46" t="n">
        <v>68.78</v>
      </c>
      <c r="M46" t="n">
        <v>59.02</v>
      </c>
      <c r="N46" t="n">
        <v>75.36</v>
      </c>
      <c r="O46" t="n">
        <v>68.44</v>
      </c>
      <c r="P46" t="n">
        <v>60.66</v>
      </c>
      <c r="Q46" t="n">
        <v>53.81</v>
      </c>
      <c r="R46" t="n">
        <v>48.39</v>
      </c>
      <c r="S46" t="n">
        <v>45.56</v>
      </c>
      <c r="T46" t="n">
        <v>41.43</v>
      </c>
      <c r="U46" t="n">
        <v>37</v>
      </c>
      <c r="V46" t="n">
        <v>32.21</v>
      </c>
      <c r="W46" t="inlineStr">
        <is>
          <t>-</t>
        </is>
      </c>
    </row>
    <row r="47">
      <c r="A47" s="5" t="inlineStr">
        <is>
          <t>Buchwert je Aktie</t>
        </is>
      </c>
      <c r="B47" s="5" t="inlineStr">
        <is>
          <t>Book value per share</t>
        </is>
      </c>
      <c r="C47" t="n">
        <v>43.36</v>
      </c>
      <c r="D47" t="n">
        <v>45.36</v>
      </c>
      <c r="E47" t="n">
        <v>42.1</v>
      </c>
      <c r="F47" t="n">
        <v>38.79</v>
      </c>
      <c r="G47" t="n">
        <v>35.16</v>
      </c>
      <c r="H47" t="n">
        <v>31.29</v>
      </c>
      <c r="I47" t="n">
        <v>30.2</v>
      </c>
      <c r="J47" t="n">
        <v>26.47</v>
      </c>
      <c r="K47" t="n">
        <v>24.86</v>
      </c>
      <c r="L47" t="n">
        <v>24.02</v>
      </c>
      <c r="M47" t="n">
        <v>22.02</v>
      </c>
      <c r="N47" t="n">
        <v>25</v>
      </c>
      <c r="O47" t="n">
        <v>22.48</v>
      </c>
      <c r="P47" t="n">
        <v>19.96</v>
      </c>
      <c r="Q47" t="n">
        <v>18.16</v>
      </c>
      <c r="R47" t="n">
        <v>15.32</v>
      </c>
      <c r="S47" t="n">
        <v>13.81</v>
      </c>
      <c r="T47" t="n">
        <v>12.98</v>
      </c>
      <c r="U47" t="n">
        <v>12.1</v>
      </c>
      <c r="V47" t="n">
        <v>10.74</v>
      </c>
      <c r="W47" t="inlineStr">
        <is>
          <t>-</t>
        </is>
      </c>
    </row>
    <row r="48">
      <c r="A48" s="5" t="inlineStr">
        <is>
          <t>Cashflow je Aktie</t>
        </is>
      </c>
      <c r="B48" s="5" t="inlineStr">
        <is>
          <t>Cashflow per share</t>
        </is>
      </c>
      <c r="C48" t="n">
        <v>2.96</v>
      </c>
      <c r="D48" t="n">
        <v>9.970000000000001</v>
      </c>
      <c r="E48" t="n">
        <v>-0.19</v>
      </c>
      <c r="F48" t="n">
        <v>6.16</v>
      </c>
      <c r="G48" t="n">
        <v>5.52</v>
      </c>
      <c r="H48" t="n">
        <v>7.88</v>
      </c>
      <c r="I48" t="n">
        <v>5.53</v>
      </c>
      <c r="J48" t="n">
        <v>4.32</v>
      </c>
      <c r="K48" t="n">
        <v>2.98</v>
      </c>
      <c r="L48" t="n">
        <v>2.45</v>
      </c>
      <c r="M48" t="n">
        <v>5.37</v>
      </c>
      <c r="N48" t="n">
        <v>5.82</v>
      </c>
      <c r="O48" t="n">
        <v>3.31</v>
      </c>
      <c r="P48" t="n">
        <v>2.76</v>
      </c>
      <c r="Q48" t="n">
        <v>1.98</v>
      </c>
      <c r="R48" t="n">
        <v>2.41</v>
      </c>
      <c r="S48" t="n">
        <v>2.65</v>
      </c>
      <c r="T48" t="n">
        <v>2.48</v>
      </c>
      <c r="U48" t="n">
        <v>1.92</v>
      </c>
      <c r="V48" t="n">
        <v>0.96</v>
      </c>
      <c r="W48" t="inlineStr">
        <is>
          <t>-</t>
        </is>
      </c>
    </row>
    <row r="49">
      <c r="A49" s="5" t="inlineStr">
        <is>
          <t>Bilanzsumme je Aktie</t>
        </is>
      </c>
      <c r="B49" s="5" t="inlineStr">
        <is>
          <t>Total assets per share</t>
        </is>
      </c>
      <c r="C49" t="n">
        <v>105.07</v>
      </c>
      <c r="D49" t="n">
        <v>105.13</v>
      </c>
      <c r="E49" t="n">
        <v>96.22</v>
      </c>
      <c r="F49" t="n">
        <v>97.2</v>
      </c>
      <c r="G49" t="n">
        <v>85.67</v>
      </c>
      <c r="H49" t="n">
        <v>76.84</v>
      </c>
      <c r="I49" t="n">
        <v>70.84</v>
      </c>
      <c r="J49" t="n">
        <v>65.51000000000001</v>
      </c>
      <c r="K49" t="n">
        <v>64.55</v>
      </c>
      <c r="L49" t="n">
        <v>59.69</v>
      </c>
      <c r="M49" t="n">
        <v>56.66</v>
      </c>
      <c r="N49" t="n">
        <v>57.76</v>
      </c>
      <c r="O49" t="n">
        <v>53.46</v>
      </c>
      <c r="P49" t="n">
        <v>46.74</v>
      </c>
      <c r="Q49" t="n">
        <v>40.71</v>
      </c>
      <c r="R49" t="n">
        <v>31.56</v>
      </c>
      <c r="S49" t="n">
        <v>27.63</v>
      </c>
      <c r="T49" t="n">
        <v>25.58</v>
      </c>
      <c r="U49" t="n">
        <v>23.05</v>
      </c>
      <c r="V49" t="n">
        <v>20.43</v>
      </c>
      <c r="W49" t="inlineStr">
        <is>
          <t>-</t>
        </is>
      </c>
    </row>
    <row r="50">
      <c r="A50" s="5" t="inlineStr">
        <is>
          <t>Personal am Ende des Jahres</t>
        </is>
      </c>
      <c r="B50" s="5" t="inlineStr">
        <is>
          <t>Staff at the end of year</t>
        </is>
      </c>
      <c r="C50" t="n">
        <v>17353</v>
      </c>
      <c r="D50" t="n">
        <v>16545</v>
      </c>
      <c r="E50" t="n">
        <v>15229</v>
      </c>
      <c r="F50" t="n">
        <v>14443</v>
      </c>
      <c r="G50" t="n">
        <v>13346</v>
      </c>
      <c r="H50" t="n">
        <v>12624</v>
      </c>
      <c r="I50" t="n">
        <v>12285</v>
      </c>
      <c r="J50" t="n">
        <v>11963</v>
      </c>
      <c r="K50" t="n">
        <v>11389</v>
      </c>
      <c r="L50" t="n">
        <v>10575</v>
      </c>
      <c r="M50" t="n">
        <v>10238</v>
      </c>
      <c r="N50" t="n">
        <v>10333</v>
      </c>
      <c r="O50" t="n">
        <v>9588</v>
      </c>
      <c r="P50" t="n">
        <v>9165</v>
      </c>
      <c r="Q50" t="n">
        <v>9029</v>
      </c>
      <c r="R50" t="n">
        <v>8897</v>
      </c>
      <c r="S50" t="n">
        <v>8690</v>
      </c>
      <c r="T50" t="n">
        <v>8494</v>
      </c>
      <c r="U50" t="n">
        <v>8365</v>
      </c>
      <c r="V50" t="n">
        <v>7989</v>
      </c>
      <c r="W50" t="inlineStr">
        <is>
          <t>-</t>
        </is>
      </c>
    </row>
    <row r="51">
      <c r="A51" s="5" t="inlineStr">
        <is>
          <t>Personalaufwand in Mio. EUR</t>
        </is>
      </c>
      <c r="B51" s="5" t="inlineStr">
        <is>
          <t>Personnel expenses in M</t>
        </is>
      </c>
      <c r="C51" t="n">
        <v>1276</v>
      </c>
      <c r="D51" t="n">
        <v>1137</v>
      </c>
      <c r="E51" t="n">
        <v>1061</v>
      </c>
      <c r="F51" t="n">
        <v>974.3</v>
      </c>
      <c r="G51" t="n">
        <v>919.1</v>
      </c>
      <c r="H51" t="n">
        <v>853.3</v>
      </c>
      <c r="I51" t="n">
        <v>810.7</v>
      </c>
      <c r="J51" t="n">
        <v>777.4</v>
      </c>
      <c r="K51" t="n">
        <v>738.4</v>
      </c>
      <c r="L51" t="n">
        <v>685.5</v>
      </c>
      <c r="M51" t="n">
        <v>615.3</v>
      </c>
      <c r="N51" t="n">
        <v>661.4</v>
      </c>
      <c r="O51" t="n">
        <v>599.5</v>
      </c>
      <c r="P51" t="n">
        <v>563.3</v>
      </c>
      <c r="Q51" t="n">
        <v>521.6</v>
      </c>
      <c r="R51" t="n">
        <v>483.5</v>
      </c>
      <c r="S51" t="n">
        <v>486.6</v>
      </c>
      <c r="T51" t="n">
        <v>451.9</v>
      </c>
      <c r="U51" t="n">
        <v>429.1</v>
      </c>
      <c r="V51" t="n">
        <v>394.9</v>
      </c>
      <c r="W51" t="inlineStr">
        <is>
          <t>-</t>
        </is>
      </c>
    </row>
    <row r="52">
      <c r="A52" s="5" t="inlineStr">
        <is>
          <t>Aufwand je Mitarbeiter in EUR</t>
        </is>
      </c>
      <c r="B52" s="5" t="inlineStr">
        <is>
          <t>Effort per employee</t>
        </is>
      </c>
      <c r="C52" t="n">
        <v>73503</v>
      </c>
      <c r="D52" t="n">
        <v>68740</v>
      </c>
      <c r="E52" t="n">
        <v>69696</v>
      </c>
      <c r="F52" t="n">
        <v>67458</v>
      </c>
      <c r="G52" t="n">
        <v>68867</v>
      </c>
      <c r="H52" t="n">
        <v>67593</v>
      </c>
      <c r="I52" t="n">
        <v>65991</v>
      </c>
      <c r="J52" t="n">
        <v>64984</v>
      </c>
      <c r="K52" t="n">
        <v>64834</v>
      </c>
      <c r="L52" t="n">
        <v>64823</v>
      </c>
      <c r="M52" t="n">
        <v>60100</v>
      </c>
      <c r="N52" t="n">
        <v>64009</v>
      </c>
      <c r="O52" t="n">
        <v>62526</v>
      </c>
      <c r="P52" t="n">
        <v>61462</v>
      </c>
      <c r="Q52" t="n">
        <v>57769</v>
      </c>
      <c r="R52" t="n">
        <v>54344</v>
      </c>
      <c r="S52" t="n">
        <v>55995</v>
      </c>
      <c r="T52" t="n">
        <v>53202</v>
      </c>
      <c r="U52" t="n">
        <v>51297</v>
      </c>
      <c r="V52" t="n">
        <v>49430</v>
      </c>
      <c r="W52" t="inlineStr">
        <is>
          <t>-</t>
        </is>
      </c>
    </row>
    <row r="53">
      <c r="A53" s="5" t="inlineStr">
        <is>
          <t>Umsatz je Aktie</t>
        </is>
      </c>
      <c r="B53" s="5" t="inlineStr">
        <is>
          <t>Revenue per share</t>
        </is>
      </c>
      <c r="C53" t="n">
        <v>228138</v>
      </c>
      <c r="D53" t="n">
        <v>232939</v>
      </c>
      <c r="E53" t="n">
        <v>242390</v>
      </c>
      <c r="F53" t="n">
        <v>234803</v>
      </c>
      <c r="G53" t="n">
        <v>237787</v>
      </c>
      <c r="H53" t="n">
        <v>233952</v>
      </c>
      <c r="I53" t="n">
        <v>229198</v>
      </c>
      <c r="J53" t="n">
        <v>222703</v>
      </c>
      <c r="K53" t="n">
        <v>217781</v>
      </c>
      <c r="L53" t="n">
        <v>205513</v>
      </c>
      <c r="M53" t="n">
        <v>182155</v>
      </c>
      <c r="N53" t="n">
        <v>230465</v>
      </c>
      <c r="O53" t="n">
        <v>224864</v>
      </c>
      <c r="P53" t="n">
        <v>208488</v>
      </c>
      <c r="Q53" t="n">
        <v>187728</v>
      </c>
      <c r="R53" t="n">
        <v>171327</v>
      </c>
      <c r="S53" t="n">
        <v>165155</v>
      </c>
      <c r="T53" t="n">
        <v>153578</v>
      </c>
      <c r="U53" t="n">
        <v>139318</v>
      </c>
      <c r="V53" t="n">
        <v>127012</v>
      </c>
      <c r="W53" t="inlineStr">
        <is>
          <t>-</t>
        </is>
      </c>
    </row>
    <row r="54">
      <c r="A54" s="5" t="inlineStr">
        <is>
          <t>Bruttoergebnis je Mitarbeiter in EUR</t>
        </is>
      </c>
      <c r="B54" s="5" t="inlineStr">
        <is>
          <t>Gross Profit per employee</t>
        </is>
      </c>
      <c r="C54" t="inlineStr">
        <is>
          <t>-</t>
        </is>
      </c>
      <c r="D54" t="inlineStr">
        <is>
          <t>-</t>
        </is>
      </c>
      <c r="E54" t="inlineStr">
        <is>
          <t>-</t>
        </is>
      </c>
      <c r="F54" t="inlineStr">
        <is>
          <t>-</t>
        </is>
      </c>
      <c r="G54" t="inlineStr">
        <is>
          <t>-</t>
        </is>
      </c>
      <c r="H54" t="inlineStr">
        <is>
          <t>-</t>
        </is>
      </c>
      <c r="I54" t="inlineStr">
        <is>
          <t>-</t>
        </is>
      </c>
      <c r="J54" t="inlineStr">
        <is>
          <t>-</t>
        </is>
      </c>
      <c r="K54" t="inlineStr">
        <is>
          <t>-</t>
        </is>
      </c>
      <c r="L54" t="inlineStr">
        <is>
          <t>-</t>
        </is>
      </c>
      <c r="M54" t="inlineStr">
        <is>
          <t>-</t>
        </is>
      </c>
      <c r="N54" t="inlineStr">
        <is>
          <t>-</t>
        </is>
      </c>
      <c r="O54" t="inlineStr">
        <is>
          <t>-</t>
        </is>
      </c>
      <c r="P54" t="inlineStr">
        <is>
          <t>-</t>
        </is>
      </c>
      <c r="Q54" t="inlineStr">
        <is>
          <t>-</t>
        </is>
      </c>
      <c r="R54" t="inlineStr">
        <is>
          <t>-</t>
        </is>
      </c>
      <c r="S54" t="inlineStr">
        <is>
          <t>-</t>
        </is>
      </c>
      <c r="T54" t="inlineStr">
        <is>
          <t>-</t>
        </is>
      </c>
      <c r="U54" t="inlineStr">
        <is>
          <t>-</t>
        </is>
      </c>
      <c r="V54" t="inlineStr">
        <is>
          <t>-</t>
        </is>
      </c>
      <c r="W54" t="inlineStr">
        <is>
          <t>-</t>
        </is>
      </c>
    </row>
    <row r="55">
      <c r="A55" s="5" t="inlineStr">
        <is>
          <t>Gewinn je Mitarbeiter in EUR</t>
        </is>
      </c>
      <c r="B55" s="5" t="inlineStr">
        <is>
          <t>Earnings per employee</t>
        </is>
      </c>
      <c r="C55" t="n">
        <v>547.46</v>
      </c>
      <c r="D55" t="n">
        <v>9133</v>
      </c>
      <c r="E55" t="n">
        <v>12397</v>
      </c>
      <c r="F55" t="n">
        <v>11826</v>
      </c>
      <c r="G55" t="n">
        <v>11794</v>
      </c>
      <c r="H55" t="n">
        <v>10765</v>
      </c>
      <c r="I55" t="n">
        <v>9719</v>
      </c>
      <c r="J55" t="n">
        <v>5601</v>
      </c>
      <c r="K55" t="n">
        <v>3837</v>
      </c>
      <c r="L55" t="n">
        <v>4804</v>
      </c>
      <c r="M55" t="n">
        <v>-3389</v>
      </c>
      <c r="N55" t="n">
        <v>10355</v>
      </c>
      <c r="O55" t="n">
        <v>10711</v>
      </c>
      <c r="P55" t="n">
        <v>8434</v>
      </c>
      <c r="Q55" t="n">
        <v>7000</v>
      </c>
      <c r="R55" t="n">
        <v>6946</v>
      </c>
      <c r="S55" t="n">
        <v>6951</v>
      </c>
      <c r="T55" t="n">
        <v>6746</v>
      </c>
      <c r="U55" t="n">
        <v>6013</v>
      </c>
      <c r="V55" t="n">
        <v>4807</v>
      </c>
      <c r="W55" t="inlineStr">
        <is>
          <t>-</t>
        </is>
      </c>
    </row>
    <row r="56">
      <c r="A56" s="5" t="inlineStr">
        <is>
          <t>KGV (Kurs/Gewinn)</t>
        </is>
      </c>
      <c r="B56" s="5" t="inlineStr">
        <is>
          <t>PE (price/earnings)</t>
        </is>
      </c>
      <c r="C56" t="n">
        <v>225</v>
      </c>
      <c r="D56" t="n">
        <v>14.1</v>
      </c>
      <c r="E56" t="n">
        <v>19.2</v>
      </c>
      <c r="F56" t="n">
        <v>16.1</v>
      </c>
      <c r="G56" t="n">
        <v>22.1</v>
      </c>
      <c r="H56" t="n">
        <v>18.8</v>
      </c>
      <c r="I56" t="n">
        <v>16.3</v>
      </c>
      <c r="J56" t="n">
        <v>21.2</v>
      </c>
      <c r="K56" t="n">
        <v>25.4</v>
      </c>
      <c r="L56" t="n">
        <v>27.9</v>
      </c>
      <c r="M56" t="inlineStr">
        <is>
          <t>-</t>
        </is>
      </c>
      <c r="N56" t="n">
        <v>9.199999999999999</v>
      </c>
      <c r="O56" t="n">
        <v>16.9</v>
      </c>
      <c r="P56" t="n">
        <v>15.8</v>
      </c>
      <c r="Q56" t="n">
        <v>14.2</v>
      </c>
      <c r="R56" t="n">
        <v>14.7</v>
      </c>
      <c r="S56" t="n">
        <v>11</v>
      </c>
      <c r="T56" t="n">
        <v>7.1</v>
      </c>
      <c r="U56" t="n">
        <v>9.699999999999999</v>
      </c>
      <c r="V56" t="n">
        <v>8.9</v>
      </c>
      <c r="W56" t="n">
        <v>13</v>
      </c>
    </row>
    <row r="57">
      <c r="A57" s="5" t="inlineStr">
        <is>
          <t>KUV (Kurs/Umsatz)</t>
        </is>
      </c>
      <c r="B57" s="5" t="inlineStr">
        <is>
          <t>PS (price/sales)</t>
        </is>
      </c>
      <c r="C57" t="n">
        <v>0.54</v>
      </c>
      <c r="D57" t="n">
        <v>0.55</v>
      </c>
      <c r="E57" t="n">
        <v>0.98</v>
      </c>
      <c r="F57" t="n">
        <v>0.8100000000000001</v>
      </c>
      <c r="G57" t="n">
        <v>1.1</v>
      </c>
      <c r="H57" t="n">
        <v>0.86</v>
      </c>
      <c r="I57" t="n">
        <v>0.7</v>
      </c>
      <c r="J57" t="n">
        <v>0.5600000000000001</v>
      </c>
      <c r="K57" t="n">
        <v>0.47</v>
      </c>
      <c r="L57" t="n">
        <v>0.68</v>
      </c>
      <c r="M57" t="n">
        <v>0.6</v>
      </c>
      <c r="N57" t="n">
        <v>0.41</v>
      </c>
      <c r="O57" t="n">
        <v>0.8</v>
      </c>
      <c r="P57" t="n">
        <v>0.64</v>
      </c>
      <c r="Q57" t="n">
        <v>0.53</v>
      </c>
      <c r="R57" t="n">
        <v>0.6</v>
      </c>
      <c r="S57" t="n">
        <v>0.46</v>
      </c>
      <c r="T57" t="n">
        <v>0.31</v>
      </c>
      <c r="U57" t="n">
        <v>0.42</v>
      </c>
      <c r="V57" t="n">
        <v>0.33</v>
      </c>
      <c r="W57" t="inlineStr">
        <is>
          <t>-</t>
        </is>
      </c>
    </row>
    <row r="58">
      <c r="A58" s="5" t="inlineStr">
        <is>
          <t>KBV (Kurs/Buchwert)</t>
        </is>
      </c>
      <c r="B58" s="5" t="inlineStr">
        <is>
          <t>PB (price/book value)</t>
        </is>
      </c>
      <c r="C58" t="n">
        <v>1.56</v>
      </c>
      <c r="D58" t="n">
        <v>1.49</v>
      </c>
      <c r="E58" t="n">
        <v>2.71</v>
      </c>
      <c r="F58" t="n">
        <v>2.24</v>
      </c>
      <c r="G58" t="n">
        <v>3.14</v>
      </c>
      <c r="H58" t="n">
        <v>2.58</v>
      </c>
      <c r="I58" t="n">
        <v>2.07</v>
      </c>
      <c r="J58" t="n">
        <v>1.78</v>
      </c>
      <c r="K58" t="n">
        <v>1.48</v>
      </c>
      <c r="L58" t="n">
        <v>1.96</v>
      </c>
      <c r="M58" t="n">
        <v>1.61</v>
      </c>
      <c r="N58" t="n">
        <v>1.24</v>
      </c>
      <c r="O58" t="n">
        <v>2.45</v>
      </c>
      <c r="P58" t="n">
        <v>1.94</v>
      </c>
      <c r="Q58" t="n">
        <v>1.57</v>
      </c>
      <c r="R58" t="n">
        <v>1.89</v>
      </c>
      <c r="S58" t="n">
        <v>1.53</v>
      </c>
      <c r="T58" t="n">
        <v>0.99</v>
      </c>
      <c r="U58" t="n">
        <v>1.28</v>
      </c>
      <c r="V58" t="n">
        <v>0.99</v>
      </c>
      <c r="W58" t="inlineStr">
        <is>
          <t>-</t>
        </is>
      </c>
    </row>
    <row r="59">
      <c r="A59" s="5" t="inlineStr">
        <is>
          <t>KCV (Kurs/Cashflow)</t>
        </is>
      </c>
      <c r="B59" s="5" t="inlineStr">
        <is>
          <t>PC (price/cashflow)</t>
        </is>
      </c>
      <c r="C59" t="n">
        <v>22.81</v>
      </c>
      <c r="D59" t="n">
        <v>6.77</v>
      </c>
      <c r="E59" t="n">
        <v>-613.12</v>
      </c>
      <c r="F59" t="n">
        <v>14.1</v>
      </c>
      <c r="G59" t="n">
        <v>19.98</v>
      </c>
      <c r="H59" t="n">
        <v>10.26</v>
      </c>
      <c r="I59" t="n">
        <v>11.3</v>
      </c>
      <c r="J59" t="n">
        <v>10.87</v>
      </c>
      <c r="K59" t="n">
        <v>12.34</v>
      </c>
      <c r="L59" t="n">
        <v>19.14</v>
      </c>
      <c r="M59" t="n">
        <v>6.59</v>
      </c>
      <c r="N59" t="n">
        <v>5.34</v>
      </c>
      <c r="O59" t="n">
        <v>16.61</v>
      </c>
      <c r="P59" t="n">
        <v>14</v>
      </c>
      <c r="Q59" t="n">
        <v>14.32</v>
      </c>
      <c r="R59" t="n">
        <v>11.97</v>
      </c>
      <c r="S59" t="n">
        <v>7.93</v>
      </c>
      <c r="T59" t="n">
        <v>5.17</v>
      </c>
      <c r="U59" t="n">
        <v>8.07</v>
      </c>
      <c r="V59" t="n">
        <v>11.09</v>
      </c>
      <c r="W59" t="inlineStr">
        <is>
          <t>-</t>
        </is>
      </c>
    </row>
    <row r="60">
      <c r="A60" s="5" t="inlineStr">
        <is>
          <t>Dividendenrendite in %</t>
        </is>
      </c>
      <c r="B60" s="5" t="inlineStr">
        <is>
          <t>Dividend Yield in %</t>
        </is>
      </c>
      <c r="C60" t="n">
        <v>1.11</v>
      </c>
      <c r="D60" t="n">
        <v>2.52</v>
      </c>
      <c r="E60" t="n">
        <v>1.48</v>
      </c>
      <c r="F60" t="n">
        <v>1.78</v>
      </c>
      <c r="G60" t="n">
        <v>1.31</v>
      </c>
      <c r="H60" t="n">
        <v>1.55</v>
      </c>
      <c r="I60" t="n">
        <v>1.6</v>
      </c>
      <c r="J60" t="n">
        <v>1.6</v>
      </c>
      <c r="K60" t="n">
        <v>1.63</v>
      </c>
      <c r="L60" t="n">
        <v>0.85</v>
      </c>
      <c r="M60" t="inlineStr">
        <is>
          <t>-</t>
        </is>
      </c>
      <c r="N60" t="n">
        <v>1.93</v>
      </c>
      <c r="O60" t="n">
        <v>1.27</v>
      </c>
      <c r="P60" t="n">
        <v>1.37</v>
      </c>
      <c r="Q60" t="n">
        <v>1.66</v>
      </c>
      <c r="R60" t="n">
        <v>1.49</v>
      </c>
      <c r="S60" t="n">
        <v>1.76</v>
      </c>
      <c r="T60" t="n">
        <v>2.57</v>
      </c>
      <c r="U60" t="n">
        <v>1.94</v>
      </c>
      <c r="V60" t="n">
        <v>2.06</v>
      </c>
      <c r="W60" t="inlineStr">
        <is>
          <t>-</t>
        </is>
      </c>
    </row>
    <row r="61">
      <c r="A61" s="5" t="inlineStr">
        <is>
          <t>Gewinnrendite in %</t>
        </is>
      </c>
      <c r="B61" s="5" t="inlineStr">
        <is>
          <t>Return on profit in %</t>
        </is>
      </c>
      <c r="C61" t="n">
        <v>0.4</v>
      </c>
      <c r="D61" t="n">
        <v>7.1</v>
      </c>
      <c r="E61" t="n">
        <v>5.2</v>
      </c>
      <c r="F61" t="n">
        <v>6.2</v>
      </c>
      <c r="G61" t="n">
        <v>4.5</v>
      </c>
      <c r="H61" t="n">
        <v>5.3</v>
      </c>
      <c r="I61" t="n">
        <v>6.2</v>
      </c>
      <c r="J61" t="n">
        <v>4.7</v>
      </c>
      <c r="K61" t="n">
        <v>3.9</v>
      </c>
      <c r="L61" t="n">
        <v>3.6</v>
      </c>
      <c r="M61" t="n">
        <v>-3.2</v>
      </c>
      <c r="N61" t="n">
        <v>10.9</v>
      </c>
      <c r="O61" t="n">
        <v>5.9</v>
      </c>
      <c r="P61" t="n">
        <v>6.3</v>
      </c>
      <c r="Q61" t="n">
        <v>7</v>
      </c>
      <c r="R61" t="n">
        <v>6.8</v>
      </c>
      <c r="S61" t="n">
        <v>9.1</v>
      </c>
      <c r="T61" t="n">
        <v>14.1</v>
      </c>
      <c r="U61" t="n">
        <v>10.3</v>
      </c>
      <c r="V61" t="n">
        <v>11.2</v>
      </c>
      <c r="W61" t="n">
        <v>7.7</v>
      </c>
    </row>
    <row r="62">
      <c r="A62" s="5" t="inlineStr">
        <is>
          <t>Eigenkapitalrendite in %</t>
        </is>
      </c>
      <c r="B62" s="5" t="inlineStr">
        <is>
          <t>Return on Equity in %</t>
        </is>
      </c>
      <c r="C62" t="n">
        <v>0.6899999999999999</v>
      </c>
      <c r="D62" t="n">
        <v>10.54</v>
      </c>
      <c r="E62" t="n">
        <v>14.19</v>
      </c>
      <c r="F62" t="n">
        <v>13.94</v>
      </c>
      <c r="G62" t="n">
        <v>14.17</v>
      </c>
      <c r="H62" t="n">
        <v>13.75</v>
      </c>
      <c r="I62" t="n">
        <v>12.51</v>
      </c>
      <c r="J62" t="n">
        <v>8.01</v>
      </c>
      <c r="K62" t="n">
        <v>5.56</v>
      </c>
      <c r="L62" t="n">
        <v>6.69</v>
      </c>
      <c r="M62" t="n">
        <v>-4.99</v>
      </c>
      <c r="N62" t="n">
        <v>13.54</v>
      </c>
      <c r="O62" t="n">
        <v>14.51</v>
      </c>
      <c r="P62" t="n">
        <v>12.3</v>
      </c>
      <c r="Q62" t="n">
        <v>11.05</v>
      </c>
      <c r="R62" t="n">
        <v>12.81</v>
      </c>
      <c r="S62" t="n">
        <v>13.88</v>
      </c>
      <c r="T62" t="n">
        <v>14.02</v>
      </c>
      <c r="U62" t="n">
        <v>13.2</v>
      </c>
      <c r="V62" t="n">
        <v>11.35</v>
      </c>
      <c r="W62" t="n">
        <v>7.24</v>
      </c>
    </row>
    <row r="63">
      <c r="A63" s="5" t="inlineStr">
        <is>
          <t>Umsatzrendite in %</t>
        </is>
      </c>
      <c r="B63" s="5" t="inlineStr">
        <is>
          <t>Return on sales in %</t>
        </is>
      </c>
      <c r="C63" t="n">
        <v>0.24</v>
      </c>
      <c r="D63" t="n">
        <v>3.92</v>
      </c>
      <c r="E63" t="n">
        <v>5.11</v>
      </c>
      <c r="F63" t="n">
        <v>5.04</v>
      </c>
      <c r="G63" t="n">
        <v>4.96</v>
      </c>
      <c r="H63" t="n">
        <v>4.6</v>
      </c>
      <c r="I63" t="n">
        <v>4.24</v>
      </c>
      <c r="J63" t="n">
        <v>2.51</v>
      </c>
      <c r="K63" t="n">
        <v>1.76</v>
      </c>
      <c r="L63" t="n">
        <v>2.34</v>
      </c>
      <c r="M63" t="n">
        <v>-1.86</v>
      </c>
      <c r="N63" t="n">
        <v>4.49</v>
      </c>
      <c r="O63" t="n">
        <v>4.76</v>
      </c>
      <c r="P63" t="n">
        <v>4.05</v>
      </c>
      <c r="Q63" t="n">
        <v>3.73</v>
      </c>
      <c r="R63" t="n">
        <v>4.05</v>
      </c>
      <c r="S63" t="n">
        <v>4.21</v>
      </c>
      <c r="T63" t="n">
        <v>4.39</v>
      </c>
      <c r="U63" t="n">
        <v>4.32</v>
      </c>
      <c r="V63" t="n">
        <v>3.78</v>
      </c>
      <c r="W63" t="n">
        <v>2.71</v>
      </c>
    </row>
    <row r="64">
      <c r="A64" s="5" t="inlineStr">
        <is>
          <t>Gesamtkapitalrendite in %</t>
        </is>
      </c>
      <c r="B64" s="5" t="inlineStr">
        <is>
          <t>Total Return on Investment in %</t>
        </is>
      </c>
      <c r="C64" t="n">
        <v>0.73</v>
      </c>
      <c r="D64" t="n">
        <v>4.99</v>
      </c>
      <c r="E64" t="n">
        <v>6.48</v>
      </c>
      <c r="F64" t="n">
        <v>5.64</v>
      </c>
      <c r="G64" t="n">
        <v>5.89</v>
      </c>
      <c r="H64" t="n">
        <v>5.72</v>
      </c>
      <c r="I64" t="n">
        <v>5.56</v>
      </c>
      <c r="J64" t="n">
        <v>3.41</v>
      </c>
      <c r="K64" t="n">
        <v>2.55</v>
      </c>
      <c r="L64" t="n">
        <v>2.69</v>
      </c>
      <c r="M64" t="n">
        <v>-1.94</v>
      </c>
      <c r="N64" t="n">
        <v>5.86</v>
      </c>
      <c r="O64" t="n">
        <v>6.1</v>
      </c>
      <c r="P64" t="n">
        <v>5.25</v>
      </c>
      <c r="Q64" t="n">
        <v>4.93</v>
      </c>
      <c r="R64" t="n">
        <v>6.22</v>
      </c>
      <c r="S64" t="n">
        <v>6.94</v>
      </c>
      <c r="T64" t="n">
        <v>7.11</v>
      </c>
      <c r="U64" t="n">
        <v>6.93</v>
      </c>
      <c r="V64" t="n">
        <v>5.97</v>
      </c>
      <c r="W64" t="n">
        <v>3.9</v>
      </c>
    </row>
    <row r="65">
      <c r="A65" s="5" t="inlineStr">
        <is>
          <t>Return on Investment in %</t>
        </is>
      </c>
      <c r="B65" s="5" t="inlineStr">
        <is>
          <t>Return on Investment in %</t>
        </is>
      </c>
      <c r="C65" t="n">
        <v>0.29</v>
      </c>
      <c r="D65" t="n">
        <v>4.55</v>
      </c>
      <c r="E65" t="n">
        <v>6.21</v>
      </c>
      <c r="F65" t="n">
        <v>5.56</v>
      </c>
      <c r="G65" t="n">
        <v>5.82</v>
      </c>
      <c r="H65" t="n">
        <v>5.6</v>
      </c>
      <c r="I65" t="n">
        <v>5.33</v>
      </c>
      <c r="J65" t="n">
        <v>3.24</v>
      </c>
      <c r="K65" t="n">
        <v>2.14</v>
      </c>
      <c r="L65" t="n">
        <v>2.69</v>
      </c>
      <c r="M65" t="n">
        <v>-1.94</v>
      </c>
      <c r="N65" t="n">
        <v>5.86</v>
      </c>
      <c r="O65" t="n">
        <v>6.1</v>
      </c>
      <c r="P65" t="n">
        <v>5.25</v>
      </c>
      <c r="Q65" t="n">
        <v>4.93</v>
      </c>
      <c r="R65" t="n">
        <v>6.22</v>
      </c>
      <c r="S65" t="n">
        <v>6.94</v>
      </c>
      <c r="T65" t="n">
        <v>7.11</v>
      </c>
      <c r="U65" t="n">
        <v>6.93</v>
      </c>
      <c r="V65" t="n">
        <v>5.97</v>
      </c>
      <c r="W65" t="n">
        <v>3.9</v>
      </c>
    </row>
    <row r="66">
      <c r="A66" s="5" t="inlineStr">
        <is>
          <t>Arbeitsintensität in %</t>
        </is>
      </c>
      <c r="B66" s="5" t="inlineStr">
        <is>
          <t>Work Intensity in %</t>
        </is>
      </c>
      <c r="C66" t="n">
        <v>65.23</v>
      </c>
      <c r="D66" t="n">
        <v>69.59999999999999</v>
      </c>
      <c r="E66" t="n">
        <v>70.98</v>
      </c>
      <c r="F66" t="n">
        <v>74</v>
      </c>
      <c r="G66" t="n">
        <v>74.23999999999999</v>
      </c>
      <c r="H66" t="n">
        <v>72.31999999999999</v>
      </c>
      <c r="I66" t="n">
        <v>71.31999999999999</v>
      </c>
      <c r="J66" t="n">
        <v>69.8</v>
      </c>
      <c r="K66" t="n">
        <v>70.72</v>
      </c>
      <c r="L66" t="n">
        <v>69.81</v>
      </c>
      <c r="M66" t="n">
        <v>69.7</v>
      </c>
      <c r="N66" t="n">
        <v>70.72</v>
      </c>
      <c r="O66" t="n">
        <v>71.78</v>
      </c>
      <c r="P66" t="n">
        <v>70.81</v>
      </c>
      <c r="Q66" t="n">
        <v>68.61</v>
      </c>
      <c r="R66" t="n">
        <v>72.63</v>
      </c>
      <c r="S66" t="n">
        <v>68.43000000000001</v>
      </c>
      <c r="T66" t="n">
        <v>68.34999999999999</v>
      </c>
      <c r="U66" t="n">
        <v>71.2</v>
      </c>
      <c r="V66" t="n">
        <v>71.56</v>
      </c>
      <c r="W66" t="n">
        <v>73.87</v>
      </c>
    </row>
    <row r="67">
      <c r="A67" s="5" t="inlineStr">
        <is>
          <t>Eigenkapitalquote in %</t>
        </is>
      </c>
      <c r="B67" s="5" t="inlineStr">
        <is>
          <t>Equity Ratio in %</t>
        </is>
      </c>
      <c r="C67" t="n">
        <v>41.27</v>
      </c>
      <c r="D67" t="n">
        <v>43.15</v>
      </c>
      <c r="E67" t="n">
        <v>43.76</v>
      </c>
      <c r="F67" t="n">
        <v>39.91</v>
      </c>
      <c r="G67" t="n">
        <v>41.04</v>
      </c>
      <c r="H67" t="n">
        <v>40.72</v>
      </c>
      <c r="I67" t="n">
        <v>42.63</v>
      </c>
      <c r="J67" t="n">
        <v>40.4</v>
      </c>
      <c r="K67" t="n">
        <v>38.51</v>
      </c>
      <c r="L67" t="n">
        <v>40.24</v>
      </c>
      <c r="M67" t="n">
        <v>38.86</v>
      </c>
      <c r="N67" t="n">
        <v>43.29</v>
      </c>
      <c r="O67" t="n">
        <v>42.04</v>
      </c>
      <c r="P67" t="n">
        <v>42.7</v>
      </c>
      <c r="Q67" t="n">
        <v>44.59</v>
      </c>
      <c r="R67" t="n">
        <v>48.55</v>
      </c>
      <c r="S67" t="n">
        <v>49.99</v>
      </c>
      <c r="T67" t="n">
        <v>50.73</v>
      </c>
      <c r="U67" t="n">
        <v>52.49</v>
      </c>
      <c r="V67" t="n">
        <v>52.59</v>
      </c>
      <c r="W67" t="n">
        <v>53.93</v>
      </c>
    </row>
    <row r="68">
      <c r="A68" s="5" t="inlineStr">
        <is>
          <t>Fremdkapitalquote in %</t>
        </is>
      </c>
      <c r="B68" s="5" t="inlineStr">
        <is>
          <t>Debt Ratio in %</t>
        </is>
      </c>
      <c r="C68" t="n">
        <v>58.73</v>
      </c>
      <c r="D68" t="n">
        <v>56.85</v>
      </c>
      <c r="E68" t="n">
        <v>56.24</v>
      </c>
      <c r="F68" t="n">
        <v>60.09</v>
      </c>
      <c r="G68" t="n">
        <v>58.96</v>
      </c>
      <c r="H68" t="n">
        <v>59.28</v>
      </c>
      <c r="I68" t="n">
        <v>57.37</v>
      </c>
      <c r="J68" t="n">
        <v>59.6</v>
      </c>
      <c r="K68" t="n">
        <v>61.49</v>
      </c>
      <c r="L68" t="n">
        <v>59.76</v>
      </c>
      <c r="M68" t="n">
        <v>61.14</v>
      </c>
      <c r="N68" t="n">
        <v>56.71</v>
      </c>
      <c r="O68" t="n">
        <v>57.96</v>
      </c>
      <c r="P68" t="n">
        <v>57.3</v>
      </c>
      <c r="Q68" t="n">
        <v>55.41</v>
      </c>
      <c r="R68" t="n">
        <v>51.45</v>
      </c>
      <c r="S68" t="n">
        <v>50.01</v>
      </c>
      <c r="T68" t="n">
        <v>49.27</v>
      </c>
      <c r="U68" t="n">
        <v>47.51</v>
      </c>
      <c r="V68" t="n">
        <v>47.41</v>
      </c>
      <c r="W68" t="n">
        <v>46.07</v>
      </c>
    </row>
    <row r="69">
      <c r="A69" s="5" t="inlineStr">
        <is>
          <t>Verschuldungsgrad in %</t>
        </is>
      </c>
      <c r="B69" s="5" t="inlineStr">
        <is>
          <t>Finance Gearing in %</t>
        </is>
      </c>
      <c r="C69" t="n">
        <v>142.29</v>
      </c>
      <c r="D69" t="n">
        <v>131.75</v>
      </c>
      <c r="E69" t="n">
        <v>128.54</v>
      </c>
      <c r="F69" t="n">
        <v>150.58</v>
      </c>
      <c r="G69" t="n">
        <v>143.68</v>
      </c>
      <c r="H69" t="n">
        <v>145.57</v>
      </c>
      <c r="I69" t="n">
        <v>134.55</v>
      </c>
      <c r="J69" t="n">
        <v>147.5</v>
      </c>
      <c r="K69" t="n">
        <v>159.68</v>
      </c>
      <c r="L69" t="n">
        <v>148.53</v>
      </c>
      <c r="M69" t="n">
        <v>157.37</v>
      </c>
      <c r="N69" t="n">
        <v>131.03</v>
      </c>
      <c r="O69" t="n">
        <v>137.85</v>
      </c>
      <c r="P69" t="n">
        <v>134.18</v>
      </c>
      <c r="Q69" t="n">
        <v>124.25</v>
      </c>
      <c r="R69" t="n">
        <v>105.97</v>
      </c>
      <c r="S69" t="n">
        <v>100.05</v>
      </c>
      <c r="T69" t="n">
        <v>97.14</v>
      </c>
      <c r="U69" t="n">
        <v>90.5</v>
      </c>
      <c r="V69" t="n">
        <v>90.16</v>
      </c>
      <c r="W69" t="n">
        <v>85.44</v>
      </c>
    </row>
    <row r="70">
      <c r="A70" s="5" t="inlineStr"/>
      <c r="B70" s="5" t="inlineStr"/>
    </row>
    <row r="71">
      <c r="A71" s="5" t="inlineStr">
        <is>
          <t>Kurzfristige Vermögensquote in %</t>
        </is>
      </c>
      <c r="B71" s="5" t="inlineStr">
        <is>
          <t>Current Assets Ratio in %</t>
        </is>
      </c>
      <c r="C71" t="n">
        <v>65.23</v>
      </c>
      <c r="D71" t="n">
        <v>69.62</v>
      </c>
      <c r="E71" t="n">
        <v>70.98999999999999</v>
      </c>
      <c r="F71" t="n">
        <v>73.98</v>
      </c>
      <c r="G71" t="n">
        <v>74.20999999999999</v>
      </c>
      <c r="H71" t="n">
        <v>72.31999999999999</v>
      </c>
      <c r="I71" t="n">
        <v>71.31</v>
      </c>
      <c r="J71" t="n">
        <v>69.81</v>
      </c>
      <c r="K71" t="n">
        <v>70.73999999999999</v>
      </c>
      <c r="L71" t="n">
        <v>69.83</v>
      </c>
      <c r="M71" t="n">
        <v>69.68000000000001</v>
      </c>
      <c r="N71" t="n">
        <v>70.73999999999999</v>
      </c>
      <c r="O71" t="n">
        <v>71.79000000000001</v>
      </c>
      <c r="P71" t="n">
        <v>70.86</v>
      </c>
      <c r="Q71" t="n">
        <v>68.58</v>
      </c>
      <c r="R71" t="n">
        <v>72.63</v>
      </c>
      <c r="S71" t="n">
        <v>68.43000000000001</v>
      </c>
      <c r="T71" t="n">
        <v>68.34999999999999</v>
      </c>
      <c r="U71" t="n">
        <v>71.2</v>
      </c>
      <c r="V71" t="n">
        <v>71.56</v>
      </c>
    </row>
    <row r="72">
      <c r="A72" s="5" t="inlineStr">
        <is>
          <t>Nettogewinn Marge in %</t>
        </is>
      </c>
      <c r="B72" s="5" t="inlineStr">
        <is>
          <t>Net Profit Marge in %</t>
        </is>
      </c>
      <c r="C72" t="n">
        <v>7.58</v>
      </c>
      <c r="D72" t="n">
        <v>123.86</v>
      </c>
      <c r="E72" t="n">
        <v>161.59</v>
      </c>
      <c r="F72" t="n">
        <v>159.12</v>
      </c>
      <c r="G72" t="n">
        <v>156.69</v>
      </c>
      <c r="H72" t="n">
        <v>145.38</v>
      </c>
      <c r="I72" t="n">
        <v>133.98</v>
      </c>
      <c r="J72" t="n">
        <v>79.45</v>
      </c>
      <c r="K72" t="n">
        <v>55.68</v>
      </c>
      <c r="L72" t="n">
        <v>73.86</v>
      </c>
      <c r="M72" t="n">
        <v>-58.79</v>
      </c>
      <c r="N72" t="n">
        <v>141.99</v>
      </c>
      <c r="O72" t="n">
        <v>150.06</v>
      </c>
      <c r="P72" t="n">
        <v>127.43</v>
      </c>
      <c r="Q72" t="n">
        <v>117.45</v>
      </c>
      <c r="R72" t="n">
        <v>127.71</v>
      </c>
      <c r="S72" t="n">
        <v>132.57</v>
      </c>
      <c r="T72" t="n">
        <v>138.31</v>
      </c>
      <c r="U72" t="n">
        <v>135.95</v>
      </c>
      <c r="V72" t="n">
        <v>119.22</v>
      </c>
    </row>
    <row r="73">
      <c r="A73" s="5" t="inlineStr">
        <is>
          <t>Operative Ergebnis Marge in %</t>
        </is>
      </c>
      <c r="B73" s="5" t="inlineStr">
        <is>
          <t>EBIT Marge in %</t>
        </is>
      </c>
      <c r="C73" t="n">
        <v>35.03</v>
      </c>
      <c r="D73" t="n">
        <v>166.57</v>
      </c>
      <c r="E73" t="n">
        <v>210.12</v>
      </c>
      <c r="F73" t="n">
        <v>212.41</v>
      </c>
      <c r="G73" t="n">
        <v>215.93</v>
      </c>
      <c r="H73" t="n">
        <v>198.01</v>
      </c>
      <c r="I73" t="n">
        <v>193.9</v>
      </c>
      <c r="J73" t="n">
        <v>109.45</v>
      </c>
      <c r="K73" t="n">
        <v>89.81999999999999</v>
      </c>
      <c r="L73" t="n">
        <v>99.01000000000001</v>
      </c>
      <c r="M73" t="n">
        <v>-50.15</v>
      </c>
      <c r="N73" t="n">
        <v>209.13</v>
      </c>
      <c r="O73" t="n">
        <v>219.46</v>
      </c>
      <c r="P73" t="n">
        <v>178.04</v>
      </c>
      <c r="Q73" t="n">
        <v>167.63</v>
      </c>
      <c r="R73" t="n">
        <v>201.07</v>
      </c>
      <c r="S73" t="n">
        <v>238.59</v>
      </c>
      <c r="T73" t="n">
        <v>244.75</v>
      </c>
      <c r="U73" t="n">
        <v>239.73</v>
      </c>
      <c r="V73" t="n">
        <v>202.73</v>
      </c>
    </row>
    <row r="74">
      <c r="A74" s="5" t="inlineStr">
        <is>
          <t>Vermögensumsschlag in %</t>
        </is>
      </c>
      <c r="B74" s="5" t="inlineStr">
        <is>
          <t>Asset Turnover in %</t>
        </is>
      </c>
      <c r="C74" t="n">
        <v>3.78</v>
      </c>
      <c r="D74" t="n">
        <v>3.67</v>
      </c>
      <c r="E74" t="n">
        <v>3.84</v>
      </c>
      <c r="F74" t="n">
        <v>3.5</v>
      </c>
      <c r="G74" t="n">
        <v>3.71</v>
      </c>
      <c r="H74" t="n">
        <v>3.85</v>
      </c>
      <c r="I74" t="n">
        <v>3.98</v>
      </c>
      <c r="J74" t="n">
        <v>4.07</v>
      </c>
      <c r="K74" t="n">
        <v>3.85</v>
      </c>
      <c r="L74" t="n">
        <v>3.65</v>
      </c>
      <c r="M74" t="n">
        <v>3.3</v>
      </c>
      <c r="N74" t="n">
        <v>4.13</v>
      </c>
      <c r="O74" t="n">
        <v>4.06</v>
      </c>
      <c r="P74" t="n">
        <v>4.12</v>
      </c>
      <c r="Q74" t="n">
        <v>4.19</v>
      </c>
      <c r="R74" t="n">
        <v>4.87</v>
      </c>
      <c r="S74" t="n">
        <v>5.23</v>
      </c>
      <c r="T74" t="n">
        <v>5.14</v>
      </c>
      <c r="U74" t="n">
        <v>5.1</v>
      </c>
      <c r="V74" t="n">
        <v>5.01</v>
      </c>
    </row>
    <row r="75">
      <c r="A75" s="5" t="inlineStr">
        <is>
          <t>Langfristige Vermögensquote in %</t>
        </is>
      </c>
      <c r="B75" s="5" t="inlineStr">
        <is>
          <t>Non-Current Assets Ratio in %</t>
        </is>
      </c>
      <c r="C75" t="n">
        <v>33.5</v>
      </c>
      <c r="D75" t="n">
        <v>29.43</v>
      </c>
      <c r="E75" t="n">
        <v>27.2</v>
      </c>
      <c r="F75" t="n">
        <v>24.46</v>
      </c>
      <c r="G75" t="n">
        <v>24.74</v>
      </c>
      <c r="H75" t="n">
        <v>26.76</v>
      </c>
      <c r="I75" t="n">
        <v>27.9</v>
      </c>
      <c r="J75" t="n">
        <v>29.15</v>
      </c>
      <c r="K75" t="n">
        <v>28.61</v>
      </c>
      <c r="L75" t="n">
        <v>29.35</v>
      </c>
      <c r="M75" t="n">
        <v>29.62</v>
      </c>
      <c r="N75" t="n">
        <v>28.77</v>
      </c>
      <c r="O75" t="n">
        <v>27.8</v>
      </c>
      <c r="P75" t="n">
        <v>28.8</v>
      </c>
      <c r="Q75" t="n">
        <v>30.65</v>
      </c>
      <c r="R75" t="n">
        <v>26.97</v>
      </c>
      <c r="S75" t="n">
        <v>31.24</v>
      </c>
      <c r="T75" t="n">
        <v>30.97</v>
      </c>
      <c r="U75" t="n">
        <v>28.31</v>
      </c>
      <c r="V75" t="n">
        <v>28.25</v>
      </c>
    </row>
    <row r="76">
      <c r="A76" s="5" t="inlineStr">
        <is>
          <t>Gesamtkapitalrentabilität</t>
        </is>
      </c>
      <c r="B76" s="5" t="inlineStr">
        <is>
          <t>ROA Return on Assets in %</t>
        </is>
      </c>
      <c r="C76" t="n">
        <v>0.29</v>
      </c>
      <c r="D76" t="n">
        <v>4.55</v>
      </c>
      <c r="E76" t="n">
        <v>6.21</v>
      </c>
      <c r="F76" t="n">
        <v>5.56</v>
      </c>
      <c r="G76" t="n">
        <v>5.81</v>
      </c>
      <c r="H76" t="n">
        <v>5.6</v>
      </c>
      <c r="I76" t="n">
        <v>5.34</v>
      </c>
      <c r="J76" t="n">
        <v>3.24</v>
      </c>
      <c r="K76" t="n">
        <v>2.14</v>
      </c>
      <c r="L76" t="n">
        <v>2.69</v>
      </c>
      <c r="M76" t="n">
        <v>-1.94</v>
      </c>
      <c r="N76" t="n">
        <v>5.86</v>
      </c>
      <c r="O76" t="n">
        <v>6.1</v>
      </c>
      <c r="P76" t="n">
        <v>5.25</v>
      </c>
      <c r="Q76" t="n">
        <v>4.93</v>
      </c>
      <c r="R76" t="n">
        <v>6.22</v>
      </c>
      <c r="S76" t="n">
        <v>6.94</v>
      </c>
      <c r="T76" t="n">
        <v>7.11</v>
      </c>
      <c r="U76" t="n">
        <v>6.93</v>
      </c>
      <c r="V76" t="n">
        <v>5.97</v>
      </c>
    </row>
    <row r="77">
      <c r="A77" s="5" t="inlineStr">
        <is>
          <t>Ertrag des eingesetzten Kapitals</t>
        </is>
      </c>
      <c r="B77" s="5" t="inlineStr">
        <is>
          <t>ROCE Return on Cap. Empl. in %</t>
        </is>
      </c>
      <c r="C77" t="n">
        <v>2.41</v>
      </c>
      <c r="D77" t="n">
        <v>11.34</v>
      </c>
      <c r="E77" t="n">
        <v>14.93</v>
      </c>
      <c r="F77" t="n">
        <v>14.86</v>
      </c>
      <c r="G77" t="n">
        <v>15.6</v>
      </c>
      <c r="H77" t="n">
        <v>14.64</v>
      </c>
      <c r="I77" t="n">
        <v>14.81</v>
      </c>
      <c r="J77" t="n">
        <v>9.300000000000001</v>
      </c>
      <c r="K77" t="n">
        <v>7.67</v>
      </c>
      <c r="L77" t="n">
        <v>7.7</v>
      </c>
      <c r="M77" t="n">
        <v>-3.6</v>
      </c>
      <c r="N77" t="n">
        <v>16.87</v>
      </c>
      <c r="O77" t="n">
        <v>17.41</v>
      </c>
      <c r="P77" t="n">
        <v>13.92</v>
      </c>
      <c r="Q77" t="n">
        <v>12.41</v>
      </c>
      <c r="R77" t="inlineStr">
        <is>
          <t>-</t>
        </is>
      </c>
      <c r="S77" t="inlineStr">
        <is>
          <t>-</t>
        </is>
      </c>
      <c r="T77" t="inlineStr">
        <is>
          <t>-</t>
        </is>
      </c>
      <c r="U77" t="inlineStr">
        <is>
          <t>-</t>
        </is>
      </c>
      <c r="V77" t="inlineStr">
        <is>
          <t>-</t>
        </is>
      </c>
    </row>
    <row r="78">
      <c r="A78" s="5" t="inlineStr">
        <is>
          <t>Eigenkapital zu Anlagevermögen</t>
        </is>
      </c>
      <c r="B78" s="5" t="inlineStr">
        <is>
          <t>Equity to Fixed Assets in %</t>
        </is>
      </c>
      <c r="C78" t="n">
        <v>123.29</v>
      </c>
      <c r="D78" t="n">
        <v>146.63</v>
      </c>
      <c r="E78" t="n">
        <v>161.22</v>
      </c>
      <c r="F78" t="n">
        <v>163.45</v>
      </c>
      <c r="G78" t="n">
        <v>165.87</v>
      </c>
      <c r="H78" t="n">
        <v>152.15</v>
      </c>
      <c r="I78" t="n">
        <v>152.79</v>
      </c>
      <c r="J78" t="n">
        <v>138.56</v>
      </c>
      <c r="K78" t="n">
        <v>134.57</v>
      </c>
      <c r="L78" t="n">
        <v>136.92</v>
      </c>
      <c r="M78" t="n">
        <v>130.99</v>
      </c>
      <c r="N78" t="n">
        <v>150.25</v>
      </c>
      <c r="O78" t="n">
        <v>150.88</v>
      </c>
      <c r="P78" t="n">
        <v>147.7</v>
      </c>
      <c r="Q78" t="n">
        <v>144.61</v>
      </c>
      <c r="R78" t="n">
        <v>179.3</v>
      </c>
      <c r="S78" t="n">
        <v>159.32</v>
      </c>
      <c r="T78" t="n">
        <v>163.78</v>
      </c>
      <c r="U78" t="n">
        <v>185.21</v>
      </c>
      <c r="V78" t="n">
        <v>185.86</v>
      </c>
    </row>
    <row r="79">
      <c r="A79" s="5" t="inlineStr">
        <is>
          <t>Liquidität Dritten Grades</t>
        </is>
      </c>
      <c r="B79" s="5" t="inlineStr">
        <is>
          <t>Current Ratio in %</t>
        </is>
      </c>
      <c r="C79" t="n">
        <v>144.62</v>
      </c>
      <c r="D79" t="n">
        <v>151.21</v>
      </c>
      <c r="E79" t="n">
        <v>154.58</v>
      </c>
      <c r="F79" t="n">
        <v>147.82</v>
      </c>
      <c r="G79" t="n">
        <v>152.54</v>
      </c>
      <c r="H79" t="n">
        <v>150.86</v>
      </c>
      <c r="I79" t="n">
        <v>149.02</v>
      </c>
      <c r="J79" t="n">
        <v>134.04</v>
      </c>
      <c r="K79" t="n">
        <v>128.72</v>
      </c>
      <c r="L79" t="n">
        <v>131.44</v>
      </c>
      <c r="M79" t="n">
        <v>128.69</v>
      </c>
      <c r="N79" t="n">
        <v>144.89</v>
      </c>
      <c r="O79" t="n">
        <v>147.17</v>
      </c>
      <c r="P79" t="n">
        <v>149.86</v>
      </c>
      <c r="Q79" t="n">
        <v>158.28</v>
      </c>
      <c r="R79" t="inlineStr">
        <is>
          <t>-</t>
        </is>
      </c>
      <c r="S79" t="inlineStr">
        <is>
          <t>-</t>
        </is>
      </c>
      <c r="T79" t="inlineStr">
        <is>
          <t>-</t>
        </is>
      </c>
      <c r="U79" t="inlineStr">
        <is>
          <t>-</t>
        </is>
      </c>
      <c r="V79" t="inlineStr">
        <is>
          <t>-</t>
        </is>
      </c>
    </row>
    <row r="80">
      <c r="A80" s="5" t="inlineStr">
        <is>
          <t>Operativer Cashflow</t>
        </is>
      </c>
      <c r="B80" s="5" t="inlineStr">
        <is>
          <t>Operating Cashflow in M</t>
        </is>
      </c>
      <c r="C80" t="n">
        <v>720.5679</v>
      </c>
      <c r="D80" t="n">
        <v>213.8643</v>
      </c>
      <c r="E80" t="n">
        <v>-19368.4608</v>
      </c>
      <c r="F80" t="n">
        <v>445.419</v>
      </c>
      <c r="G80" t="n">
        <v>631.1682</v>
      </c>
      <c r="H80" t="n">
        <v>324.1134</v>
      </c>
      <c r="I80" t="n">
        <v>356.967</v>
      </c>
      <c r="J80" t="n">
        <v>343.3833</v>
      </c>
      <c r="K80" t="n">
        <v>389.944</v>
      </c>
      <c r="L80" t="n">
        <v>604.8240000000001</v>
      </c>
      <c r="M80" t="n">
        <v>208.244</v>
      </c>
      <c r="N80" t="n">
        <v>168.744</v>
      </c>
      <c r="O80" t="n">
        <v>523.215</v>
      </c>
      <c r="P80" t="n">
        <v>441</v>
      </c>
      <c r="Q80" t="n">
        <v>451.08</v>
      </c>
      <c r="R80" t="n">
        <v>377.055</v>
      </c>
      <c r="S80" t="n">
        <v>166.53</v>
      </c>
      <c r="T80" t="n">
        <v>108.57</v>
      </c>
      <c r="U80" t="n">
        <v>169.47</v>
      </c>
      <c r="V80" t="n">
        <v>232.89</v>
      </c>
    </row>
    <row r="81">
      <c r="A81" s="5" t="inlineStr">
        <is>
          <t>Aktienrückkauf</t>
        </is>
      </c>
      <c r="B81" s="5" t="inlineStr">
        <is>
          <t>Share Buyback in M</t>
        </is>
      </c>
      <c r="C81" t="n">
        <v>0</v>
      </c>
      <c r="D81" t="n">
        <v>0</v>
      </c>
      <c r="E81" t="n">
        <v>0</v>
      </c>
      <c r="F81" t="n">
        <v>0</v>
      </c>
      <c r="G81" t="n">
        <v>0</v>
      </c>
      <c r="H81" t="n">
        <v>0</v>
      </c>
      <c r="I81" t="n">
        <v>0</v>
      </c>
      <c r="J81" t="n">
        <v>0.01000000000000156</v>
      </c>
      <c r="K81" t="n">
        <v>0</v>
      </c>
      <c r="L81" t="n">
        <v>0</v>
      </c>
      <c r="M81" t="n">
        <v>0</v>
      </c>
      <c r="N81" t="n">
        <v>-0.1000000000000014</v>
      </c>
      <c r="O81" t="n">
        <v>0</v>
      </c>
      <c r="P81" t="n">
        <v>0</v>
      </c>
      <c r="Q81" t="n">
        <v>0</v>
      </c>
      <c r="R81" t="n">
        <v>-10.5</v>
      </c>
      <c r="S81" t="n">
        <v>0</v>
      </c>
      <c r="T81" t="n">
        <v>0</v>
      </c>
      <c r="U81" t="n">
        <v>0</v>
      </c>
      <c r="V81" t="inlineStr">
        <is>
          <t>-</t>
        </is>
      </c>
    </row>
    <row r="82">
      <c r="A82" s="5" t="inlineStr">
        <is>
          <t>Umsatzwachstum 1J in %</t>
        </is>
      </c>
      <c r="B82" s="5" t="inlineStr">
        <is>
          <t>Revenue Growth 1Y in %</t>
        </is>
      </c>
      <c r="C82" t="n">
        <v>2.72</v>
      </c>
      <c r="D82" t="n">
        <v>4.41</v>
      </c>
      <c r="E82" t="n">
        <v>8.85</v>
      </c>
      <c r="F82" t="n">
        <v>6.86</v>
      </c>
      <c r="G82" t="n">
        <v>7.46</v>
      </c>
      <c r="H82" t="n">
        <v>4.89</v>
      </c>
      <c r="I82" t="n">
        <v>5.68</v>
      </c>
      <c r="J82" t="n">
        <v>7.44</v>
      </c>
      <c r="K82" t="n">
        <v>14.12</v>
      </c>
      <c r="L82" t="n">
        <v>16.54</v>
      </c>
      <c r="M82" t="n">
        <v>-21.68</v>
      </c>
      <c r="N82" t="n">
        <v>10.11</v>
      </c>
      <c r="O82" t="n">
        <v>12.83</v>
      </c>
      <c r="P82" t="n">
        <v>12.73</v>
      </c>
      <c r="Q82" t="n">
        <v>11.2</v>
      </c>
      <c r="R82" t="n">
        <v>6.21</v>
      </c>
      <c r="S82" t="n">
        <v>9.970000000000001</v>
      </c>
      <c r="T82" t="n">
        <v>11.97</v>
      </c>
      <c r="U82" t="n">
        <v>14.87</v>
      </c>
      <c r="V82" t="inlineStr">
        <is>
          <t>-</t>
        </is>
      </c>
    </row>
    <row r="83">
      <c r="A83" s="5" t="inlineStr">
        <is>
          <t>Umsatzwachstum 3J in %</t>
        </is>
      </c>
      <c r="B83" s="5" t="inlineStr">
        <is>
          <t>Revenue Growth 3Y in %</t>
        </is>
      </c>
      <c r="C83" t="n">
        <v>5.33</v>
      </c>
      <c r="D83" t="n">
        <v>6.71</v>
      </c>
      <c r="E83" t="n">
        <v>7.72</v>
      </c>
      <c r="F83" t="n">
        <v>6.4</v>
      </c>
      <c r="G83" t="n">
        <v>6.01</v>
      </c>
      <c r="H83" t="n">
        <v>6</v>
      </c>
      <c r="I83" t="n">
        <v>9.08</v>
      </c>
      <c r="J83" t="n">
        <v>12.7</v>
      </c>
      <c r="K83" t="n">
        <v>2.99</v>
      </c>
      <c r="L83" t="n">
        <v>1.66</v>
      </c>
      <c r="M83" t="n">
        <v>0.42</v>
      </c>
      <c r="N83" t="n">
        <v>11.89</v>
      </c>
      <c r="O83" t="n">
        <v>12.25</v>
      </c>
      <c r="P83" t="n">
        <v>10.05</v>
      </c>
      <c r="Q83" t="n">
        <v>9.130000000000001</v>
      </c>
      <c r="R83" t="n">
        <v>9.380000000000001</v>
      </c>
      <c r="S83" t="n">
        <v>12.27</v>
      </c>
      <c r="T83" t="inlineStr">
        <is>
          <t>-</t>
        </is>
      </c>
      <c r="U83" t="inlineStr">
        <is>
          <t>-</t>
        </is>
      </c>
      <c r="V83" t="inlineStr">
        <is>
          <t>-</t>
        </is>
      </c>
    </row>
    <row r="84">
      <c r="A84" s="5" t="inlineStr">
        <is>
          <t>Umsatzwachstum 5J in %</t>
        </is>
      </c>
      <c r="B84" s="5" t="inlineStr">
        <is>
          <t>Revenue Growth 5Y in %</t>
        </is>
      </c>
      <c r="C84" t="n">
        <v>6.06</v>
      </c>
      <c r="D84" t="n">
        <v>6.49</v>
      </c>
      <c r="E84" t="n">
        <v>6.75</v>
      </c>
      <c r="F84" t="n">
        <v>6.47</v>
      </c>
      <c r="G84" t="n">
        <v>7.92</v>
      </c>
      <c r="H84" t="n">
        <v>9.73</v>
      </c>
      <c r="I84" t="n">
        <v>4.42</v>
      </c>
      <c r="J84" t="n">
        <v>5.31</v>
      </c>
      <c r="K84" t="n">
        <v>6.38</v>
      </c>
      <c r="L84" t="n">
        <v>6.11</v>
      </c>
      <c r="M84" t="n">
        <v>5.04</v>
      </c>
      <c r="N84" t="n">
        <v>10.62</v>
      </c>
      <c r="O84" t="n">
        <v>10.59</v>
      </c>
      <c r="P84" t="n">
        <v>10.42</v>
      </c>
      <c r="Q84" t="n">
        <v>10.84</v>
      </c>
      <c r="R84" t="inlineStr">
        <is>
          <t>-</t>
        </is>
      </c>
      <c r="S84" t="inlineStr">
        <is>
          <t>-</t>
        </is>
      </c>
      <c r="T84" t="inlineStr">
        <is>
          <t>-</t>
        </is>
      </c>
      <c r="U84" t="inlineStr">
        <is>
          <t>-</t>
        </is>
      </c>
      <c r="V84" t="inlineStr">
        <is>
          <t>-</t>
        </is>
      </c>
    </row>
    <row r="85">
      <c r="A85" s="5" t="inlineStr">
        <is>
          <t>Umsatzwachstum 10J in %</t>
        </is>
      </c>
      <c r="B85" s="5" t="inlineStr">
        <is>
          <t>Revenue Growth 10Y in %</t>
        </is>
      </c>
      <c r="C85" t="n">
        <v>7.9</v>
      </c>
      <c r="D85" t="n">
        <v>5.46</v>
      </c>
      <c r="E85" t="n">
        <v>6.03</v>
      </c>
      <c r="F85" t="n">
        <v>6.42</v>
      </c>
      <c r="G85" t="n">
        <v>7.01</v>
      </c>
      <c r="H85" t="n">
        <v>7.39</v>
      </c>
      <c r="I85" t="n">
        <v>7.52</v>
      </c>
      <c r="J85" t="n">
        <v>7.95</v>
      </c>
      <c r="K85" t="n">
        <v>8.4</v>
      </c>
      <c r="L85" t="n">
        <v>8.470000000000001</v>
      </c>
      <c r="M85" t="inlineStr">
        <is>
          <t>-</t>
        </is>
      </c>
      <c r="N85" t="inlineStr">
        <is>
          <t>-</t>
        </is>
      </c>
      <c r="O85" t="inlineStr">
        <is>
          <t>-</t>
        </is>
      </c>
      <c r="P85" t="inlineStr">
        <is>
          <t>-</t>
        </is>
      </c>
      <c r="Q85" t="inlineStr">
        <is>
          <t>-</t>
        </is>
      </c>
      <c r="R85" t="inlineStr">
        <is>
          <t>-</t>
        </is>
      </c>
      <c r="S85" t="inlineStr">
        <is>
          <t>-</t>
        </is>
      </c>
      <c r="T85" t="inlineStr">
        <is>
          <t>-</t>
        </is>
      </c>
      <c r="U85" t="inlineStr">
        <is>
          <t>-</t>
        </is>
      </c>
      <c r="V85" t="inlineStr">
        <is>
          <t>-</t>
        </is>
      </c>
    </row>
    <row r="86">
      <c r="A86" s="5" t="inlineStr">
        <is>
          <t>Gewinnwachstum 1J in %</t>
        </is>
      </c>
      <c r="B86" s="5" t="inlineStr">
        <is>
          <t>Earnings Growth 1Y in %</t>
        </is>
      </c>
      <c r="C86" t="n">
        <v>-93.70999999999999</v>
      </c>
      <c r="D86" t="n">
        <v>-19.97</v>
      </c>
      <c r="E86" t="n">
        <v>10.54</v>
      </c>
      <c r="F86" t="n">
        <v>8.51</v>
      </c>
      <c r="G86" t="n">
        <v>15.82</v>
      </c>
      <c r="H86" t="n">
        <v>13.82</v>
      </c>
      <c r="I86" t="n">
        <v>78.20999999999999</v>
      </c>
      <c r="J86" t="n">
        <v>53.32</v>
      </c>
      <c r="K86" t="n">
        <v>-13.98</v>
      </c>
      <c r="L86" t="n">
        <v>-246.4</v>
      </c>
      <c r="M86" t="n">
        <v>-132.43</v>
      </c>
      <c r="N86" t="n">
        <v>4.19</v>
      </c>
      <c r="O86" t="n">
        <v>32.86</v>
      </c>
      <c r="P86" t="n">
        <v>22.31</v>
      </c>
      <c r="Q86" t="n">
        <v>2.27</v>
      </c>
      <c r="R86" t="n">
        <v>2.32</v>
      </c>
      <c r="S86" t="n">
        <v>5.41</v>
      </c>
      <c r="T86" t="n">
        <v>13.92</v>
      </c>
      <c r="U86" t="n">
        <v>30.99</v>
      </c>
      <c r="V86" t="n">
        <v>56.1</v>
      </c>
    </row>
    <row r="87">
      <c r="A87" s="5" t="inlineStr">
        <is>
          <t>Gewinnwachstum 3J in %</t>
        </is>
      </c>
      <c r="B87" s="5" t="inlineStr">
        <is>
          <t>Earnings Growth 3Y in %</t>
        </is>
      </c>
      <c r="C87" t="n">
        <v>-34.38</v>
      </c>
      <c r="D87" t="n">
        <v>-0.31</v>
      </c>
      <c r="E87" t="n">
        <v>11.62</v>
      </c>
      <c r="F87" t="n">
        <v>12.72</v>
      </c>
      <c r="G87" t="n">
        <v>35.95</v>
      </c>
      <c r="H87" t="n">
        <v>48.45</v>
      </c>
      <c r="I87" t="n">
        <v>39.18</v>
      </c>
      <c r="J87" t="n">
        <v>-69.02</v>
      </c>
      <c r="K87" t="n">
        <v>-130.94</v>
      </c>
      <c r="L87" t="n">
        <v>-124.88</v>
      </c>
      <c r="M87" t="n">
        <v>-31.79</v>
      </c>
      <c r="N87" t="n">
        <v>19.79</v>
      </c>
      <c r="O87" t="n">
        <v>19.15</v>
      </c>
      <c r="P87" t="n">
        <v>8.970000000000001</v>
      </c>
      <c r="Q87" t="n">
        <v>3.33</v>
      </c>
      <c r="R87" t="n">
        <v>7.22</v>
      </c>
      <c r="S87" t="n">
        <v>16.77</v>
      </c>
      <c r="T87" t="n">
        <v>33.67</v>
      </c>
      <c r="U87" t="inlineStr">
        <is>
          <t>-</t>
        </is>
      </c>
      <c r="V87" t="inlineStr">
        <is>
          <t>-</t>
        </is>
      </c>
    </row>
    <row r="88">
      <c r="A88" s="5" t="inlineStr">
        <is>
          <t>Gewinnwachstum 5J in %</t>
        </is>
      </c>
      <c r="B88" s="5" t="inlineStr">
        <is>
          <t>Earnings Growth 5Y in %</t>
        </is>
      </c>
      <c r="C88" t="n">
        <v>-15.76</v>
      </c>
      <c r="D88" t="n">
        <v>5.74</v>
      </c>
      <c r="E88" t="n">
        <v>25.38</v>
      </c>
      <c r="F88" t="n">
        <v>33.94</v>
      </c>
      <c r="G88" t="n">
        <v>29.44</v>
      </c>
      <c r="H88" t="n">
        <v>-23.01</v>
      </c>
      <c r="I88" t="n">
        <v>-52.26</v>
      </c>
      <c r="J88" t="n">
        <v>-67.06</v>
      </c>
      <c r="K88" t="n">
        <v>-71.15000000000001</v>
      </c>
      <c r="L88" t="n">
        <v>-63.89</v>
      </c>
      <c r="M88" t="n">
        <v>-14.16</v>
      </c>
      <c r="N88" t="n">
        <v>12.79</v>
      </c>
      <c r="O88" t="n">
        <v>13.03</v>
      </c>
      <c r="P88" t="n">
        <v>9.25</v>
      </c>
      <c r="Q88" t="n">
        <v>10.98</v>
      </c>
      <c r="R88" t="n">
        <v>21.75</v>
      </c>
      <c r="S88" t="inlineStr">
        <is>
          <t>-</t>
        </is>
      </c>
      <c r="T88" t="inlineStr">
        <is>
          <t>-</t>
        </is>
      </c>
      <c r="U88" t="inlineStr">
        <is>
          <t>-</t>
        </is>
      </c>
      <c r="V88" t="inlineStr">
        <is>
          <t>-</t>
        </is>
      </c>
    </row>
    <row r="89">
      <c r="A89" s="5" t="inlineStr">
        <is>
          <t>Gewinnwachstum 10J in %</t>
        </is>
      </c>
      <c r="B89" s="5" t="inlineStr">
        <is>
          <t>Earnings Growth 10Y in %</t>
        </is>
      </c>
      <c r="C89" t="n">
        <v>-19.38</v>
      </c>
      <c r="D89" t="n">
        <v>-23.26</v>
      </c>
      <c r="E89" t="n">
        <v>-20.84</v>
      </c>
      <c r="F89" t="n">
        <v>-18.61</v>
      </c>
      <c r="G89" t="n">
        <v>-17.23</v>
      </c>
      <c r="H89" t="n">
        <v>-18.58</v>
      </c>
      <c r="I89" t="n">
        <v>-19.73</v>
      </c>
      <c r="J89" t="n">
        <v>-27.01</v>
      </c>
      <c r="K89" t="n">
        <v>-30.95</v>
      </c>
      <c r="L89" t="n">
        <v>-26.46</v>
      </c>
      <c r="M89" t="n">
        <v>3.79</v>
      </c>
      <c r="N89" t="inlineStr">
        <is>
          <t>-</t>
        </is>
      </c>
      <c r="O89" t="inlineStr">
        <is>
          <t>-</t>
        </is>
      </c>
      <c r="P89" t="inlineStr">
        <is>
          <t>-</t>
        </is>
      </c>
      <c r="Q89" t="inlineStr">
        <is>
          <t>-</t>
        </is>
      </c>
      <c r="R89" t="inlineStr">
        <is>
          <t>-</t>
        </is>
      </c>
      <c r="S89" t="inlineStr">
        <is>
          <t>-</t>
        </is>
      </c>
      <c r="T89" t="inlineStr">
        <is>
          <t>-</t>
        </is>
      </c>
      <c r="U89" t="inlineStr">
        <is>
          <t>-</t>
        </is>
      </c>
      <c r="V89" t="inlineStr">
        <is>
          <t>-</t>
        </is>
      </c>
    </row>
    <row r="90">
      <c r="A90" s="5" t="inlineStr">
        <is>
          <t>PEG Ratio</t>
        </is>
      </c>
      <c r="B90" s="5" t="inlineStr">
        <is>
          <t>KGW Kurs/Gewinn/Wachstum</t>
        </is>
      </c>
      <c r="C90" t="n">
        <v>-14.28</v>
      </c>
      <c r="D90" t="n">
        <v>2.46</v>
      </c>
      <c r="E90" t="n">
        <v>0.76</v>
      </c>
      <c r="F90" t="n">
        <v>0.47</v>
      </c>
      <c r="G90" t="n">
        <v>0.75</v>
      </c>
      <c r="H90" t="n">
        <v>-0.82</v>
      </c>
      <c r="I90" t="n">
        <v>-0.31</v>
      </c>
      <c r="J90" t="n">
        <v>-0.32</v>
      </c>
      <c r="K90" t="n">
        <v>-0.36</v>
      </c>
      <c r="L90" t="n">
        <v>-0.44</v>
      </c>
      <c r="M90" t="inlineStr">
        <is>
          <t>-</t>
        </is>
      </c>
      <c r="N90" t="n">
        <v>0.72</v>
      </c>
      <c r="O90" t="n">
        <v>1.3</v>
      </c>
      <c r="P90" t="n">
        <v>1.71</v>
      </c>
      <c r="Q90" t="n">
        <v>1.29</v>
      </c>
      <c r="R90" t="n">
        <v>0.68</v>
      </c>
      <c r="S90" t="inlineStr">
        <is>
          <t>-</t>
        </is>
      </c>
      <c r="T90" t="inlineStr">
        <is>
          <t>-</t>
        </is>
      </c>
      <c r="U90" t="inlineStr">
        <is>
          <t>-</t>
        </is>
      </c>
      <c r="V90" t="inlineStr">
        <is>
          <t>-</t>
        </is>
      </c>
    </row>
    <row r="91">
      <c r="A91" s="5" t="inlineStr">
        <is>
          <t>EBIT-Wachstum 1J in %</t>
        </is>
      </c>
      <c r="B91" s="5" t="inlineStr">
        <is>
          <t>EBIT Growth 1Y in %</t>
        </is>
      </c>
      <c r="C91" t="n">
        <v>-78.40000000000001</v>
      </c>
      <c r="D91" t="n">
        <v>-17.23</v>
      </c>
      <c r="E91" t="n">
        <v>7.68</v>
      </c>
      <c r="F91" t="n">
        <v>5.12</v>
      </c>
      <c r="G91" t="n">
        <v>17.18</v>
      </c>
      <c r="H91" t="n">
        <v>7.12</v>
      </c>
      <c r="I91" t="n">
        <v>87.22</v>
      </c>
      <c r="J91" t="n">
        <v>30.92</v>
      </c>
      <c r="K91" t="n">
        <v>3.52</v>
      </c>
      <c r="L91" t="n">
        <v>-330.07</v>
      </c>
      <c r="M91" t="n">
        <v>-118.78</v>
      </c>
      <c r="N91" t="n">
        <v>4.93</v>
      </c>
      <c r="O91" t="n">
        <v>39.07</v>
      </c>
      <c r="P91" t="n">
        <v>19.73</v>
      </c>
      <c r="Q91" t="n">
        <v>-7.3</v>
      </c>
      <c r="R91" t="n">
        <v>-10.49</v>
      </c>
      <c r="S91" t="n">
        <v>7.2</v>
      </c>
      <c r="T91" t="n">
        <v>14.32</v>
      </c>
      <c r="U91" t="n">
        <v>35.83</v>
      </c>
      <c r="V91" t="n">
        <v>24.14</v>
      </c>
    </row>
    <row r="92">
      <c r="A92" s="5" t="inlineStr">
        <is>
          <t>EBIT-Wachstum 3J in %</t>
        </is>
      </c>
      <c r="B92" s="5" t="inlineStr">
        <is>
          <t>EBIT Growth 3Y in %</t>
        </is>
      </c>
      <c r="C92" t="n">
        <v>-29.32</v>
      </c>
      <c r="D92" t="n">
        <v>-1.48</v>
      </c>
      <c r="E92" t="n">
        <v>9.99</v>
      </c>
      <c r="F92" t="n">
        <v>9.81</v>
      </c>
      <c r="G92" t="n">
        <v>37.17</v>
      </c>
      <c r="H92" t="n">
        <v>41.75</v>
      </c>
      <c r="I92" t="n">
        <v>40.55</v>
      </c>
      <c r="J92" t="n">
        <v>-98.54000000000001</v>
      </c>
      <c r="K92" t="n">
        <v>-148.44</v>
      </c>
      <c r="L92" t="n">
        <v>-147.97</v>
      </c>
      <c r="M92" t="n">
        <v>-24.93</v>
      </c>
      <c r="N92" t="n">
        <v>21.24</v>
      </c>
      <c r="O92" t="n">
        <v>17.17</v>
      </c>
      <c r="P92" t="n">
        <v>0.65</v>
      </c>
      <c r="Q92" t="n">
        <v>-3.53</v>
      </c>
      <c r="R92" t="n">
        <v>3.68</v>
      </c>
      <c r="S92" t="n">
        <v>19.12</v>
      </c>
      <c r="T92" t="n">
        <v>24.76</v>
      </c>
      <c r="U92" t="inlineStr">
        <is>
          <t>-</t>
        </is>
      </c>
      <c r="V92" t="inlineStr">
        <is>
          <t>-</t>
        </is>
      </c>
    </row>
    <row r="93">
      <c r="A93" s="5" t="inlineStr">
        <is>
          <t>EBIT-Wachstum 5J in %</t>
        </is>
      </c>
      <c r="B93" s="5" t="inlineStr">
        <is>
          <t>EBIT Growth 5Y in %</t>
        </is>
      </c>
      <c r="C93" t="n">
        <v>-13.13</v>
      </c>
      <c r="D93" t="n">
        <v>3.97</v>
      </c>
      <c r="E93" t="n">
        <v>24.86</v>
      </c>
      <c r="F93" t="n">
        <v>29.51</v>
      </c>
      <c r="G93" t="n">
        <v>29.19</v>
      </c>
      <c r="H93" t="n">
        <v>-40.26</v>
      </c>
      <c r="I93" t="n">
        <v>-65.44</v>
      </c>
      <c r="J93" t="n">
        <v>-81.90000000000001</v>
      </c>
      <c r="K93" t="n">
        <v>-80.27</v>
      </c>
      <c r="L93" t="n">
        <v>-77.02</v>
      </c>
      <c r="M93" t="n">
        <v>-12.47</v>
      </c>
      <c r="N93" t="n">
        <v>9.19</v>
      </c>
      <c r="O93" t="n">
        <v>9.640000000000001</v>
      </c>
      <c r="P93" t="n">
        <v>4.69</v>
      </c>
      <c r="Q93" t="n">
        <v>7.91</v>
      </c>
      <c r="R93" t="n">
        <v>14.2</v>
      </c>
      <c r="S93" t="inlineStr">
        <is>
          <t>-</t>
        </is>
      </c>
      <c r="T93" t="inlineStr">
        <is>
          <t>-</t>
        </is>
      </c>
      <c r="U93" t="inlineStr">
        <is>
          <t>-</t>
        </is>
      </c>
      <c r="V93" t="inlineStr">
        <is>
          <t>-</t>
        </is>
      </c>
    </row>
    <row r="94">
      <c r="A94" s="5" t="inlineStr">
        <is>
          <t>EBIT-Wachstum 10J in %</t>
        </is>
      </c>
      <c r="B94" s="5" t="inlineStr">
        <is>
          <t>EBIT Growth 10Y in %</t>
        </is>
      </c>
      <c r="C94" t="n">
        <v>-26.69</v>
      </c>
      <c r="D94" t="n">
        <v>-30.73</v>
      </c>
      <c r="E94" t="n">
        <v>-28.52</v>
      </c>
      <c r="F94" t="n">
        <v>-25.38</v>
      </c>
      <c r="G94" t="n">
        <v>-23.92</v>
      </c>
      <c r="H94" t="n">
        <v>-26.36</v>
      </c>
      <c r="I94" t="n">
        <v>-28.12</v>
      </c>
      <c r="J94" t="n">
        <v>-36.13</v>
      </c>
      <c r="K94" t="n">
        <v>-37.79</v>
      </c>
      <c r="L94" t="n">
        <v>-34.56</v>
      </c>
      <c r="M94" t="n">
        <v>0.87</v>
      </c>
      <c r="N94" t="inlineStr">
        <is>
          <t>-</t>
        </is>
      </c>
      <c r="O94" t="inlineStr">
        <is>
          <t>-</t>
        </is>
      </c>
      <c r="P94" t="inlineStr">
        <is>
          <t>-</t>
        </is>
      </c>
      <c r="Q94" t="inlineStr">
        <is>
          <t>-</t>
        </is>
      </c>
      <c r="R94" t="inlineStr">
        <is>
          <t>-</t>
        </is>
      </c>
      <c r="S94" t="inlineStr">
        <is>
          <t>-</t>
        </is>
      </c>
      <c r="T94" t="inlineStr">
        <is>
          <t>-</t>
        </is>
      </c>
      <c r="U94" t="inlineStr">
        <is>
          <t>-</t>
        </is>
      </c>
      <c r="V94" t="inlineStr">
        <is>
          <t>-</t>
        </is>
      </c>
    </row>
    <row r="95">
      <c r="A95" s="5" t="inlineStr">
        <is>
          <t>Op.Cashflow Wachstum 1J in %</t>
        </is>
      </c>
      <c r="B95" s="5" t="inlineStr">
        <is>
          <t>Op.Cashflow Wachstum 1Y in %</t>
        </is>
      </c>
      <c r="C95" t="n">
        <v>236.93</v>
      </c>
      <c r="D95" t="n">
        <v>-101.1</v>
      </c>
      <c r="E95" t="n">
        <v>-4448.37</v>
      </c>
      <c r="F95" t="n">
        <v>-29.43</v>
      </c>
      <c r="G95" t="n">
        <v>94.73999999999999</v>
      </c>
      <c r="H95" t="n">
        <v>-9.199999999999999</v>
      </c>
      <c r="I95" t="n">
        <v>3.96</v>
      </c>
      <c r="J95" t="n">
        <v>-11.91</v>
      </c>
      <c r="K95" t="n">
        <v>-35.53</v>
      </c>
      <c r="L95" t="n">
        <v>190.44</v>
      </c>
      <c r="M95" t="n">
        <v>23.41</v>
      </c>
      <c r="N95" t="n">
        <v>-67.84999999999999</v>
      </c>
      <c r="O95" t="n">
        <v>18.64</v>
      </c>
      <c r="P95" t="n">
        <v>-2.23</v>
      </c>
      <c r="Q95" t="n">
        <v>19.63</v>
      </c>
      <c r="R95" t="n">
        <v>50.95</v>
      </c>
      <c r="S95" t="n">
        <v>53.38</v>
      </c>
      <c r="T95" t="n">
        <v>-35.94</v>
      </c>
      <c r="U95" t="n">
        <v>-27.23</v>
      </c>
      <c r="V95" t="inlineStr">
        <is>
          <t>-</t>
        </is>
      </c>
    </row>
    <row r="96">
      <c r="A96" s="5" t="inlineStr">
        <is>
          <t>Op.Cashflow Wachstum 3J in %</t>
        </is>
      </c>
      <c r="B96" s="5" t="inlineStr">
        <is>
          <t>Op.Cashflow Wachstum 3Y in %</t>
        </is>
      </c>
      <c r="C96" t="n">
        <v>-1437.51</v>
      </c>
      <c r="D96" t="n">
        <v>-1526.3</v>
      </c>
      <c r="E96" t="n">
        <v>-1461.02</v>
      </c>
      <c r="F96" t="n">
        <v>18.7</v>
      </c>
      <c r="G96" t="n">
        <v>29.83</v>
      </c>
      <c r="H96" t="n">
        <v>-5.72</v>
      </c>
      <c r="I96" t="n">
        <v>-14.49</v>
      </c>
      <c r="J96" t="n">
        <v>47.67</v>
      </c>
      <c r="K96" t="n">
        <v>59.44</v>
      </c>
      <c r="L96" t="n">
        <v>48.67</v>
      </c>
      <c r="M96" t="n">
        <v>-8.6</v>
      </c>
      <c r="N96" t="n">
        <v>-17.15</v>
      </c>
      <c r="O96" t="n">
        <v>12.01</v>
      </c>
      <c r="P96" t="n">
        <v>22.78</v>
      </c>
      <c r="Q96" t="n">
        <v>41.32</v>
      </c>
      <c r="R96" t="n">
        <v>22.8</v>
      </c>
      <c r="S96" t="n">
        <v>-3.26</v>
      </c>
      <c r="T96" t="inlineStr">
        <is>
          <t>-</t>
        </is>
      </c>
      <c r="U96" t="inlineStr">
        <is>
          <t>-</t>
        </is>
      </c>
      <c r="V96" t="inlineStr">
        <is>
          <t>-</t>
        </is>
      </c>
    </row>
    <row r="97">
      <c r="A97" s="5" t="inlineStr">
        <is>
          <t>Op.Cashflow Wachstum 5J in %</t>
        </is>
      </c>
      <c r="B97" s="5" t="inlineStr">
        <is>
          <t>Op.Cashflow Wachstum 5Y in %</t>
        </is>
      </c>
      <c r="C97" t="n">
        <v>-849.45</v>
      </c>
      <c r="D97" t="n">
        <v>-898.67</v>
      </c>
      <c r="E97" t="n">
        <v>-877.66</v>
      </c>
      <c r="F97" t="n">
        <v>9.630000000000001</v>
      </c>
      <c r="G97" t="n">
        <v>8.41</v>
      </c>
      <c r="H97" t="n">
        <v>27.55</v>
      </c>
      <c r="I97" t="n">
        <v>34.07</v>
      </c>
      <c r="J97" t="n">
        <v>19.71</v>
      </c>
      <c r="K97" t="n">
        <v>25.82</v>
      </c>
      <c r="L97" t="n">
        <v>32.48</v>
      </c>
      <c r="M97" t="n">
        <v>-1.68</v>
      </c>
      <c r="N97" t="n">
        <v>3.83</v>
      </c>
      <c r="O97" t="n">
        <v>28.07</v>
      </c>
      <c r="P97" t="n">
        <v>17.16</v>
      </c>
      <c r="Q97" t="n">
        <v>12.16</v>
      </c>
      <c r="R97" t="inlineStr">
        <is>
          <t>-</t>
        </is>
      </c>
      <c r="S97" t="inlineStr">
        <is>
          <t>-</t>
        </is>
      </c>
      <c r="T97" t="inlineStr">
        <is>
          <t>-</t>
        </is>
      </c>
      <c r="U97" t="inlineStr">
        <is>
          <t>-</t>
        </is>
      </c>
      <c r="V97" t="inlineStr">
        <is>
          <t>-</t>
        </is>
      </c>
    </row>
    <row r="98">
      <c r="A98" s="5" t="inlineStr">
        <is>
          <t>Op.Cashflow Wachstum 10J in %</t>
        </is>
      </c>
      <c r="B98" s="5" t="inlineStr">
        <is>
          <t>Op.Cashflow Wachstum 10Y in %</t>
        </is>
      </c>
      <c r="C98" t="n">
        <v>-410.95</v>
      </c>
      <c r="D98" t="n">
        <v>-432.3</v>
      </c>
      <c r="E98" t="n">
        <v>-428.97</v>
      </c>
      <c r="F98" t="n">
        <v>17.73</v>
      </c>
      <c r="G98" t="n">
        <v>20.45</v>
      </c>
      <c r="H98" t="n">
        <v>12.94</v>
      </c>
      <c r="I98" t="n">
        <v>18.95</v>
      </c>
      <c r="J98" t="n">
        <v>23.89</v>
      </c>
      <c r="K98" t="n">
        <v>21.49</v>
      </c>
      <c r="L98" t="n">
        <v>22.32</v>
      </c>
      <c r="M98" t="inlineStr">
        <is>
          <t>-</t>
        </is>
      </c>
      <c r="N98" t="inlineStr">
        <is>
          <t>-</t>
        </is>
      </c>
      <c r="O98" t="inlineStr">
        <is>
          <t>-</t>
        </is>
      </c>
      <c r="P98" t="inlineStr">
        <is>
          <t>-</t>
        </is>
      </c>
      <c r="Q98" t="inlineStr">
        <is>
          <t>-</t>
        </is>
      </c>
      <c r="R98" t="inlineStr">
        <is>
          <t>-</t>
        </is>
      </c>
      <c r="S98" t="inlineStr">
        <is>
          <t>-</t>
        </is>
      </c>
      <c r="T98" t="inlineStr">
        <is>
          <t>-</t>
        </is>
      </c>
      <c r="U98" t="inlineStr">
        <is>
          <t>-</t>
        </is>
      </c>
      <c r="V98" t="inlineStr">
        <is>
          <t>-</t>
        </is>
      </c>
    </row>
    <row r="99">
      <c r="A99" s="5" t="inlineStr">
        <is>
          <t>Working Capital in Mio</t>
        </is>
      </c>
      <c r="B99" s="5" t="inlineStr">
        <is>
          <t>Working Capital in M</t>
        </is>
      </c>
      <c r="C99" t="n">
        <v>668</v>
      </c>
      <c r="D99" t="n">
        <v>782.2</v>
      </c>
      <c r="E99" t="n">
        <v>761.9</v>
      </c>
      <c r="F99" t="n">
        <v>735</v>
      </c>
      <c r="G99" t="n">
        <v>692</v>
      </c>
      <c r="H99" t="n">
        <v>591.4</v>
      </c>
      <c r="I99" t="n">
        <v>525.6</v>
      </c>
      <c r="J99" t="n">
        <v>366.1</v>
      </c>
      <c r="K99" t="n">
        <v>321.9</v>
      </c>
      <c r="L99" t="n">
        <v>314.2</v>
      </c>
      <c r="M99" t="n">
        <v>278.2</v>
      </c>
      <c r="N99" t="n">
        <v>399.8</v>
      </c>
      <c r="O99" t="n">
        <v>387.3</v>
      </c>
      <c r="P99" t="n">
        <v>346.6</v>
      </c>
      <c r="Q99" t="n">
        <v>324</v>
      </c>
      <c r="R99" t="n">
        <v>721.9</v>
      </c>
      <c r="S99" t="n">
        <v>595.6</v>
      </c>
      <c r="T99" t="n">
        <v>550.8</v>
      </c>
      <c r="U99" t="n">
        <v>516.9</v>
      </c>
      <c r="V99" t="n">
        <v>460.5</v>
      </c>
      <c r="W99" t="n">
        <v>465.6</v>
      </c>
    </row>
  </sheetData>
  <pageMargins bottom="1" footer="0.5" header="0.5" left="0.75" right="0.75" top="1"/>
</worksheet>
</file>

<file path=xl/worksheets/sheet39.xml><?xml version="1.0" encoding="utf-8"?>
<worksheet xmlns="http://schemas.openxmlformats.org/spreadsheetml/2006/main">
  <sheetPr>
    <outlinePr summaryBelow="1" summaryRight="1"/>
    <pageSetUpPr/>
  </sheetPr>
  <dimension ref="A1:S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20"/>
    <col customWidth="1" max="14" min="14" width="10"/>
    <col customWidth="1" max="15" min="15" width="10"/>
    <col customWidth="1" max="16" min="16" width="10"/>
    <col customWidth="1" max="17" min="17" width="20"/>
    <col customWidth="1" max="18" min="18" width="10"/>
    <col customWidth="1" max="19" min="19" width="10"/>
  </cols>
  <sheetData>
    <row r="1">
      <c r="A1" s="1" t="inlineStr">
        <is>
          <t xml:space="preserve">KWS SAAT </t>
        </is>
      </c>
      <c r="B1" s="2" t="inlineStr">
        <is>
          <t>WKN: 707400  ISIN: DE0007074007  Symbol:KWS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1856</t>
        </is>
      </c>
      <c r="C4" s="5" t="inlineStr">
        <is>
          <t>Telefon / Phone</t>
        </is>
      </c>
      <c r="D4" s="5" t="inlineStr"/>
      <c r="E4" t="inlineStr">
        <is>
          <t>+49-5561-311-0</t>
        </is>
      </c>
      <c r="G4" t="inlineStr">
        <is>
          <t>25.02.2020</t>
        </is>
      </c>
      <c r="H4" t="inlineStr">
        <is>
          <t>Score Half Year</t>
        </is>
      </c>
      <c r="J4" t="inlineStr">
        <is>
          <t>Familien Büchting, Arend Oetker</t>
        </is>
      </c>
      <c r="L4" t="inlineStr">
        <is>
          <t>54,40%</t>
        </is>
      </c>
    </row>
    <row r="5">
      <c r="A5" s="5" t="inlineStr">
        <is>
          <t>Ticker</t>
        </is>
      </c>
      <c r="B5" t="inlineStr">
        <is>
          <t>KWS</t>
        </is>
      </c>
      <c r="C5" s="5" t="inlineStr">
        <is>
          <t>Fax</t>
        </is>
      </c>
      <c r="D5" s="5" t="inlineStr"/>
      <c r="E5" t="inlineStr">
        <is>
          <t>+49-5561-311-322</t>
        </is>
      </c>
      <c r="G5" t="inlineStr">
        <is>
          <t>19.05.2020</t>
        </is>
      </c>
      <c r="H5" t="inlineStr">
        <is>
          <t>Q3 Earnings</t>
        </is>
      </c>
      <c r="J5" t="inlineStr">
        <is>
          <t>Tessner Beteiligungs GmbH</t>
        </is>
      </c>
      <c r="L5" t="inlineStr">
        <is>
          <t>15,40%</t>
        </is>
      </c>
    </row>
    <row r="6">
      <c r="A6" s="5" t="inlineStr">
        <is>
          <t>Gelistet Seit / Listed Since</t>
        </is>
      </c>
      <c r="B6" t="inlineStr">
        <is>
          <t>12.07.1993</t>
        </is>
      </c>
      <c r="C6" s="5" t="inlineStr">
        <is>
          <t>Internet</t>
        </is>
      </c>
      <c r="D6" s="5" t="inlineStr"/>
      <c r="E6" t="inlineStr">
        <is>
          <t>http://www.kws.de</t>
        </is>
      </c>
      <c r="G6" t="inlineStr">
        <is>
          <t>23.10.2020</t>
        </is>
      </c>
      <c r="H6" t="inlineStr">
        <is>
          <t>Publication Of Annual Report</t>
        </is>
      </c>
      <c r="J6" t="inlineStr">
        <is>
          <t>Freefloat</t>
        </is>
      </c>
      <c r="L6" t="inlineStr">
        <is>
          <t>30,20%</t>
        </is>
      </c>
    </row>
    <row r="7">
      <c r="A7" s="5" t="inlineStr">
        <is>
          <t>Nominalwert / Nominal Value</t>
        </is>
      </c>
      <c r="B7" t="inlineStr">
        <is>
          <t>-</t>
        </is>
      </c>
      <c r="C7" s="5" t="inlineStr">
        <is>
          <t>E-Mail</t>
        </is>
      </c>
      <c r="D7" s="5" t="inlineStr"/>
      <c r="E7" t="inlineStr">
        <is>
          <t>webmaster@kws.com</t>
        </is>
      </c>
      <c r="G7" t="inlineStr">
        <is>
          <t>24.11.2020</t>
        </is>
      </c>
      <c r="H7" t="inlineStr">
        <is>
          <t>Result Q1</t>
        </is>
      </c>
    </row>
    <row r="8">
      <c r="A8" s="5" t="inlineStr">
        <is>
          <t>Land / Country</t>
        </is>
      </c>
      <c r="B8" t="inlineStr">
        <is>
          <t>Deutschland</t>
        </is>
      </c>
      <c r="C8" s="5" t="inlineStr">
        <is>
          <t>Inv. Relations Telefon / Phone</t>
        </is>
      </c>
      <c r="D8" s="5" t="inlineStr"/>
      <c r="E8" t="inlineStr">
        <is>
          <t>+49-5561-311-968</t>
        </is>
      </c>
      <c r="G8" t="inlineStr">
        <is>
          <t>16.12.2020</t>
        </is>
      </c>
      <c r="H8" t="inlineStr">
        <is>
          <t>Annual General Meeting</t>
        </is>
      </c>
    </row>
    <row r="9">
      <c r="A9" s="5" t="inlineStr">
        <is>
          <t>Währung / Currency</t>
        </is>
      </c>
      <c r="B9" t="inlineStr">
        <is>
          <t>EUR</t>
        </is>
      </c>
      <c r="C9" s="5" t="inlineStr">
        <is>
          <t>Inv. Relations E-Mail</t>
        </is>
      </c>
      <c r="D9" s="5" t="inlineStr"/>
      <c r="E9" t="inlineStr">
        <is>
          <t>investor.relations@kws.com</t>
        </is>
      </c>
    </row>
    <row r="10">
      <c r="A10" s="5" t="inlineStr">
        <is>
          <t>Branche / Industry</t>
        </is>
      </c>
      <c r="B10" t="inlineStr">
        <is>
          <t>Diversified</t>
        </is>
      </c>
      <c r="C10" s="5" t="inlineStr">
        <is>
          <t>Kontaktperson / Contact Person</t>
        </is>
      </c>
      <c r="D10" s="5" t="inlineStr"/>
      <c r="E10" t="inlineStr">
        <is>
          <t>Peter Vogt</t>
        </is>
      </c>
    </row>
    <row r="11">
      <c r="A11" s="5" t="inlineStr">
        <is>
          <t>Sektor / Sector</t>
        </is>
      </c>
      <c r="B11" t="inlineStr">
        <is>
          <t>Industry</t>
        </is>
      </c>
    </row>
    <row r="12">
      <c r="A12" s="5" t="inlineStr">
        <is>
          <t>Typ / Genre</t>
        </is>
      </c>
      <c r="B12" t="inlineStr">
        <is>
          <t>Inhaber-Stammaktie</t>
        </is>
      </c>
    </row>
    <row r="13">
      <c r="A13" s="5" t="inlineStr">
        <is>
          <t>Adresse / Address</t>
        </is>
      </c>
      <c r="B13" t="inlineStr">
        <is>
          <t>KWS Saat SE &amp; Co. KGaAGrimsehlstr. 31  D-37555 Einbeck</t>
        </is>
      </c>
    </row>
    <row r="14">
      <c r="A14" s="5" t="inlineStr">
        <is>
          <t>Management</t>
        </is>
      </c>
      <c r="B14" t="inlineStr">
        <is>
          <t>Dr. Hagen Duenbostel, Dr. Léon Broers, Peter Hofmann, Eva Kienle, Dr. Felix Büchting</t>
        </is>
      </c>
    </row>
    <row r="15">
      <c r="A15" s="5" t="inlineStr">
        <is>
          <t>Aufsichtsrat / Board</t>
        </is>
      </c>
      <c r="B15" t="inlineStr">
        <is>
          <t>Dr. Andreas J. Büchting, Dr. Marie Theres Schnell, Victor W. Balli, Jürgen Bolduan, Cathrina Claas-Mühlhäuser, Christine Coenen, Dr. Arend Oetker</t>
        </is>
      </c>
    </row>
    <row r="16">
      <c r="A16" s="5" t="inlineStr">
        <is>
          <t>Beschreibung</t>
        </is>
      </c>
      <c r="B16" t="inlineStr">
        <is>
          <t>KWS Saat SE &amp; Co. KGaA ist ein international tätiges Saatgutunternehmen. Die Gesellschaft züchtet mit konventionellen und biotechnologischen Methoden Pflanzensorten der landwirtschaftlichen Nutzpflanzen für die gemäßigte Klimazone. Des Weiteren werden widerstandfähigere Sorten entwickelt, die eine umweltverträglichere Agrarproduktion ermöglichen. Die Züchtungsarbeiten beziehen sich auf die Kulturarten Zuckerrüben, Mais, Getreide, Winterraps, Sorghum, Sommerölfrüchte, Zwischenfrüchte, Energiepflanzen, Öko-Saatgut sowie Kartoffeln. Das Saatgut ist dabei auf die Anforderungen der Landwirte abgestimmt. In mehr als 70 Ländern der Welt ist die KWS SAAT AG mit Tochter- und Beteiligungsgesellschaften, Versuchsstationen und Vermehrungsflächen präsent. Zu den Grundpfeilern der Gesellschaft zählen zum einen nachhaltig hohe Aufwendungen für Forschung und Züchtung, um Kunden eine hohe Saatgutqualität sowie leistungsstarke Sorten anbieten zu können, zum anderen die Eigenständigkeit als Saatgut-Spezialist. Hinzu kommt die intensive Pflege von Beziehungen zu Landwirten und Partnern. Copyright 2014 FINANCE BASE AG</t>
        </is>
      </c>
    </row>
    <row r="17">
      <c r="A17" s="5" t="inlineStr">
        <is>
          <t>Profile</t>
        </is>
      </c>
      <c r="B17" t="inlineStr">
        <is>
          <t>KWS Saat SE &amp; Co. KGaA is an international seed companies. The company breeds with conventional and biotechnological methods plant varieties of agricultural crops for the temperate climate zone. Furthermore, to develop more resistant varieties that enable more environmentally sound agricultural production. The breeding activities are related to the types of crops sugar beets, corn, cereals, oilseed rape, sorghum, summer oil crops, cover crops, energy crops, organic seed and potatoes. The seed is tailored to the needs of farmers. In more than 70 countries around the world, KWS SAAT AG with subsidiaries and affiliated companies, research stations and propagation areas is present. The cornerstones of the company to include a sustained high expenses for research and breeding to offer a high quality seed varieties and powerful to customers, on the other hand, the independence as a seed specialist. In addition, the intensive care comes from relationships with farmers and partners.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row>
    <row r="19">
      <c r="A19" s="5" t="inlineStr">
        <is>
          <t>Bilanz in Mio.  EUR per  30.06</t>
        </is>
      </c>
      <c r="B19" s="5" t="inlineStr">
        <is>
          <t>Balance Sheet in M  EUR per  30.06</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row>
    <row r="20">
      <c r="A20" s="5" t="inlineStr">
        <is>
          <t>Umsatz</t>
        </is>
      </c>
      <c r="B20" s="5" t="inlineStr">
        <is>
          <t>Revenue</t>
        </is>
      </c>
      <c r="C20" t="n">
        <v>1113</v>
      </c>
      <c r="D20" t="n">
        <v>1068</v>
      </c>
      <c r="E20" t="n">
        <v>1075</v>
      </c>
      <c r="F20" t="n">
        <v>1037</v>
      </c>
      <c r="G20" t="n">
        <v>986</v>
      </c>
      <c r="H20" t="n">
        <v>1178</v>
      </c>
      <c r="I20" t="n">
        <v>1147</v>
      </c>
      <c r="J20" t="n">
        <v>986.3</v>
      </c>
      <c r="K20" t="n">
        <v>855.4</v>
      </c>
      <c r="L20" t="n">
        <v>754.2</v>
      </c>
      <c r="M20" t="n">
        <v>717.2</v>
      </c>
      <c r="N20" t="n">
        <v>599.1</v>
      </c>
      <c r="O20" t="n">
        <v>537.9</v>
      </c>
      <c r="P20" t="n">
        <v>505</v>
      </c>
      <c r="Q20" t="n">
        <v>495.3</v>
      </c>
      <c r="R20" t="n">
        <v>444.5</v>
      </c>
      <c r="S20" t="n">
        <v>424.3</v>
      </c>
    </row>
    <row r="21">
      <c r="A21" s="5" t="inlineStr">
        <is>
          <t>Bruttoergebnis vom Umsatz</t>
        </is>
      </c>
      <c r="B21" s="5" t="inlineStr">
        <is>
          <t>Gross Profit</t>
        </is>
      </c>
      <c r="C21" t="n">
        <v>654.8</v>
      </c>
      <c r="D21" t="n">
        <v>621.9</v>
      </c>
      <c r="E21" t="n">
        <v>581.3</v>
      </c>
      <c r="F21" t="n">
        <v>555.9</v>
      </c>
      <c r="G21" t="n">
        <v>532.5</v>
      </c>
      <c r="H21" t="n">
        <v>563.5</v>
      </c>
      <c r="I21" t="n">
        <v>539.8</v>
      </c>
      <c r="J21" t="n">
        <v>465</v>
      </c>
      <c r="K21" t="n">
        <v>422</v>
      </c>
      <c r="L21" t="n">
        <v>348</v>
      </c>
      <c r="M21" t="n">
        <v>336.1</v>
      </c>
      <c r="N21" t="n">
        <v>293.7</v>
      </c>
      <c r="O21" t="n">
        <v>198.8</v>
      </c>
      <c r="P21" t="n">
        <v>177.3</v>
      </c>
      <c r="Q21" t="n">
        <v>183</v>
      </c>
      <c r="R21" t="n">
        <v>164.5</v>
      </c>
      <c r="S21" t="n">
        <v>151.3</v>
      </c>
    </row>
    <row r="22">
      <c r="A22" s="5" t="inlineStr">
        <is>
          <t>Operatives Ergebnis (EBIT)</t>
        </is>
      </c>
      <c r="B22" s="5" t="inlineStr">
        <is>
          <t>EBIT Earning Before Interest &amp; Tax</t>
        </is>
      </c>
      <c r="C22" t="n">
        <v>150</v>
      </c>
      <c r="D22" t="n">
        <v>132.6</v>
      </c>
      <c r="E22" t="n">
        <v>131.6</v>
      </c>
      <c r="F22" t="n">
        <v>112.8</v>
      </c>
      <c r="G22" t="n">
        <v>113.4</v>
      </c>
      <c r="H22" t="n">
        <v>138.4</v>
      </c>
      <c r="I22" t="n">
        <v>150.7</v>
      </c>
      <c r="J22" t="n">
        <v>140.9</v>
      </c>
      <c r="K22" t="n">
        <v>116.6</v>
      </c>
      <c r="L22" t="n">
        <v>82.40000000000001</v>
      </c>
      <c r="M22" t="n">
        <v>77.90000000000001</v>
      </c>
      <c r="N22" t="n">
        <v>70.09999999999999</v>
      </c>
      <c r="O22" t="n">
        <v>63.9</v>
      </c>
      <c r="P22" t="n">
        <v>46.7</v>
      </c>
      <c r="Q22" t="n">
        <v>56.3</v>
      </c>
      <c r="R22" t="n">
        <v>52.3</v>
      </c>
      <c r="S22" t="n">
        <v>50</v>
      </c>
    </row>
    <row r="23">
      <c r="A23" s="5" t="inlineStr">
        <is>
          <t>Finanzergebnis</t>
        </is>
      </c>
      <c r="B23" s="5" t="inlineStr">
        <is>
          <t>Financial Result</t>
        </is>
      </c>
      <c r="C23" t="n">
        <v>-5.5</v>
      </c>
      <c r="D23" t="n">
        <v>5.4</v>
      </c>
      <c r="E23" t="n">
        <v>16.6</v>
      </c>
      <c r="F23" t="n">
        <v>14.7</v>
      </c>
      <c r="G23" t="n">
        <v>16.7</v>
      </c>
      <c r="H23" t="n">
        <v>-12.5</v>
      </c>
      <c r="I23" t="n">
        <v>-10.3</v>
      </c>
      <c r="J23" t="n">
        <v>-5.2</v>
      </c>
      <c r="K23" t="n">
        <v>-6.9</v>
      </c>
      <c r="L23" t="n">
        <v>-4.9</v>
      </c>
      <c r="M23" t="n">
        <v>-2.7</v>
      </c>
      <c r="N23" t="n">
        <v>5.3</v>
      </c>
      <c r="O23" t="n">
        <v>-6.1</v>
      </c>
      <c r="P23" t="n">
        <v>-2.6</v>
      </c>
      <c r="Q23" t="n">
        <v>-4.9</v>
      </c>
      <c r="R23" t="n">
        <v>-4.2</v>
      </c>
      <c r="S23" t="n">
        <v>0.9</v>
      </c>
    </row>
    <row r="24">
      <c r="A24" s="5" t="inlineStr">
        <is>
          <t>Ergebnis vor Steuer (EBT)</t>
        </is>
      </c>
      <c r="B24" s="5" t="inlineStr">
        <is>
          <t>EBT Earning Before Tax</t>
        </is>
      </c>
      <c r="C24" t="n">
        <v>144.5</v>
      </c>
      <c r="D24" t="n">
        <v>138</v>
      </c>
      <c r="E24" t="n">
        <v>148.2</v>
      </c>
      <c r="F24" t="n">
        <v>127.5</v>
      </c>
      <c r="G24" t="n">
        <v>130.1</v>
      </c>
      <c r="H24" t="n">
        <v>125.9</v>
      </c>
      <c r="I24" t="n">
        <v>140.4</v>
      </c>
      <c r="J24" t="n">
        <v>135.7</v>
      </c>
      <c r="K24" t="n">
        <v>109.7</v>
      </c>
      <c r="L24" t="n">
        <v>77.5</v>
      </c>
      <c r="M24" t="n">
        <v>75.2</v>
      </c>
      <c r="N24" t="n">
        <v>75.40000000000001</v>
      </c>
      <c r="O24" t="n">
        <v>57.8</v>
      </c>
      <c r="P24" t="n">
        <v>44.1</v>
      </c>
      <c r="Q24" t="n">
        <v>51.4</v>
      </c>
      <c r="R24" t="n">
        <v>48.1</v>
      </c>
      <c r="S24" t="n">
        <v>50.9</v>
      </c>
    </row>
    <row r="25">
      <c r="A25" s="5" t="inlineStr">
        <is>
          <t>Steuern auf Einkommen und Ertrag</t>
        </is>
      </c>
      <c r="B25" s="5" t="inlineStr">
        <is>
          <t>Taxes on income and earnings</t>
        </is>
      </c>
      <c r="C25" t="n">
        <v>40.4</v>
      </c>
      <c r="D25" t="n">
        <v>38.3</v>
      </c>
      <c r="E25" t="n">
        <v>50.5</v>
      </c>
      <c r="F25" t="n">
        <v>42.3</v>
      </c>
      <c r="G25" t="n">
        <v>46.1</v>
      </c>
      <c r="H25" t="n">
        <v>45.6</v>
      </c>
      <c r="I25" t="n">
        <v>49.1</v>
      </c>
      <c r="J25" t="n">
        <v>41.3</v>
      </c>
      <c r="K25" t="n">
        <v>36.7</v>
      </c>
      <c r="L25" t="n">
        <v>26</v>
      </c>
      <c r="M25" t="n">
        <v>25.1</v>
      </c>
      <c r="N25" t="n">
        <v>20.8</v>
      </c>
      <c r="O25" t="n">
        <v>19.7</v>
      </c>
      <c r="P25" t="n">
        <v>15.8</v>
      </c>
      <c r="Q25" t="n">
        <v>16.6</v>
      </c>
      <c r="R25" t="n">
        <v>18.4</v>
      </c>
      <c r="S25" t="n">
        <v>22</v>
      </c>
    </row>
    <row r="26">
      <c r="A26" s="5" t="inlineStr">
        <is>
          <t>Ergebnis nach Steuer</t>
        </is>
      </c>
      <c r="B26" s="5" t="inlineStr">
        <is>
          <t>Earnings after tax</t>
        </is>
      </c>
      <c r="C26" t="n">
        <v>104</v>
      </c>
      <c r="D26" t="n">
        <v>99.7</v>
      </c>
      <c r="E26" t="n">
        <v>97.7</v>
      </c>
      <c r="F26" t="n">
        <v>85.3</v>
      </c>
      <c r="G26" t="n">
        <v>84</v>
      </c>
      <c r="H26" t="n">
        <v>80.3</v>
      </c>
      <c r="I26" t="n">
        <v>91.2</v>
      </c>
      <c r="J26" t="n">
        <v>94.40000000000001</v>
      </c>
      <c r="K26" t="n">
        <v>72.90000000000001</v>
      </c>
      <c r="L26" t="n">
        <v>51.5</v>
      </c>
      <c r="M26" t="n">
        <v>50.1</v>
      </c>
      <c r="N26" t="n">
        <v>54.6</v>
      </c>
      <c r="O26" t="n">
        <v>38.2</v>
      </c>
      <c r="P26" t="n">
        <v>28.4</v>
      </c>
      <c r="Q26" t="n">
        <v>34.8</v>
      </c>
      <c r="R26" t="n">
        <v>29.8</v>
      </c>
      <c r="S26" t="n">
        <v>28.9</v>
      </c>
    </row>
    <row r="27">
      <c r="A27" s="5" t="inlineStr">
        <is>
          <t>Minderheitenanteil</t>
        </is>
      </c>
      <c r="B27" s="5" t="inlineStr">
        <is>
          <t>Minority Share</t>
        </is>
      </c>
      <c r="C27" t="inlineStr">
        <is>
          <t>-</t>
        </is>
      </c>
      <c r="D27" t="inlineStr">
        <is>
          <t>-</t>
        </is>
      </c>
      <c r="E27" t="inlineStr">
        <is>
          <t>-</t>
        </is>
      </c>
      <c r="F27" t="inlineStr">
        <is>
          <t>-</t>
        </is>
      </c>
      <c r="G27" t="inlineStr">
        <is>
          <t>-</t>
        </is>
      </c>
      <c r="H27" t="n">
        <v>-3.2</v>
      </c>
      <c r="I27" t="n">
        <v>-3.4</v>
      </c>
      <c r="J27" t="n">
        <v>-2.8</v>
      </c>
      <c r="K27" t="n">
        <v>-2.7</v>
      </c>
      <c r="L27" t="n">
        <v>-2</v>
      </c>
      <c r="M27" t="n">
        <v>-4</v>
      </c>
      <c r="N27" t="n">
        <v>-3.5</v>
      </c>
      <c r="O27" t="n">
        <v>-1.1</v>
      </c>
      <c r="P27" t="n">
        <v>-0.9</v>
      </c>
      <c r="Q27" t="n">
        <v>-1.2</v>
      </c>
      <c r="R27" t="n">
        <v>-1.6</v>
      </c>
      <c r="S27" t="n">
        <v>-0.8</v>
      </c>
    </row>
    <row r="28">
      <c r="A28" s="5" t="inlineStr">
        <is>
          <t>Jahresüberschuss/-fehlbetrag</t>
        </is>
      </c>
      <c r="B28" s="5" t="inlineStr">
        <is>
          <t>Net Profit</t>
        </is>
      </c>
      <c r="C28" t="n">
        <v>104</v>
      </c>
      <c r="D28" t="n">
        <v>99.7</v>
      </c>
      <c r="E28" t="n">
        <v>97.7</v>
      </c>
      <c r="F28" t="n">
        <v>85.3</v>
      </c>
      <c r="G28" t="n">
        <v>84</v>
      </c>
      <c r="H28" t="n">
        <v>77.09999999999999</v>
      </c>
      <c r="I28" t="n">
        <v>87.90000000000001</v>
      </c>
      <c r="J28" t="n">
        <v>91.59999999999999</v>
      </c>
      <c r="K28" t="n">
        <v>70.3</v>
      </c>
      <c r="L28" t="n">
        <v>49.6</v>
      </c>
      <c r="M28" t="n">
        <v>46.1</v>
      </c>
      <c r="N28" t="n">
        <v>51.1</v>
      </c>
      <c r="O28" t="n">
        <v>37</v>
      </c>
      <c r="P28" t="n">
        <v>27.4</v>
      </c>
      <c r="Q28" t="n">
        <v>33.6</v>
      </c>
      <c r="R28" t="n">
        <v>28.2</v>
      </c>
      <c r="S28" t="n">
        <v>28.1</v>
      </c>
    </row>
    <row r="29">
      <c r="A29" s="5" t="inlineStr">
        <is>
          <t>Summe Umlaufvermögen</t>
        </is>
      </c>
      <c r="B29" s="5" t="inlineStr">
        <is>
          <t>Current Assets</t>
        </is>
      </c>
      <c r="C29" t="n">
        <v>1347</v>
      </c>
      <c r="D29" t="n">
        <v>826.4</v>
      </c>
      <c r="E29" t="n">
        <v>815</v>
      </c>
      <c r="F29" t="n">
        <v>768.7</v>
      </c>
      <c r="G29" t="n">
        <v>704.2</v>
      </c>
      <c r="H29" t="n">
        <v>786.1</v>
      </c>
      <c r="I29" t="n">
        <v>771.2</v>
      </c>
      <c r="J29" t="n">
        <v>682</v>
      </c>
      <c r="K29" t="n">
        <v>577.6</v>
      </c>
      <c r="L29" t="n">
        <v>550.2</v>
      </c>
      <c r="M29" t="n">
        <v>500.8</v>
      </c>
      <c r="N29" t="n">
        <v>450</v>
      </c>
      <c r="O29" t="n">
        <v>397</v>
      </c>
      <c r="P29" t="n">
        <v>373.3</v>
      </c>
      <c r="Q29" t="n">
        <v>374.1</v>
      </c>
      <c r="R29" t="n">
        <v>315.2</v>
      </c>
      <c r="S29" t="n">
        <v>304</v>
      </c>
    </row>
    <row r="30">
      <c r="A30" s="5" t="inlineStr">
        <is>
          <t>Summe Anlagevermögen</t>
        </is>
      </c>
      <c r="B30" s="5" t="inlineStr">
        <is>
          <t>Fixed Assets</t>
        </is>
      </c>
      <c r="C30" t="n">
        <v>704.8</v>
      </c>
      <c r="D30" t="n">
        <v>642.1</v>
      </c>
      <c r="E30" t="n">
        <v>633.7</v>
      </c>
      <c r="F30" t="n">
        <v>626.9</v>
      </c>
      <c r="G30" t="n">
        <v>597</v>
      </c>
      <c r="H30" t="n">
        <v>428.6</v>
      </c>
      <c r="I30" t="n">
        <v>405</v>
      </c>
      <c r="J30" t="n">
        <v>384.3</v>
      </c>
      <c r="K30" t="n">
        <v>295.3</v>
      </c>
      <c r="L30" t="n">
        <v>281.1</v>
      </c>
      <c r="M30" t="n">
        <v>238.3</v>
      </c>
      <c r="N30" t="n">
        <v>204.2</v>
      </c>
      <c r="O30" t="n">
        <v>196.5</v>
      </c>
      <c r="P30" t="n">
        <v>188.6</v>
      </c>
      <c r="Q30" t="n">
        <v>185.5</v>
      </c>
      <c r="R30" t="n">
        <v>169.2</v>
      </c>
      <c r="S30" t="n">
        <v>120.7</v>
      </c>
    </row>
    <row r="31">
      <c r="A31" s="5" t="inlineStr">
        <is>
          <t>Summe Aktiva</t>
        </is>
      </c>
      <c r="B31" s="5" t="inlineStr">
        <is>
          <t>Total Assets</t>
        </is>
      </c>
      <c r="C31" t="n">
        <v>2115</v>
      </c>
      <c r="D31" t="n">
        <v>1518</v>
      </c>
      <c r="E31" t="n">
        <v>1495</v>
      </c>
      <c r="F31" t="n">
        <v>1437</v>
      </c>
      <c r="G31" t="n">
        <v>1356</v>
      </c>
      <c r="H31" t="n">
        <v>1263</v>
      </c>
      <c r="I31" t="n">
        <v>1213</v>
      </c>
      <c r="J31" t="n">
        <v>1092</v>
      </c>
      <c r="K31" t="n">
        <v>902</v>
      </c>
      <c r="L31" t="n">
        <v>857.4</v>
      </c>
      <c r="M31" t="n">
        <v>756</v>
      </c>
      <c r="N31" t="n">
        <v>671.1</v>
      </c>
      <c r="O31" t="n">
        <v>609.8</v>
      </c>
      <c r="P31" t="n">
        <v>577</v>
      </c>
      <c r="Q31" t="n">
        <v>572.4</v>
      </c>
      <c r="R31" t="n">
        <v>494.4</v>
      </c>
      <c r="S31" t="n">
        <v>431</v>
      </c>
    </row>
    <row r="32">
      <c r="A32" s="5" t="inlineStr">
        <is>
          <t>Summe kurzfristiges Fremdkapital</t>
        </is>
      </c>
      <c r="B32" s="5" t="inlineStr">
        <is>
          <t>Short-Term Debt</t>
        </is>
      </c>
      <c r="C32" t="n">
        <v>785.3</v>
      </c>
      <c r="D32" t="n">
        <v>301.6</v>
      </c>
      <c r="E32" t="n">
        <v>299.3</v>
      </c>
      <c r="F32" t="n">
        <v>275</v>
      </c>
      <c r="G32" t="n">
        <v>281.9</v>
      </c>
      <c r="H32" t="n">
        <v>370.9</v>
      </c>
      <c r="I32" t="n">
        <v>339.7</v>
      </c>
      <c r="J32" t="n">
        <v>327.7</v>
      </c>
      <c r="K32" t="n">
        <v>253</v>
      </c>
      <c r="L32" t="n">
        <v>250.3</v>
      </c>
      <c r="M32" t="n">
        <v>222.7</v>
      </c>
      <c r="N32" t="n">
        <v>182.5</v>
      </c>
      <c r="O32" t="n">
        <v>156.9</v>
      </c>
      <c r="P32" t="n">
        <v>145.1</v>
      </c>
      <c r="Q32" t="n">
        <v>150.7</v>
      </c>
      <c r="R32" t="n">
        <v>104.9</v>
      </c>
      <c r="S32" t="inlineStr">
        <is>
          <t>-</t>
        </is>
      </c>
    </row>
    <row r="33">
      <c r="A33" s="5" t="inlineStr">
        <is>
          <t>Summe langfristiges Fremdkapital</t>
        </is>
      </c>
      <c r="B33" s="5" t="inlineStr">
        <is>
          <t>Long-Term Debt</t>
        </is>
      </c>
      <c r="C33" t="n">
        <v>366.1</v>
      </c>
      <c r="D33" t="n">
        <v>334.3</v>
      </c>
      <c r="E33" t="n">
        <v>358.9</v>
      </c>
      <c r="F33" t="n">
        <v>393.7</v>
      </c>
      <c r="G33" t="n">
        <v>334.9</v>
      </c>
      <c r="H33" t="n">
        <v>254.2</v>
      </c>
      <c r="I33" t="n">
        <v>206.1</v>
      </c>
      <c r="J33" t="n">
        <v>161.5</v>
      </c>
      <c r="K33" t="n">
        <v>118.7</v>
      </c>
      <c r="L33" t="n">
        <v>114.1</v>
      </c>
      <c r="M33" t="n">
        <v>98.8</v>
      </c>
      <c r="N33" t="n">
        <v>90.59999999999999</v>
      </c>
      <c r="O33" t="n">
        <v>86.8</v>
      </c>
      <c r="P33" t="n">
        <v>94</v>
      </c>
      <c r="Q33" t="n">
        <v>95.09999999999999</v>
      </c>
      <c r="R33" t="n">
        <v>95.5</v>
      </c>
      <c r="S33" t="inlineStr">
        <is>
          <t>-</t>
        </is>
      </c>
    </row>
    <row r="34">
      <c r="A34" s="5" t="inlineStr">
        <is>
          <t>Summe Fremdkapital</t>
        </is>
      </c>
      <c r="B34" s="5" t="inlineStr">
        <is>
          <t>Total Liabilities</t>
        </is>
      </c>
      <c r="C34" t="n">
        <v>1151</v>
      </c>
      <c r="D34" t="n">
        <v>635.9</v>
      </c>
      <c r="E34" t="n">
        <v>658.2</v>
      </c>
      <c r="F34" t="n">
        <v>668.7</v>
      </c>
      <c r="G34" t="n">
        <v>616.8</v>
      </c>
      <c r="H34" t="n">
        <v>625.1</v>
      </c>
      <c r="I34" t="n">
        <v>545.8</v>
      </c>
      <c r="J34" t="n">
        <v>489.2</v>
      </c>
      <c r="K34" t="n">
        <v>371.7</v>
      </c>
      <c r="L34" t="n">
        <v>364.4</v>
      </c>
      <c r="M34" t="n">
        <v>321.5</v>
      </c>
      <c r="N34" t="n">
        <v>273.1</v>
      </c>
      <c r="O34" t="n">
        <v>243.7</v>
      </c>
      <c r="P34" t="n">
        <v>239.1</v>
      </c>
      <c r="Q34" t="n">
        <v>245.8</v>
      </c>
      <c r="R34" t="n">
        <v>200.4</v>
      </c>
      <c r="S34" t="n">
        <v>204.9</v>
      </c>
    </row>
    <row r="35">
      <c r="A35" s="5" t="inlineStr">
        <is>
          <t>Minderheitenanteil</t>
        </is>
      </c>
      <c r="B35" s="5" t="inlineStr">
        <is>
          <t>Minority Share</t>
        </is>
      </c>
      <c r="C35" t="n">
        <v>2.7</v>
      </c>
      <c r="D35" t="n">
        <v>2.8</v>
      </c>
      <c r="E35" t="n">
        <v>2.5</v>
      </c>
      <c r="F35" t="n">
        <v>2.4</v>
      </c>
      <c r="G35" t="n">
        <v>7.7</v>
      </c>
      <c r="H35" t="n">
        <v>8.1</v>
      </c>
      <c r="I35" t="n">
        <v>32.2</v>
      </c>
      <c r="J35" t="n">
        <v>24.5</v>
      </c>
      <c r="K35" t="n">
        <v>21</v>
      </c>
      <c r="L35" t="n">
        <v>18.8</v>
      </c>
      <c r="M35" t="n">
        <v>17.3</v>
      </c>
      <c r="N35" t="n">
        <v>20.9</v>
      </c>
      <c r="O35" t="n">
        <v>20</v>
      </c>
      <c r="P35" t="n">
        <v>18.6</v>
      </c>
      <c r="Q35" t="n">
        <v>20.7</v>
      </c>
      <c r="R35" t="n">
        <v>19.2</v>
      </c>
      <c r="S35" t="n">
        <v>12.5</v>
      </c>
    </row>
    <row r="36">
      <c r="A36" s="5" t="inlineStr">
        <is>
          <t>Summe Eigenkapital</t>
        </is>
      </c>
      <c r="B36" s="5" t="inlineStr">
        <is>
          <t>Equity</t>
        </is>
      </c>
      <c r="C36" t="n">
        <v>960.8</v>
      </c>
      <c r="D36" t="n">
        <v>879</v>
      </c>
      <c r="E36" t="n">
        <v>834.5</v>
      </c>
      <c r="F36" t="n">
        <v>765.6</v>
      </c>
      <c r="G36" t="n">
        <v>731</v>
      </c>
      <c r="H36" t="n">
        <v>629.7</v>
      </c>
      <c r="I36" t="n">
        <v>635.3</v>
      </c>
      <c r="J36" t="n">
        <v>578.6</v>
      </c>
      <c r="K36" t="n">
        <v>509.3</v>
      </c>
      <c r="L36" t="n">
        <v>474.1</v>
      </c>
      <c r="M36" t="n">
        <v>417.2</v>
      </c>
      <c r="N36" t="n">
        <v>377.1</v>
      </c>
      <c r="O36" t="n">
        <v>346.1</v>
      </c>
      <c r="P36" t="n">
        <v>319.4</v>
      </c>
      <c r="Q36" t="n">
        <v>305.9</v>
      </c>
      <c r="R36" t="n">
        <v>274.8</v>
      </c>
      <c r="S36" t="n">
        <v>213.6</v>
      </c>
    </row>
    <row r="37">
      <c r="A37" s="5" t="inlineStr">
        <is>
          <t>Summe Passiva</t>
        </is>
      </c>
      <c r="B37" s="5" t="inlineStr">
        <is>
          <t>Liabilities &amp; Shareholder Equity</t>
        </is>
      </c>
      <c r="C37" t="n">
        <v>2115</v>
      </c>
      <c r="D37" t="n">
        <v>1518</v>
      </c>
      <c r="E37" t="n">
        <v>1495</v>
      </c>
      <c r="F37" t="n">
        <v>1437</v>
      </c>
      <c r="G37" t="n">
        <v>1356</v>
      </c>
      <c r="H37" t="n">
        <v>1263</v>
      </c>
      <c r="I37" t="n">
        <v>1213</v>
      </c>
      <c r="J37" t="n">
        <v>1092</v>
      </c>
      <c r="K37" t="n">
        <v>902</v>
      </c>
      <c r="L37" t="n">
        <v>857.4</v>
      </c>
      <c r="M37" t="n">
        <v>756</v>
      </c>
      <c r="N37" t="n">
        <v>671.1</v>
      </c>
      <c r="O37" t="n">
        <v>609.8</v>
      </c>
      <c r="P37" t="n">
        <v>577</v>
      </c>
      <c r="Q37" t="n">
        <v>572.4</v>
      </c>
      <c r="R37" t="n">
        <v>494.4</v>
      </c>
      <c r="S37" t="n">
        <v>431</v>
      </c>
    </row>
    <row r="38">
      <c r="A38" s="5" t="inlineStr">
        <is>
          <t>Mio.Aktien im Umlauf</t>
        </is>
      </c>
      <c r="B38" s="5" t="inlineStr">
        <is>
          <t>Million shares outstanding</t>
        </is>
      </c>
      <c r="C38" t="n">
        <v>33</v>
      </c>
      <c r="D38" t="n">
        <v>33</v>
      </c>
      <c r="E38" t="n">
        <v>33</v>
      </c>
      <c r="F38" t="n">
        <v>33</v>
      </c>
      <c r="G38" t="n">
        <v>33</v>
      </c>
      <c r="H38" t="n">
        <v>33</v>
      </c>
      <c r="I38" t="n">
        <v>33</v>
      </c>
      <c r="J38" t="n">
        <v>33</v>
      </c>
      <c r="K38" t="n">
        <v>33</v>
      </c>
      <c r="L38" t="n">
        <v>33</v>
      </c>
      <c r="M38" t="n">
        <v>33</v>
      </c>
      <c r="N38" t="n">
        <v>33</v>
      </c>
      <c r="O38" t="n">
        <v>33</v>
      </c>
      <c r="P38" t="n">
        <v>33</v>
      </c>
      <c r="Q38" t="n">
        <v>33</v>
      </c>
      <c r="R38" t="n">
        <v>33</v>
      </c>
      <c r="S38" t="n">
        <v>33</v>
      </c>
    </row>
    <row r="39">
      <c r="A39" s="5" t="inlineStr">
        <is>
          <t>Gezeichnetes Kapital (in Mio.)</t>
        </is>
      </c>
      <c r="B39" s="5" t="inlineStr">
        <is>
          <t>Subscribed Capital in M</t>
        </is>
      </c>
      <c r="C39" t="n">
        <v>99</v>
      </c>
      <c r="D39" t="n">
        <v>99</v>
      </c>
      <c r="E39" t="n">
        <v>99</v>
      </c>
      <c r="F39" t="n">
        <v>99</v>
      </c>
      <c r="G39" t="n">
        <v>99</v>
      </c>
      <c r="H39" t="n">
        <v>99</v>
      </c>
      <c r="I39" t="n">
        <v>99</v>
      </c>
      <c r="J39" t="n">
        <v>99</v>
      </c>
      <c r="K39" t="n">
        <v>99</v>
      </c>
      <c r="L39" t="n">
        <v>99</v>
      </c>
      <c r="M39" t="n">
        <v>99</v>
      </c>
      <c r="N39" t="n">
        <v>99</v>
      </c>
      <c r="O39" t="n">
        <v>99</v>
      </c>
      <c r="P39" t="n">
        <v>99</v>
      </c>
      <c r="Q39" t="n">
        <v>85</v>
      </c>
      <c r="R39" t="n">
        <v>85</v>
      </c>
      <c r="S39" t="n">
        <v>85</v>
      </c>
    </row>
    <row r="40">
      <c r="A40" s="5" t="inlineStr">
        <is>
          <t>Ergebnis je Aktie (brutto)</t>
        </is>
      </c>
      <c r="B40" s="5" t="inlineStr">
        <is>
          <t>Earnings per share</t>
        </is>
      </c>
      <c r="C40" t="n">
        <v>4.38</v>
      </c>
      <c r="D40" t="n">
        <v>4.18</v>
      </c>
      <c r="E40" t="n">
        <v>4.49</v>
      </c>
      <c r="F40" t="n">
        <v>3.86</v>
      </c>
      <c r="G40" t="n">
        <v>3.94</v>
      </c>
      <c r="H40" t="n">
        <v>3.82</v>
      </c>
      <c r="I40" t="n">
        <v>4.25</v>
      </c>
      <c r="J40" t="n">
        <v>4.11</v>
      </c>
      <c r="K40" t="n">
        <v>3.32</v>
      </c>
      <c r="L40" t="n">
        <v>2.35</v>
      </c>
      <c r="M40" t="n">
        <v>2.28</v>
      </c>
      <c r="N40" t="n">
        <v>2.28</v>
      </c>
      <c r="O40" t="n">
        <v>1.75</v>
      </c>
      <c r="P40" t="n">
        <v>1.34</v>
      </c>
      <c r="Q40" t="n">
        <v>1.56</v>
      </c>
      <c r="R40" t="n">
        <v>1.46</v>
      </c>
      <c r="S40" t="n">
        <v>1.54</v>
      </c>
    </row>
    <row r="41">
      <c r="A41" s="5" t="inlineStr">
        <is>
          <t>Ergebnis je Aktie (unverwässert)</t>
        </is>
      </c>
      <c r="B41" s="5" t="inlineStr">
        <is>
          <t>Basic Earnings per share</t>
        </is>
      </c>
      <c r="C41" t="n">
        <v>3.15</v>
      </c>
      <c r="D41" t="n">
        <v>3.02</v>
      </c>
      <c r="E41" t="n">
        <v>2.96</v>
      </c>
      <c r="F41" t="n">
        <v>2.58</v>
      </c>
      <c r="G41" t="n">
        <v>2.51</v>
      </c>
      <c r="H41" t="n">
        <v>2.34</v>
      </c>
      <c r="I41" t="n">
        <v>2.66</v>
      </c>
      <c r="J41" t="n">
        <v>2.78</v>
      </c>
      <c r="K41" t="n">
        <v>2.13</v>
      </c>
      <c r="L41" t="n">
        <v>1.5</v>
      </c>
      <c r="M41" t="n">
        <v>1.4</v>
      </c>
      <c r="N41" t="n">
        <v>1.55</v>
      </c>
      <c r="O41" t="n">
        <v>1.12</v>
      </c>
      <c r="P41" t="n">
        <v>0.83</v>
      </c>
      <c r="Q41" t="n">
        <v>1.02</v>
      </c>
      <c r="R41" t="n">
        <v>0.85</v>
      </c>
      <c r="S41" t="n">
        <v>0.8</v>
      </c>
    </row>
    <row r="42">
      <c r="A42" s="5" t="inlineStr">
        <is>
          <t>Ergebnis je Aktie (verwässert)</t>
        </is>
      </c>
      <c r="B42" s="5" t="inlineStr">
        <is>
          <t>Diluted Earnings per share</t>
        </is>
      </c>
      <c r="C42" t="n">
        <v>3.15</v>
      </c>
      <c r="D42" t="n">
        <v>3.02</v>
      </c>
      <c r="E42" t="n">
        <v>2.96</v>
      </c>
      <c r="F42" t="n">
        <v>2.58</v>
      </c>
      <c r="G42" t="n">
        <v>2.51</v>
      </c>
      <c r="H42" t="n">
        <v>2.34</v>
      </c>
      <c r="I42" t="n">
        <v>2.66</v>
      </c>
      <c r="J42" t="n">
        <v>2.78</v>
      </c>
      <c r="K42" t="n">
        <v>2.13</v>
      </c>
      <c r="L42" t="n">
        <v>1.5</v>
      </c>
      <c r="M42" t="n">
        <v>1.4</v>
      </c>
      <c r="N42" t="n">
        <v>1.55</v>
      </c>
      <c r="O42" t="n">
        <v>1.12</v>
      </c>
      <c r="P42" t="n">
        <v>0.83</v>
      </c>
      <c r="Q42" t="n">
        <v>1.02</v>
      </c>
      <c r="R42" t="n">
        <v>0.85</v>
      </c>
      <c r="S42" t="n">
        <v>0.8</v>
      </c>
    </row>
    <row r="43">
      <c r="A43" s="5" t="inlineStr">
        <is>
          <t>Dividende je Aktie</t>
        </is>
      </c>
      <c r="B43" s="5" t="inlineStr">
        <is>
          <t>Dividend per share</t>
        </is>
      </c>
      <c r="C43" t="n">
        <v>0.67</v>
      </c>
      <c r="D43" t="n">
        <v>0.64</v>
      </c>
      <c r="E43" t="n">
        <v>0.64</v>
      </c>
      <c r="F43" t="n">
        <v>0.6</v>
      </c>
      <c r="G43" t="n">
        <v>0.6</v>
      </c>
      <c r="H43" t="n">
        <v>0.6</v>
      </c>
      <c r="I43" t="n">
        <v>0.6</v>
      </c>
      <c r="J43" t="n">
        <v>0.5600000000000001</v>
      </c>
      <c r="K43" t="n">
        <v>0.42</v>
      </c>
      <c r="L43" t="n">
        <v>0.38</v>
      </c>
      <c r="M43" t="n">
        <v>0.36</v>
      </c>
      <c r="N43" t="n">
        <v>0.34</v>
      </c>
      <c r="O43" t="n">
        <v>0.28</v>
      </c>
      <c r="P43" t="n">
        <v>0.24</v>
      </c>
      <c r="Q43" t="n">
        <v>0.24</v>
      </c>
      <c r="R43" t="n">
        <v>0.22</v>
      </c>
      <c r="S43" t="n">
        <v>0.22</v>
      </c>
    </row>
    <row r="44">
      <c r="A44" s="5" t="inlineStr">
        <is>
          <t>Sonderdividende je Aktie</t>
        </is>
      </c>
      <c r="B44" s="5" t="inlineStr">
        <is>
          <t>Special Dividend per share</t>
        </is>
      </c>
      <c r="C44" t="inlineStr">
        <is>
          <t>-</t>
        </is>
      </c>
      <c r="D44" t="inlineStr">
        <is>
          <t>-</t>
        </is>
      </c>
      <c r="E44" t="inlineStr">
        <is>
          <t>-</t>
        </is>
      </c>
      <c r="F44" t="inlineStr">
        <is>
          <t>-</t>
        </is>
      </c>
      <c r="G44" t="inlineStr">
        <is>
          <t>-</t>
        </is>
      </c>
      <c r="H44" t="inlineStr">
        <is>
          <t>-</t>
        </is>
      </c>
      <c r="I44" t="inlineStr">
        <is>
          <t>-</t>
        </is>
      </c>
      <c r="J44" t="inlineStr">
        <is>
          <t>-</t>
        </is>
      </c>
      <c r="K44" t="n">
        <v>0.04</v>
      </c>
      <c r="L44" t="inlineStr">
        <is>
          <t>-</t>
        </is>
      </c>
      <c r="M44" t="inlineStr">
        <is>
          <t>-</t>
        </is>
      </c>
      <c r="N44" t="inlineStr">
        <is>
          <t>-</t>
        </is>
      </c>
      <c r="O44" t="inlineStr">
        <is>
          <t>-</t>
        </is>
      </c>
      <c r="P44" t="inlineStr">
        <is>
          <t>-</t>
        </is>
      </c>
      <c r="Q44" t="inlineStr">
        <is>
          <t>-</t>
        </is>
      </c>
      <c r="R44" t="inlineStr">
        <is>
          <t>-</t>
        </is>
      </c>
      <c r="S44" t="inlineStr">
        <is>
          <t>-</t>
        </is>
      </c>
    </row>
    <row r="45">
      <c r="A45" s="5" t="inlineStr">
        <is>
          <t>Dividendenausschüttung in Mio</t>
        </is>
      </c>
      <c r="B45" s="5" t="inlineStr">
        <is>
          <t>Dividend Payment in M</t>
        </is>
      </c>
      <c r="C45" t="n">
        <v>22.11</v>
      </c>
      <c r="D45" t="n">
        <v>21.12</v>
      </c>
      <c r="E45" t="n">
        <v>21.12</v>
      </c>
      <c r="F45" t="n">
        <v>19.8</v>
      </c>
      <c r="G45" t="n">
        <v>19.8</v>
      </c>
      <c r="H45" t="n">
        <v>19.8</v>
      </c>
      <c r="I45" t="n">
        <v>19.8</v>
      </c>
      <c r="J45" t="n">
        <v>18.5</v>
      </c>
      <c r="K45" t="n">
        <v>15.2</v>
      </c>
      <c r="L45" t="n">
        <v>12.5</v>
      </c>
      <c r="M45" t="n">
        <v>11.9</v>
      </c>
      <c r="N45" t="n">
        <v>11.2</v>
      </c>
      <c r="O45" t="n">
        <v>9.199999999999999</v>
      </c>
      <c r="P45" t="n">
        <v>7.9</v>
      </c>
      <c r="Q45" t="n">
        <v>7.9</v>
      </c>
      <c r="R45" t="n">
        <v>7.3</v>
      </c>
      <c r="S45" t="n">
        <v>7.3</v>
      </c>
    </row>
    <row r="46">
      <c r="A46" s="5" t="inlineStr">
        <is>
          <t>Umsatz je Aktie</t>
        </is>
      </c>
      <c r="B46" s="5" t="inlineStr">
        <is>
          <t>Revenue per share</t>
        </is>
      </c>
      <c r="C46" t="n">
        <v>33.74</v>
      </c>
      <c r="D46" t="n">
        <v>32.36</v>
      </c>
      <c r="E46" t="n">
        <v>32.58</v>
      </c>
      <c r="F46" t="n">
        <v>31.42</v>
      </c>
      <c r="G46" t="n">
        <v>29.88</v>
      </c>
      <c r="H46" t="n">
        <v>35.7</v>
      </c>
      <c r="I46" t="n">
        <v>34.76</v>
      </c>
      <c r="J46" t="n">
        <v>29.89</v>
      </c>
      <c r="K46" t="n">
        <v>25.92</v>
      </c>
      <c r="L46" t="n">
        <v>22.85</v>
      </c>
      <c r="M46" t="n">
        <v>21.73</v>
      </c>
      <c r="N46" t="n">
        <v>18.15</v>
      </c>
      <c r="O46" t="n">
        <v>16.3</v>
      </c>
      <c r="P46" t="n">
        <v>15.3</v>
      </c>
      <c r="Q46" t="n">
        <v>15.01</v>
      </c>
      <c r="R46" t="n">
        <v>13.47</v>
      </c>
      <c r="S46" t="n">
        <v>12.86</v>
      </c>
    </row>
    <row r="47">
      <c r="A47" s="5" t="inlineStr">
        <is>
          <t>Buchwert je Aktie</t>
        </is>
      </c>
      <c r="B47" s="5" t="inlineStr">
        <is>
          <t>Book value per share</t>
        </is>
      </c>
      <c r="C47" t="n">
        <v>29.2</v>
      </c>
      <c r="D47" t="n">
        <v>26.72</v>
      </c>
      <c r="E47" t="n">
        <v>25.36</v>
      </c>
      <c r="F47" t="n">
        <v>23.27</v>
      </c>
      <c r="G47" t="n">
        <v>22.38</v>
      </c>
      <c r="H47" t="n">
        <v>19.33</v>
      </c>
      <c r="I47" t="n">
        <v>20.23</v>
      </c>
      <c r="J47" t="n">
        <v>18.28</v>
      </c>
      <c r="K47" t="n">
        <v>16.07</v>
      </c>
      <c r="L47" t="n">
        <v>14.94</v>
      </c>
      <c r="M47" t="n">
        <v>13.17</v>
      </c>
      <c r="N47" t="n">
        <v>12.06</v>
      </c>
      <c r="O47" t="n">
        <v>11.09</v>
      </c>
      <c r="P47" t="n">
        <v>10.24</v>
      </c>
      <c r="Q47" t="n">
        <v>9.9</v>
      </c>
      <c r="R47" t="n">
        <v>8.91</v>
      </c>
      <c r="S47" t="n">
        <v>6.85</v>
      </c>
    </row>
    <row r="48">
      <c r="A48" s="5" t="inlineStr">
        <is>
          <t>Cashflow je Aktie</t>
        </is>
      </c>
      <c r="B48" s="5" t="inlineStr">
        <is>
          <t>Cashflow per share</t>
        </is>
      </c>
      <c r="C48" t="n">
        <v>2.21</v>
      </c>
      <c r="D48" t="n">
        <v>2.97</v>
      </c>
      <c r="E48" t="n">
        <v>3.71</v>
      </c>
      <c r="F48" t="n">
        <v>3.82</v>
      </c>
      <c r="G48" t="n">
        <v>1.46</v>
      </c>
      <c r="H48" t="n">
        <v>1.85</v>
      </c>
      <c r="I48" t="n">
        <v>2.56</v>
      </c>
      <c r="J48" t="n">
        <v>3.16</v>
      </c>
      <c r="K48" t="n">
        <v>3.07</v>
      </c>
      <c r="L48" t="n">
        <v>0.83</v>
      </c>
      <c r="M48" t="n">
        <v>2.48</v>
      </c>
      <c r="N48" t="n">
        <v>2.26</v>
      </c>
      <c r="O48" t="n">
        <v>1.55</v>
      </c>
      <c r="P48" t="n">
        <v>1.62</v>
      </c>
      <c r="Q48" t="n">
        <v>0.34</v>
      </c>
      <c r="R48" t="n">
        <v>1.11</v>
      </c>
      <c r="S48" t="n">
        <v>1.06</v>
      </c>
    </row>
    <row r="49">
      <c r="A49" s="5" t="inlineStr">
        <is>
          <t>Bilanzsumme je Aktie</t>
        </is>
      </c>
      <c r="B49" s="5" t="inlineStr">
        <is>
          <t>Total assets per share</t>
        </is>
      </c>
      <c r="C49" t="n">
        <v>64.09</v>
      </c>
      <c r="D49" t="n">
        <v>45.99</v>
      </c>
      <c r="E49" t="n">
        <v>45.31</v>
      </c>
      <c r="F49" t="n">
        <v>43.53</v>
      </c>
      <c r="G49" t="n">
        <v>41.08</v>
      </c>
      <c r="H49" t="n">
        <v>38.27</v>
      </c>
      <c r="I49" t="n">
        <v>36.77</v>
      </c>
      <c r="J49" t="n">
        <v>33.1</v>
      </c>
      <c r="K49" t="n">
        <v>27.33</v>
      </c>
      <c r="L49" t="n">
        <v>25.98</v>
      </c>
      <c r="M49" t="n">
        <v>22.91</v>
      </c>
      <c r="N49" t="n">
        <v>20.34</v>
      </c>
      <c r="O49" t="n">
        <v>18.48</v>
      </c>
      <c r="P49" t="n">
        <v>17.48</v>
      </c>
      <c r="Q49" t="n">
        <v>17.35</v>
      </c>
      <c r="R49" t="n">
        <v>14.98</v>
      </c>
      <c r="S49" t="n">
        <v>13.06</v>
      </c>
    </row>
    <row r="50">
      <c r="A50" s="5" t="inlineStr">
        <is>
          <t>Personal am Ende des Jahres</t>
        </is>
      </c>
      <c r="B50" s="5" t="inlineStr">
        <is>
          <t>Staff at the end of year</t>
        </is>
      </c>
      <c r="C50" t="n">
        <v>4126</v>
      </c>
      <c r="D50" t="n">
        <v>5834</v>
      </c>
      <c r="E50" t="n">
        <v>5621</v>
      </c>
      <c r="F50" t="n">
        <v>5472</v>
      </c>
      <c r="G50" t="n">
        <v>5322</v>
      </c>
      <c r="H50" t="n">
        <v>4847</v>
      </c>
      <c r="I50" t="n">
        <v>4443</v>
      </c>
      <c r="J50" t="n">
        <v>3851</v>
      </c>
      <c r="K50" t="n">
        <v>3560</v>
      </c>
      <c r="L50" t="n">
        <v>3492</v>
      </c>
      <c r="M50" t="n">
        <v>3215</v>
      </c>
      <c r="N50" t="n">
        <v>2856</v>
      </c>
      <c r="O50" t="n">
        <v>2739</v>
      </c>
      <c r="P50" t="n">
        <v>2652</v>
      </c>
      <c r="Q50" t="n">
        <v>2550</v>
      </c>
      <c r="R50" t="n">
        <v>2516</v>
      </c>
      <c r="S50" t="n">
        <v>2336</v>
      </c>
    </row>
    <row r="51">
      <c r="A51" s="5" t="inlineStr">
        <is>
          <t>Personalaufwand in Mio. EUR</t>
        </is>
      </c>
      <c r="B51" s="5" t="inlineStr">
        <is>
          <t>Personnel expenses in M</t>
        </is>
      </c>
      <c r="C51" t="n">
        <v>280.7</v>
      </c>
      <c r="D51" t="n">
        <v>253.9</v>
      </c>
      <c r="E51" t="n">
        <v>247</v>
      </c>
      <c r="F51" t="n">
        <v>232.2</v>
      </c>
      <c r="G51" t="n">
        <v>256.4</v>
      </c>
      <c r="H51" t="n">
        <v>225.8</v>
      </c>
      <c r="I51" t="n">
        <v>211.4</v>
      </c>
      <c r="J51" t="n">
        <v>182.5</v>
      </c>
      <c r="K51" t="n">
        <v>165</v>
      </c>
      <c r="L51" t="n">
        <v>147.2</v>
      </c>
      <c r="M51" t="n">
        <v>135</v>
      </c>
      <c r="N51" t="n">
        <v>119</v>
      </c>
      <c r="O51" t="n">
        <v>111.3</v>
      </c>
      <c r="P51" t="n">
        <v>109.1</v>
      </c>
      <c r="Q51" t="n">
        <v>101.4</v>
      </c>
      <c r="R51" t="n">
        <v>98.3</v>
      </c>
      <c r="S51" t="n">
        <v>97</v>
      </c>
    </row>
    <row r="52">
      <c r="A52" s="5" t="inlineStr">
        <is>
          <t>Aufwand je Mitarbeiter in EUR</t>
        </is>
      </c>
      <c r="B52" s="5" t="inlineStr">
        <is>
          <t>Effort per employee</t>
        </is>
      </c>
      <c r="C52" t="n">
        <v>68032</v>
      </c>
      <c r="D52" t="n">
        <v>43521</v>
      </c>
      <c r="E52" t="n">
        <v>43942</v>
      </c>
      <c r="F52" t="n">
        <v>42434</v>
      </c>
      <c r="G52" t="n">
        <v>48177</v>
      </c>
      <c r="H52" t="n">
        <v>46586</v>
      </c>
      <c r="I52" t="n">
        <v>47580</v>
      </c>
      <c r="J52" t="n">
        <v>47390</v>
      </c>
      <c r="K52" t="n">
        <v>46348</v>
      </c>
      <c r="L52" t="n">
        <v>42153</v>
      </c>
      <c r="M52" t="n">
        <v>41991</v>
      </c>
      <c r="N52" t="n">
        <v>41667</v>
      </c>
      <c r="O52" t="n">
        <v>40635</v>
      </c>
      <c r="P52" t="n">
        <v>41139</v>
      </c>
      <c r="Q52" t="n">
        <v>39765</v>
      </c>
      <c r="R52" t="n">
        <v>39070</v>
      </c>
      <c r="S52" t="n">
        <v>41524</v>
      </c>
    </row>
    <row r="53">
      <c r="A53" s="5" t="inlineStr">
        <is>
          <t>Umsatz je Mitarbeiter in EUR</t>
        </is>
      </c>
      <c r="B53" s="5" t="inlineStr">
        <is>
          <t>Turnover per employee</t>
        </is>
      </c>
      <c r="C53" t="n">
        <v>269835</v>
      </c>
      <c r="D53" t="n">
        <v>183067</v>
      </c>
      <c r="E53" t="n">
        <v>191291</v>
      </c>
      <c r="F53" t="n">
        <v>189469</v>
      </c>
      <c r="G53" t="n">
        <v>185272</v>
      </c>
      <c r="H53" t="n">
        <v>243038</v>
      </c>
      <c r="I53" t="n">
        <v>258212</v>
      </c>
      <c r="J53" t="n">
        <v>256114</v>
      </c>
      <c r="K53" t="n">
        <v>240274</v>
      </c>
      <c r="L53" t="n">
        <v>215979</v>
      </c>
      <c r="M53" t="n">
        <v>223079</v>
      </c>
      <c r="N53" t="n">
        <v>209768</v>
      </c>
      <c r="O53" t="n">
        <v>196385</v>
      </c>
      <c r="P53" t="n">
        <v>190422</v>
      </c>
      <c r="Q53" t="n">
        <v>194235</v>
      </c>
      <c r="R53" t="n">
        <v>176669</v>
      </c>
      <c r="S53" t="n">
        <v>181635</v>
      </c>
    </row>
    <row r="54">
      <c r="A54" s="5" t="inlineStr">
        <is>
          <t>Bruttoergebnis je Mitarbeiter in EUR</t>
        </is>
      </c>
      <c r="B54" s="5" t="inlineStr">
        <is>
          <t>Gross Profit per employee</t>
        </is>
      </c>
      <c r="C54" t="n">
        <v>158701</v>
      </c>
      <c r="D54" t="n">
        <v>106599</v>
      </c>
      <c r="E54" t="n">
        <v>103416</v>
      </c>
      <c r="F54" t="n">
        <v>101590</v>
      </c>
      <c r="G54" t="n">
        <v>100056</v>
      </c>
      <c r="H54" t="n">
        <v>116257</v>
      </c>
      <c r="I54" t="n">
        <v>121494</v>
      </c>
      <c r="J54" t="n">
        <v>120748</v>
      </c>
      <c r="K54" t="n">
        <v>118539</v>
      </c>
      <c r="L54" t="n">
        <v>99656</v>
      </c>
      <c r="M54" t="n">
        <v>104541</v>
      </c>
      <c r="N54" t="n">
        <v>102836</v>
      </c>
      <c r="O54" t="n">
        <v>72581</v>
      </c>
      <c r="P54" t="n">
        <v>66855</v>
      </c>
      <c r="Q54" t="n">
        <v>71765</v>
      </c>
      <c r="R54" t="n">
        <v>65382</v>
      </c>
      <c r="S54" t="n">
        <v>64769</v>
      </c>
    </row>
    <row r="55">
      <c r="A55" s="5" t="inlineStr">
        <is>
          <t>Gewinn je Mitarbeiter in EUR</t>
        </is>
      </c>
      <c r="B55" s="5" t="inlineStr">
        <is>
          <t>Earnings per employee</t>
        </is>
      </c>
      <c r="C55" t="n">
        <v>25206</v>
      </c>
      <c r="D55" t="n">
        <v>17089</v>
      </c>
      <c r="E55" t="n">
        <v>17381</v>
      </c>
      <c r="F55" t="n">
        <v>15588</v>
      </c>
      <c r="G55" t="n">
        <v>15784</v>
      </c>
      <c r="H55" t="n">
        <v>15907</v>
      </c>
      <c r="I55" t="n">
        <v>19784</v>
      </c>
      <c r="J55" t="n">
        <v>23786</v>
      </c>
      <c r="K55" t="n">
        <v>19747</v>
      </c>
      <c r="L55" t="n">
        <v>14204</v>
      </c>
      <c r="M55" t="n">
        <v>14339</v>
      </c>
      <c r="N55" t="n">
        <v>17892</v>
      </c>
      <c r="O55" t="n">
        <v>13509</v>
      </c>
      <c r="P55" t="n">
        <v>10332</v>
      </c>
      <c r="Q55" t="n">
        <v>13176</v>
      </c>
      <c r="R55" t="n">
        <v>11208</v>
      </c>
      <c r="S55" t="n">
        <v>12029</v>
      </c>
    </row>
    <row r="56">
      <c r="A56" s="5" t="inlineStr">
        <is>
          <t>KGV (Kurs/Gewinn)</t>
        </is>
      </c>
      <c r="B56" s="5" t="inlineStr">
        <is>
          <t>PE (price/earnings)</t>
        </is>
      </c>
      <c r="C56" t="n">
        <v>20.4</v>
      </c>
      <c r="D56" t="n">
        <v>20.2</v>
      </c>
      <c r="E56" t="n">
        <v>23.3</v>
      </c>
      <c r="F56" t="n">
        <v>23</v>
      </c>
      <c r="G56" t="n">
        <v>23.8</v>
      </c>
      <c r="H56" t="n">
        <v>22</v>
      </c>
      <c r="I56" t="n">
        <v>20.9</v>
      </c>
      <c r="J56" t="n">
        <v>14.8</v>
      </c>
      <c r="K56" t="n">
        <v>14.7</v>
      </c>
      <c r="L56" t="n">
        <v>16</v>
      </c>
      <c r="M56" t="n">
        <v>18.3</v>
      </c>
      <c r="N56" t="n">
        <v>18.9</v>
      </c>
      <c r="O56" t="n">
        <v>22.8</v>
      </c>
      <c r="P56" t="n">
        <v>16.8</v>
      </c>
      <c r="Q56" t="n">
        <v>14.2</v>
      </c>
      <c r="R56" t="n">
        <v>14.1</v>
      </c>
      <c r="S56" t="n">
        <v>13.1</v>
      </c>
    </row>
    <row r="57">
      <c r="A57" s="5" t="inlineStr">
        <is>
          <t>KUV (Kurs/Umsatz)</t>
        </is>
      </c>
      <c r="B57" s="5" t="inlineStr">
        <is>
          <t>PS (price/sales)</t>
        </is>
      </c>
      <c r="C57" t="n">
        <v>1.9</v>
      </c>
      <c r="D57" t="n">
        <v>1.88</v>
      </c>
      <c r="E57" t="n">
        <v>2.11</v>
      </c>
      <c r="F57" t="n">
        <v>1.9</v>
      </c>
      <c r="G57" t="n">
        <v>2</v>
      </c>
      <c r="H57" t="n">
        <v>1.44</v>
      </c>
      <c r="I57" t="n">
        <v>1.6</v>
      </c>
      <c r="J57" t="n">
        <v>1.37</v>
      </c>
      <c r="K57" t="n">
        <v>1.21</v>
      </c>
      <c r="L57" t="n">
        <v>1.05</v>
      </c>
      <c r="M57" t="n">
        <v>1.18</v>
      </c>
      <c r="N57" t="n">
        <v>1.61</v>
      </c>
      <c r="O57" t="n">
        <v>1.57</v>
      </c>
      <c r="P57" t="n">
        <v>0.91</v>
      </c>
      <c r="Q57" t="n">
        <v>0.97</v>
      </c>
      <c r="R57" t="n">
        <v>0.89</v>
      </c>
      <c r="S57" t="n">
        <v>0.82</v>
      </c>
    </row>
    <row r="58">
      <c r="A58" s="5" t="inlineStr">
        <is>
          <t>KBV (Kurs/Buchwert)</t>
        </is>
      </c>
      <c r="B58" s="5" t="inlineStr">
        <is>
          <t>PB (price/book value)</t>
        </is>
      </c>
      <c r="C58" t="n">
        <v>2.21</v>
      </c>
      <c r="D58" t="n">
        <v>2.28</v>
      </c>
      <c r="E58" t="n">
        <v>2.72</v>
      </c>
      <c r="F58" t="n">
        <v>2.57</v>
      </c>
      <c r="G58" t="n">
        <v>2.7</v>
      </c>
      <c r="H58" t="n">
        <v>2.7</v>
      </c>
      <c r="I58" t="n">
        <v>2.89</v>
      </c>
      <c r="J58" t="n">
        <v>2.34</v>
      </c>
      <c r="K58" t="n">
        <v>2.03</v>
      </c>
      <c r="L58" t="n">
        <v>1.67</v>
      </c>
      <c r="M58" t="n">
        <v>2.03</v>
      </c>
      <c r="N58" t="n">
        <v>2.56</v>
      </c>
      <c r="O58" t="n">
        <v>2.44</v>
      </c>
      <c r="P58" t="n">
        <v>1.45</v>
      </c>
      <c r="Q58" t="n">
        <v>1.56</v>
      </c>
      <c r="R58" t="n">
        <v>1.44</v>
      </c>
      <c r="S58" t="n">
        <v>1.62</v>
      </c>
    </row>
    <row r="59">
      <c r="A59" s="5" t="inlineStr">
        <is>
          <t>KCV (Kurs/Cashflow)</t>
        </is>
      </c>
      <c r="B59" s="5" t="inlineStr">
        <is>
          <t>PC (price/cashflow)</t>
        </is>
      </c>
      <c r="C59" t="n">
        <v>29.06</v>
      </c>
      <c r="D59" t="n">
        <v>20.45</v>
      </c>
      <c r="E59" t="n">
        <v>18.57</v>
      </c>
      <c r="F59" t="n">
        <v>15.61</v>
      </c>
      <c r="G59" t="n">
        <v>40.96</v>
      </c>
      <c r="H59" t="n">
        <v>27.86</v>
      </c>
      <c r="I59" t="n">
        <v>21.68</v>
      </c>
      <c r="J59" t="n">
        <v>12.98</v>
      </c>
      <c r="K59" t="n">
        <v>10.21</v>
      </c>
      <c r="L59" t="n">
        <v>28.93</v>
      </c>
      <c r="M59" t="n">
        <v>10.3</v>
      </c>
      <c r="N59" t="n">
        <v>12.92</v>
      </c>
      <c r="O59" t="n">
        <v>16.53</v>
      </c>
      <c r="P59" t="n">
        <v>8.65</v>
      </c>
      <c r="Q59" t="n">
        <v>43.11</v>
      </c>
      <c r="R59" t="n">
        <v>10.82</v>
      </c>
      <c r="S59" t="n">
        <v>9.9</v>
      </c>
    </row>
    <row r="60">
      <c r="A60" s="5" t="inlineStr">
        <is>
          <t>Dividendenrendite in %</t>
        </is>
      </c>
      <c r="B60" s="5" t="inlineStr">
        <is>
          <t>Dividend Yield in %</t>
        </is>
      </c>
      <c r="C60" t="n">
        <v>1.04</v>
      </c>
      <c r="D60" t="n">
        <v>1.05</v>
      </c>
      <c r="E60" t="n">
        <v>0.93</v>
      </c>
      <c r="F60" t="n">
        <v>1.01</v>
      </c>
      <c r="G60" t="n">
        <v>1.01</v>
      </c>
      <c r="H60" t="n">
        <v>1.17</v>
      </c>
      <c r="I60" t="n">
        <v>1.08</v>
      </c>
      <c r="J60" t="n">
        <v>1.37</v>
      </c>
      <c r="K60" t="n">
        <v>1.34</v>
      </c>
      <c r="L60" t="n">
        <v>1.58</v>
      </c>
      <c r="M60" t="n">
        <v>1.41</v>
      </c>
      <c r="N60" t="n">
        <v>1.16</v>
      </c>
      <c r="O60" t="n">
        <v>1.09</v>
      </c>
      <c r="P60" t="n">
        <v>1.71</v>
      </c>
      <c r="Q60" t="n">
        <v>1.66</v>
      </c>
      <c r="R60" t="n">
        <v>1.83</v>
      </c>
      <c r="S60" t="n">
        <v>2.1</v>
      </c>
    </row>
    <row r="61">
      <c r="A61" s="5" t="inlineStr">
        <is>
          <t>Gewinnrendite in %</t>
        </is>
      </c>
      <c r="B61" s="5" t="inlineStr">
        <is>
          <t>Return on profit in %</t>
        </is>
      </c>
      <c r="C61" t="n">
        <v>4.9</v>
      </c>
      <c r="D61" t="n">
        <v>5</v>
      </c>
      <c r="E61" t="n">
        <v>4.3</v>
      </c>
      <c r="F61" t="n">
        <v>4.3</v>
      </c>
      <c r="G61" t="n">
        <v>4.2</v>
      </c>
      <c r="H61" t="n">
        <v>4.5</v>
      </c>
      <c r="I61" t="n">
        <v>4.8</v>
      </c>
      <c r="J61" t="n">
        <v>6.8</v>
      </c>
      <c r="K61" t="n">
        <v>6.8</v>
      </c>
      <c r="L61" t="n">
        <v>6.3</v>
      </c>
      <c r="M61" t="n">
        <v>5.5</v>
      </c>
      <c r="N61" t="n">
        <v>5.3</v>
      </c>
      <c r="O61" t="n">
        <v>4.4</v>
      </c>
      <c r="P61" t="n">
        <v>5.9</v>
      </c>
      <c r="Q61" t="n">
        <v>7</v>
      </c>
      <c r="R61" t="n">
        <v>7.1</v>
      </c>
      <c r="S61" t="n">
        <v>7.6</v>
      </c>
    </row>
    <row r="62">
      <c r="A62" s="5" t="inlineStr">
        <is>
          <t>Eigenkapitalrendite in %</t>
        </is>
      </c>
      <c r="B62" s="5" t="inlineStr">
        <is>
          <t>Return on Equity in %</t>
        </is>
      </c>
      <c r="C62" t="n">
        <v>10.79</v>
      </c>
      <c r="D62" t="n">
        <v>11.31</v>
      </c>
      <c r="E62" t="n">
        <v>11.67</v>
      </c>
      <c r="F62" t="n">
        <v>11.11</v>
      </c>
      <c r="G62" t="n">
        <v>11.37</v>
      </c>
      <c r="H62" t="n">
        <v>12.09</v>
      </c>
      <c r="I62" t="n">
        <v>13.17</v>
      </c>
      <c r="J62" t="n">
        <v>15.19</v>
      </c>
      <c r="K62" t="n">
        <v>13.26</v>
      </c>
      <c r="L62" t="n">
        <v>10.06</v>
      </c>
      <c r="M62" t="n">
        <v>10.61</v>
      </c>
      <c r="N62" t="n">
        <v>12.84</v>
      </c>
      <c r="O62" t="n">
        <v>10.11</v>
      </c>
      <c r="P62" t="n">
        <v>8.109999999999999</v>
      </c>
      <c r="Q62" t="n">
        <v>10.29</v>
      </c>
      <c r="R62" t="n">
        <v>9.59</v>
      </c>
      <c r="S62" t="n">
        <v>12.43</v>
      </c>
    </row>
    <row r="63">
      <c r="A63" s="5" t="inlineStr">
        <is>
          <t>Umsatzrendite in %</t>
        </is>
      </c>
      <c r="B63" s="5" t="inlineStr">
        <is>
          <t>Return on sales in %</t>
        </is>
      </c>
      <c r="C63" t="n">
        <v>9.34</v>
      </c>
      <c r="D63" t="n">
        <v>9.34</v>
      </c>
      <c r="E63" t="n">
        <v>9.09</v>
      </c>
      <c r="F63" t="n">
        <v>8.23</v>
      </c>
      <c r="G63" t="n">
        <v>8.52</v>
      </c>
      <c r="H63" t="n">
        <v>6.54</v>
      </c>
      <c r="I63" t="n">
        <v>7.66</v>
      </c>
      <c r="J63" t="n">
        <v>9.289999999999999</v>
      </c>
      <c r="K63" t="n">
        <v>8.220000000000001</v>
      </c>
      <c r="L63" t="n">
        <v>6.58</v>
      </c>
      <c r="M63" t="n">
        <v>6.43</v>
      </c>
      <c r="N63" t="n">
        <v>8.529999999999999</v>
      </c>
      <c r="O63" t="n">
        <v>6.88</v>
      </c>
      <c r="P63" t="n">
        <v>5.43</v>
      </c>
      <c r="Q63" t="n">
        <v>6.78</v>
      </c>
      <c r="R63" t="n">
        <v>6.34</v>
      </c>
      <c r="S63" t="n">
        <v>6.62</v>
      </c>
    </row>
    <row r="64">
      <c r="A64" s="5" t="inlineStr">
        <is>
          <t>Gesamtkapitalrendite in %</t>
        </is>
      </c>
      <c r="B64" s="5" t="inlineStr">
        <is>
          <t>Total Return on Investment in %</t>
        </is>
      </c>
      <c r="C64" t="n">
        <v>5.82</v>
      </c>
      <c r="D64" t="n">
        <v>7.36</v>
      </c>
      <c r="E64" t="n">
        <v>7.3</v>
      </c>
      <c r="F64" t="n">
        <v>6.93</v>
      </c>
      <c r="G64" t="n">
        <v>7.11</v>
      </c>
      <c r="H64" t="n">
        <v>7.25</v>
      </c>
      <c r="I64" t="n">
        <v>8.24</v>
      </c>
      <c r="J64" t="n">
        <v>9.06</v>
      </c>
      <c r="K64" t="n">
        <v>8.75</v>
      </c>
      <c r="L64" t="n">
        <v>6.55</v>
      </c>
      <c r="M64" t="n">
        <v>6.97</v>
      </c>
      <c r="N64" t="n">
        <v>8.369999999999999</v>
      </c>
      <c r="O64" t="n">
        <v>7.49</v>
      </c>
      <c r="P64" t="n">
        <v>5.81</v>
      </c>
      <c r="Q64" t="n">
        <v>7.01</v>
      </c>
      <c r="R64" t="n">
        <v>7.14</v>
      </c>
      <c r="S64" t="inlineStr">
        <is>
          <t>-</t>
        </is>
      </c>
    </row>
    <row r="65">
      <c r="A65" s="5" t="inlineStr">
        <is>
          <t>Return on Investment in %</t>
        </is>
      </c>
      <c r="B65" s="5" t="inlineStr">
        <is>
          <t>Return on Investment in %</t>
        </is>
      </c>
      <c r="C65" t="n">
        <v>4.92</v>
      </c>
      <c r="D65" t="n">
        <v>6.57</v>
      </c>
      <c r="E65" t="n">
        <v>6.53</v>
      </c>
      <c r="F65" t="n">
        <v>5.94</v>
      </c>
      <c r="G65" t="n">
        <v>6.2</v>
      </c>
      <c r="H65" t="n">
        <v>6.11</v>
      </c>
      <c r="I65" t="n">
        <v>7.24</v>
      </c>
      <c r="J65" t="n">
        <v>8.390000000000001</v>
      </c>
      <c r="K65" t="n">
        <v>7.79</v>
      </c>
      <c r="L65" t="n">
        <v>5.78</v>
      </c>
      <c r="M65" t="n">
        <v>6.1</v>
      </c>
      <c r="N65" t="n">
        <v>7.61</v>
      </c>
      <c r="O65" t="n">
        <v>6.07</v>
      </c>
      <c r="P65" t="n">
        <v>4.75</v>
      </c>
      <c r="Q65" t="n">
        <v>5.87</v>
      </c>
      <c r="R65" t="n">
        <v>5.7</v>
      </c>
      <c r="S65" t="n">
        <v>6.52</v>
      </c>
    </row>
    <row r="66">
      <c r="A66" s="5" t="inlineStr">
        <is>
          <t>Arbeitsintensität in %</t>
        </is>
      </c>
      <c r="B66" s="5" t="inlineStr">
        <is>
          <t>Work Intensity in %</t>
        </is>
      </c>
      <c r="C66" t="n">
        <v>63.68</v>
      </c>
      <c r="D66" t="n">
        <v>54.45</v>
      </c>
      <c r="E66" t="n">
        <v>54.51</v>
      </c>
      <c r="F66" t="n">
        <v>53.51</v>
      </c>
      <c r="G66" t="n">
        <v>51.95</v>
      </c>
      <c r="H66" t="n">
        <v>62.25</v>
      </c>
      <c r="I66" t="n">
        <v>63.56</v>
      </c>
      <c r="J66" t="n">
        <v>62.44</v>
      </c>
      <c r="K66" t="n">
        <v>64.04000000000001</v>
      </c>
      <c r="L66" t="n">
        <v>64.17</v>
      </c>
      <c r="M66" t="n">
        <v>66.23999999999999</v>
      </c>
      <c r="N66" t="n">
        <v>67.05</v>
      </c>
      <c r="O66" t="n">
        <v>65.09999999999999</v>
      </c>
      <c r="P66" t="n">
        <v>64.7</v>
      </c>
      <c r="Q66" t="n">
        <v>65.36</v>
      </c>
      <c r="R66" t="n">
        <v>63.75</v>
      </c>
      <c r="S66" t="n">
        <v>70.53</v>
      </c>
    </row>
    <row r="67">
      <c r="A67" s="5" t="inlineStr">
        <is>
          <t>Eigenkapitalquote in %</t>
        </is>
      </c>
      <c r="B67" s="5" t="inlineStr">
        <is>
          <t>Equity Ratio in %</t>
        </is>
      </c>
      <c r="C67" t="n">
        <v>45.56</v>
      </c>
      <c r="D67" t="n">
        <v>58.1</v>
      </c>
      <c r="E67" t="n">
        <v>55.98</v>
      </c>
      <c r="F67" t="n">
        <v>53.46</v>
      </c>
      <c r="G67" t="n">
        <v>54.5</v>
      </c>
      <c r="H67" t="n">
        <v>50.51</v>
      </c>
      <c r="I67" t="n">
        <v>55.02</v>
      </c>
      <c r="J67" t="n">
        <v>55.21</v>
      </c>
      <c r="K67" t="n">
        <v>58.79</v>
      </c>
      <c r="L67" t="n">
        <v>57.49</v>
      </c>
      <c r="M67" t="n">
        <v>57.47</v>
      </c>
      <c r="N67" t="n">
        <v>59.31</v>
      </c>
      <c r="O67" t="n">
        <v>60.04</v>
      </c>
      <c r="P67" t="n">
        <v>58.58</v>
      </c>
      <c r="Q67" t="n">
        <v>57.06</v>
      </c>
      <c r="R67" t="n">
        <v>59.47</v>
      </c>
      <c r="S67" t="n">
        <v>52.46</v>
      </c>
    </row>
    <row r="68">
      <c r="A68" s="5" t="inlineStr">
        <is>
          <t>Fremdkapitalquote in %</t>
        </is>
      </c>
      <c r="B68" s="5" t="inlineStr">
        <is>
          <t>Debt Ratio in %</t>
        </is>
      </c>
      <c r="C68" t="n">
        <v>54.44</v>
      </c>
      <c r="D68" t="n">
        <v>41.9</v>
      </c>
      <c r="E68" t="n">
        <v>44.02</v>
      </c>
      <c r="F68" t="n">
        <v>46.54</v>
      </c>
      <c r="G68" t="n">
        <v>45.5</v>
      </c>
      <c r="H68" t="n">
        <v>49.49</v>
      </c>
      <c r="I68" t="n">
        <v>44.98</v>
      </c>
      <c r="J68" t="n">
        <v>44.79</v>
      </c>
      <c r="K68" t="n">
        <v>41.21</v>
      </c>
      <c r="L68" t="n">
        <v>42.51</v>
      </c>
      <c r="M68" t="n">
        <v>42.53</v>
      </c>
      <c r="N68" t="n">
        <v>40.69</v>
      </c>
      <c r="O68" t="n">
        <v>39.96</v>
      </c>
      <c r="P68" t="n">
        <v>41.42</v>
      </c>
      <c r="Q68" t="n">
        <v>42.94</v>
      </c>
      <c r="R68" t="n">
        <v>40.53</v>
      </c>
      <c r="S68" t="n">
        <v>47.54</v>
      </c>
    </row>
    <row r="69">
      <c r="A69" s="5" t="inlineStr">
        <is>
          <t>Verschuldungsgrad in %</t>
        </is>
      </c>
      <c r="B69" s="5" t="inlineStr">
        <is>
          <t>Finance Gearing in %</t>
        </is>
      </c>
      <c r="C69" t="n">
        <v>119.51</v>
      </c>
      <c r="D69" t="n">
        <v>72.11</v>
      </c>
      <c r="E69" t="n">
        <v>78.64</v>
      </c>
      <c r="F69" t="n">
        <v>87.06</v>
      </c>
      <c r="G69" t="n">
        <v>83.5</v>
      </c>
      <c r="H69" t="n">
        <v>97.98999999999999</v>
      </c>
      <c r="I69" t="n">
        <v>81.77</v>
      </c>
      <c r="J69" t="n">
        <v>81.11</v>
      </c>
      <c r="K69" t="n">
        <v>70.09</v>
      </c>
      <c r="L69" t="n">
        <v>73.95</v>
      </c>
      <c r="M69" t="n">
        <v>73.98999999999999</v>
      </c>
      <c r="N69" t="n">
        <v>68.62</v>
      </c>
      <c r="O69" t="n">
        <v>66.56999999999999</v>
      </c>
      <c r="P69" t="n">
        <v>70.70999999999999</v>
      </c>
      <c r="Q69" t="n">
        <v>75.26000000000001</v>
      </c>
      <c r="R69" t="n">
        <v>68.16</v>
      </c>
      <c r="S69" t="n">
        <v>90.62</v>
      </c>
    </row>
    <row r="70">
      <c r="A70" s="5" t="inlineStr">
        <is>
          <t>Bruttoergebnis Marge in %</t>
        </is>
      </c>
      <c r="B70" s="5" t="inlineStr">
        <is>
          <t>Gross Profit Marge in %</t>
        </is>
      </c>
      <c r="C70" t="n">
        <v>58.83</v>
      </c>
      <c r="D70" t="n">
        <v>58.23</v>
      </c>
      <c r="E70" t="n">
        <v>54.07</v>
      </c>
      <c r="F70" t="n">
        <v>53.61</v>
      </c>
      <c r="G70" t="n">
        <v>54.01</v>
      </c>
      <c r="H70" t="n">
        <v>47.84</v>
      </c>
      <c r="I70" t="n">
        <v>47.06</v>
      </c>
      <c r="J70" t="n">
        <v>47.15</v>
      </c>
      <c r="K70" t="n">
        <v>49.33</v>
      </c>
      <c r="L70" t="n">
        <v>46.14</v>
      </c>
      <c r="M70" t="n">
        <v>46.86</v>
      </c>
      <c r="N70" t="n">
        <v>49.02</v>
      </c>
      <c r="O70" t="n">
        <v>36.96</v>
      </c>
      <c r="P70" t="n">
        <v>35.11</v>
      </c>
      <c r="Q70" t="n">
        <v>36.95</v>
      </c>
      <c r="R70" t="n">
        <v>37.01</v>
      </c>
    </row>
    <row r="71">
      <c r="A71" s="5" t="inlineStr">
        <is>
          <t>Kurzfristige Vermögensquote in %</t>
        </is>
      </c>
      <c r="B71" s="5" t="inlineStr">
        <is>
          <t>Current Assets Ratio in %</t>
        </is>
      </c>
      <c r="C71" t="n">
        <v>63.69</v>
      </c>
      <c r="D71" t="n">
        <v>54.44</v>
      </c>
      <c r="E71" t="n">
        <v>54.52</v>
      </c>
      <c r="F71" t="n">
        <v>53.49</v>
      </c>
      <c r="G71" t="n">
        <v>51.93</v>
      </c>
      <c r="H71" t="n">
        <v>62.24</v>
      </c>
      <c r="I71" t="n">
        <v>63.58</v>
      </c>
      <c r="J71" t="n">
        <v>62.45</v>
      </c>
      <c r="K71" t="n">
        <v>64.04000000000001</v>
      </c>
      <c r="L71" t="n">
        <v>64.17</v>
      </c>
      <c r="M71" t="n">
        <v>66.23999999999999</v>
      </c>
      <c r="N71" t="n">
        <v>67.05</v>
      </c>
      <c r="O71" t="n">
        <v>65.09999999999999</v>
      </c>
      <c r="P71" t="n">
        <v>64.7</v>
      </c>
      <c r="Q71" t="n">
        <v>65.36</v>
      </c>
      <c r="R71" t="n">
        <v>63.75</v>
      </c>
    </row>
    <row r="72">
      <c r="A72" s="5" t="inlineStr">
        <is>
          <t>Nettogewinn Marge in %</t>
        </is>
      </c>
      <c r="B72" s="5" t="inlineStr">
        <is>
          <t>Net Profit Marge in %</t>
        </is>
      </c>
      <c r="C72" t="n">
        <v>9.34</v>
      </c>
      <c r="D72" t="n">
        <v>9.34</v>
      </c>
      <c r="E72" t="n">
        <v>9.09</v>
      </c>
      <c r="F72" t="n">
        <v>8.23</v>
      </c>
      <c r="G72" t="n">
        <v>8.52</v>
      </c>
      <c r="H72" t="n">
        <v>6.54</v>
      </c>
      <c r="I72" t="n">
        <v>7.66</v>
      </c>
      <c r="J72" t="n">
        <v>9.289999999999999</v>
      </c>
      <c r="K72" t="n">
        <v>8.220000000000001</v>
      </c>
      <c r="L72" t="n">
        <v>6.58</v>
      </c>
      <c r="M72" t="n">
        <v>6.43</v>
      </c>
      <c r="N72" t="n">
        <v>8.529999999999999</v>
      </c>
      <c r="O72" t="n">
        <v>6.88</v>
      </c>
      <c r="P72" t="n">
        <v>5.43</v>
      </c>
      <c r="Q72" t="n">
        <v>6.78</v>
      </c>
      <c r="R72" t="n">
        <v>6.34</v>
      </c>
    </row>
    <row r="73">
      <c r="A73" s="5" t="inlineStr">
        <is>
          <t>Operative Ergebnis Marge in %</t>
        </is>
      </c>
      <c r="B73" s="5" t="inlineStr">
        <is>
          <t>EBIT Marge in %</t>
        </is>
      </c>
      <c r="C73" t="n">
        <v>13.48</v>
      </c>
      <c r="D73" t="n">
        <v>12.42</v>
      </c>
      <c r="E73" t="n">
        <v>12.24</v>
      </c>
      <c r="F73" t="n">
        <v>10.88</v>
      </c>
      <c r="G73" t="n">
        <v>11.5</v>
      </c>
      <c r="H73" t="n">
        <v>11.75</v>
      </c>
      <c r="I73" t="n">
        <v>13.14</v>
      </c>
      <c r="J73" t="n">
        <v>14.29</v>
      </c>
      <c r="K73" t="n">
        <v>13.63</v>
      </c>
      <c r="L73" t="n">
        <v>10.93</v>
      </c>
      <c r="M73" t="n">
        <v>10.86</v>
      </c>
      <c r="N73" t="n">
        <v>11.7</v>
      </c>
      <c r="O73" t="n">
        <v>11.88</v>
      </c>
      <c r="P73" t="n">
        <v>9.25</v>
      </c>
      <c r="Q73" t="n">
        <v>11.37</v>
      </c>
      <c r="R73" t="n">
        <v>11.77</v>
      </c>
    </row>
    <row r="74">
      <c r="A74" s="5" t="inlineStr">
        <is>
          <t>Vermögensumsschlag in %</t>
        </is>
      </c>
      <c r="B74" s="5" t="inlineStr">
        <is>
          <t>Asset Turnover in %</t>
        </is>
      </c>
      <c r="C74" t="n">
        <v>52.62</v>
      </c>
      <c r="D74" t="n">
        <v>70.36</v>
      </c>
      <c r="E74" t="n">
        <v>71.91</v>
      </c>
      <c r="F74" t="n">
        <v>72.16</v>
      </c>
      <c r="G74" t="n">
        <v>72.70999999999999</v>
      </c>
      <c r="H74" t="n">
        <v>93.27</v>
      </c>
      <c r="I74" t="n">
        <v>94.56</v>
      </c>
      <c r="J74" t="n">
        <v>90.31999999999999</v>
      </c>
      <c r="K74" t="n">
        <v>94.83</v>
      </c>
      <c r="L74" t="n">
        <v>87.95999999999999</v>
      </c>
      <c r="M74" t="n">
        <v>94.87</v>
      </c>
      <c r="N74" t="n">
        <v>89.27</v>
      </c>
      <c r="O74" t="n">
        <v>88.20999999999999</v>
      </c>
      <c r="P74" t="n">
        <v>87.52</v>
      </c>
      <c r="Q74" t="n">
        <v>86.53</v>
      </c>
      <c r="R74" t="n">
        <v>89.91</v>
      </c>
    </row>
    <row r="75">
      <c r="A75" s="5" t="inlineStr">
        <is>
          <t>Langfristige Vermögensquote in %</t>
        </is>
      </c>
      <c r="B75" s="5" t="inlineStr">
        <is>
          <t>Non-Current Assets Ratio in %</t>
        </is>
      </c>
      <c r="C75" t="n">
        <v>33.32</v>
      </c>
      <c r="D75" t="n">
        <v>42.3</v>
      </c>
      <c r="E75" t="n">
        <v>42.39</v>
      </c>
      <c r="F75" t="n">
        <v>43.63</v>
      </c>
      <c r="G75" t="n">
        <v>44.03</v>
      </c>
      <c r="H75" t="n">
        <v>33.94</v>
      </c>
      <c r="I75" t="n">
        <v>33.39</v>
      </c>
      <c r="J75" t="n">
        <v>35.19</v>
      </c>
      <c r="K75" t="n">
        <v>32.74</v>
      </c>
      <c r="L75" t="n">
        <v>32.79</v>
      </c>
      <c r="M75" t="n">
        <v>31.52</v>
      </c>
      <c r="N75" t="n">
        <v>30.43</v>
      </c>
      <c r="O75" t="n">
        <v>32.22</v>
      </c>
      <c r="P75" t="n">
        <v>32.69</v>
      </c>
      <c r="Q75" t="n">
        <v>32.41</v>
      </c>
      <c r="R75" t="n">
        <v>34.22</v>
      </c>
    </row>
    <row r="76">
      <c r="A76" s="5" t="inlineStr">
        <is>
          <t>Gesamtkapitalrentabilität</t>
        </is>
      </c>
      <c r="B76" s="5" t="inlineStr">
        <is>
          <t>ROA Return on Assets in %</t>
        </is>
      </c>
      <c r="C76" t="n">
        <v>4.92</v>
      </c>
      <c r="D76" t="n">
        <v>6.57</v>
      </c>
      <c r="E76" t="n">
        <v>6.54</v>
      </c>
      <c r="F76" t="n">
        <v>5.94</v>
      </c>
      <c r="G76" t="n">
        <v>6.19</v>
      </c>
      <c r="H76" t="n">
        <v>6.1</v>
      </c>
      <c r="I76" t="n">
        <v>7.25</v>
      </c>
      <c r="J76" t="n">
        <v>8.390000000000001</v>
      </c>
      <c r="K76" t="n">
        <v>7.79</v>
      </c>
      <c r="L76" t="n">
        <v>5.78</v>
      </c>
      <c r="M76" t="n">
        <v>6.1</v>
      </c>
      <c r="N76" t="n">
        <v>7.61</v>
      </c>
      <c r="O76" t="n">
        <v>6.07</v>
      </c>
      <c r="P76" t="n">
        <v>4.75</v>
      </c>
      <c r="Q76" t="n">
        <v>5.87</v>
      </c>
      <c r="R76" t="n">
        <v>5.7</v>
      </c>
    </row>
    <row r="77">
      <c r="A77" s="5" t="inlineStr">
        <is>
          <t>Ertrag des eingesetzten Kapitals</t>
        </is>
      </c>
      <c r="B77" s="5" t="inlineStr">
        <is>
          <t>ROCE Return on Cap. Empl. in %</t>
        </is>
      </c>
      <c r="C77" t="n">
        <v>11.28</v>
      </c>
      <c r="D77" t="n">
        <v>10.9</v>
      </c>
      <c r="E77" t="n">
        <v>11.01</v>
      </c>
      <c r="F77" t="n">
        <v>9.710000000000001</v>
      </c>
      <c r="G77" t="n">
        <v>10.56</v>
      </c>
      <c r="H77" t="n">
        <v>15.51</v>
      </c>
      <c r="I77" t="n">
        <v>17.26</v>
      </c>
      <c r="J77" t="n">
        <v>18.44</v>
      </c>
      <c r="K77" t="n">
        <v>17.97</v>
      </c>
      <c r="L77" t="n">
        <v>13.57</v>
      </c>
      <c r="M77" t="n">
        <v>14.61</v>
      </c>
      <c r="N77" t="n">
        <v>14.35</v>
      </c>
      <c r="O77" t="n">
        <v>14.11</v>
      </c>
      <c r="P77" t="n">
        <v>10.81</v>
      </c>
      <c r="Q77" t="n">
        <v>13.35</v>
      </c>
      <c r="R77" t="n">
        <v>13.43</v>
      </c>
    </row>
    <row r="78">
      <c r="A78" s="5" t="inlineStr">
        <is>
          <t>Eigenkapital zu Anlagevermögen</t>
        </is>
      </c>
      <c r="B78" s="5" t="inlineStr">
        <is>
          <t>Equity to Fixed Assets in %</t>
        </is>
      </c>
      <c r="C78" t="n">
        <v>136.32</v>
      </c>
      <c r="D78" t="n">
        <v>136.89</v>
      </c>
      <c r="E78" t="n">
        <v>131.69</v>
      </c>
      <c r="F78" t="n">
        <v>122.12</v>
      </c>
      <c r="G78" t="n">
        <v>122.45</v>
      </c>
      <c r="H78" t="n">
        <v>146.92</v>
      </c>
      <c r="I78" t="n">
        <v>156.86</v>
      </c>
      <c r="J78" t="n">
        <v>150.56</v>
      </c>
      <c r="K78" t="n">
        <v>172.47</v>
      </c>
      <c r="L78" t="n">
        <v>168.66</v>
      </c>
      <c r="M78" t="n">
        <v>175.07</v>
      </c>
      <c r="N78" t="n">
        <v>184.67</v>
      </c>
      <c r="O78" t="n">
        <v>176.13</v>
      </c>
      <c r="P78" t="n">
        <v>169.35</v>
      </c>
      <c r="Q78" t="n">
        <v>164.91</v>
      </c>
      <c r="R78" t="n">
        <v>162.41</v>
      </c>
    </row>
    <row r="79">
      <c r="A79" s="5" t="inlineStr">
        <is>
          <t>Liquidität Dritten Grades</t>
        </is>
      </c>
      <c r="B79" s="5" t="inlineStr">
        <is>
          <t>Current Ratio in %</t>
        </is>
      </c>
      <c r="C79" t="n">
        <v>171.53</v>
      </c>
      <c r="D79" t="n">
        <v>274.01</v>
      </c>
      <c r="E79" t="n">
        <v>272.3</v>
      </c>
      <c r="F79" t="n">
        <v>279.53</v>
      </c>
      <c r="G79" t="n">
        <v>249.8</v>
      </c>
      <c r="H79" t="n">
        <v>211.94</v>
      </c>
      <c r="I79" t="n">
        <v>227.02</v>
      </c>
      <c r="J79" t="n">
        <v>208.12</v>
      </c>
      <c r="K79" t="n">
        <v>228.3</v>
      </c>
      <c r="L79" t="n">
        <v>219.82</v>
      </c>
      <c r="M79" t="n">
        <v>224.88</v>
      </c>
      <c r="N79" t="n">
        <v>246.58</v>
      </c>
      <c r="O79" t="n">
        <v>253.03</v>
      </c>
      <c r="P79" t="n">
        <v>257.27</v>
      </c>
      <c r="Q79" t="n">
        <v>248.24</v>
      </c>
      <c r="R79" t="n">
        <v>300.48</v>
      </c>
    </row>
    <row r="80">
      <c r="A80" s="5" t="inlineStr">
        <is>
          <t>Operativer Cashflow</t>
        </is>
      </c>
      <c r="B80" s="5" t="inlineStr">
        <is>
          <t>Operating Cashflow in M</t>
        </is>
      </c>
      <c r="C80" t="n">
        <v>958.9799999999999</v>
      </c>
      <c r="D80" t="n">
        <v>674.85</v>
      </c>
      <c r="E80" t="n">
        <v>612.8100000000001</v>
      </c>
      <c r="F80" t="n">
        <v>515.13</v>
      </c>
      <c r="G80" t="n">
        <v>1351.68</v>
      </c>
      <c r="H80" t="n">
        <v>919.38</v>
      </c>
      <c r="I80" t="n">
        <v>715.4399999999999</v>
      </c>
      <c r="J80" t="n">
        <v>428.34</v>
      </c>
      <c r="K80" t="n">
        <v>336.93</v>
      </c>
      <c r="L80" t="n">
        <v>954.6899999999999</v>
      </c>
      <c r="M80" t="n">
        <v>339.9</v>
      </c>
      <c r="N80" t="n">
        <v>426.36</v>
      </c>
      <c r="O80" t="n">
        <v>545.49</v>
      </c>
      <c r="P80" t="n">
        <v>285.45</v>
      </c>
      <c r="Q80" t="n">
        <v>1422.63</v>
      </c>
      <c r="R80" t="n">
        <v>357.06</v>
      </c>
    </row>
    <row r="81">
      <c r="A81" s="5" t="inlineStr">
        <is>
          <t>Aktienrückkauf</t>
        </is>
      </c>
      <c r="B81" s="5" t="inlineStr">
        <is>
          <t>Share Buyback in M</t>
        </is>
      </c>
      <c r="C81" t="n">
        <v>0</v>
      </c>
      <c r="D81" t="n">
        <v>0</v>
      </c>
      <c r="E81" t="n">
        <v>0</v>
      </c>
      <c r="F81" t="n">
        <v>0</v>
      </c>
      <c r="G81" t="n">
        <v>0</v>
      </c>
      <c r="H81" t="n">
        <v>0</v>
      </c>
      <c r="I81" t="n">
        <v>0</v>
      </c>
      <c r="J81" t="n">
        <v>0</v>
      </c>
      <c r="K81" t="n">
        <v>0</v>
      </c>
      <c r="L81" t="n">
        <v>0</v>
      </c>
      <c r="M81" t="n">
        <v>0</v>
      </c>
      <c r="N81" t="n">
        <v>0</v>
      </c>
      <c r="O81" t="n">
        <v>0</v>
      </c>
      <c r="P81" t="n">
        <v>0</v>
      </c>
      <c r="Q81" t="n">
        <v>0</v>
      </c>
      <c r="R81" t="n">
        <v>0</v>
      </c>
    </row>
    <row r="82">
      <c r="A82" s="5" t="inlineStr">
        <is>
          <t>Umsatzwachstum 1J in %</t>
        </is>
      </c>
      <c r="B82" s="5" t="inlineStr">
        <is>
          <t>Revenue Growth 1Y in %</t>
        </is>
      </c>
      <c r="C82" t="n">
        <v>4.21</v>
      </c>
      <c r="D82" t="n">
        <v>-0.65</v>
      </c>
      <c r="E82" t="n">
        <v>3.66</v>
      </c>
      <c r="F82" t="n">
        <v>5.17</v>
      </c>
      <c r="G82" t="n">
        <v>-16.3</v>
      </c>
      <c r="H82" t="n">
        <v>2.7</v>
      </c>
      <c r="I82" t="n">
        <v>16.29</v>
      </c>
      <c r="J82" t="n">
        <v>15.3</v>
      </c>
      <c r="K82" t="n">
        <v>13.42</v>
      </c>
      <c r="L82" t="n">
        <v>5.16</v>
      </c>
      <c r="M82" t="n">
        <v>19.71</v>
      </c>
      <c r="N82" t="n">
        <v>11.38</v>
      </c>
      <c r="O82" t="n">
        <v>6.51</v>
      </c>
      <c r="P82" t="n">
        <v>1.96</v>
      </c>
      <c r="Q82" t="n">
        <v>11.43</v>
      </c>
      <c r="R82" t="n">
        <v>4.76</v>
      </c>
    </row>
    <row r="83">
      <c r="A83" s="5" t="inlineStr">
        <is>
          <t>Umsatzwachstum 3J in %</t>
        </is>
      </c>
      <c r="B83" s="5" t="inlineStr">
        <is>
          <t>Revenue Growth 3Y in %</t>
        </is>
      </c>
      <c r="C83" t="n">
        <v>2.41</v>
      </c>
      <c r="D83" t="n">
        <v>2.73</v>
      </c>
      <c r="E83" t="n">
        <v>-2.49</v>
      </c>
      <c r="F83" t="n">
        <v>-2.81</v>
      </c>
      <c r="G83" t="n">
        <v>0.9</v>
      </c>
      <c r="H83" t="n">
        <v>11.43</v>
      </c>
      <c r="I83" t="n">
        <v>15</v>
      </c>
      <c r="J83" t="n">
        <v>11.29</v>
      </c>
      <c r="K83" t="n">
        <v>12.76</v>
      </c>
      <c r="L83" t="n">
        <v>12.08</v>
      </c>
      <c r="M83" t="n">
        <v>12.53</v>
      </c>
      <c r="N83" t="n">
        <v>6.62</v>
      </c>
      <c r="O83" t="n">
        <v>6.63</v>
      </c>
      <c r="P83" t="n">
        <v>6.05</v>
      </c>
      <c r="Q83" t="inlineStr">
        <is>
          <t>-</t>
        </is>
      </c>
      <c r="R83" t="inlineStr">
        <is>
          <t>-</t>
        </is>
      </c>
    </row>
    <row r="84">
      <c r="A84" s="5" t="inlineStr">
        <is>
          <t>Umsatzwachstum 5J in %</t>
        </is>
      </c>
      <c r="B84" s="5" t="inlineStr">
        <is>
          <t>Revenue Growth 5Y in %</t>
        </is>
      </c>
      <c r="C84" t="n">
        <v>-0.78</v>
      </c>
      <c r="D84" t="n">
        <v>-1.08</v>
      </c>
      <c r="E84" t="n">
        <v>2.3</v>
      </c>
      <c r="F84" t="n">
        <v>4.63</v>
      </c>
      <c r="G84" t="n">
        <v>6.28</v>
      </c>
      <c r="H84" t="n">
        <v>10.57</v>
      </c>
      <c r="I84" t="n">
        <v>13.98</v>
      </c>
      <c r="J84" t="n">
        <v>12.99</v>
      </c>
      <c r="K84" t="n">
        <v>11.24</v>
      </c>
      <c r="L84" t="n">
        <v>8.94</v>
      </c>
      <c r="M84" t="n">
        <v>10.2</v>
      </c>
      <c r="N84" t="n">
        <v>7.21</v>
      </c>
      <c r="O84" t="inlineStr">
        <is>
          <t>-</t>
        </is>
      </c>
      <c r="P84" t="inlineStr">
        <is>
          <t>-</t>
        </is>
      </c>
      <c r="Q84" t="inlineStr">
        <is>
          <t>-</t>
        </is>
      </c>
      <c r="R84" t="inlineStr">
        <is>
          <t>-</t>
        </is>
      </c>
    </row>
    <row r="85">
      <c r="A85" s="5" t="inlineStr">
        <is>
          <t>Umsatzwachstum 10J in %</t>
        </is>
      </c>
      <c r="B85" s="5" t="inlineStr">
        <is>
          <t>Revenue Growth 10Y in %</t>
        </is>
      </c>
      <c r="C85" t="n">
        <v>4.9</v>
      </c>
      <c r="D85" t="n">
        <v>6.45</v>
      </c>
      <c r="E85" t="n">
        <v>7.65</v>
      </c>
      <c r="F85" t="n">
        <v>7.93</v>
      </c>
      <c r="G85" t="n">
        <v>7.61</v>
      </c>
      <c r="H85" t="n">
        <v>10.39</v>
      </c>
      <c r="I85" t="n">
        <v>10.59</v>
      </c>
      <c r="J85" t="inlineStr">
        <is>
          <t>-</t>
        </is>
      </c>
      <c r="K85" t="inlineStr">
        <is>
          <t>-</t>
        </is>
      </c>
      <c r="L85" t="inlineStr">
        <is>
          <t>-</t>
        </is>
      </c>
      <c r="M85" t="inlineStr">
        <is>
          <t>-</t>
        </is>
      </c>
      <c r="N85" t="inlineStr">
        <is>
          <t>-</t>
        </is>
      </c>
      <c r="O85" t="inlineStr">
        <is>
          <t>-</t>
        </is>
      </c>
      <c r="P85" t="inlineStr">
        <is>
          <t>-</t>
        </is>
      </c>
      <c r="Q85" t="inlineStr">
        <is>
          <t>-</t>
        </is>
      </c>
      <c r="R85" t="inlineStr">
        <is>
          <t>-</t>
        </is>
      </c>
    </row>
    <row r="86">
      <c r="A86" s="5" t="inlineStr">
        <is>
          <t>Gewinnwachstum 1J in %</t>
        </is>
      </c>
      <c r="B86" s="5" t="inlineStr">
        <is>
          <t>Earnings Growth 1Y in %</t>
        </is>
      </c>
      <c r="C86" t="n">
        <v>4.31</v>
      </c>
      <c r="D86" t="n">
        <v>2.05</v>
      </c>
      <c r="E86" t="n">
        <v>14.54</v>
      </c>
      <c r="F86" t="n">
        <v>1.55</v>
      </c>
      <c r="G86" t="n">
        <v>8.949999999999999</v>
      </c>
      <c r="H86" t="n">
        <v>-12.29</v>
      </c>
      <c r="I86" t="n">
        <v>-4.04</v>
      </c>
      <c r="J86" t="n">
        <v>30.3</v>
      </c>
      <c r="K86" t="n">
        <v>41.73</v>
      </c>
      <c r="L86" t="n">
        <v>7.59</v>
      </c>
      <c r="M86" t="n">
        <v>-9.779999999999999</v>
      </c>
      <c r="N86" t="n">
        <v>38.11</v>
      </c>
      <c r="O86" t="n">
        <v>35.04</v>
      </c>
      <c r="P86" t="n">
        <v>-18.45</v>
      </c>
      <c r="Q86" t="n">
        <v>19.15</v>
      </c>
      <c r="R86" t="n">
        <v>0.36</v>
      </c>
    </row>
    <row r="87">
      <c r="A87" s="5" t="inlineStr">
        <is>
          <t>Gewinnwachstum 3J in %</t>
        </is>
      </c>
      <c r="B87" s="5" t="inlineStr">
        <is>
          <t>Earnings Growth 3Y in %</t>
        </is>
      </c>
      <c r="C87" t="n">
        <v>6.97</v>
      </c>
      <c r="D87" t="n">
        <v>6.05</v>
      </c>
      <c r="E87" t="n">
        <v>8.35</v>
      </c>
      <c r="F87" t="n">
        <v>-0.6</v>
      </c>
      <c r="G87" t="n">
        <v>-2.46</v>
      </c>
      <c r="H87" t="n">
        <v>4.66</v>
      </c>
      <c r="I87" t="n">
        <v>22.66</v>
      </c>
      <c r="J87" t="n">
        <v>26.54</v>
      </c>
      <c r="K87" t="n">
        <v>13.18</v>
      </c>
      <c r="L87" t="n">
        <v>11.97</v>
      </c>
      <c r="M87" t="n">
        <v>21.12</v>
      </c>
      <c r="N87" t="n">
        <v>18.23</v>
      </c>
      <c r="O87" t="n">
        <v>11.91</v>
      </c>
      <c r="P87" t="n">
        <v>0.35</v>
      </c>
      <c r="Q87" t="inlineStr">
        <is>
          <t>-</t>
        </is>
      </c>
      <c r="R87" t="inlineStr">
        <is>
          <t>-</t>
        </is>
      </c>
    </row>
    <row r="88">
      <c r="A88" s="5" t="inlineStr">
        <is>
          <t>Gewinnwachstum 5J in %</t>
        </is>
      </c>
      <c r="B88" s="5" t="inlineStr">
        <is>
          <t>Earnings Growth 5Y in %</t>
        </is>
      </c>
      <c r="C88" t="n">
        <v>6.28</v>
      </c>
      <c r="D88" t="n">
        <v>2.96</v>
      </c>
      <c r="E88" t="n">
        <v>1.74</v>
      </c>
      <c r="F88" t="n">
        <v>4.89</v>
      </c>
      <c r="G88" t="n">
        <v>12.93</v>
      </c>
      <c r="H88" t="n">
        <v>12.66</v>
      </c>
      <c r="I88" t="n">
        <v>13.16</v>
      </c>
      <c r="J88" t="n">
        <v>21.59</v>
      </c>
      <c r="K88" t="n">
        <v>22.54</v>
      </c>
      <c r="L88" t="n">
        <v>10.5</v>
      </c>
      <c r="M88" t="n">
        <v>12.81</v>
      </c>
      <c r="N88" t="n">
        <v>14.84</v>
      </c>
      <c r="O88" t="inlineStr">
        <is>
          <t>-</t>
        </is>
      </c>
      <c r="P88" t="inlineStr">
        <is>
          <t>-</t>
        </is>
      </c>
      <c r="Q88" t="inlineStr">
        <is>
          <t>-</t>
        </is>
      </c>
      <c r="R88" t="inlineStr">
        <is>
          <t>-</t>
        </is>
      </c>
    </row>
    <row r="89">
      <c r="A89" s="5" t="inlineStr">
        <is>
          <t>Gewinnwachstum 10J in %</t>
        </is>
      </c>
      <c r="B89" s="5" t="inlineStr">
        <is>
          <t>Earnings Growth 10Y in %</t>
        </is>
      </c>
      <c r="C89" t="n">
        <v>9.470000000000001</v>
      </c>
      <c r="D89" t="n">
        <v>8.06</v>
      </c>
      <c r="E89" t="n">
        <v>11.67</v>
      </c>
      <c r="F89" t="n">
        <v>13.72</v>
      </c>
      <c r="G89" t="n">
        <v>11.72</v>
      </c>
      <c r="H89" t="n">
        <v>12.74</v>
      </c>
      <c r="I89" t="n">
        <v>14</v>
      </c>
      <c r="J89" t="inlineStr">
        <is>
          <t>-</t>
        </is>
      </c>
      <c r="K89" t="inlineStr">
        <is>
          <t>-</t>
        </is>
      </c>
      <c r="L89" t="inlineStr">
        <is>
          <t>-</t>
        </is>
      </c>
      <c r="M89" t="inlineStr">
        <is>
          <t>-</t>
        </is>
      </c>
      <c r="N89" t="inlineStr">
        <is>
          <t>-</t>
        </is>
      </c>
      <c r="O89" t="inlineStr">
        <is>
          <t>-</t>
        </is>
      </c>
      <c r="P89" t="inlineStr">
        <is>
          <t>-</t>
        </is>
      </c>
      <c r="Q89" t="inlineStr">
        <is>
          <t>-</t>
        </is>
      </c>
      <c r="R89" t="inlineStr">
        <is>
          <t>-</t>
        </is>
      </c>
    </row>
    <row r="90">
      <c r="A90" s="5" t="inlineStr">
        <is>
          <t>PEG Ratio</t>
        </is>
      </c>
      <c r="B90" s="5" t="inlineStr">
        <is>
          <t>KGW Kurs/Gewinn/Wachstum</t>
        </is>
      </c>
      <c r="C90" t="n">
        <v>3.25</v>
      </c>
      <c r="D90" t="n">
        <v>6.82</v>
      </c>
      <c r="E90" t="n">
        <v>13.39</v>
      </c>
      <c r="F90" t="n">
        <v>4.7</v>
      </c>
      <c r="G90" t="n">
        <v>1.84</v>
      </c>
      <c r="H90" t="n">
        <v>1.74</v>
      </c>
      <c r="I90" t="n">
        <v>1.59</v>
      </c>
      <c r="J90" t="n">
        <v>0.6899999999999999</v>
      </c>
      <c r="K90" t="n">
        <v>0.65</v>
      </c>
      <c r="L90" t="n">
        <v>1.52</v>
      </c>
      <c r="M90" t="n">
        <v>1.43</v>
      </c>
      <c r="N90" t="n">
        <v>1.27</v>
      </c>
      <c r="O90" t="inlineStr">
        <is>
          <t>-</t>
        </is>
      </c>
      <c r="P90" t="inlineStr">
        <is>
          <t>-</t>
        </is>
      </c>
      <c r="Q90" t="inlineStr">
        <is>
          <t>-</t>
        </is>
      </c>
      <c r="R90" t="inlineStr">
        <is>
          <t>-</t>
        </is>
      </c>
    </row>
    <row r="91">
      <c r="A91" s="5" t="inlineStr">
        <is>
          <t>EBIT-Wachstum 1J in %</t>
        </is>
      </c>
      <c r="B91" s="5" t="inlineStr">
        <is>
          <t>EBIT Growth 1Y in %</t>
        </is>
      </c>
      <c r="C91" t="n">
        <v>13.12</v>
      </c>
      <c r="D91" t="n">
        <v>0.76</v>
      </c>
      <c r="E91" t="n">
        <v>16.67</v>
      </c>
      <c r="F91" t="n">
        <v>-0.53</v>
      </c>
      <c r="G91" t="n">
        <v>-18.06</v>
      </c>
      <c r="H91" t="n">
        <v>-8.16</v>
      </c>
      <c r="I91" t="n">
        <v>6.96</v>
      </c>
      <c r="J91" t="n">
        <v>20.84</v>
      </c>
      <c r="K91" t="n">
        <v>41.5</v>
      </c>
      <c r="L91" t="n">
        <v>5.78</v>
      </c>
      <c r="M91" t="n">
        <v>11.13</v>
      </c>
      <c r="N91" t="n">
        <v>9.699999999999999</v>
      </c>
      <c r="O91" t="n">
        <v>36.83</v>
      </c>
      <c r="P91" t="n">
        <v>-17.05</v>
      </c>
      <c r="Q91" t="n">
        <v>7.65</v>
      </c>
      <c r="R91" t="n">
        <v>4.6</v>
      </c>
    </row>
    <row r="92">
      <c r="A92" s="5" t="inlineStr">
        <is>
          <t>EBIT-Wachstum 3J in %</t>
        </is>
      </c>
      <c r="B92" s="5" t="inlineStr">
        <is>
          <t>EBIT Growth 3Y in %</t>
        </is>
      </c>
      <c r="C92" t="n">
        <v>10.18</v>
      </c>
      <c r="D92" t="n">
        <v>5.63</v>
      </c>
      <c r="E92" t="n">
        <v>-0.64</v>
      </c>
      <c r="F92" t="n">
        <v>-8.92</v>
      </c>
      <c r="G92" t="n">
        <v>-6.42</v>
      </c>
      <c r="H92" t="n">
        <v>6.55</v>
      </c>
      <c r="I92" t="n">
        <v>23.1</v>
      </c>
      <c r="J92" t="n">
        <v>22.71</v>
      </c>
      <c r="K92" t="n">
        <v>19.47</v>
      </c>
      <c r="L92" t="n">
        <v>8.869999999999999</v>
      </c>
      <c r="M92" t="n">
        <v>19.22</v>
      </c>
      <c r="N92" t="n">
        <v>9.83</v>
      </c>
      <c r="O92" t="n">
        <v>9.140000000000001</v>
      </c>
      <c r="P92" t="n">
        <v>-1.6</v>
      </c>
      <c r="Q92" t="inlineStr">
        <is>
          <t>-</t>
        </is>
      </c>
      <c r="R92" t="inlineStr">
        <is>
          <t>-</t>
        </is>
      </c>
    </row>
    <row r="93">
      <c r="A93" s="5" t="inlineStr">
        <is>
          <t>EBIT-Wachstum 5J in %</t>
        </is>
      </c>
      <c r="B93" s="5" t="inlineStr">
        <is>
          <t>EBIT Growth 5Y in %</t>
        </is>
      </c>
      <c r="C93" t="n">
        <v>2.39</v>
      </c>
      <c r="D93" t="n">
        <v>-1.86</v>
      </c>
      <c r="E93" t="n">
        <v>-0.62</v>
      </c>
      <c r="F93" t="n">
        <v>0.21</v>
      </c>
      <c r="G93" t="n">
        <v>8.619999999999999</v>
      </c>
      <c r="H93" t="n">
        <v>13.38</v>
      </c>
      <c r="I93" t="n">
        <v>17.24</v>
      </c>
      <c r="J93" t="n">
        <v>17.79</v>
      </c>
      <c r="K93" t="n">
        <v>20.99</v>
      </c>
      <c r="L93" t="n">
        <v>9.279999999999999</v>
      </c>
      <c r="M93" t="n">
        <v>9.65</v>
      </c>
      <c r="N93" t="n">
        <v>8.35</v>
      </c>
      <c r="O93" t="inlineStr">
        <is>
          <t>-</t>
        </is>
      </c>
      <c r="P93" t="inlineStr">
        <is>
          <t>-</t>
        </is>
      </c>
      <c r="Q93" t="inlineStr">
        <is>
          <t>-</t>
        </is>
      </c>
      <c r="R93" t="inlineStr">
        <is>
          <t>-</t>
        </is>
      </c>
    </row>
    <row r="94">
      <c r="A94" s="5" t="inlineStr">
        <is>
          <t>EBIT-Wachstum 10J in %</t>
        </is>
      </c>
      <c r="B94" s="5" t="inlineStr">
        <is>
          <t>EBIT Growth 10Y in %</t>
        </is>
      </c>
      <c r="C94" t="n">
        <v>7.89</v>
      </c>
      <c r="D94" t="n">
        <v>7.69</v>
      </c>
      <c r="E94" t="n">
        <v>8.58</v>
      </c>
      <c r="F94" t="n">
        <v>10.6</v>
      </c>
      <c r="G94" t="n">
        <v>8.949999999999999</v>
      </c>
      <c r="H94" t="n">
        <v>11.52</v>
      </c>
      <c r="I94" t="n">
        <v>12.79</v>
      </c>
      <c r="J94" t="inlineStr">
        <is>
          <t>-</t>
        </is>
      </c>
      <c r="K94" t="inlineStr">
        <is>
          <t>-</t>
        </is>
      </c>
      <c r="L94" t="inlineStr">
        <is>
          <t>-</t>
        </is>
      </c>
      <c r="M94" t="inlineStr">
        <is>
          <t>-</t>
        </is>
      </c>
      <c r="N94" t="inlineStr">
        <is>
          <t>-</t>
        </is>
      </c>
      <c r="O94" t="inlineStr">
        <is>
          <t>-</t>
        </is>
      </c>
      <c r="P94" t="inlineStr">
        <is>
          <t>-</t>
        </is>
      </c>
      <c r="Q94" t="inlineStr">
        <is>
          <t>-</t>
        </is>
      </c>
      <c r="R94" t="inlineStr">
        <is>
          <t>-</t>
        </is>
      </c>
    </row>
    <row r="95">
      <c r="A95" s="5" t="inlineStr">
        <is>
          <t>Op.Cashflow Wachstum 1J in %</t>
        </is>
      </c>
      <c r="B95" s="5" t="inlineStr">
        <is>
          <t>Op.Cashflow Wachstum 1Y in %</t>
        </is>
      </c>
      <c r="C95" t="n">
        <v>42.1</v>
      </c>
      <c r="D95" t="n">
        <v>10.12</v>
      </c>
      <c r="E95" t="n">
        <v>18.96</v>
      </c>
      <c r="F95" t="n">
        <v>-61.89</v>
      </c>
      <c r="G95" t="n">
        <v>47.02</v>
      </c>
      <c r="H95" t="n">
        <v>28.51</v>
      </c>
      <c r="I95" t="n">
        <v>67.03</v>
      </c>
      <c r="J95" t="n">
        <v>27.13</v>
      </c>
      <c r="K95" t="n">
        <v>-64.70999999999999</v>
      </c>
      <c r="L95" t="n">
        <v>180.87</v>
      </c>
      <c r="M95" t="n">
        <v>-20.28</v>
      </c>
      <c r="N95" t="n">
        <v>-21.84</v>
      </c>
      <c r="O95" t="n">
        <v>91.09999999999999</v>
      </c>
      <c r="P95" t="n">
        <v>-79.94</v>
      </c>
      <c r="Q95" t="n">
        <v>298.43</v>
      </c>
      <c r="R95" t="n">
        <v>9.289999999999999</v>
      </c>
    </row>
    <row r="96">
      <c r="A96" s="5" t="inlineStr">
        <is>
          <t>Op.Cashflow Wachstum 3J in %</t>
        </is>
      </c>
      <c r="B96" s="5" t="inlineStr">
        <is>
          <t>Op.Cashflow Wachstum 3Y in %</t>
        </is>
      </c>
      <c r="C96" t="n">
        <v>23.73</v>
      </c>
      <c r="D96" t="n">
        <v>-10.94</v>
      </c>
      <c r="E96" t="n">
        <v>1.36</v>
      </c>
      <c r="F96" t="n">
        <v>4.55</v>
      </c>
      <c r="G96" t="n">
        <v>47.52</v>
      </c>
      <c r="H96" t="n">
        <v>40.89</v>
      </c>
      <c r="I96" t="n">
        <v>9.82</v>
      </c>
      <c r="J96" t="n">
        <v>47.76</v>
      </c>
      <c r="K96" t="n">
        <v>31.96</v>
      </c>
      <c r="L96" t="n">
        <v>46.25</v>
      </c>
      <c r="M96" t="n">
        <v>16.33</v>
      </c>
      <c r="N96" t="n">
        <v>-3.56</v>
      </c>
      <c r="O96" t="n">
        <v>103.2</v>
      </c>
      <c r="P96" t="n">
        <v>75.93000000000001</v>
      </c>
      <c r="Q96" t="inlineStr">
        <is>
          <t>-</t>
        </is>
      </c>
      <c r="R96" t="inlineStr">
        <is>
          <t>-</t>
        </is>
      </c>
    </row>
    <row r="97">
      <c r="A97" s="5" t="inlineStr">
        <is>
          <t>Op.Cashflow Wachstum 5J in %</t>
        </is>
      </c>
      <c r="B97" s="5" t="inlineStr">
        <is>
          <t>Op.Cashflow Wachstum 5Y in %</t>
        </is>
      </c>
      <c r="C97" t="n">
        <v>11.26</v>
      </c>
      <c r="D97" t="n">
        <v>8.539999999999999</v>
      </c>
      <c r="E97" t="n">
        <v>19.93</v>
      </c>
      <c r="F97" t="n">
        <v>21.56</v>
      </c>
      <c r="G97" t="n">
        <v>21</v>
      </c>
      <c r="H97" t="n">
        <v>47.77</v>
      </c>
      <c r="I97" t="n">
        <v>38.01</v>
      </c>
      <c r="J97" t="n">
        <v>20.23</v>
      </c>
      <c r="K97" t="n">
        <v>33.03</v>
      </c>
      <c r="L97" t="n">
        <v>29.98</v>
      </c>
      <c r="M97" t="n">
        <v>53.49</v>
      </c>
      <c r="N97" t="n">
        <v>59.41</v>
      </c>
      <c r="O97" t="inlineStr">
        <is>
          <t>-</t>
        </is>
      </c>
      <c r="P97" t="inlineStr">
        <is>
          <t>-</t>
        </is>
      </c>
      <c r="Q97" t="inlineStr">
        <is>
          <t>-</t>
        </is>
      </c>
      <c r="R97" t="inlineStr">
        <is>
          <t>-</t>
        </is>
      </c>
    </row>
    <row r="98">
      <c r="A98" s="5" t="inlineStr">
        <is>
          <t>Op.Cashflow Wachstum 10J in %</t>
        </is>
      </c>
      <c r="B98" s="5" t="inlineStr">
        <is>
          <t>Op.Cashflow Wachstum 10Y in %</t>
        </is>
      </c>
      <c r="C98" t="n">
        <v>29.51</v>
      </c>
      <c r="D98" t="n">
        <v>23.28</v>
      </c>
      <c r="E98" t="n">
        <v>20.08</v>
      </c>
      <c r="F98" t="n">
        <v>27.29</v>
      </c>
      <c r="G98" t="n">
        <v>25.49</v>
      </c>
      <c r="H98" t="n">
        <v>50.63</v>
      </c>
      <c r="I98" t="n">
        <v>48.71</v>
      </c>
      <c r="J98" t="inlineStr">
        <is>
          <t>-</t>
        </is>
      </c>
      <c r="K98" t="inlineStr">
        <is>
          <t>-</t>
        </is>
      </c>
      <c r="L98" t="inlineStr">
        <is>
          <t>-</t>
        </is>
      </c>
      <c r="M98" t="inlineStr">
        <is>
          <t>-</t>
        </is>
      </c>
      <c r="N98" t="inlineStr">
        <is>
          <t>-</t>
        </is>
      </c>
      <c r="O98" t="inlineStr">
        <is>
          <t>-</t>
        </is>
      </c>
      <c r="P98" t="inlineStr">
        <is>
          <t>-</t>
        </is>
      </c>
      <c r="Q98" t="inlineStr">
        <is>
          <t>-</t>
        </is>
      </c>
      <c r="R98" t="inlineStr">
        <is>
          <t>-</t>
        </is>
      </c>
    </row>
    <row r="99">
      <c r="A99" s="5" t="inlineStr">
        <is>
          <t>Working Capital in Mio</t>
        </is>
      </c>
      <c r="B99" s="5" t="inlineStr">
        <is>
          <t>Working Capital in M</t>
        </is>
      </c>
      <c r="C99" t="n">
        <v>561.5</v>
      </c>
      <c r="D99" t="n">
        <v>524.8</v>
      </c>
      <c r="E99" t="n">
        <v>515.7</v>
      </c>
      <c r="F99" t="n">
        <v>493.7</v>
      </c>
      <c r="G99" t="n">
        <v>422.3</v>
      </c>
      <c r="H99" t="n">
        <v>415.2</v>
      </c>
      <c r="I99" t="n">
        <v>431.5</v>
      </c>
      <c r="J99" t="n">
        <v>354.3</v>
      </c>
      <c r="K99" t="n">
        <v>324.6</v>
      </c>
      <c r="L99" t="n">
        <v>299.9</v>
      </c>
      <c r="M99" t="n">
        <v>278.1</v>
      </c>
      <c r="N99" t="n">
        <v>267.5</v>
      </c>
      <c r="O99" t="n">
        <v>240.1</v>
      </c>
      <c r="P99" t="n">
        <v>228.2</v>
      </c>
      <c r="Q99" t="n">
        <v>223.4</v>
      </c>
      <c r="R99" t="n">
        <v>210.3</v>
      </c>
      <c r="S99" t="inlineStr">
        <is>
          <t>-</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 customWidth="1" max="14" min="14" width="22"/>
    <col customWidth="1" max="15" min="15" width="21"/>
    <col customWidth="1" max="16" min="16" width="21"/>
    <col customWidth="1" max="17" min="17" width="21"/>
    <col customWidth="1" max="18" min="18" width="10"/>
    <col customWidth="1" max="19" min="19" width="22"/>
    <col customWidth="1" max="20" min="20" width="19"/>
    <col customWidth="1" max="21" min="21" width="21"/>
    <col customWidth="1" max="22" min="22" width="11"/>
    <col customWidth="1" max="23" min="23" width="10"/>
  </cols>
  <sheetData>
    <row r="1">
      <c r="A1" s="1" t="inlineStr">
        <is>
          <t xml:space="preserve">ADVA OPTICAL NETWORK </t>
        </is>
      </c>
      <c r="B1" s="2" t="inlineStr">
        <is>
          <t>WKN: 510300  ISIN: DE0005103006  Symbol:ADV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1994</t>
        </is>
      </c>
      <c r="C4" s="5" t="inlineStr">
        <is>
          <t>Telefon / Phone</t>
        </is>
      </c>
      <c r="D4" s="5" t="inlineStr"/>
      <c r="E4" t="inlineStr">
        <is>
          <t>+49-89-890665-901</t>
        </is>
      </c>
      <c r="G4" t="inlineStr">
        <is>
          <t>20.02.2020</t>
        </is>
      </c>
      <c r="H4" t="inlineStr">
        <is>
          <t>Publication Of Annual Report</t>
        </is>
      </c>
      <c r="J4" t="inlineStr">
        <is>
          <t>Teleios</t>
        </is>
      </c>
      <c r="L4" t="inlineStr">
        <is>
          <t>19,95%</t>
        </is>
      </c>
    </row>
    <row r="5">
      <c r="A5" s="5" t="inlineStr">
        <is>
          <t>Ticker</t>
        </is>
      </c>
      <c r="B5" t="inlineStr">
        <is>
          <t>ADV</t>
        </is>
      </c>
      <c r="C5" s="5" t="inlineStr">
        <is>
          <t>Fax</t>
        </is>
      </c>
      <c r="D5" s="5" t="inlineStr"/>
      <c r="E5" t="inlineStr">
        <is>
          <t>+49-89-890-665-199</t>
        </is>
      </c>
      <c r="G5" t="inlineStr">
        <is>
          <t>23.04.2020</t>
        </is>
      </c>
      <c r="H5" t="inlineStr">
        <is>
          <t>Result Q1</t>
        </is>
      </c>
      <c r="J5" t="inlineStr">
        <is>
          <t>Egora Gruppe</t>
        </is>
      </c>
      <c r="L5" t="inlineStr">
        <is>
          <t>14,99%</t>
        </is>
      </c>
    </row>
    <row r="6">
      <c r="A6" s="5" t="inlineStr">
        <is>
          <t>Gelistet Seit / Listed Since</t>
        </is>
      </c>
      <c r="B6" t="inlineStr">
        <is>
          <t>29.03.1999</t>
        </is>
      </c>
      <c r="C6" s="5" t="inlineStr">
        <is>
          <t>Internet</t>
        </is>
      </c>
      <c r="D6" s="5" t="inlineStr"/>
      <c r="E6" t="inlineStr">
        <is>
          <t>http://www.advaoptical.com</t>
        </is>
      </c>
      <c r="G6" t="inlineStr">
        <is>
          <t>13.05.2020</t>
        </is>
      </c>
      <c r="H6" t="inlineStr">
        <is>
          <t>Annual General Meeting</t>
        </is>
      </c>
      <c r="J6" t="inlineStr">
        <is>
          <t>Internationale Kapitalanlagegesellschaft mbH</t>
        </is>
      </c>
      <c r="L6" t="inlineStr">
        <is>
          <t>2,86%</t>
        </is>
      </c>
    </row>
    <row r="7">
      <c r="A7" s="5" t="inlineStr">
        <is>
          <t>Nominalwert / Nominal Value</t>
        </is>
      </c>
      <c r="B7" t="inlineStr">
        <is>
          <t>-</t>
        </is>
      </c>
      <c r="C7" s="5" t="inlineStr">
        <is>
          <t>E-Mail</t>
        </is>
      </c>
      <c r="D7" s="5" t="inlineStr"/>
      <c r="E7" t="inlineStr">
        <is>
          <t>info@advaoptical.com</t>
        </is>
      </c>
      <c r="G7" t="inlineStr">
        <is>
          <t>23.07.2020</t>
        </is>
      </c>
      <c r="H7" t="inlineStr">
        <is>
          <t>Score Half Year</t>
        </is>
      </c>
      <c r="J7" t="inlineStr">
        <is>
          <t>DNB Asset Management AS</t>
        </is>
      </c>
      <c r="L7" t="inlineStr">
        <is>
          <t>5,02%</t>
        </is>
      </c>
    </row>
    <row r="8">
      <c r="A8" s="5" t="inlineStr">
        <is>
          <t>Land / Country</t>
        </is>
      </c>
      <c r="B8" t="inlineStr">
        <is>
          <t>Deutschland</t>
        </is>
      </c>
      <c r="C8" s="5" t="inlineStr">
        <is>
          <t>Kontaktperson / Contact Person</t>
        </is>
      </c>
      <c r="D8" s="5" t="inlineStr"/>
      <c r="E8" t="inlineStr">
        <is>
          <t>-</t>
        </is>
      </c>
      <c r="G8" t="inlineStr">
        <is>
          <t>22.10.2020</t>
        </is>
      </c>
      <c r="H8" t="inlineStr">
        <is>
          <t>Q3 Earnings</t>
        </is>
      </c>
      <c r="J8" t="inlineStr">
        <is>
          <t>DUMAC, Inc.</t>
        </is>
      </c>
      <c r="L8" t="inlineStr">
        <is>
          <t>3,01%</t>
        </is>
      </c>
    </row>
    <row r="9">
      <c r="A9" s="5" t="inlineStr">
        <is>
          <t>Währung / Currency</t>
        </is>
      </c>
      <c r="B9" t="inlineStr">
        <is>
          <t>EUR</t>
        </is>
      </c>
      <c r="C9" s="5" t="inlineStr"/>
      <c r="D9" s="5" t="inlineStr"/>
      <c r="J9" t="inlineStr">
        <is>
          <t>Highclere International Investors LLP</t>
        </is>
      </c>
      <c r="L9" t="inlineStr">
        <is>
          <t>3,01%</t>
        </is>
      </c>
    </row>
    <row r="10">
      <c r="A10" s="5" t="inlineStr">
        <is>
          <t>Branche / Industry</t>
        </is>
      </c>
      <c r="B10" t="inlineStr">
        <is>
          <t>Network Technology And Systems</t>
        </is>
      </c>
      <c r="C10" s="5" t="inlineStr"/>
      <c r="D10" s="5" t="inlineStr"/>
      <c r="J10" t="inlineStr">
        <is>
          <t>Dimensional Holdings Inc.</t>
        </is>
      </c>
      <c r="L10" t="inlineStr">
        <is>
          <t>3,01%</t>
        </is>
      </c>
    </row>
    <row r="11">
      <c r="A11" s="5" t="inlineStr">
        <is>
          <t>Sektor / Sector</t>
        </is>
      </c>
      <c r="B11" t="inlineStr">
        <is>
          <t>Technology</t>
        </is>
      </c>
      <c r="J11" t="inlineStr">
        <is>
          <t>Freefloat</t>
        </is>
      </c>
      <c r="L11" t="inlineStr">
        <is>
          <t>48,15%</t>
        </is>
      </c>
    </row>
    <row r="12">
      <c r="A12" s="5" t="inlineStr">
        <is>
          <t>Typ / Genre</t>
        </is>
      </c>
      <c r="B12" t="inlineStr">
        <is>
          <t>Inhaber-Stammaktie</t>
        </is>
      </c>
    </row>
    <row r="13">
      <c r="A13" s="5" t="inlineStr">
        <is>
          <t>Adresse / Address</t>
        </is>
      </c>
      <c r="B13" t="inlineStr">
        <is>
          <t>ADVA Optical Networking SEFraunhoferstraße 9a  D-82152 Martinsried</t>
        </is>
      </c>
    </row>
    <row r="14">
      <c r="A14" s="5" t="inlineStr">
        <is>
          <t>Management</t>
        </is>
      </c>
      <c r="B14" t="inlineStr">
        <is>
          <t>Brian Protiva, Christoph Glingener, Ulrich Dopfer, Scott St. John</t>
        </is>
      </c>
    </row>
    <row r="15">
      <c r="A15" s="5" t="inlineStr">
        <is>
          <t>Aufsichtsrat / Board</t>
        </is>
      </c>
      <c r="B15" t="inlineStr">
        <is>
          <t>Nikos Theodosopoulos, Prof. Johanna Hey, Michael Aquino</t>
        </is>
      </c>
    </row>
    <row r="16">
      <c r="A16" s="5" t="inlineStr">
        <is>
          <t>Beschreibung</t>
        </is>
      </c>
      <c r="B16" t="inlineStr">
        <is>
          <t>Die ADVA Optical Networking SE ist ein international führender Anbieter von Telekommunikationsinfrastrukturlösungen für den Einsatz, das Management und die Bereitstellung von Netzwerken und Hochgeschwindigkeitsdiensten. Insbesondere stellt das Unternehmen integrierte Hard- und Software-Lösungen zur Verfügung, die den nahtlosen Aufbau von optischen Netzen ermöglichen. Die Produktpalette von ADVA wird von Telekommunikationsanbietern und Metro-Service-Providern ebenso wie von Unternehmen genutzt, um eine leistungsfähige Anbindung und Bereitstellung von Hochgeschwindigkeitsdaten, Speicherung, Video oder Sprachdiensten zu gewährleisten. Die Telekommunikationsanbieter und Metro-Service-Provider verwenden ADVA-Produkte, um die Dienstleistungen über ihre Glasfasernetze zu verwalten und auszubauen, die Übertragungskapazitäten ihrer bestehenden optischen Netze zu erhöhen und um Unternehmen eine Reihe umsatzgenerierender Anwendung wie Video und Speicherung anzubieten. Copyright 2014 FINANCE BASE AG</t>
        </is>
      </c>
    </row>
    <row r="17">
      <c r="A17" s="5" t="inlineStr">
        <is>
          <t>Profile</t>
        </is>
      </c>
      <c r="B17" t="inlineStr">
        <is>
          <t>The ADVA Optical Networking SE is a leading international provider of telecommunications infrastructure solutions for the use, management and deployment of networks and high-speed services. Specifically, the company provides integrated hardware and software solutions that enable the seamless construction of optical networks. The product range of ADVA is just as companies used by telecommunication and metro service providers to ensure a high-performance connectivity and delivery of high-speed data, storage, video and voice services. Telecommunications providers and metro service providers use ADVA products to services to manage on their fiber networks and expand, to increase the transmission capacity of their existing optical networks and for companies to offer a range of revenue generating applications such as video and storage.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556.8</v>
      </c>
      <c r="D20" t="n">
        <v>502</v>
      </c>
      <c r="E20" t="n">
        <v>514.5</v>
      </c>
      <c r="F20" t="n">
        <v>566.7</v>
      </c>
      <c r="G20" t="n">
        <v>441.9</v>
      </c>
      <c r="H20" t="n">
        <v>339.2</v>
      </c>
      <c r="I20" t="n">
        <v>310.7</v>
      </c>
      <c r="J20" t="n">
        <v>330.1</v>
      </c>
      <c r="K20" t="n">
        <v>310.9</v>
      </c>
      <c r="L20" t="n">
        <v>291.7</v>
      </c>
      <c r="M20" t="n">
        <v>232.8</v>
      </c>
      <c r="N20" t="n">
        <v>217.7</v>
      </c>
      <c r="O20" t="n">
        <v>251.5</v>
      </c>
      <c r="P20" t="n">
        <v>192.7</v>
      </c>
      <c r="Q20" t="n">
        <v>131.3</v>
      </c>
      <c r="R20" t="n">
        <v>102.1</v>
      </c>
      <c r="S20" t="n">
        <v>90.40000000000001</v>
      </c>
      <c r="T20" t="n">
        <v>88.09999999999999</v>
      </c>
      <c r="U20" t="n">
        <v>90</v>
      </c>
      <c r="V20" t="n">
        <v>59.5</v>
      </c>
      <c r="W20" t="n">
        <v>20.6</v>
      </c>
    </row>
    <row r="21">
      <c r="A21" s="5" t="inlineStr">
        <is>
          <t>Bruttoergebnis vom Umsatz</t>
        </is>
      </c>
      <c r="B21" s="5" t="inlineStr">
        <is>
          <t>Gross Profit</t>
        </is>
      </c>
      <c r="C21" t="n">
        <v>190.9</v>
      </c>
      <c r="D21" t="n">
        <v>181.7</v>
      </c>
      <c r="E21" t="n">
        <v>166.2</v>
      </c>
      <c r="F21" t="n">
        <v>166.3</v>
      </c>
      <c r="G21" t="n">
        <v>156.9</v>
      </c>
      <c r="H21" t="n">
        <v>118.1</v>
      </c>
      <c r="I21" t="n">
        <v>121.4</v>
      </c>
      <c r="J21" t="n">
        <v>131.6</v>
      </c>
      <c r="K21" t="n">
        <v>130.7</v>
      </c>
      <c r="L21" t="n">
        <v>119.1</v>
      </c>
      <c r="M21" t="n">
        <v>97.5</v>
      </c>
      <c r="N21" t="n">
        <v>87.3</v>
      </c>
      <c r="O21" t="n">
        <v>100.1</v>
      </c>
      <c r="P21" t="n">
        <v>82.8</v>
      </c>
      <c r="Q21" t="n">
        <v>63.6</v>
      </c>
      <c r="R21" t="n">
        <v>50.6</v>
      </c>
      <c r="S21" t="n">
        <v>44.8</v>
      </c>
      <c r="T21" t="n">
        <v>39.2</v>
      </c>
      <c r="U21" t="n">
        <v>37.1</v>
      </c>
      <c r="V21" t="n">
        <v>16</v>
      </c>
      <c r="W21" t="n">
        <v>8.300000000000001</v>
      </c>
    </row>
    <row r="22">
      <c r="A22" s="5" t="inlineStr">
        <is>
          <t>Operatives Ergebnis (EBIT)</t>
        </is>
      </c>
      <c r="B22" s="5" t="inlineStr">
        <is>
          <t>EBIT Earning Before Interest &amp; Tax</t>
        </is>
      </c>
      <c r="C22" t="n">
        <v>12</v>
      </c>
      <c r="D22" t="n">
        <v>15</v>
      </c>
      <c r="E22" t="n">
        <v>4.4</v>
      </c>
      <c r="F22" t="n">
        <v>19.4</v>
      </c>
      <c r="G22" t="n">
        <v>26.8</v>
      </c>
      <c r="H22" t="n">
        <v>8.4</v>
      </c>
      <c r="I22" t="n">
        <v>7</v>
      </c>
      <c r="J22" t="n">
        <v>18.8</v>
      </c>
      <c r="K22" t="n">
        <v>13.2</v>
      </c>
      <c r="L22" t="n">
        <v>9.300000000000001</v>
      </c>
      <c r="M22" t="n">
        <v>2.3</v>
      </c>
      <c r="N22" t="n">
        <v>-7</v>
      </c>
      <c r="O22" t="n">
        <v>-18.7</v>
      </c>
      <c r="P22" t="n">
        <v>0.9</v>
      </c>
      <c r="Q22" t="n">
        <v>17.2</v>
      </c>
      <c r="R22" t="n">
        <v>7.8</v>
      </c>
      <c r="S22" t="n">
        <v>3.7</v>
      </c>
      <c r="T22" t="n">
        <v>-0.8</v>
      </c>
      <c r="U22" t="n">
        <v>-36.6</v>
      </c>
      <c r="V22" t="n">
        <v>-63.6</v>
      </c>
      <c r="W22" t="n">
        <v>-4.8</v>
      </c>
    </row>
    <row r="23">
      <c r="A23" s="5" t="inlineStr">
        <is>
          <t>Finanzergebnis</t>
        </is>
      </c>
      <c r="B23" s="5" t="inlineStr">
        <is>
          <t>Financial Result</t>
        </is>
      </c>
      <c r="C23" t="n">
        <v>-3.1</v>
      </c>
      <c r="D23" t="n">
        <v>-2.5</v>
      </c>
      <c r="E23" t="n">
        <v>-4.6</v>
      </c>
      <c r="F23" t="n">
        <v>-0.4</v>
      </c>
      <c r="G23" t="n">
        <v>1.3</v>
      </c>
      <c r="H23" t="n">
        <v>-0.2</v>
      </c>
      <c r="I23" t="n">
        <v>-2.6</v>
      </c>
      <c r="J23" t="n">
        <v>-0.3</v>
      </c>
      <c r="K23" t="n">
        <v>0.8</v>
      </c>
      <c r="L23" t="n">
        <v>1.7</v>
      </c>
      <c r="M23" t="n">
        <v>-0.7</v>
      </c>
      <c r="N23" t="n">
        <v>-2.2</v>
      </c>
      <c r="O23" t="n">
        <v>-2.6</v>
      </c>
      <c r="P23" t="n">
        <v>-1.9</v>
      </c>
      <c r="Q23" t="n">
        <v>0.2</v>
      </c>
      <c r="R23" t="n">
        <v>-0.7</v>
      </c>
      <c r="S23" t="n">
        <v>-1.2</v>
      </c>
      <c r="T23" t="n">
        <v>-1.4</v>
      </c>
      <c r="U23" t="n">
        <v>-1.9</v>
      </c>
      <c r="V23" t="n">
        <v>-0.4</v>
      </c>
      <c r="W23" t="n">
        <v>0.4</v>
      </c>
    </row>
    <row r="24">
      <c r="A24" s="5" t="inlineStr">
        <is>
          <t>Ergebnis vor Steuer (EBT)</t>
        </is>
      </c>
      <c r="B24" s="5" t="inlineStr">
        <is>
          <t>EBT Earning Before Tax</t>
        </is>
      </c>
      <c r="C24" t="n">
        <v>8.9</v>
      </c>
      <c r="D24" t="n">
        <v>12.5</v>
      </c>
      <c r="E24" t="n">
        <v>-0.2</v>
      </c>
      <c r="F24" t="n">
        <v>19</v>
      </c>
      <c r="G24" t="n">
        <v>28.1</v>
      </c>
      <c r="H24" t="n">
        <v>8.199999999999999</v>
      </c>
      <c r="I24" t="n">
        <v>4.4</v>
      </c>
      <c r="J24" t="n">
        <v>18.5</v>
      </c>
      <c r="K24" t="n">
        <v>14</v>
      </c>
      <c r="L24" t="n">
        <v>11</v>
      </c>
      <c r="M24" t="n">
        <v>1.6</v>
      </c>
      <c r="N24" t="n">
        <v>-9.199999999999999</v>
      </c>
      <c r="O24" t="n">
        <v>-21.3</v>
      </c>
      <c r="P24" t="n">
        <v>-1</v>
      </c>
      <c r="Q24" t="n">
        <v>17.4</v>
      </c>
      <c r="R24" t="n">
        <v>7.1</v>
      </c>
      <c r="S24" t="n">
        <v>2.5</v>
      </c>
      <c r="T24" t="n">
        <v>-2.2</v>
      </c>
      <c r="U24" t="n">
        <v>-38.5</v>
      </c>
      <c r="V24" t="n">
        <v>-64</v>
      </c>
      <c r="W24" t="n">
        <v>-4.4</v>
      </c>
    </row>
    <row r="25">
      <c r="A25" s="5" t="inlineStr">
        <is>
          <t>Steuern auf Einkommen und Ertrag</t>
        </is>
      </c>
      <c r="B25" s="5" t="inlineStr">
        <is>
          <t>Taxes on income and earnings</t>
        </is>
      </c>
      <c r="C25" t="n">
        <v>1.9</v>
      </c>
      <c r="D25" t="n">
        <v>2.8</v>
      </c>
      <c r="E25" t="n">
        <v>4</v>
      </c>
      <c r="F25" t="n">
        <v>-2.5</v>
      </c>
      <c r="G25" t="n">
        <v>1.2</v>
      </c>
      <c r="H25" t="n">
        <v>0.1</v>
      </c>
      <c r="I25" t="n">
        <v>-1.2</v>
      </c>
      <c r="J25" t="n">
        <v>1.8</v>
      </c>
      <c r="K25" t="n">
        <v>-2.9</v>
      </c>
      <c r="L25" t="n">
        <v>4</v>
      </c>
      <c r="M25" t="n">
        <v>0.3</v>
      </c>
      <c r="N25" t="n">
        <v>-0.3</v>
      </c>
      <c r="O25" t="n">
        <v>8.199999999999999</v>
      </c>
      <c r="P25" t="n">
        <v>9.300000000000001</v>
      </c>
      <c r="Q25" t="n">
        <v>5.5</v>
      </c>
      <c r="R25" t="n">
        <v>0.3</v>
      </c>
      <c r="S25" t="n">
        <v>-2.4</v>
      </c>
      <c r="T25" t="n">
        <v>-3.3</v>
      </c>
      <c r="U25" t="n">
        <v>-3.5</v>
      </c>
      <c r="V25" t="n">
        <v>-2.1</v>
      </c>
      <c r="W25" t="n">
        <v>1</v>
      </c>
    </row>
    <row r="26">
      <c r="A26" s="5" t="inlineStr">
        <is>
          <t>Ergebnis nach Steuer</t>
        </is>
      </c>
      <c r="B26" s="5" t="inlineStr">
        <is>
          <t>Earnings after tax</t>
        </is>
      </c>
      <c r="C26" t="n">
        <v>7</v>
      </c>
      <c r="D26" t="n">
        <v>9.699999999999999</v>
      </c>
      <c r="E26" t="n">
        <v>-4.2</v>
      </c>
      <c r="F26" t="n">
        <v>21.5</v>
      </c>
      <c r="G26" t="n">
        <v>26.8</v>
      </c>
      <c r="H26" t="n">
        <v>8.4</v>
      </c>
      <c r="I26" t="n">
        <v>5.5</v>
      </c>
      <c r="J26" t="n">
        <v>16.7</v>
      </c>
      <c r="K26" t="n">
        <v>16.9</v>
      </c>
      <c r="L26" t="n">
        <v>7</v>
      </c>
      <c r="M26" t="n">
        <v>1.3</v>
      </c>
      <c r="N26" t="n">
        <v>-8.9</v>
      </c>
      <c r="O26" t="n">
        <v>-29.5</v>
      </c>
      <c r="P26" t="n">
        <v>-10.3</v>
      </c>
      <c r="Q26" t="n">
        <v>11.9</v>
      </c>
      <c r="R26" t="n">
        <v>6.7</v>
      </c>
      <c r="S26" t="n">
        <v>4.8</v>
      </c>
      <c r="T26" t="n">
        <v>1.1</v>
      </c>
      <c r="U26" t="n">
        <v>-35.1</v>
      </c>
      <c r="V26" t="n">
        <v>-61.8</v>
      </c>
      <c r="W26" t="n">
        <v>-5.5</v>
      </c>
    </row>
    <row r="27">
      <c r="A27" s="5" t="inlineStr">
        <is>
          <t>Jahresüberschuss/-fehlbetrag</t>
        </is>
      </c>
      <c r="B27" s="5" t="inlineStr">
        <is>
          <t>Net Profit</t>
        </is>
      </c>
      <c r="C27" t="n">
        <v>7</v>
      </c>
      <c r="D27" t="n">
        <v>9.699999999999999</v>
      </c>
      <c r="E27" t="n">
        <v>-4.2</v>
      </c>
      <c r="F27" t="n">
        <v>21.5</v>
      </c>
      <c r="G27" t="n">
        <v>26.8</v>
      </c>
      <c r="H27" t="n">
        <v>8.4</v>
      </c>
      <c r="I27" t="n">
        <v>5.5</v>
      </c>
      <c r="J27" t="n">
        <v>16.7</v>
      </c>
      <c r="K27" t="n">
        <v>16.9</v>
      </c>
      <c r="L27" t="n">
        <v>7</v>
      </c>
      <c r="M27" t="n">
        <v>1.3</v>
      </c>
      <c r="N27" t="n">
        <v>-8.9</v>
      </c>
      <c r="O27" t="n">
        <v>-29.5</v>
      </c>
      <c r="P27" t="n">
        <v>-10.3</v>
      </c>
      <c r="Q27" t="n">
        <v>11.9</v>
      </c>
      <c r="R27" t="n">
        <v>6.7</v>
      </c>
      <c r="S27" t="n">
        <v>4.9</v>
      </c>
      <c r="T27" t="n">
        <v>-1.3</v>
      </c>
      <c r="U27" t="n">
        <v>-116.4</v>
      </c>
      <c r="V27" t="n">
        <v>-92.40000000000001</v>
      </c>
      <c r="W27" t="n">
        <v>-5.5</v>
      </c>
    </row>
    <row r="28">
      <c r="A28" s="5" t="inlineStr">
        <is>
          <t>Summe Umlaufvermögen</t>
        </is>
      </c>
      <c r="B28" s="5" t="inlineStr">
        <is>
          <t>Current Assets</t>
        </is>
      </c>
      <c r="C28" t="n">
        <v>269.2</v>
      </c>
      <c r="D28" t="n">
        <v>257.2</v>
      </c>
      <c r="E28" t="n">
        <v>232.6</v>
      </c>
      <c r="F28" t="n">
        <v>268.4</v>
      </c>
      <c r="G28" t="n">
        <v>247</v>
      </c>
      <c r="H28" t="n">
        <v>192.3</v>
      </c>
      <c r="I28" t="n">
        <v>178.8</v>
      </c>
      <c r="J28" t="n">
        <v>174.3</v>
      </c>
      <c r="K28" t="n">
        <v>160.5</v>
      </c>
      <c r="L28" t="n">
        <v>149.6</v>
      </c>
      <c r="M28" t="n">
        <v>118.5</v>
      </c>
      <c r="N28" t="n">
        <v>121.1</v>
      </c>
      <c r="O28" t="n">
        <v>128.5</v>
      </c>
      <c r="P28" t="n">
        <v>132.2</v>
      </c>
      <c r="Q28" t="n">
        <v>77.7</v>
      </c>
      <c r="R28" t="n">
        <v>57.6</v>
      </c>
      <c r="S28" t="n">
        <v>43</v>
      </c>
      <c r="T28" t="n">
        <v>41.7</v>
      </c>
      <c r="U28" t="n">
        <v>42.4</v>
      </c>
      <c r="V28" t="n">
        <v>38.1</v>
      </c>
      <c r="W28" t="n">
        <v>34.6</v>
      </c>
    </row>
    <row r="29">
      <c r="A29" s="5" t="inlineStr">
        <is>
          <t>Summe Anlagevermögen</t>
        </is>
      </c>
      <c r="B29" s="5" t="inlineStr">
        <is>
          <t>Fixed Assets</t>
        </is>
      </c>
      <c r="C29" t="n">
        <v>267.2</v>
      </c>
      <c r="D29" t="n">
        <v>229.3</v>
      </c>
      <c r="E29" t="n">
        <v>231.4</v>
      </c>
      <c r="F29" t="n">
        <v>199.5</v>
      </c>
      <c r="G29" t="n">
        <v>144.5</v>
      </c>
      <c r="H29" t="n">
        <v>132.5</v>
      </c>
      <c r="I29" t="n">
        <v>114.3</v>
      </c>
      <c r="J29" t="n">
        <v>109.8</v>
      </c>
      <c r="K29" t="n">
        <v>99.40000000000001</v>
      </c>
      <c r="L29" t="n">
        <v>84.5</v>
      </c>
      <c r="M29" t="n">
        <v>78.5</v>
      </c>
      <c r="N29" t="n">
        <v>74.7</v>
      </c>
      <c r="O29" t="n">
        <v>76.90000000000001</v>
      </c>
      <c r="P29" t="n">
        <v>98.59999999999999</v>
      </c>
      <c r="Q29" t="n">
        <v>47.4</v>
      </c>
      <c r="R29" t="n">
        <v>39.1</v>
      </c>
      <c r="S29" t="n">
        <v>34.4</v>
      </c>
      <c r="T29" t="n">
        <v>40.6</v>
      </c>
      <c r="U29" t="n">
        <v>48.5</v>
      </c>
      <c r="V29" t="n">
        <v>173.4</v>
      </c>
      <c r="W29" t="n">
        <v>4.5</v>
      </c>
    </row>
    <row r="30">
      <c r="A30" s="5" t="inlineStr">
        <is>
          <t>Summe Aktiva</t>
        </is>
      </c>
      <c r="B30" s="5" t="inlineStr">
        <is>
          <t>Total Assets</t>
        </is>
      </c>
      <c r="C30" t="n">
        <v>536.4</v>
      </c>
      <c r="D30" t="n">
        <v>486.5</v>
      </c>
      <c r="E30" t="n">
        <v>464</v>
      </c>
      <c r="F30" t="n">
        <v>467.9</v>
      </c>
      <c r="G30" t="n">
        <v>391.5</v>
      </c>
      <c r="H30" t="n">
        <v>324.8</v>
      </c>
      <c r="I30" t="n">
        <v>293.1</v>
      </c>
      <c r="J30" t="n">
        <v>284.1</v>
      </c>
      <c r="K30" t="n">
        <v>259.9</v>
      </c>
      <c r="L30" t="n">
        <v>234.1</v>
      </c>
      <c r="M30" t="n">
        <v>197</v>
      </c>
      <c r="N30" t="n">
        <v>195.8</v>
      </c>
      <c r="O30" t="n">
        <v>205.4</v>
      </c>
      <c r="P30" t="n">
        <v>230.8</v>
      </c>
      <c r="Q30" t="n">
        <v>125.1</v>
      </c>
      <c r="R30" t="n">
        <v>96.7</v>
      </c>
      <c r="S30" t="n">
        <v>77.40000000000001</v>
      </c>
      <c r="T30" t="n">
        <v>82.3</v>
      </c>
      <c r="U30" t="n">
        <v>90.90000000000001</v>
      </c>
      <c r="V30" t="n">
        <v>211.5</v>
      </c>
      <c r="W30" t="n">
        <v>39.1</v>
      </c>
    </row>
    <row r="31">
      <c r="A31" s="5" t="inlineStr">
        <is>
          <t>Summe kurzfristiges Fremdkapital</t>
        </is>
      </c>
      <c r="B31" s="5" t="inlineStr">
        <is>
          <t>Short-Term Debt</t>
        </is>
      </c>
      <c r="C31" t="n">
        <v>159.1</v>
      </c>
      <c r="D31" t="n">
        <v>145.6</v>
      </c>
      <c r="E31" t="n">
        <v>184.8</v>
      </c>
      <c r="F31" t="n">
        <v>141.5</v>
      </c>
      <c r="G31" t="n">
        <v>112</v>
      </c>
      <c r="H31" t="n">
        <v>84</v>
      </c>
      <c r="I31" t="n">
        <v>71.90000000000001</v>
      </c>
      <c r="J31" t="n">
        <v>91.7</v>
      </c>
      <c r="K31" t="n">
        <v>85.40000000000001</v>
      </c>
      <c r="L31" t="n">
        <v>72.3</v>
      </c>
      <c r="M31" t="n">
        <v>67.2</v>
      </c>
      <c r="N31" t="n">
        <v>57.9</v>
      </c>
      <c r="O31" t="n">
        <v>47.8</v>
      </c>
      <c r="P31" t="n">
        <v>66.5</v>
      </c>
      <c r="Q31" t="n">
        <v>33</v>
      </c>
      <c r="R31" t="n">
        <v>28.1</v>
      </c>
      <c r="S31" t="n">
        <v>23</v>
      </c>
      <c r="T31" t="n">
        <v>31.7</v>
      </c>
      <c r="U31" t="n">
        <v>36.5</v>
      </c>
      <c r="V31" t="n">
        <v>27.2</v>
      </c>
      <c r="W31" t="n">
        <v>6.2</v>
      </c>
    </row>
    <row r="32">
      <c r="A32" s="5" t="inlineStr">
        <is>
          <t>Summe langfristiges Fremdkapital</t>
        </is>
      </c>
      <c r="B32" s="5" t="inlineStr">
        <is>
          <t>Long-Term Debt</t>
        </is>
      </c>
      <c r="C32" t="n">
        <v>121.4</v>
      </c>
      <c r="D32" t="n">
        <v>96.3</v>
      </c>
      <c r="E32" t="n">
        <v>52.2</v>
      </c>
      <c r="F32" t="n">
        <v>87.40000000000001</v>
      </c>
      <c r="G32" t="n">
        <v>63.6</v>
      </c>
      <c r="H32" t="n">
        <v>63.7</v>
      </c>
      <c r="I32" t="n">
        <v>63.4</v>
      </c>
      <c r="J32" t="n">
        <v>38.5</v>
      </c>
      <c r="K32" t="n">
        <v>38.5</v>
      </c>
      <c r="L32" t="n">
        <v>46.4</v>
      </c>
      <c r="M32" t="n">
        <v>28.5</v>
      </c>
      <c r="N32" t="n">
        <v>39.9</v>
      </c>
      <c r="O32" t="n">
        <v>47</v>
      </c>
      <c r="P32" t="n">
        <v>27.8</v>
      </c>
      <c r="Q32" t="n">
        <v>12.4</v>
      </c>
      <c r="R32" t="n">
        <v>6.6</v>
      </c>
      <c r="S32" t="n">
        <v>4.4</v>
      </c>
      <c r="T32" t="n">
        <v>5.5</v>
      </c>
      <c r="U32" t="n">
        <v>6.9</v>
      </c>
      <c r="V32" t="n">
        <v>7.2</v>
      </c>
      <c r="W32" t="n">
        <v>0.7</v>
      </c>
    </row>
    <row r="33">
      <c r="A33" s="5" t="inlineStr">
        <is>
          <t>Summe Fremdkapital</t>
        </is>
      </c>
      <c r="B33" s="5" t="inlineStr">
        <is>
          <t>Total Liabilities</t>
        </is>
      </c>
      <c r="C33" t="n">
        <v>280.6</v>
      </c>
      <c r="D33" t="n">
        <v>241.9</v>
      </c>
      <c r="E33" t="n">
        <v>237</v>
      </c>
      <c r="F33" t="n">
        <v>228.9</v>
      </c>
      <c r="G33" t="n">
        <v>175.6</v>
      </c>
      <c r="H33" t="n">
        <v>147.7</v>
      </c>
      <c r="I33" t="n">
        <v>135.3</v>
      </c>
      <c r="J33" t="n">
        <v>130.2</v>
      </c>
      <c r="K33" t="n">
        <v>123.9</v>
      </c>
      <c r="L33" t="n">
        <v>118.7</v>
      </c>
      <c r="M33" t="n">
        <v>95.7</v>
      </c>
      <c r="N33" t="n">
        <v>97.8</v>
      </c>
      <c r="O33" t="n">
        <v>94.8</v>
      </c>
      <c r="P33" t="n">
        <v>94.40000000000001</v>
      </c>
      <c r="Q33" t="n">
        <v>45.4</v>
      </c>
      <c r="R33" t="n">
        <v>34.8</v>
      </c>
      <c r="S33" t="n">
        <v>27.5</v>
      </c>
      <c r="T33" t="n">
        <v>37.2</v>
      </c>
      <c r="U33" t="n">
        <v>43.4</v>
      </c>
      <c r="V33" t="n">
        <v>34.5</v>
      </c>
      <c r="W33" t="n">
        <v>6.9</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c r="R34" t="inlineStr">
        <is>
          <t>-</t>
        </is>
      </c>
      <c r="S34" t="inlineStr">
        <is>
          <t>-</t>
        </is>
      </c>
      <c r="T34" t="inlineStr">
        <is>
          <t>-</t>
        </is>
      </c>
      <c r="U34" t="inlineStr">
        <is>
          <t>-</t>
        </is>
      </c>
      <c r="V34" t="inlineStr">
        <is>
          <t>-</t>
        </is>
      </c>
      <c r="W34" t="inlineStr">
        <is>
          <t>-</t>
        </is>
      </c>
    </row>
    <row r="35">
      <c r="A35" s="5" t="inlineStr">
        <is>
          <t>Summe Eigenkapital</t>
        </is>
      </c>
      <c r="B35" s="5" t="inlineStr">
        <is>
          <t>Equity</t>
        </is>
      </c>
      <c r="C35" t="n">
        <v>255.8</v>
      </c>
      <c r="D35" t="n">
        <v>244.6</v>
      </c>
      <c r="E35" t="n">
        <v>227</v>
      </c>
      <c r="F35" t="n">
        <v>238.9</v>
      </c>
      <c r="G35" t="n">
        <v>215.9</v>
      </c>
      <c r="H35" t="n">
        <v>177.1</v>
      </c>
      <c r="I35" t="n">
        <v>157.8</v>
      </c>
      <c r="J35" t="n">
        <v>153.9</v>
      </c>
      <c r="K35" t="n">
        <v>136</v>
      </c>
      <c r="L35" t="n">
        <v>115.4</v>
      </c>
      <c r="M35" t="n">
        <v>101.3</v>
      </c>
      <c r="N35" t="n">
        <v>98</v>
      </c>
      <c r="O35" t="n">
        <v>110.6</v>
      </c>
      <c r="P35" t="n">
        <v>136.4</v>
      </c>
      <c r="Q35" t="n">
        <v>79.7</v>
      </c>
      <c r="R35" t="n">
        <v>61.9</v>
      </c>
      <c r="S35" t="n">
        <v>49.9</v>
      </c>
      <c r="T35" t="n">
        <v>45.1</v>
      </c>
      <c r="U35" t="n">
        <v>47.5</v>
      </c>
      <c r="V35" t="n">
        <v>177</v>
      </c>
      <c r="W35" t="n">
        <v>32.2</v>
      </c>
    </row>
    <row r="36">
      <c r="A36" s="5" t="inlineStr">
        <is>
          <t>Summe Passiva</t>
        </is>
      </c>
      <c r="B36" s="5" t="inlineStr">
        <is>
          <t>Liabilities &amp; Shareholder Equity</t>
        </is>
      </c>
      <c r="C36" t="n">
        <v>536.4</v>
      </c>
      <c r="D36" t="n">
        <v>486.5</v>
      </c>
      <c r="E36" t="n">
        <v>464</v>
      </c>
      <c r="F36" t="n">
        <v>467.9</v>
      </c>
      <c r="G36" t="n">
        <v>391.5</v>
      </c>
      <c r="H36" t="n">
        <v>324.8</v>
      </c>
      <c r="I36" t="n">
        <v>293.1</v>
      </c>
      <c r="J36" t="n">
        <v>284.1</v>
      </c>
      <c r="K36" t="n">
        <v>259.9</v>
      </c>
      <c r="L36" t="n">
        <v>234.1</v>
      </c>
      <c r="M36" t="n">
        <v>197</v>
      </c>
      <c r="N36" t="n">
        <v>195.8</v>
      </c>
      <c r="O36" t="n">
        <v>205.4</v>
      </c>
      <c r="P36" t="n">
        <v>230.8</v>
      </c>
      <c r="Q36" t="n">
        <v>125.1</v>
      </c>
      <c r="R36" t="n">
        <v>96.7</v>
      </c>
      <c r="S36" t="n">
        <v>77.40000000000001</v>
      </c>
      <c r="T36" t="n">
        <v>82.3</v>
      </c>
      <c r="U36" t="n">
        <v>90.90000000000001</v>
      </c>
      <c r="V36" t="n">
        <v>211.5</v>
      </c>
      <c r="W36" t="n">
        <v>39.1</v>
      </c>
    </row>
    <row r="37">
      <c r="A37" s="5" t="inlineStr">
        <is>
          <t>Mio.Aktien im Umlauf</t>
        </is>
      </c>
      <c r="B37" s="5" t="inlineStr">
        <is>
          <t>Million shares outstanding</t>
        </is>
      </c>
      <c r="C37" t="n">
        <v>50.18</v>
      </c>
      <c r="D37" t="n">
        <v>49.93</v>
      </c>
      <c r="E37" t="n">
        <v>49.74</v>
      </c>
      <c r="F37" t="n">
        <v>49.5</v>
      </c>
      <c r="G37" t="n">
        <v>49.37</v>
      </c>
      <c r="H37" t="n">
        <v>48.1</v>
      </c>
      <c r="I37" t="n">
        <v>48.02</v>
      </c>
      <c r="J37" t="n">
        <v>47.82</v>
      </c>
      <c r="K37" t="n">
        <v>47.53</v>
      </c>
      <c r="L37" t="n">
        <v>47.2</v>
      </c>
      <c r="M37" t="n">
        <v>46.1</v>
      </c>
      <c r="N37" t="n">
        <v>46.1</v>
      </c>
      <c r="O37" t="n">
        <v>46</v>
      </c>
      <c r="P37" t="n">
        <v>45.4</v>
      </c>
      <c r="Q37" t="n">
        <v>34.9</v>
      </c>
      <c r="R37" t="n">
        <v>34.2</v>
      </c>
      <c r="S37" t="n">
        <v>33.2</v>
      </c>
      <c r="T37" t="n">
        <v>33.1</v>
      </c>
      <c r="U37" t="n">
        <v>32.6</v>
      </c>
      <c r="V37" t="n">
        <v>31.3</v>
      </c>
      <c r="W37" t="n">
        <v>24.3</v>
      </c>
    </row>
    <row r="38">
      <c r="A38" s="5" t="inlineStr">
        <is>
          <t>Ergebnis je Aktie (brutto)</t>
        </is>
      </c>
      <c r="B38" s="5" t="inlineStr">
        <is>
          <t>Earnings per share</t>
        </is>
      </c>
      <c r="C38" t="n">
        <v>0.18</v>
      </c>
      <c r="D38" t="n">
        <v>0.25</v>
      </c>
      <c r="E38" t="inlineStr">
        <is>
          <t>-</t>
        </is>
      </c>
      <c r="F38" t="n">
        <v>0.38</v>
      </c>
      <c r="G38" t="n">
        <v>0.57</v>
      </c>
      <c r="H38" t="n">
        <v>0.17</v>
      </c>
      <c r="I38" t="n">
        <v>0.09</v>
      </c>
      <c r="J38" t="n">
        <v>0.39</v>
      </c>
      <c r="K38" t="n">
        <v>0.29</v>
      </c>
      <c r="L38" t="n">
        <v>0.23</v>
      </c>
      <c r="M38" t="n">
        <v>0.03</v>
      </c>
      <c r="N38" t="n">
        <v>-0.2</v>
      </c>
      <c r="O38" t="n">
        <v>-0.46</v>
      </c>
      <c r="P38" t="n">
        <v>-0.02</v>
      </c>
      <c r="Q38" t="n">
        <v>0.5</v>
      </c>
      <c r="R38" t="n">
        <v>0.21</v>
      </c>
      <c r="S38" t="n">
        <v>0.08</v>
      </c>
      <c r="T38" t="n">
        <v>-0.07000000000000001</v>
      </c>
      <c r="U38" t="n">
        <v>-1.18</v>
      </c>
      <c r="V38" t="n">
        <v>-2.04</v>
      </c>
      <c r="W38" t="n">
        <v>-0.18</v>
      </c>
    </row>
    <row r="39">
      <c r="A39" s="5" t="inlineStr">
        <is>
          <t>Ergebnis je Aktie (unverwässert)</t>
        </is>
      </c>
      <c r="B39" s="5" t="inlineStr">
        <is>
          <t>Basic Earnings per share</t>
        </is>
      </c>
      <c r="C39" t="n">
        <v>0.14</v>
      </c>
      <c r="D39" t="n">
        <v>0.19</v>
      </c>
      <c r="E39" t="n">
        <v>-0.09</v>
      </c>
      <c r="F39" t="n">
        <v>0.44</v>
      </c>
      <c r="G39" t="n">
        <v>0.55</v>
      </c>
      <c r="H39" t="n">
        <v>0.17</v>
      </c>
      <c r="I39" t="n">
        <v>0.24</v>
      </c>
      <c r="J39" t="n">
        <v>0.35</v>
      </c>
      <c r="K39" t="n">
        <v>0.36</v>
      </c>
      <c r="L39" t="n">
        <v>0.15</v>
      </c>
      <c r="M39" t="n">
        <v>0.03</v>
      </c>
      <c r="N39" t="n">
        <v>-0.19</v>
      </c>
      <c r="O39" t="n">
        <v>-0.64</v>
      </c>
      <c r="P39" t="n">
        <v>-0.26</v>
      </c>
      <c r="Q39" t="n">
        <v>0.35</v>
      </c>
      <c r="R39" t="n">
        <v>0.2</v>
      </c>
      <c r="S39" t="n">
        <v>0.15</v>
      </c>
      <c r="T39" t="n">
        <v>-0.04</v>
      </c>
      <c r="U39" t="n">
        <v>-3.57</v>
      </c>
      <c r="V39" t="n">
        <v>-2.95</v>
      </c>
      <c r="W39" t="n">
        <v>-0.22</v>
      </c>
    </row>
    <row r="40">
      <c r="A40" s="5" t="inlineStr">
        <is>
          <t>Ergebnis je Aktie (verwässert)</t>
        </is>
      </c>
      <c r="B40" s="5" t="inlineStr">
        <is>
          <t>Diluted Earnings per share</t>
        </is>
      </c>
      <c r="C40" t="n">
        <v>0.14</v>
      </c>
      <c r="D40" t="n">
        <v>0.19</v>
      </c>
      <c r="E40" t="n">
        <v>-0.09</v>
      </c>
      <c r="F40" t="n">
        <v>0.43</v>
      </c>
      <c r="G40" t="n">
        <v>0.55</v>
      </c>
      <c r="H40" t="n">
        <v>0.17</v>
      </c>
      <c r="I40" t="n">
        <v>0.24</v>
      </c>
      <c r="J40" t="n">
        <v>0.34</v>
      </c>
      <c r="K40" t="n">
        <v>0.35</v>
      </c>
      <c r="L40" t="n">
        <v>0.15</v>
      </c>
      <c r="M40" t="n">
        <v>0.03</v>
      </c>
      <c r="N40" t="n">
        <v>-0.19</v>
      </c>
      <c r="O40" t="n">
        <v>-0.64</v>
      </c>
      <c r="P40" t="n">
        <v>-0.25</v>
      </c>
      <c r="Q40" t="n">
        <v>0.34</v>
      </c>
      <c r="R40" t="n">
        <v>0.19</v>
      </c>
      <c r="S40" t="n">
        <v>0.15</v>
      </c>
      <c r="T40" t="n">
        <v>-0.04</v>
      </c>
      <c r="U40" t="n">
        <v>-3.57</v>
      </c>
      <c r="V40" t="n">
        <v>-2.95</v>
      </c>
      <c r="W40" t="n">
        <v>-0.22</v>
      </c>
    </row>
    <row r="41">
      <c r="A41" s="5" t="inlineStr">
        <is>
          <t>Dividende je Aktie</t>
        </is>
      </c>
      <c r="B41" s="5" t="inlineStr">
        <is>
          <t>Dividend per share</t>
        </is>
      </c>
      <c r="C41" t="inlineStr">
        <is>
          <t>-</t>
        </is>
      </c>
      <c r="D41" t="inlineStr">
        <is>
          <t>-</t>
        </is>
      </c>
      <c r="E41" t="inlineStr">
        <is>
          <t>-</t>
        </is>
      </c>
      <c r="F41" t="inlineStr">
        <is>
          <t>-</t>
        </is>
      </c>
      <c r="G41" t="inlineStr">
        <is>
          <t>-</t>
        </is>
      </c>
      <c r="H41" t="inlineStr">
        <is>
          <t>-</t>
        </is>
      </c>
      <c r="I41" t="inlineStr">
        <is>
          <t>-</t>
        </is>
      </c>
      <c r="J41" t="inlineStr">
        <is>
          <t>-</t>
        </is>
      </c>
      <c r="K41" t="inlineStr">
        <is>
          <t>-</t>
        </is>
      </c>
      <c r="L41" t="inlineStr">
        <is>
          <t>-</t>
        </is>
      </c>
      <c r="M41" t="inlineStr">
        <is>
          <t>-</t>
        </is>
      </c>
      <c r="N41" t="inlineStr">
        <is>
          <t>-</t>
        </is>
      </c>
      <c r="O41" t="inlineStr">
        <is>
          <t>-</t>
        </is>
      </c>
      <c r="P41" t="inlineStr">
        <is>
          <t>-</t>
        </is>
      </c>
      <c r="Q41" t="inlineStr">
        <is>
          <t>-</t>
        </is>
      </c>
      <c r="R41" t="inlineStr">
        <is>
          <t>-</t>
        </is>
      </c>
      <c r="S41" t="inlineStr">
        <is>
          <t>-</t>
        </is>
      </c>
      <c r="T41" t="inlineStr">
        <is>
          <t>-</t>
        </is>
      </c>
      <c r="U41" t="inlineStr">
        <is>
          <t>-</t>
        </is>
      </c>
      <c r="V41" t="inlineStr">
        <is>
          <t>-</t>
        </is>
      </c>
      <c r="W41" t="inlineStr">
        <is>
          <t>-</t>
        </is>
      </c>
    </row>
    <row r="42">
      <c r="A42" s="5" t="inlineStr">
        <is>
          <t>Dividendenausschüttung in Mio</t>
        </is>
      </c>
      <c r="B42" s="5" t="inlineStr">
        <is>
          <t>Dividend Payment in M</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Umsatz je Aktie</t>
        </is>
      </c>
      <c r="B43" s="5" t="inlineStr">
        <is>
          <t>Revenue per share</t>
        </is>
      </c>
      <c r="C43" t="n">
        <v>11.1</v>
      </c>
      <c r="D43" t="n">
        <v>10.05</v>
      </c>
      <c r="E43" t="n">
        <v>10.34</v>
      </c>
      <c r="F43" t="n">
        <v>11.45</v>
      </c>
      <c r="G43" t="n">
        <v>8.949999999999999</v>
      </c>
      <c r="H43" t="n">
        <v>7.05</v>
      </c>
      <c r="I43" t="n">
        <v>6.47</v>
      </c>
      <c r="J43" t="n">
        <v>6.9</v>
      </c>
      <c r="K43" t="n">
        <v>6.54</v>
      </c>
      <c r="L43" t="n">
        <v>6.18</v>
      </c>
      <c r="M43" t="n">
        <v>5.05</v>
      </c>
      <c r="N43" t="n">
        <v>4.72</v>
      </c>
      <c r="O43" t="n">
        <v>5.47</v>
      </c>
      <c r="P43" t="n">
        <v>4.24</v>
      </c>
      <c r="Q43" t="n">
        <v>3.76</v>
      </c>
      <c r="R43" t="n">
        <v>2.99</v>
      </c>
      <c r="S43" t="n">
        <v>2.72</v>
      </c>
      <c r="T43" t="n">
        <v>2.66</v>
      </c>
      <c r="U43" t="n">
        <v>2.76</v>
      </c>
      <c r="V43" t="n">
        <v>1.9</v>
      </c>
      <c r="W43" t="n">
        <v>0.85</v>
      </c>
    </row>
    <row r="44">
      <c r="A44" s="5" t="inlineStr">
        <is>
          <t>Buchwert je Aktie</t>
        </is>
      </c>
      <c r="B44" s="5" t="inlineStr">
        <is>
          <t>Book value per share</t>
        </is>
      </c>
      <c r="C44" t="n">
        <v>5.1</v>
      </c>
      <c r="D44" t="n">
        <v>4.9</v>
      </c>
      <c r="E44" t="n">
        <v>4.56</v>
      </c>
      <c r="F44" t="n">
        <v>4.83</v>
      </c>
      <c r="G44" t="n">
        <v>4.37</v>
      </c>
      <c r="H44" t="n">
        <v>3.68</v>
      </c>
      <c r="I44" t="n">
        <v>3.29</v>
      </c>
      <c r="J44" t="n">
        <v>3.22</v>
      </c>
      <c r="K44" t="n">
        <v>2.86</v>
      </c>
      <c r="L44" t="n">
        <v>2.44</v>
      </c>
      <c r="M44" t="n">
        <v>2.2</v>
      </c>
      <c r="N44" t="n">
        <v>2.13</v>
      </c>
      <c r="O44" t="n">
        <v>2.4</v>
      </c>
      <c r="P44" t="n">
        <v>3</v>
      </c>
      <c r="Q44" t="n">
        <v>2.28</v>
      </c>
      <c r="R44" t="n">
        <v>1.81</v>
      </c>
      <c r="S44" t="n">
        <v>1.5</v>
      </c>
      <c r="T44" t="n">
        <v>1.36</v>
      </c>
      <c r="U44" t="n">
        <v>1.46</v>
      </c>
      <c r="V44" t="n">
        <v>5.65</v>
      </c>
      <c r="W44" t="n">
        <v>1.33</v>
      </c>
    </row>
    <row r="45">
      <c r="A45" s="5" t="inlineStr">
        <is>
          <t>Cashflow je Aktie</t>
        </is>
      </c>
      <c r="B45" s="5" t="inlineStr">
        <is>
          <t>Cashflow per share</t>
        </is>
      </c>
      <c r="C45" t="n">
        <v>1.33</v>
      </c>
      <c r="D45" t="n">
        <v>1.21</v>
      </c>
      <c r="E45" t="n">
        <v>0.54</v>
      </c>
      <c r="F45" t="n">
        <v>1.24</v>
      </c>
      <c r="G45" t="n">
        <v>0.8</v>
      </c>
      <c r="H45" t="n">
        <v>0.96</v>
      </c>
      <c r="I45" t="n">
        <v>0.65</v>
      </c>
      <c r="J45" t="n">
        <v>0.95</v>
      </c>
      <c r="K45" t="n">
        <v>0.84</v>
      </c>
      <c r="L45" t="n">
        <v>0.45</v>
      </c>
      <c r="M45" t="n">
        <v>0.63</v>
      </c>
      <c r="N45" t="n">
        <v>0.51</v>
      </c>
      <c r="O45" t="n">
        <v>0.55</v>
      </c>
      <c r="P45" t="n">
        <v>-0.19</v>
      </c>
      <c r="Q45" t="n">
        <v>0.39</v>
      </c>
      <c r="R45" t="n">
        <v>0.17</v>
      </c>
      <c r="S45" t="n">
        <v>0.44</v>
      </c>
      <c r="T45" t="n">
        <v>0.48</v>
      </c>
      <c r="U45" t="n">
        <v>-0.15</v>
      </c>
      <c r="V45" t="n">
        <v>-0.52</v>
      </c>
      <c r="W45" t="n">
        <v>-0.3</v>
      </c>
    </row>
    <row r="46">
      <c r="A46" s="5" t="inlineStr">
        <is>
          <t>Bilanzsumme je Aktie</t>
        </is>
      </c>
      <c r="B46" s="5" t="inlineStr">
        <is>
          <t>Total assets per share</t>
        </is>
      </c>
      <c r="C46" t="n">
        <v>10.69</v>
      </c>
      <c r="D46" t="n">
        <v>9.74</v>
      </c>
      <c r="E46" t="n">
        <v>9.33</v>
      </c>
      <c r="F46" t="n">
        <v>9.449999999999999</v>
      </c>
      <c r="G46" t="n">
        <v>7.93</v>
      </c>
      <c r="H46" t="n">
        <v>6.75</v>
      </c>
      <c r="I46" t="n">
        <v>6.1</v>
      </c>
      <c r="J46" t="n">
        <v>5.94</v>
      </c>
      <c r="K46" t="n">
        <v>5.47</v>
      </c>
      <c r="L46" t="n">
        <v>4.96</v>
      </c>
      <c r="M46" t="n">
        <v>4.27</v>
      </c>
      <c r="N46" t="n">
        <v>4.25</v>
      </c>
      <c r="O46" t="n">
        <v>4.47</v>
      </c>
      <c r="P46" t="n">
        <v>5.08</v>
      </c>
      <c r="Q46" t="n">
        <v>3.58</v>
      </c>
      <c r="R46" t="n">
        <v>2.83</v>
      </c>
      <c r="S46" t="n">
        <v>2.33</v>
      </c>
      <c r="T46" t="n">
        <v>2.49</v>
      </c>
      <c r="U46" t="n">
        <v>2.79</v>
      </c>
      <c r="V46" t="n">
        <v>6.76</v>
      </c>
      <c r="W46" t="inlineStr">
        <is>
          <t>-</t>
        </is>
      </c>
    </row>
    <row r="47">
      <c r="A47" s="5" t="inlineStr">
        <is>
          <t>Personal am Ende des Jahres</t>
        </is>
      </c>
      <c r="B47" s="5" t="inlineStr">
        <is>
          <t>Staff at the end of year</t>
        </is>
      </c>
      <c r="C47" t="n">
        <v>1903</v>
      </c>
      <c r="D47" t="n">
        <v>1886</v>
      </c>
      <c r="E47" t="n">
        <v>1894</v>
      </c>
      <c r="F47" t="n">
        <v>1764</v>
      </c>
      <c r="G47" t="n">
        <v>1524</v>
      </c>
      <c r="H47" t="n">
        <v>1491</v>
      </c>
      <c r="I47" t="n">
        <v>1425</v>
      </c>
      <c r="J47" t="n">
        <v>1378</v>
      </c>
      <c r="K47" t="n">
        <v>1304</v>
      </c>
      <c r="L47" t="n">
        <v>1203</v>
      </c>
      <c r="M47" t="n">
        <v>1100</v>
      </c>
      <c r="N47" t="n">
        <v>1014</v>
      </c>
      <c r="O47" t="n">
        <v>953</v>
      </c>
      <c r="P47" t="n">
        <v>724</v>
      </c>
      <c r="Q47" t="n">
        <v>561</v>
      </c>
      <c r="R47" t="n">
        <v>496</v>
      </c>
      <c r="S47" t="n">
        <v>428</v>
      </c>
      <c r="T47" t="n">
        <v>401</v>
      </c>
      <c r="U47" t="n">
        <v>396</v>
      </c>
      <c r="V47" t="n">
        <v>398</v>
      </c>
      <c r="W47" t="n">
        <v>132</v>
      </c>
    </row>
    <row r="48">
      <c r="A48" s="5" t="inlineStr">
        <is>
          <t>Personalaufwand in Mio. EUR</t>
        </is>
      </c>
      <c r="B48" s="5" t="inlineStr">
        <is>
          <t>Personnel expenses in M</t>
        </is>
      </c>
      <c r="C48" t="n">
        <v>187.8</v>
      </c>
      <c r="D48" t="n">
        <v>173</v>
      </c>
      <c r="E48" t="n">
        <v>171.6</v>
      </c>
      <c r="F48" t="n">
        <v>157.2</v>
      </c>
      <c r="G48" t="n">
        <v>135.3</v>
      </c>
      <c r="H48" t="n">
        <v>118.3</v>
      </c>
      <c r="I48" t="n">
        <v>112.8</v>
      </c>
      <c r="J48" t="n">
        <v>105.5</v>
      </c>
      <c r="K48" t="n">
        <v>97.90000000000001</v>
      </c>
      <c r="L48" t="n">
        <v>90.8</v>
      </c>
      <c r="M48" t="n">
        <v>79.7</v>
      </c>
      <c r="N48" t="n">
        <v>77.7</v>
      </c>
      <c r="O48" t="n">
        <v>77.3</v>
      </c>
      <c r="P48" t="n">
        <v>58.9</v>
      </c>
      <c r="Q48" t="n">
        <v>39.3</v>
      </c>
      <c r="R48" t="n">
        <v>32.7</v>
      </c>
      <c r="S48" t="n">
        <v>28</v>
      </c>
      <c r="T48" t="inlineStr">
        <is>
          <t>-</t>
        </is>
      </c>
      <c r="U48" t="inlineStr">
        <is>
          <t>-</t>
        </is>
      </c>
      <c r="V48" t="inlineStr">
        <is>
          <t>-</t>
        </is>
      </c>
      <c r="W48" t="inlineStr">
        <is>
          <t>-</t>
        </is>
      </c>
    </row>
    <row r="49">
      <c r="A49" s="5" t="inlineStr">
        <is>
          <t>Aufwand je Mitarbeiter in EUR</t>
        </is>
      </c>
      <c r="B49" s="5" t="inlineStr">
        <is>
          <t>Effort per employee</t>
        </is>
      </c>
      <c r="C49" t="n">
        <v>98686</v>
      </c>
      <c r="D49" t="n">
        <v>91729</v>
      </c>
      <c r="E49" t="n">
        <v>90602</v>
      </c>
      <c r="F49" t="n">
        <v>89116</v>
      </c>
      <c r="G49" t="n">
        <v>88780</v>
      </c>
      <c r="H49" t="n">
        <v>79343</v>
      </c>
      <c r="I49" t="n">
        <v>79158</v>
      </c>
      <c r="J49" t="n">
        <v>76560</v>
      </c>
      <c r="K49" t="n">
        <v>75077</v>
      </c>
      <c r="L49" t="n">
        <v>75478</v>
      </c>
      <c r="M49" t="n">
        <v>72455</v>
      </c>
      <c r="N49" t="n">
        <v>76627</v>
      </c>
      <c r="O49" t="n">
        <v>81112</v>
      </c>
      <c r="P49" t="n">
        <v>81354</v>
      </c>
      <c r="Q49" t="n">
        <v>70053</v>
      </c>
      <c r="R49" t="n">
        <v>65927</v>
      </c>
      <c r="S49" t="n">
        <v>65421</v>
      </c>
      <c r="T49" t="inlineStr">
        <is>
          <t>-</t>
        </is>
      </c>
      <c r="U49" t="inlineStr">
        <is>
          <t>-</t>
        </is>
      </c>
      <c r="V49" t="inlineStr">
        <is>
          <t>-</t>
        </is>
      </c>
      <c r="W49" t="inlineStr">
        <is>
          <t>-</t>
        </is>
      </c>
    </row>
    <row r="50">
      <c r="A50" s="5" t="inlineStr">
        <is>
          <t>Umsatz je Mitarbeiter in EUR</t>
        </is>
      </c>
      <c r="B50" s="5" t="inlineStr">
        <is>
          <t>Turnover per employee</t>
        </is>
      </c>
      <c r="C50" t="n">
        <v>292602</v>
      </c>
      <c r="D50" t="n">
        <v>266161</v>
      </c>
      <c r="E50" t="n">
        <v>271632</v>
      </c>
      <c r="F50" t="n">
        <v>321251</v>
      </c>
      <c r="G50" t="n">
        <v>289986</v>
      </c>
      <c r="H50" t="n">
        <v>227477</v>
      </c>
      <c r="I50" t="n">
        <v>218036</v>
      </c>
      <c r="J50" t="n">
        <v>239528</v>
      </c>
      <c r="K50" t="n">
        <v>238455</v>
      </c>
      <c r="L50" t="n">
        <v>242498</v>
      </c>
      <c r="M50" t="n">
        <v>211636</v>
      </c>
      <c r="N50" t="n">
        <v>214694</v>
      </c>
      <c r="O50" t="n">
        <v>263903</v>
      </c>
      <c r="P50" t="n">
        <v>266160</v>
      </c>
      <c r="Q50" t="n">
        <v>234046</v>
      </c>
      <c r="R50" t="n">
        <v>205846</v>
      </c>
      <c r="S50" t="n">
        <v>211214</v>
      </c>
      <c r="T50" t="n">
        <v>219598</v>
      </c>
      <c r="U50" t="n">
        <v>227272</v>
      </c>
      <c r="V50" t="n">
        <v>149497</v>
      </c>
      <c r="W50" t="n">
        <v>156212</v>
      </c>
    </row>
    <row r="51">
      <c r="A51" s="5" t="inlineStr">
        <is>
          <t>Bruttoergebnis je Mitarbeiter in EUR</t>
        </is>
      </c>
      <c r="B51" s="5" t="inlineStr">
        <is>
          <t>Gross Profit per employee</t>
        </is>
      </c>
      <c r="C51" t="n">
        <v>100315</v>
      </c>
      <c r="D51" t="n">
        <v>96341</v>
      </c>
      <c r="E51" t="n">
        <v>87751</v>
      </c>
      <c r="F51" t="n">
        <v>94274</v>
      </c>
      <c r="G51" t="n">
        <v>102953</v>
      </c>
      <c r="H51" t="n">
        <v>79209</v>
      </c>
      <c r="I51" t="n">
        <v>85193</v>
      </c>
      <c r="J51" t="n">
        <v>95501</v>
      </c>
      <c r="K51" t="n">
        <v>100230</v>
      </c>
      <c r="L51" t="n">
        <v>99002</v>
      </c>
      <c r="M51" t="n">
        <v>88636</v>
      </c>
      <c r="N51" t="n">
        <v>86095</v>
      </c>
      <c r="O51" t="n">
        <v>105037</v>
      </c>
      <c r="P51" t="n">
        <v>114365</v>
      </c>
      <c r="Q51" t="n">
        <v>113369</v>
      </c>
      <c r="R51" t="n">
        <v>102016</v>
      </c>
      <c r="S51" t="n">
        <v>104673</v>
      </c>
      <c r="T51" t="n">
        <v>97756</v>
      </c>
      <c r="U51" t="n">
        <v>93687</v>
      </c>
      <c r="V51" t="n">
        <v>40201</v>
      </c>
      <c r="W51" t="n">
        <v>62879</v>
      </c>
    </row>
    <row r="52">
      <c r="A52" s="5" t="inlineStr">
        <is>
          <t>Gewinn je Mitarbeiter in EUR</t>
        </is>
      </c>
      <c r="B52" s="5" t="inlineStr">
        <is>
          <t>Earnings per employee</t>
        </is>
      </c>
      <c r="C52" t="n">
        <v>3678</v>
      </c>
      <c r="D52" t="n">
        <v>5143</v>
      </c>
      <c r="E52" t="n">
        <v>-2218</v>
      </c>
      <c r="F52" t="n">
        <v>12188</v>
      </c>
      <c r="G52" t="n">
        <v>17585</v>
      </c>
      <c r="H52" t="n">
        <v>5634</v>
      </c>
      <c r="I52" t="n">
        <v>3860</v>
      </c>
      <c r="J52" t="n">
        <v>12119</v>
      </c>
      <c r="K52" t="n">
        <v>12960</v>
      </c>
      <c r="L52" t="n">
        <v>5819</v>
      </c>
      <c r="M52" t="n">
        <v>1182</v>
      </c>
      <c r="N52" t="n">
        <v>-8777</v>
      </c>
      <c r="O52" t="n">
        <v>-30955</v>
      </c>
      <c r="P52" t="n">
        <v>-14227</v>
      </c>
      <c r="Q52" t="n">
        <v>21212</v>
      </c>
      <c r="R52" t="n">
        <v>13508</v>
      </c>
      <c r="S52" t="n">
        <v>11449</v>
      </c>
      <c r="T52" t="n">
        <v>-3242</v>
      </c>
      <c r="U52" t="n">
        <v>-293939</v>
      </c>
      <c r="V52" t="n">
        <v>-232161</v>
      </c>
      <c r="W52" t="n">
        <v>-41667</v>
      </c>
    </row>
    <row r="53">
      <c r="A53" s="5" t="inlineStr">
        <is>
          <t>KGV (Kurs/Gewinn)</t>
        </is>
      </c>
      <c r="B53" s="5" t="inlineStr">
        <is>
          <t>PE (price/earnings)</t>
        </is>
      </c>
      <c r="C53" t="n">
        <v>57.8</v>
      </c>
      <c r="D53" t="n">
        <v>32.9</v>
      </c>
      <c r="E53" t="inlineStr">
        <is>
          <t>-</t>
        </is>
      </c>
      <c r="F53" t="n">
        <v>17.5</v>
      </c>
      <c r="G53" t="n">
        <v>20.2</v>
      </c>
      <c r="H53" t="n">
        <v>17.6</v>
      </c>
      <c r="I53" t="n">
        <v>15.6</v>
      </c>
      <c r="J53" t="n">
        <v>11.4</v>
      </c>
      <c r="K53" t="n">
        <v>10.1</v>
      </c>
      <c r="L53" t="n">
        <v>39.1</v>
      </c>
      <c r="M53" t="n">
        <v>84.3</v>
      </c>
      <c r="N53" t="inlineStr">
        <is>
          <t>-</t>
        </is>
      </c>
      <c r="O53" t="inlineStr">
        <is>
          <t>-</t>
        </is>
      </c>
      <c r="P53" t="inlineStr">
        <is>
          <t>-</t>
        </is>
      </c>
      <c r="Q53" t="n">
        <v>17.5</v>
      </c>
      <c r="R53" t="n">
        <v>22.5</v>
      </c>
      <c r="S53" t="n">
        <v>26.6</v>
      </c>
      <c r="T53" t="inlineStr">
        <is>
          <t>-</t>
        </is>
      </c>
      <c r="U53" t="inlineStr">
        <is>
          <t>-</t>
        </is>
      </c>
      <c r="V53" t="inlineStr">
        <is>
          <t>-</t>
        </is>
      </c>
      <c r="W53" t="inlineStr">
        <is>
          <t>-</t>
        </is>
      </c>
    </row>
    <row r="54">
      <c r="A54" s="5" t="inlineStr">
        <is>
          <t>KUV (Kurs/Umsatz)</t>
        </is>
      </c>
      <c r="B54" s="5" t="inlineStr">
        <is>
          <t>PS (price/sales)</t>
        </is>
      </c>
      <c r="C54" t="n">
        <v>0.73</v>
      </c>
      <c r="D54" t="n">
        <v>0.62</v>
      </c>
      <c r="E54" t="n">
        <v>0.58</v>
      </c>
      <c r="F54" t="n">
        <v>0.67</v>
      </c>
      <c r="G54" t="n">
        <v>1.24</v>
      </c>
      <c r="H54" t="n">
        <v>0.42</v>
      </c>
      <c r="I54" t="n">
        <v>0.58</v>
      </c>
      <c r="J54" t="n">
        <v>0.58</v>
      </c>
      <c r="K54" t="n">
        <v>0.55</v>
      </c>
      <c r="L54" t="n">
        <v>0.95</v>
      </c>
      <c r="M54" t="n">
        <v>0.5</v>
      </c>
      <c r="N54" t="n">
        <v>0.24</v>
      </c>
      <c r="O54" t="n">
        <v>0.63</v>
      </c>
      <c r="P54" t="n">
        <v>2.03</v>
      </c>
      <c r="Q54" t="n">
        <v>1.63</v>
      </c>
      <c r="R54" t="n">
        <v>1.51</v>
      </c>
      <c r="S54" t="n">
        <v>1.47</v>
      </c>
      <c r="T54" t="n">
        <v>0.5</v>
      </c>
      <c r="U54" t="n">
        <v>1.72</v>
      </c>
      <c r="V54" t="n">
        <v>34.14</v>
      </c>
      <c r="W54" t="n">
        <v>35.39</v>
      </c>
    </row>
    <row r="55">
      <c r="A55" s="5" t="inlineStr">
        <is>
          <t>KBV (Kurs/Buchwert)</t>
        </is>
      </c>
      <c r="B55" s="5" t="inlineStr">
        <is>
          <t>PB (price/book value)</t>
        </is>
      </c>
      <c r="C55" t="n">
        <v>1.59</v>
      </c>
      <c r="D55" t="n">
        <v>1.28</v>
      </c>
      <c r="E55" t="n">
        <v>1.32</v>
      </c>
      <c r="F55" t="n">
        <v>1.6</v>
      </c>
      <c r="G55" t="n">
        <v>2.54</v>
      </c>
      <c r="H55" t="n">
        <v>0.8100000000000001</v>
      </c>
      <c r="I55" t="n">
        <v>1.14</v>
      </c>
      <c r="J55" t="n">
        <v>1.24</v>
      </c>
      <c r="K55" t="n">
        <v>1.27</v>
      </c>
      <c r="L55" t="n">
        <v>2.4</v>
      </c>
      <c r="M55" t="n">
        <v>1.15</v>
      </c>
      <c r="N55" t="n">
        <v>0.52</v>
      </c>
      <c r="O55" t="n">
        <v>1.42</v>
      </c>
      <c r="P55" t="n">
        <v>2.86</v>
      </c>
      <c r="Q55" t="n">
        <v>2.69</v>
      </c>
      <c r="R55" t="n">
        <v>2.49</v>
      </c>
      <c r="S55" t="n">
        <v>2.65</v>
      </c>
      <c r="T55" t="n">
        <v>0.98</v>
      </c>
      <c r="U55" t="n">
        <v>3.25</v>
      </c>
      <c r="V55" t="n">
        <v>11.48</v>
      </c>
      <c r="W55" t="n">
        <v>22.64</v>
      </c>
    </row>
    <row r="56">
      <c r="A56" s="5" t="inlineStr">
        <is>
          <t>KCV (Kurs/Cashflow)</t>
        </is>
      </c>
      <c r="B56" s="5" t="inlineStr">
        <is>
          <t>PC (price/cashflow)</t>
        </is>
      </c>
      <c r="C56" t="n">
        <v>6.07</v>
      </c>
      <c r="D56" t="n">
        <v>5.17</v>
      </c>
      <c r="E56" t="n">
        <v>11.09</v>
      </c>
      <c r="F56" t="n">
        <v>6.22</v>
      </c>
      <c r="G56" t="n">
        <v>13.93</v>
      </c>
      <c r="H56" t="n">
        <v>3.11</v>
      </c>
      <c r="I56" t="n">
        <v>5.72</v>
      </c>
      <c r="J56" t="n">
        <v>4.21</v>
      </c>
      <c r="K56" t="n">
        <v>4.33</v>
      </c>
      <c r="L56" t="n">
        <v>13.11</v>
      </c>
      <c r="M56" t="n">
        <v>4.01</v>
      </c>
      <c r="N56" t="n">
        <v>2.2</v>
      </c>
      <c r="O56" t="n">
        <v>6.24</v>
      </c>
      <c r="P56" t="n">
        <v>-44.88</v>
      </c>
      <c r="Q56" t="n">
        <v>15.87</v>
      </c>
      <c r="R56" t="n">
        <v>26.08</v>
      </c>
      <c r="S56" t="n">
        <v>9.140000000000001</v>
      </c>
      <c r="T56" t="n">
        <v>2.81</v>
      </c>
      <c r="U56" t="n">
        <v>-31.54</v>
      </c>
      <c r="V56" t="n">
        <v>-123.86</v>
      </c>
      <c r="W56" t="n">
        <v>-99.86</v>
      </c>
    </row>
    <row r="57">
      <c r="A57" s="5" t="inlineStr">
        <is>
          <t>Dividendenrendite in %</t>
        </is>
      </c>
      <c r="B57" s="5" t="inlineStr">
        <is>
          <t>Dividend Yield in %</t>
        </is>
      </c>
      <c r="C57" t="inlineStr">
        <is>
          <t>-</t>
        </is>
      </c>
      <c r="D57" t="inlineStr">
        <is>
          <t>-</t>
        </is>
      </c>
      <c r="E57" t="inlineStr">
        <is>
          <t>-</t>
        </is>
      </c>
      <c r="F57" t="inlineStr">
        <is>
          <t>-</t>
        </is>
      </c>
      <c r="G57" t="inlineStr">
        <is>
          <t>-</t>
        </is>
      </c>
      <c r="H57" t="inlineStr">
        <is>
          <t>-</t>
        </is>
      </c>
      <c r="I57" t="inlineStr">
        <is>
          <t>-</t>
        </is>
      </c>
      <c r="J57" t="inlineStr">
        <is>
          <t>-</t>
        </is>
      </c>
      <c r="K57" t="inlineStr">
        <is>
          <t>-</t>
        </is>
      </c>
      <c r="L57" t="inlineStr">
        <is>
          <t>-</t>
        </is>
      </c>
      <c r="M57" t="inlineStr">
        <is>
          <t>-</t>
        </is>
      </c>
      <c r="N57" t="inlineStr">
        <is>
          <t>-</t>
        </is>
      </c>
      <c r="O57" t="inlineStr">
        <is>
          <t>-</t>
        </is>
      </c>
      <c r="P57" t="inlineStr">
        <is>
          <t>-</t>
        </is>
      </c>
      <c r="Q57" t="inlineStr">
        <is>
          <t>-</t>
        </is>
      </c>
      <c r="R57" t="inlineStr">
        <is>
          <t>-</t>
        </is>
      </c>
      <c r="S57" t="inlineStr">
        <is>
          <t>-</t>
        </is>
      </c>
      <c r="T57" t="inlineStr">
        <is>
          <t>-</t>
        </is>
      </c>
      <c r="U57" t="inlineStr">
        <is>
          <t>-</t>
        </is>
      </c>
      <c r="V57" t="inlineStr">
        <is>
          <t>-</t>
        </is>
      </c>
      <c r="W57" t="inlineStr">
        <is>
          <t>-</t>
        </is>
      </c>
    </row>
    <row r="58">
      <c r="A58" s="5" t="inlineStr">
        <is>
          <t>Gewinnrendite in %</t>
        </is>
      </c>
      <c r="B58" s="5" t="inlineStr">
        <is>
          <t>Return on profit in %</t>
        </is>
      </c>
      <c r="C58" t="n">
        <v>1.7</v>
      </c>
      <c r="D58" t="n">
        <v>3</v>
      </c>
      <c r="E58" t="n">
        <v>-1.5</v>
      </c>
      <c r="F58" t="n">
        <v>5.7</v>
      </c>
      <c r="G58" t="n">
        <v>4.9</v>
      </c>
      <c r="H58" t="n">
        <v>5.7</v>
      </c>
      <c r="I58" t="n">
        <v>6.4</v>
      </c>
      <c r="J58" t="n">
        <v>8.800000000000001</v>
      </c>
      <c r="K58" t="n">
        <v>9.9</v>
      </c>
      <c r="L58" t="n">
        <v>2.6</v>
      </c>
      <c r="M58" t="n">
        <v>1.2</v>
      </c>
      <c r="N58" t="n">
        <v>-17.1</v>
      </c>
      <c r="O58" t="n">
        <v>-18.7</v>
      </c>
      <c r="P58" t="n">
        <v>-3</v>
      </c>
      <c r="Q58" t="n">
        <v>5.7</v>
      </c>
      <c r="R58" t="n">
        <v>4.4</v>
      </c>
      <c r="S58" t="n">
        <v>3.8</v>
      </c>
      <c r="T58" t="n">
        <v>-3</v>
      </c>
      <c r="U58" t="n">
        <v>-75.3</v>
      </c>
      <c r="V58" t="n">
        <v>-4.5</v>
      </c>
      <c r="W58" t="n">
        <v>-0.7</v>
      </c>
    </row>
    <row r="59">
      <c r="A59" s="5" t="inlineStr">
        <is>
          <t>Eigenkapitalrendite in %</t>
        </is>
      </c>
      <c r="B59" s="5" t="inlineStr">
        <is>
          <t>Return on Equity in %</t>
        </is>
      </c>
      <c r="C59" t="n">
        <v>2.74</v>
      </c>
      <c r="D59" t="n">
        <v>3.97</v>
      </c>
      <c r="E59" t="n">
        <v>-1.85</v>
      </c>
      <c r="F59" t="n">
        <v>9</v>
      </c>
      <c r="G59" t="n">
        <v>12.41</v>
      </c>
      <c r="H59" t="n">
        <v>4.74</v>
      </c>
      <c r="I59" t="n">
        <v>3.49</v>
      </c>
      <c r="J59" t="n">
        <v>10.85</v>
      </c>
      <c r="K59" t="n">
        <v>12.43</v>
      </c>
      <c r="L59" t="n">
        <v>6.07</v>
      </c>
      <c r="M59" t="n">
        <v>1.28</v>
      </c>
      <c r="N59" t="n">
        <v>-9.08</v>
      </c>
      <c r="O59" t="n">
        <v>-26.67</v>
      </c>
      <c r="P59" t="n">
        <v>-7.55</v>
      </c>
      <c r="Q59" t="n">
        <v>14.93</v>
      </c>
      <c r="R59" t="n">
        <v>10.82</v>
      </c>
      <c r="S59" t="n">
        <v>9.82</v>
      </c>
      <c r="T59" t="n">
        <v>-2.88</v>
      </c>
      <c r="U59" t="n">
        <v>-245.05</v>
      </c>
      <c r="V59" t="n">
        <v>-52.2</v>
      </c>
      <c r="W59" t="n">
        <v>-17.08</v>
      </c>
    </row>
    <row r="60">
      <c r="A60" s="5" t="inlineStr">
        <is>
          <t>Umsatzrendite in %</t>
        </is>
      </c>
      <c r="B60" s="5" t="inlineStr">
        <is>
          <t>Return on sales in %</t>
        </is>
      </c>
      <c r="C60" t="n">
        <v>1.26</v>
      </c>
      <c r="D60" t="n">
        <v>1.93</v>
      </c>
      <c r="E60" t="n">
        <v>-0.82</v>
      </c>
      <c r="F60" t="n">
        <v>3.79</v>
      </c>
      <c r="G60" t="n">
        <v>6.06</v>
      </c>
      <c r="H60" t="n">
        <v>2.48</v>
      </c>
      <c r="I60" t="n">
        <v>1.77</v>
      </c>
      <c r="J60" t="n">
        <v>5.06</v>
      </c>
      <c r="K60" t="n">
        <v>5.44</v>
      </c>
      <c r="L60" t="n">
        <v>2.4</v>
      </c>
      <c r="M60" t="n">
        <v>0.5600000000000001</v>
      </c>
      <c r="N60" t="n">
        <v>-4.09</v>
      </c>
      <c r="O60" t="n">
        <v>-11.73</v>
      </c>
      <c r="P60" t="n">
        <v>-5.35</v>
      </c>
      <c r="Q60" t="n">
        <v>9.06</v>
      </c>
      <c r="R60" t="n">
        <v>6.56</v>
      </c>
      <c r="S60" t="n">
        <v>5.42</v>
      </c>
      <c r="T60" t="n">
        <v>-1.48</v>
      </c>
      <c r="U60" t="n">
        <v>-129.33</v>
      </c>
      <c r="V60" t="n">
        <v>-155.29</v>
      </c>
      <c r="W60" t="n">
        <v>-26.7</v>
      </c>
    </row>
    <row r="61">
      <c r="A61" s="5" t="inlineStr">
        <is>
          <t>Gesamtkapitalrendite in %</t>
        </is>
      </c>
      <c r="B61" s="5" t="inlineStr">
        <is>
          <t>Total Return on Investment in %</t>
        </is>
      </c>
      <c r="C61" t="n">
        <v>1.81</v>
      </c>
      <c r="D61" t="n">
        <v>2.32</v>
      </c>
      <c r="E61" t="n">
        <v>-0.6899999999999999</v>
      </c>
      <c r="F61" t="n">
        <v>4.68</v>
      </c>
      <c r="G61" t="n">
        <v>7.08</v>
      </c>
      <c r="H61" t="n">
        <v>3.02</v>
      </c>
      <c r="I61" t="n">
        <v>2.32</v>
      </c>
      <c r="J61" t="n">
        <v>6.34</v>
      </c>
      <c r="K61" t="n">
        <v>7.12</v>
      </c>
      <c r="L61" t="n">
        <v>2.99</v>
      </c>
      <c r="M61" t="n">
        <v>0.66</v>
      </c>
      <c r="N61" t="n">
        <v>-4.55</v>
      </c>
      <c r="O61" t="n">
        <v>-14.36</v>
      </c>
      <c r="P61" t="n">
        <v>-4.46</v>
      </c>
      <c r="Q61" t="n">
        <v>9.51</v>
      </c>
      <c r="R61" t="n">
        <v>6.93</v>
      </c>
      <c r="S61" t="n">
        <v>6.33</v>
      </c>
      <c r="T61" t="n">
        <v>-1.58</v>
      </c>
      <c r="U61" t="n">
        <v>-128.05</v>
      </c>
      <c r="V61" t="n">
        <v>-43.69</v>
      </c>
      <c r="W61" t="n">
        <v>-14.07</v>
      </c>
    </row>
    <row r="62">
      <c r="A62" s="5" t="inlineStr">
        <is>
          <t>Return on Investment in %</t>
        </is>
      </c>
      <c r="B62" s="5" t="inlineStr">
        <is>
          <t>Return on Investment in %</t>
        </is>
      </c>
      <c r="C62" t="n">
        <v>1.3</v>
      </c>
      <c r="D62" t="n">
        <v>1.99</v>
      </c>
      <c r="E62" t="n">
        <v>-0.91</v>
      </c>
      <c r="F62" t="n">
        <v>4.59</v>
      </c>
      <c r="G62" t="n">
        <v>6.85</v>
      </c>
      <c r="H62" t="n">
        <v>2.59</v>
      </c>
      <c r="I62" t="n">
        <v>1.88</v>
      </c>
      <c r="J62" t="n">
        <v>5.88</v>
      </c>
      <c r="K62" t="n">
        <v>6.5</v>
      </c>
      <c r="L62" t="n">
        <v>2.99</v>
      </c>
      <c r="M62" t="n">
        <v>0.66</v>
      </c>
      <c r="N62" t="n">
        <v>-4.55</v>
      </c>
      <c r="O62" t="n">
        <v>-14.36</v>
      </c>
      <c r="P62" t="n">
        <v>-4.46</v>
      </c>
      <c r="Q62" t="n">
        <v>9.51</v>
      </c>
      <c r="R62" t="n">
        <v>6.93</v>
      </c>
      <c r="S62" t="n">
        <v>6.33</v>
      </c>
      <c r="T62" t="n">
        <v>-1.58</v>
      </c>
      <c r="U62" t="n">
        <v>-128.05</v>
      </c>
      <c r="V62" t="n">
        <v>-43.69</v>
      </c>
      <c r="W62" t="n">
        <v>-14.07</v>
      </c>
    </row>
    <row r="63">
      <c r="A63" s="5" t="inlineStr">
        <is>
          <t>Arbeitsintensität in %</t>
        </is>
      </c>
      <c r="B63" s="5" t="inlineStr">
        <is>
          <t>Work Intensity in %</t>
        </is>
      </c>
      <c r="C63" t="n">
        <v>50.19</v>
      </c>
      <c r="D63" t="n">
        <v>52.87</v>
      </c>
      <c r="E63" t="n">
        <v>50.13</v>
      </c>
      <c r="F63" t="n">
        <v>57.36</v>
      </c>
      <c r="G63" t="n">
        <v>63.09</v>
      </c>
      <c r="H63" t="n">
        <v>59.21</v>
      </c>
      <c r="I63" t="n">
        <v>61</v>
      </c>
      <c r="J63" t="n">
        <v>61.35</v>
      </c>
      <c r="K63" t="n">
        <v>61.75</v>
      </c>
      <c r="L63" t="n">
        <v>63.9</v>
      </c>
      <c r="M63" t="n">
        <v>60.15</v>
      </c>
      <c r="N63" t="n">
        <v>61.85</v>
      </c>
      <c r="O63" t="n">
        <v>62.56</v>
      </c>
      <c r="P63" t="n">
        <v>57.28</v>
      </c>
      <c r="Q63" t="n">
        <v>62.11</v>
      </c>
      <c r="R63" t="n">
        <v>59.57</v>
      </c>
      <c r="S63" t="n">
        <v>55.56</v>
      </c>
      <c r="T63" t="n">
        <v>50.67</v>
      </c>
      <c r="U63" t="n">
        <v>46.64</v>
      </c>
      <c r="V63" t="n">
        <v>18.01</v>
      </c>
      <c r="W63" t="n">
        <v>88.48999999999999</v>
      </c>
    </row>
    <row r="64">
      <c r="A64" s="5" t="inlineStr">
        <is>
          <t>Eigenkapitalquote in %</t>
        </is>
      </c>
      <c r="B64" s="5" t="inlineStr">
        <is>
          <t>Equity Ratio in %</t>
        </is>
      </c>
      <c r="C64" t="n">
        <v>47.69</v>
      </c>
      <c r="D64" t="n">
        <v>50.28</v>
      </c>
      <c r="E64" t="n">
        <v>48.92</v>
      </c>
      <c r="F64" t="n">
        <v>51.06</v>
      </c>
      <c r="G64" t="n">
        <v>55.15</v>
      </c>
      <c r="H64" t="n">
        <v>54.53</v>
      </c>
      <c r="I64" t="n">
        <v>53.84</v>
      </c>
      <c r="J64" t="n">
        <v>54.17</v>
      </c>
      <c r="K64" t="n">
        <v>52.33</v>
      </c>
      <c r="L64" t="n">
        <v>49.3</v>
      </c>
      <c r="M64" t="n">
        <v>51.42</v>
      </c>
      <c r="N64" t="n">
        <v>50.05</v>
      </c>
      <c r="O64" t="n">
        <v>53.85</v>
      </c>
      <c r="P64" t="n">
        <v>59.1</v>
      </c>
      <c r="Q64" t="n">
        <v>63.71</v>
      </c>
      <c r="R64" t="n">
        <v>64.01000000000001</v>
      </c>
      <c r="S64" t="n">
        <v>64.47</v>
      </c>
      <c r="T64" t="n">
        <v>54.8</v>
      </c>
      <c r="U64" t="n">
        <v>52.26</v>
      </c>
      <c r="V64" t="n">
        <v>83.69</v>
      </c>
      <c r="W64" t="n">
        <v>82.34999999999999</v>
      </c>
    </row>
    <row r="65">
      <c r="A65" s="5" t="inlineStr">
        <is>
          <t>Fremdkapitalquote in %</t>
        </is>
      </c>
      <c r="B65" s="5" t="inlineStr">
        <is>
          <t>Debt Ratio in %</t>
        </is>
      </c>
      <c r="C65" t="n">
        <v>52.31</v>
      </c>
      <c r="D65" t="n">
        <v>49.72</v>
      </c>
      <c r="E65" t="n">
        <v>51.08</v>
      </c>
      <c r="F65" t="n">
        <v>48.94</v>
      </c>
      <c r="G65" t="n">
        <v>44.85</v>
      </c>
      <c r="H65" t="n">
        <v>45.47</v>
      </c>
      <c r="I65" t="n">
        <v>46.16</v>
      </c>
      <c r="J65" t="n">
        <v>45.83</v>
      </c>
      <c r="K65" t="n">
        <v>47.67</v>
      </c>
      <c r="L65" t="n">
        <v>50.7</v>
      </c>
      <c r="M65" t="n">
        <v>48.58</v>
      </c>
      <c r="N65" t="n">
        <v>49.95</v>
      </c>
      <c r="O65" t="n">
        <v>46.15</v>
      </c>
      <c r="P65" t="n">
        <v>40.9</v>
      </c>
      <c r="Q65" t="n">
        <v>36.29</v>
      </c>
      <c r="R65" t="n">
        <v>35.99</v>
      </c>
      <c r="S65" t="n">
        <v>35.53</v>
      </c>
      <c r="T65" t="n">
        <v>45.2</v>
      </c>
      <c r="U65" t="n">
        <v>47.74</v>
      </c>
      <c r="V65" t="n">
        <v>16.31</v>
      </c>
      <c r="W65" t="n">
        <v>17.65</v>
      </c>
    </row>
    <row r="66">
      <c r="A66" s="5" t="inlineStr">
        <is>
          <t>Verschuldungsgrad in %</t>
        </is>
      </c>
      <c r="B66" s="5" t="inlineStr">
        <is>
          <t>Finance Gearing in %</t>
        </is>
      </c>
      <c r="C66" t="n">
        <v>109.7</v>
      </c>
      <c r="D66" t="n">
        <v>98.90000000000001</v>
      </c>
      <c r="E66" t="n">
        <v>104.41</v>
      </c>
      <c r="F66" t="n">
        <v>95.86</v>
      </c>
      <c r="G66" t="n">
        <v>81.33</v>
      </c>
      <c r="H66" t="n">
        <v>83.40000000000001</v>
      </c>
      <c r="I66" t="n">
        <v>85.73999999999999</v>
      </c>
      <c r="J66" t="n">
        <v>84.59999999999999</v>
      </c>
      <c r="K66" t="n">
        <v>91.09999999999999</v>
      </c>
      <c r="L66" t="n">
        <v>102.86</v>
      </c>
      <c r="M66" t="n">
        <v>94.47</v>
      </c>
      <c r="N66" t="n">
        <v>99.8</v>
      </c>
      <c r="O66" t="n">
        <v>85.70999999999999</v>
      </c>
      <c r="P66" t="n">
        <v>69.20999999999999</v>
      </c>
      <c r="Q66" t="n">
        <v>56.96</v>
      </c>
      <c r="R66" t="n">
        <v>56.22</v>
      </c>
      <c r="S66" t="n">
        <v>55.11</v>
      </c>
      <c r="T66" t="n">
        <v>82.48</v>
      </c>
      <c r="U66" t="n">
        <v>91.37</v>
      </c>
      <c r="V66" t="n">
        <v>19.49</v>
      </c>
      <c r="W66" t="n">
        <v>21.43</v>
      </c>
    </row>
    <row r="67">
      <c r="A67" s="5" t="inlineStr">
        <is>
          <t>Bruttoergebnis Marge in %</t>
        </is>
      </c>
      <c r="B67" s="5" t="inlineStr">
        <is>
          <t>Gross Profit Marge in %</t>
        </is>
      </c>
      <c r="C67" t="n">
        <v>34.29</v>
      </c>
      <c r="D67" t="n">
        <v>36.2</v>
      </c>
      <c r="E67" t="n">
        <v>32.3</v>
      </c>
      <c r="F67" t="n">
        <v>29.35</v>
      </c>
      <c r="G67" t="n">
        <v>35.51</v>
      </c>
      <c r="H67" t="n">
        <v>34.82</v>
      </c>
      <c r="I67" t="n">
        <v>39.07</v>
      </c>
      <c r="J67" t="n">
        <v>39.87</v>
      </c>
      <c r="K67" t="n">
        <v>42.04</v>
      </c>
      <c r="L67" t="n">
        <v>40.83</v>
      </c>
      <c r="M67" t="n">
        <v>41.88</v>
      </c>
      <c r="N67" t="n">
        <v>40.1</v>
      </c>
      <c r="O67" t="n">
        <v>39.8</v>
      </c>
      <c r="P67" t="n">
        <v>42.97</v>
      </c>
      <c r="Q67" t="n">
        <v>48.44</v>
      </c>
      <c r="R67" t="n">
        <v>49.56</v>
      </c>
      <c r="S67" t="n">
        <v>49.56</v>
      </c>
      <c r="T67" t="n">
        <v>44.49</v>
      </c>
      <c r="U67" t="n">
        <v>41.22</v>
      </c>
      <c r="V67" t="n">
        <v>26.89</v>
      </c>
    </row>
    <row r="68">
      <c r="A68" s="5" t="inlineStr">
        <is>
          <t>Kurzfristige Vermögensquote in %</t>
        </is>
      </c>
      <c r="B68" s="5" t="inlineStr">
        <is>
          <t>Current Assets Ratio in %</t>
        </is>
      </c>
      <c r="C68" t="n">
        <v>50.19</v>
      </c>
      <c r="D68" t="n">
        <v>52.87</v>
      </c>
      <c r="E68" t="n">
        <v>50.13</v>
      </c>
      <c r="F68" t="n">
        <v>57.36</v>
      </c>
      <c r="G68" t="n">
        <v>63.09</v>
      </c>
      <c r="H68" t="n">
        <v>59.21</v>
      </c>
      <c r="I68" t="n">
        <v>61</v>
      </c>
      <c r="J68" t="n">
        <v>61.35</v>
      </c>
      <c r="K68" t="n">
        <v>61.75</v>
      </c>
      <c r="L68" t="n">
        <v>63.9</v>
      </c>
      <c r="M68" t="n">
        <v>60.15</v>
      </c>
      <c r="N68" t="n">
        <v>61.85</v>
      </c>
      <c r="O68" t="n">
        <v>62.56</v>
      </c>
      <c r="P68" t="n">
        <v>57.28</v>
      </c>
      <c r="Q68" t="n">
        <v>62.11</v>
      </c>
      <c r="R68" t="n">
        <v>59.57</v>
      </c>
      <c r="S68" t="n">
        <v>55.56</v>
      </c>
      <c r="T68" t="n">
        <v>50.67</v>
      </c>
      <c r="U68" t="n">
        <v>46.64</v>
      </c>
      <c r="V68" t="n">
        <v>18.01</v>
      </c>
    </row>
    <row r="69">
      <c r="A69" s="5" t="inlineStr">
        <is>
          <t>Nettogewinn Marge in %</t>
        </is>
      </c>
      <c r="B69" s="5" t="inlineStr">
        <is>
          <t>Net Profit Marge in %</t>
        </is>
      </c>
      <c r="C69" t="n">
        <v>1.26</v>
      </c>
      <c r="D69" t="n">
        <v>1.93</v>
      </c>
      <c r="E69" t="n">
        <v>-0.82</v>
      </c>
      <c r="F69" t="n">
        <v>3.79</v>
      </c>
      <c r="G69" t="n">
        <v>6.06</v>
      </c>
      <c r="H69" t="n">
        <v>2.48</v>
      </c>
      <c r="I69" t="n">
        <v>1.77</v>
      </c>
      <c r="J69" t="n">
        <v>5.06</v>
      </c>
      <c r="K69" t="n">
        <v>5.44</v>
      </c>
      <c r="L69" t="n">
        <v>2.4</v>
      </c>
      <c r="M69" t="n">
        <v>0.5600000000000001</v>
      </c>
      <c r="N69" t="n">
        <v>-4.09</v>
      </c>
      <c r="O69" t="n">
        <v>-11.73</v>
      </c>
      <c r="P69" t="n">
        <v>-5.35</v>
      </c>
      <c r="Q69" t="n">
        <v>9.06</v>
      </c>
      <c r="R69" t="n">
        <v>6.56</v>
      </c>
      <c r="S69" t="n">
        <v>5.42</v>
      </c>
      <c r="T69" t="n">
        <v>-1.48</v>
      </c>
      <c r="U69" t="n">
        <v>-129.33</v>
      </c>
      <c r="V69" t="n">
        <v>-155.29</v>
      </c>
    </row>
    <row r="70">
      <c r="A70" s="5" t="inlineStr">
        <is>
          <t>Operative Ergebnis Marge in %</t>
        </is>
      </c>
      <c r="B70" s="5" t="inlineStr">
        <is>
          <t>EBIT Marge in %</t>
        </is>
      </c>
      <c r="C70" t="n">
        <v>2.16</v>
      </c>
      <c r="D70" t="n">
        <v>2.99</v>
      </c>
      <c r="E70" t="n">
        <v>0.86</v>
      </c>
      <c r="F70" t="n">
        <v>3.42</v>
      </c>
      <c r="G70" t="n">
        <v>6.06</v>
      </c>
      <c r="H70" t="n">
        <v>2.48</v>
      </c>
      <c r="I70" t="n">
        <v>2.25</v>
      </c>
      <c r="J70" t="n">
        <v>5.7</v>
      </c>
      <c r="K70" t="n">
        <v>4.25</v>
      </c>
      <c r="L70" t="n">
        <v>3.19</v>
      </c>
      <c r="M70" t="n">
        <v>0.99</v>
      </c>
      <c r="N70" t="n">
        <v>-3.22</v>
      </c>
      <c r="O70" t="n">
        <v>-7.44</v>
      </c>
      <c r="P70" t="n">
        <v>0.47</v>
      </c>
      <c r="Q70" t="n">
        <v>13.1</v>
      </c>
      <c r="R70" t="n">
        <v>7.64</v>
      </c>
      <c r="S70" t="n">
        <v>4.09</v>
      </c>
      <c r="T70" t="n">
        <v>-0.91</v>
      </c>
      <c r="U70" t="n">
        <v>-40.67</v>
      </c>
      <c r="V70" t="n">
        <v>-106.89</v>
      </c>
    </row>
    <row r="71">
      <c r="A71" s="5" t="inlineStr">
        <is>
          <t>Vermögensumsschlag in %</t>
        </is>
      </c>
      <c r="B71" s="5" t="inlineStr">
        <is>
          <t>Asset Turnover in %</t>
        </is>
      </c>
      <c r="C71" t="n">
        <v>103.8</v>
      </c>
      <c r="D71" t="n">
        <v>103.19</v>
      </c>
      <c r="E71" t="n">
        <v>110.88</v>
      </c>
      <c r="F71" t="n">
        <v>121.12</v>
      </c>
      <c r="G71" t="n">
        <v>112.87</v>
      </c>
      <c r="H71" t="n">
        <v>104.43</v>
      </c>
      <c r="I71" t="n">
        <v>106</v>
      </c>
      <c r="J71" t="n">
        <v>116.19</v>
      </c>
      <c r="K71" t="n">
        <v>119.62</v>
      </c>
      <c r="L71" t="n">
        <v>124.6</v>
      </c>
      <c r="M71" t="n">
        <v>118.17</v>
      </c>
      <c r="N71" t="n">
        <v>111.18</v>
      </c>
      <c r="O71" t="n">
        <v>122.44</v>
      </c>
      <c r="P71" t="n">
        <v>83.48999999999999</v>
      </c>
      <c r="Q71" t="n">
        <v>104.96</v>
      </c>
      <c r="R71" t="n">
        <v>105.58</v>
      </c>
      <c r="S71" t="n">
        <v>116.8</v>
      </c>
      <c r="T71" t="n">
        <v>107.05</v>
      </c>
      <c r="U71" t="n">
        <v>99.01000000000001</v>
      </c>
      <c r="V71" t="n">
        <v>28.13</v>
      </c>
    </row>
    <row r="72">
      <c r="A72" s="5" t="inlineStr">
        <is>
          <t>Langfristige Vermögensquote in %</t>
        </is>
      </c>
      <c r="B72" s="5" t="inlineStr">
        <is>
          <t>Non-Current Assets Ratio in %</t>
        </is>
      </c>
      <c r="C72" t="n">
        <v>49.81</v>
      </c>
      <c r="D72" t="n">
        <v>47.13</v>
      </c>
      <c r="E72" t="n">
        <v>49.87</v>
      </c>
      <c r="F72" t="n">
        <v>42.64</v>
      </c>
      <c r="G72" t="n">
        <v>36.91</v>
      </c>
      <c r="H72" t="n">
        <v>40.79</v>
      </c>
      <c r="I72" t="n">
        <v>39</v>
      </c>
      <c r="J72" t="n">
        <v>38.65</v>
      </c>
      <c r="K72" t="n">
        <v>38.25</v>
      </c>
      <c r="L72" t="n">
        <v>36.1</v>
      </c>
      <c r="M72" t="n">
        <v>39.85</v>
      </c>
      <c r="N72" t="n">
        <v>38.15</v>
      </c>
      <c r="O72" t="n">
        <v>37.44</v>
      </c>
      <c r="P72" t="n">
        <v>42.72</v>
      </c>
      <c r="Q72" t="n">
        <v>37.89</v>
      </c>
      <c r="R72" t="n">
        <v>40.43</v>
      </c>
      <c r="S72" t="n">
        <v>44.44</v>
      </c>
      <c r="T72" t="n">
        <v>49.33</v>
      </c>
      <c r="U72" t="n">
        <v>53.36</v>
      </c>
      <c r="V72" t="n">
        <v>81.98999999999999</v>
      </c>
    </row>
    <row r="73">
      <c r="A73" s="5" t="inlineStr">
        <is>
          <t>Gesamtkapitalrentabilität</t>
        </is>
      </c>
      <c r="B73" s="5" t="inlineStr">
        <is>
          <t>ROA Return on Assets in %</t>
        </is>
      </c>
      <c r="C73" t="n">
        <v>1.3</v>
      </c>
      <c r="D73" t="n">
        <v>1.99</v>
      </c>
      <c r="E73" t="n">
        <v>-0.91</v>
      </c>
      <c r="F73" t="n">
        <v>4.59</v>
      </c>
      <c r="G73" t="n">
        <v>6.85</v>
      </c>
      <c r="H73" t="n">
        <v>2.59</v>
      </c>
      <c r="I73" t="n">
        <v>1.88</v>
      </c>
      <c r="J73" t="n">
        <v>5.88</v>
      </c>
      <c r="K73" t="n">
        <v>6.5</v>
      </c>
      <c r="L73" t="n">
        <v>2.99</v>
      </c>
      <c r="M73" t="n">
        <v>0.66</v>
      </c>
      <c r="N73" t="n">
        <v>-4.55</v>
      </c>
      <c r="O73" t="n">
        <v>-14.36</v>
      </c>
      <c r="P73" t="n">
        <v>-4.46</v>
      </c>
      <c r="Q73" t="n">
        <v>9.51</v>
      </c>
      <c r="R73" t="n">
        <v>6.93</v>
      </c>
      <c r="S73" t="n">
        <v>6.33</v>
      </c>
      <c r="T73" t="n">
        <v>-1.58</v>
      </c>
      <c r="U73" t="n">
        <v>-128.05</v>
      </c>
      <c r="V73" t="n">
        <v>-43.69</v>
      </c>
    </row>
    <row r="74">
      <c r="A74" s="5" t="inlineStr">
        <is>
          <t>Ertrag des eingesetzten Kapitals</t>
        </is>
      </c>
      <c r="B74" s="5" t="inlineStr">
        <is>
          <t>ROCE Return on Cap. Empl. in %</t>
        </is>
      </c>
      <c r="C74" t="n">
        <v>3.18</v>
      </c>
      <c r="D74" t="n">
        <v>4.4</v>
      </c>
      <c r="E74" t="n">
        <v>1.58</v>
      </c>
      <c r="F74" t="n">
        <v>5.94</v>
      </c>
      <c r="G74" t="n">
        <v>9.59</v>
      </c>
      <c r="H74" t="n">
        <v>3.49</v>
      </c>
      <c r="I74" t="n">
        <v>3.16</v>
      </c>
      <c r="J74" t="n">
        <v>9.77</v>
      </c>
      <c r="K74" t="n">
        <v>7.56</v>
      </c>
      <c r="L74" t="n">
        <v>5.75</v>
      </c>
      <c r="M74" t="n">
        <v>1.77</v>
      </c>
      <c r="N74" t="n">
        <v>-5.08</v>
      </c>
      <c r="O74" t="n">
        <v>-11.87</v>
      </c>
      <c r="P74" t="n">
        <v>0.55</v>
      </c>
      <c r="Q74" t="n">
        <v>18.68</v>
      </c>
      <c r="R74" t="n">
        <v>11.37</v>
      </c>
      <c r="S74" t="n">
        <v>6.8</v>
      </c>
      <c r="T74" t="n">
        <v>-1.58</v>
      </c>
      <c r="U74" t="n">
        <v>-67.28</v>
      </c>
      <c r="V74" t="n">
        <v>-34.51</v>
      </c>
    </row>
    <row r="75">
      <c r="A75" s="5" t="inlineStr">
        <is>
          <t>Eigenkapital zu Anlagevermögen</t>
        </is>
      </c>
      <c r="B75" s="5" t="inlineStr">
        <is>
          <t>Equity to Fixed Assets in %</t>
        </is>
      </c>
      <c r="C75" t="n">
        <v>95.73</v>
      </c>
      <c r="D75" t="n">
        <v>106.67</v>
      </c>
      <c r="E75" t="n">
        <v>98.09999999999999</v>
      </c>
      <c r="F75" t="n">
        <v>119.75</v>
      </c>
      <c r="G75" t="n">
        <v>149.41</v>
      </c>
      <c r="H75" t="n">
        <v>133.66</v>
      </c>
      <c r="I75" t="n">
        <v>138.06</v>
      </c>
      <c r="J75" t="n">
        <v>140.16</v>
      </c>
      <c r="K75" t="n">
        <v>136.82</v>
      </c>
      <c r="L75" t="n">
        <v>136.57</v>
      </c>
      <c r="M75" t="n">
        <v>129.04</v>
      </c>
      <c r="N75" t="n">
        <v>131.19</v>
      </c>
      <c r="O75" t="n">
        <v>143.82</v>
      </c>
      <c r="P75" t="n">
        <v>138.34</v>
      </c>
      <c r="Q75" t="n">
        <v>168.14</v>
      </c>
      <c r="R75" t="n">
        <v>158.31</v>
      </c>
      <c r="S75" t="n">
        <v>145.06</v>
      </c>
      <c r="T75" t="n">
        <v>111.08</v>
      </c>
      <c r="U75" t="n">
        <v>97.94</v>
      </c>
      <c r="V75" t="n">
        <v>102.08</v>
      </c>
    </row>
    <row r="76">
      <c r="A76" s="5" t="inlineStr">
        <is>
          <t>Liquidität Dritten Grades</t>
        </is>
      </c>
      <c r="B76" s="5" t="inlineStr">
        <is>
          <t>Current Ratio in %</t>
        </is>
      </c>
      <c r="C76" t="n">
        <v>169.2</v>
      </c>
      <c r="D76" t="n">
        <v>176.65</v>
      </c>
      <c r="E76" t="n">
        <v>125.87</v>
      </c>
      <c r="F76" t="n">
        <v>189.68</v>
      </c>
      <c r="G76" t="n">
        <v>220.54</v>
      </c>
      <c r="H76" t="n">
        <v>228.93</v>
      </c>
      <c r="I76" t="n">
        <v>248.68</v>
      </c>
      <c r="J76" t="n">
        <v>190.08</v>
      </c>
      <c r="K76" t="n">
        <v>187.94</v>
      </c>
      <c r="L76" t="n">
        <v>206.92</v>
      </c>
      <c r="M76" t="n">
        <v>176.34</v>
      </c>
      <c r="N76" t="n">
        <v>209.15</v>
      </c>
      <c r="O76" t="n">
        <v>268.83</v>
      </c>
      <c r="P76" t="n">
        <v>198.8</v>
      </c>
      <c r="Q76" t="n">
        <v>235.45</v>
      </c>
      <c r="R76" t="n">
        <v>204.98</v>
      </c>
      <c r="S76" t="n">
        <v>186.96</v>
      </c>
      <c r="T76" t="n">
        <v>131.55</v>
      </c>
      <c r="U76" t="n">
        <v>116.16</v>
      </c>
      <c r="V76" t="n">
        <v>140.07</v>
      </c>
    </row>
    <row r="77">
      <c r="A77" s="5" t="inlineStr">
        <is>
          <t>Operativer Cashflow</t>
        </is>
      </c>
      <c r="B77" s="5" t="inlineStr">
        <is>
          <t>Operating Cashflow in M</t>
        </is>
      </c>
      <c r="C77" t="n">
        <v>304.5926</v>
      </c>
      <c r="D77" t="n">
        <v>258.1381</v>
      </c>
      <c r="E77" t="n">
        <v>551.6166000000001</v>
      </c>
      <c r="F77" t="n">
        <v>307.89</v>
      </c>
      <c r="G77" t="n">
        <v>687.7240999999999</v>
      </c>
      <c r="H77" t="n">
        <v>149.591</v>
      </c>
      <c r="I77" t="n">
        <v>274.6744</v>
      </c>
      <c r="J77" t="n">
        <v>201.3222</v>
      </c>
      <c r="K77" t="n">
        <v>205.8049</v>
      </c>
      <c r="L77" t="n">
        <v>618.792</v>
      </c>
      <c r="M77" t="n">
        <v>184.861</v>
      </c>
      <c r="N77" t="n">
        <v>101.42</v>
      </c>
      <c r="O77" t="n">
        <v>287.04</v>
      </c>
      <c r="P77" t="n">
        <v>-2037.552</v>
      </c>
      <c r="Q77" t="n">
        <v>553.8629999999999</v>
      </c>
      <c r="R77" t="n">
        <v>891.936</v>
      </c>
      <c r="S77" t="n">
        <v>303.448</v>
      </c>
      <c r="T77" t="n">
        <v>93.01100000000001</v>
      </c>
      <c r="U77" t="n">
        <v>-1028.204</v>
      </c>
      <c r="V77" t="n">
        <v>-3876.818</v>
      </c>
    </row>
    <row r="78">
      <c r="A78" s="5" t="inlineStr">
        <is>
          <t>Aktienrückkauf</t>
        </is>
      </c>
      <c r="B78" s="5" t="inlineStr">
        <is>
          <t>Share Buyback in M</t>
        </is>
      </c>
      <c r="C78" t="n">
        <v>-0.25</v>
      </c>
      <c r="D78" t="n">
        <v>-0.1899999999999977</v>
      </c>
      <c r="E78" t="n">
        <v>-0.240000000000002</v>
      </c>
      <c r="F78" t="n">
        <v>-0.1300000000000026</v>
      </c>
      <c r="G78" t="n">
        <v>-1.269999999999996</v>
      </c>
      <c r="H78" t="n">
        <v>-0.07999999999999829</v>
      </c>
      <c r="I78" t="n">
        <v>-0.2000000000000028</v>
      </c>
      <c r="J78" t="n">
        <v>-0.2899999999999991</v>
      </c>
      <c r="K78" t="n">
        <v>-0.3299999999999983</v>
      </c>
      <c r="L78" t="n">
        <v>-1.100000000000001</v>
      </c>
      <c r="M78" t="n">
        <v>0</v>
      </c>
      <c r="N78" t="n">
        <v>-0.1000000000000014</v>
      </c>
      <c r="O78" t="n">
        <v>-0.6000000000000014</v>
      </c>
      <c r="P78" t="n">
        <v>-10.5</v>
      </c>
      <c r="Q78" t="n">
        <v>-0.6999999999999957</v>
      </c>
      <c r="R78" t="n">
        <v>-1</v>
      </c>
      <c r="S78" t="n">
        <v>-0.1000000000000014</v>
      </c>
      <c r="T78" t="n">
        <v>-0.5</v>
      </c>
      <c r="U78" t="n">
        <v>-1.300000000000001</v>
      </c>
      <c r="V78" t="n">
        <v>-7</v>
      </c>
    </row>
    <row r="79">
      <c r="A79" s="5" t="inlineStr">
        <is>
          <t>Umsatzwachstum 1J in %</t>
        </is>
      </c>
      <c r="B79" s="5" t="inlineStr">
        <is>
          <t>Revenue Growth 1Y in %</t>
        </is>
      </c>
      <c r="C79" t="n">
        <v>10.92</v>
      </c>
      <c r="D79" t="n">
        <v>-2.43</v>
      </c>
      <c r="E79" t="n">
        <v>-9.210000000000001</v>
      </c>
      <c r="F79" t="n">
        <v>28.24</v>
      </c>
      <c r="G79" t="n">
        <v>30.28</v>
      </c>
      <c r="H79" t="n">
        <v>9.17</v>
      </c>
      <c r="I79" t="n">
        <v>-5.88</v>
      </c>
      <c r="J79" t="n">
        <v>6.18</v>
      </c>
      <c r="K79" t="n">
        <v>6.58</v>
      </c>
      <c r="L79" t="n">
        <v>25.3</v>
      </c>
      <c r="M79" t="n">
        <v>6.94</v>
      </c>
      <c r="N79" t="n">
        <v>-13.44</v>
      </c>
      <c r="O79" t="n">
        <v>30.51</v>
      </c>
      <c r="P79" t="n">
        <v>46.76</v>
      </c>
      <c r="Q79" t="n">
        <v>28.6</v>
      </c>
      <c r="R79" t="n">
        <v>12.94</v>
      </c>
      <c r="S79" t="n">
        <v>2.61</v>
      </c>
      <c r="T79" t="n">
        <v>-2.11</v>
      </c>
      <c r="U79" t="n">
        <v>51.26</v>
      </c>
      <c r="V79" t="n">
        <v>188.83</v>
      </c>
    </row>
    <row r="80">
      <c r="A80" s="5" t="inlineStr">
        <is>
          <t>Umsatzwachstum 3J in %</t>
        </is>
      </c>
      <c r="B80" s="5" t="inlineStr">
        <is>
          <t>Revenue Growth 3Y in %</t>
        </is>
      </c>
      <c r="C80" t="n">
        <v>-0.24</v>
      </c>
      <c r="D80" t="n">
        <v>5.53</v>
      </c>
      <c r="E80" t="n">
        <v>16.44</v>
      </c>
      <c r="F80" t="n">
        <v>22.56</v>
      </c>
      <c r="G80" t="n">
        <v>11.19</v>
      </c>
      <c r="H80" t="n">
        <v>3.16</v>
      </c>
      <c r="I80" t="n">
        <v>2.29</v>
      </c>
      <c r="J80" t="n">
        <v>12.69</v>
      </c>
      <c r="K80" t="n">
        <v>12.94</v>
      </c>
      <c r="L80" t="n">
        <v>6.27</v>
      </c>
      <c r="M80" t="n">
        <v>8</v>
      </c>
      <c r="N80" t="n">
        <v>21.28</v>
      </c>
      <c r="O80" t="n">
        <v>35.29</v>
      </c>
      <c r="P80" t="n">
        <v>29.43</v>
      </c>
      <c r="Q80" t="n">
        <v>14.72</v>
      </c>
      <c r="R80" t="n">
        <v>4.48</v>
      </c>
      <c r="S80" t="n">
        <v>17.25</v>
      </c>
      <c r="T80" t="n">
        <v>79.33</v>
      </c>
      <c r="U80" t="inlineStr">
        <is>
          <t>-</t>
        </is>
      </c>
      <c r="V80" t="inlineStr">
        <is>
          <t>-</t>
        </is>
      </c>
    </row>
    <row r="81">
      <c r="A81" s="5" t="inlineStr">
        <is>
          <t>Umsatzwachstum 5J in %</t>
        </is>
      </c>
      <c r="B81" s="5" t="inlineStr">
        <is>
          <t>Revenue Growth 5Y in %</t>
        </is>
      </c>
      <c r="C81" t="n">
        <v>11.56</v>
      </c>
      <c r="D81" t="n">
        <v>11.21</v>
      </c>
      <c r="E81" t="n">
        <v>10.52</v>
      </c>
      <c r="F81" t="n">
        <v>13.6</v>
      </c>
      <c r="G81" t="n">
        <v>9.27</v>
      </c>
      <c r="H81" t="n">
        <v>8.27</v>
      </c>
      <c r="I81" t="n">
        <v>7.82</v>
      </c>
      <c r="J81" t="n">
        <v>6.31</v>
      </c>
      <c r="K81" t="n">
        <v>11.18</v>
      </c>
      <c r="L81" t="n">
        <v>19.21</v>
      </c>
      <c r="M81" t="n">
        <v>19.87</v>
      </c>
      <c r="N81" t="n">
        <v>21.07</v>
      </c>
      <c r="O81" t="n">
        <v>24.28</v>
      </c>
      <c r="P81" t="n">
        <v>17.76</v>
      </c>
      <c r="Q81" t="n">
        <v>18.66</v>
      </c>
      <c r="R81" t="n">
        <v>50.71</v>
      </c>
      <c r="S81" t="inlineStr">
        <is>
          <t>-</t>
        </is>
      </c>
      <c r="T81" t="inlineStr">
        <is>
          <t>-</t>
        </is>
      </c>
      <c r="U81" t="inlineStr">
        <is>
          <t>-</t>
        </is>
      </c>
      <c r="V81" t="inlineStr">
        <is>
          <t>-</t>
        </is>
      </c>
    </row>
    <row r="82">
      <c r="A82" s="5" t="inlineStr">
        <is>
          <t>Umsatzwachstum 10J in %</t>
        </is>
      </c>
      <c r="B82" s="5" t="inlineStr">
        <is>
          <t>Revenue Growth 10Y in %</t>
        </is>
      </c>
      <c r="C82" t="n">
        <v>9.91</v>
      </c>
      <c r="D82" t="n">
        <v>9.52</v>
      </c>
      <c r="E82" t="n">
        <v>8.42</v>
      </c>
      <c r="F82" t="n">
        <v>12.39</v>
      </c>
      <c r="G82" t="n">
        <v>14.24</v>
      </c>
      <c r="H82" t="n">
        <v>14.07</v>
      </c>
      <c r="I82" t="n">
        <v>14.45</v>
      </c>
      <c r="J82" t="n">
        <v>15.3</v>
      </c>
      <c r="K82" t="n">
        <v>14.47</v>
      </c>
      <c r="L82" t="n">
        <v>18.94</v>
      </c>
      <c r="M82" t="n">
        <v>35.29</v>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-27.84</v>
      </c>
      <c r="D83" t="n">
        <v>-330.95</v>
      </c>
      <c r="E83" t="n">
        <v>-119.53</v>
      </c>
      <c r="F83" t="n">
        <v>-19.78</v>
      </c>
      <c r="G83" t="n">
        <v>219.05</v>
      </c>
      <c r="H83" t="n">
        <v>52.73</v>
      </c>
      <c r="I83" t="n">
        <v>-67.06999999999999</v>
      </c>
      <c r="J83" t="n">
        <v>-1.18</v>
      </c>
      <c r="K83" t="n">
        <v>141.43</v>
      </c>
      <c r="L83" t="n">
        <v>438.46</v>
      </c>
      <c r="M83" t="n">
        <v>-114.61</v>
      </c>
      <c r="N83" t="n">
        <v>-69.83</v>
      </c>
      <c r="O83" t="n">
        <v>186.41</v>
      </c>
      <c r="P83" t="n">
        <v>-186.55</v>
      </c>
      <c r="Q83" t="n">
        <v>77.61</v>
      </c>
      <c r="R83" t="n">
        <v>36.73</v>
      </c>
      <c r="S83" t="n">
        <v>-476.92</v>
      </c>
      <c r="T83" t="n">
        <v>-98.88</v>
      </c>
      <c r="U83" t="n">
        <v>25.97</v>
      </c>
      <c r="V83" t="n">
        <v>1580</v>
      </c>
    </row>
    <row r="84">
      <c r="A84" s="5" t="inlineStr">
        <is>
          <t>Gewinnwachstum 3J in %</t>
        </is>
      </c>
      <c r="B84" s="5" t="inlineStr">
        <is>
          <t>Earnings Growth 3Y in %</t>
        </is>
      </c>
      <c r="C84" t="n">
        <v>-159.44</v>
      </c>
      <c r="D84" t="n">
        <v>-156.75</v>
      </c>
      <c r="E84" t="n">
        <v>26.58</v>
      </c>
      <c r="F84" t="n">
        <v>84</v>
      </c>
      <c r="G84" t="n">
        <v>68.23999999999999</v>
      </c>
      <c r="H84" t="n">
        <v>-5.17</v>
      </c>
      <c r="I84" t="n">
        <v>24.39</v>
      </c>
      <c r="J84" t="n">
        <v>192.9</v>
      </c>
      <c r="K84" t="n">
        <v>155.09</v>
      </c>
      <c r="L84" t="n">
        <v>84.67</v>
      </c>
      <c r="M84" t="n">
        <v>0.66</v>
      </c>
      <c r="N84" t="n">
        <v>-23.32</v>
      </c>
      <c r="O84" t="n">
        <v>25.82</v>
      </c>
      <c r="P84" t="n">
        <v>-24.07</v>
      </c>
      <c r="Q84" t="n">
        <v>-120.86</v>
      </c>
      <c r="R84" t="n">
        <v>-179.69</v>
      </c>
      <c r="S84" t="n">
        <v>-183.28</v>
      </c>
      <c r="T84" t="n">
        <v>502.36</v>
      </c>
      <c r="U84" t="inlineStr">
        <is>
          <t>-</t>
        </is>
      </c>
      <c r="V84" t="inlineStr">
        <is>
          <t>-</t>
        </is>
      </c>
    </row>
    <row r="85">
      <c r="A85" s="5" t="inlineStr">
        <is>
          <t>Gewinnwachstum 5J in %</t>
        </is>
      </c>
      <c r="B85" s="5" t="inlineStr">
        <is>
          <t>Earnings Growth 5Y in %</t>
        </is>
      </c>
      <c r="C85" t="n">
        <v>-55.81</v>
      </c>
      <c r="D85" t="n">
        <v>-39.7</v>
      </c>
      <c r="E85" t="n">
        <v>13.08</v>
      </c>
      <c r="F85" t="n">
        <v>36.75</v>
      </c>
      <c r="G85" t="n">
        <v>68.98999999999999</v>
      </c>
      <c r="H85" t="n">
        <v>112.87</v>
      </c>
      <c r="I85" t="n">
        <v>79.41</v>
      </c>
      <c r="J85" t="n">
        <v>78.84999999999999</v>
      </c>
      <c r="K85" t="n">
        <v>116.37</v>
      </c>
      <c r="L85" t="n">
        <v>50.78</v>
      </c>
      <c r="M85" t="n">
        <v>-21.39</v>
      </c>
      <c r="N85" t="n">
        <v>8.869999999999999</v>
      </c>
      <c r="O85" t="n">
        <v>-72.54000000000001</v>
      </c>
      <c r="P85" t="n">
        <v>-129.6</v>
      </c>
      <c r="Q85" t="n">
        <v>-87.09999999999999</v>
      </c>
      <c r="R85" t="n">
        <v>213.38</v>
      </c>
      <c r="S85" t="inlineStr">
        <is>
          <t>-</t>
        </is>
      </c>
      <c r="T85" t="inlineStr">
        <is>
          <t>-</t>
        </is>
      </c>
      <c r="U85" t="inlineStr">
        <is>
          <t>-</t>
        </is>
      </c>
      <c r="V85" t="inlineStr">
        <is>
          <t>-</t>
        </is>
      </c>
    </row>
    <row r="86">
      <c r="A86" s="5" t="inlineStr">
        <is>
          <t>Gewinnwachstum 10J in %</t>
        </is>
      </c>
      <c r="B86" s="5" t="inlineStr">
        <is>
          <t>Earnings Growth 10Y in %</t>
        </is>
      </c>
      <c r="C86" t="n">
        <v>28.53</v>
      </c>
      <c r="D86" t="n">
        <v>19.86</v>
      </c>
      <c r="E86" t="n">
        <v>45.97</v>
      </c>
      <c r="F86" t="n">
        <v>76.56</v>
      </c>
      <c r="G86" t="n">
        <v>59.88</v>
      </c>
      <c r="H86" t="n">
        <v>45.74</v>
      </c>
      <c r="I86" t="n">
        <v>44.14</v>
      </c>
      <c r="J86" t="n">
        <v>3.16</v>
      </c>
      <c r="K86" t="n">
        <v>-6.61</v>
      </c>
      <c r="L86" t="n">
        <v>-18.16</v>
      </c>
      <c r="M86" t="n">
        <v>95.98999999999999</v>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-1.04</v>
      </c>
      <c r="D87" t="n">
        <v>-0.83</v>
      </c>
      <c r="E87" t="inlineStr">
        <is>
          <t>-</t>
        </is>
      </c>
      <c r="F87" t="n">
        <v>0.48</v>
      </c>
      <c r="G87" t="n">
        <v>0.29</v>
      </c>
      <c r="H87" t="n">
        <v>0.16</v>
      </c>
      <c r="I87" t="n">
        <v>0.2</v>
      </c>
      <c r="J87" t="n">
        <v>0.14</v>
      </c>
      <c r="K87" t="n">
        <v>0.09</v>
      </c>
      <c r="L87" t="n">
        <v>0.77</v>
      </c>
      <c r="M87" t="n">
        <v>-3.94</v>
      </c>
      <c r="N87" t="inlineStr">
        <is>
          <t>-</t>
        </is>
      </c>
      <c r="O87" t="inlineStr">
        <is>
          <t>-</t>
        </is>
      </c>
      <c r="P87" t="inlineStr">
        <is>
          <t>-</t>
        </is>
      </c>
      <c r="Q87" t="n">
        <v>-0.2</v>
      </c>
      <c r="R87" t="n">
        <v>0.11</v>
      </c>
      <c r="S87" t="inlineStr">
        <is>
          <t>-</t>
        </is>
      </c>
      <c r="T87" t="inlineStr">
        <is>
          <t>-</t>
        </is>
      </c>
      <c r="U87" t="inlineStr">
        <is>
          <t>-</t>
        </is>
      </c>
      <c r="V87" t="inlineStr">
        <is>
          <t>-</t>
        </is>
      </c>
    </row>
    <row r="88">
      <c r="A88" s="5" t="inlineStr">
        <is>
          <t>EBIT-Wachstum 1J in %</t>
        </is>
      </c>
      <c r="B88" s="5" t="inlineStr">
        <is>
          <t>EBIT Growth 1Y in %</t>
        </is>
      </c>
      <c r="C88" t="n">
        <v>-20</v>
      </c>
      <c r="D88" t="n">
        <v>240.91</v>
      </c>
      <c r="E88" t="n">
        <v>-77.31999999999999</v>
      </c>
      <c r="F88" t="n">
        <v>-27.61</v>
      </c>
      <c r="G88" t="n">
        <v>219.05</v>
      </c>
      <c r="H88" t="n">
        <v>20</v>
      </c>
      <c r="I88" t="n">
        <v>-62.77</v>
      </c>
      <c r="J88" t="n">
        <v>42.42</v>
      </c>
      <c r="K88" t="n">
        <v>41.94</v>
      </c>
      <c r="L88" t="n">
        <v>304.35</v>
      </c>
      <c r="M88" t="n">
        <v>-132.86</v>
      </c>
      <c r="N88" t="n">
        <v>-62.57</v>
      </c>
      <c r="O88" t="n">
        <v>-2177.78</v>
      </c>
      <c r="P88" t="n">
        <v>-94.77</v>
      </c>
      <c r="Q88" t="n">
        <v>120.51</v>
      </c>
      <c r="R88" t="n">
        <v>110.81</v>
      </c>
      <c r="S88" t="n">
        <v>-562.5</v>
      </c>
      <c r="T88" t="n">
        <v>-97.81</v>
      </c>
      <c r="U88" t="n">
        <v>-42.45</v>
      </c>
      <c r="V88" t="n">
        <v>1225</v>
      </c>
    </row>
    <row r="89">
      <c r="A89" s="5" t="inlineStr">
        <is>
          <t>EBIT-Wachstum 3J in %</t>
        </is>
      </c>
      <c r="B89" s="5" t="inlineStr">
        <is>
          <t>EBIT Growth 3Y in %</t>
        </is>
      </c>
      <c r="C89" t="n">
        <v>47.86</v>
      </c>
      <c r="D89" t="n">
        <v>45.33</v>
      </c>
      <c r="E89" t="n">
        <v>38.04</v>
      </c>
      <c r="F89" t="n">
        <v>70.48</v>
      </c>
      <c r="G89" t="n">
        <v>58.76</v>
      </c>
      <c r="H89" t="n">
        <v>-0.12</v>
      </c>
      <c r="I89" t="n">
        <v>7.2</v>
      </c>
      <c r="J89" t="n">
        <v>129.57</v>
      </c>
      <c r="K89" t="n">
        <v>71.14</v>
      </c>
      <c r="L89" t="n">
        <v>36.31</v>
      </c>
      <c r="M89" t="n">
        <v>-791.0700000000001</v>
      </c>
      <c r="N89" t="n">
        <v>-778.37</v>
      </c>
      <c r="O89" t="n">
        <v>-717.35</v>
      </c>
      <c r="P89" t="n">
        <v>45.52</v>
      </c>
      <c r="Q89" t="n">
        <v>-110.39</v>
      </c>
      <c r="R89" t="n">
        <v>-183.17</v>
      </c>
      <c r="S89" t="n">
        <v>-234.25</v>
      </c>
      <c r="T89" t="n">
        <v>361.58</v>
      </c>
      <c r="U89" t="inlineStr">
        <is>
          <t>-</t>
        </is>
      </c>
      <c r="V89" t="inlineStr">
        <is>
          <t>-</t>
        </is>
      </c>
    </row>
    <row r="90">
      <c r="A90" s="5" t="inlineStr">
        <is>
          <t>EBIT-Wachstum 5J in %</t>
        </is>
      </c>
      <c r="B90" s="5" t="inlineStr">
        <is>
          <t>EBIT Growth 5Y in %</t>
        </is>
      </c>
      <c r="C90" t="n">
        <v>67.01000000000001</v>
      </c>
      <c r="D90" t="n">
        <v>75.01000000000001</v>
      </c>
      <c r="E90" t="n">
        <v>14.27</v>
      </c>
      <c r="F90" t="n">
        <v>38.22</v>
      </c>
      <c r="G90" t="n">
        <v>52.13</v>
      </c>
      <c r="H90" t="n">
        <v>69.19</v>
      </c>
      <c r="I90" t="n">
        <v>38.62</v>
      </c>
      <c r="J90" t="n">
        <v>38.66</v>
      </c>
      <c r="K90" t="n">
        <v>-405.38</v>
      </c>
      <c r="L90" t="n">
        <v>-432.73</v>
      </c>
      <c r="M90" t="n">
        <v>-469.49</v>
      </c>
      <c r="N90" t="n">
        <v>-420.76</v>
      </c>
      <c r="O90" t="n">
        <v>-520.75</v>
      </c>
      <c r="P90" t="n">
        <v>-104.75</v>
      </c>
      <c r="Q90" t="n">
        <v>-94.29000000000001</v>
      </c>
      <c r="R90" t="n">
        <v>126.61</v>
      </c>
      <c r="S90" t="inlineStr">
        <is>
          <t>-</t>
        </is>
      </c>
      <c r="T90" t="inlineStr">
        <is>
          <t>-</t>
        </is>
      </c>
      <c r="U90" t="inlineStr">
        <is>
          <t>-</t>
        </is>
      </c>
      <c r="V90" t="inlineStr">
        <is>
          <t>-</t>
        </is>
      </c>
    </row>
    <row r="91">
      <c r="A91" s="5" t="inlineStr">
        <is>
          <t>EBIT-Wachstum 10J in %</t>
        </is>
      </c>
      <c r="B91" s="5" t="inlineStr">
        <is>
          <t>EBIT Growth 10Y in %</t>
        </is>
      </c>
      <c r="C91" t="n">
        <v>68.09999999999999</v>
      </c>
      <c r="D91" t="n">
        <v>56.81</v>
      </c>
      <c r="E91" t="n">
        <v>26.46</v>
      </c>
      <c r="F91" t="n">
        <v>-183.58</v>
      </c>
      <c r="G91" t="n">
        <v>-190.3</v>
      </c>
      <c r="H91" t="n">
        <v>-200.15</v>
      </c>
      <c r="I91" t="n">
        <v>-191.07</v>
      </c>
      <c r="J91" t="n">
        <v>-241.05</v>
      </c>
      <c r="K91" t="n">
        <v>-255.07</v>
      </c>
      <c r="L91" t="n">
        <v>-263.51</v>
      </c>
      <c r="M91" t="n">
        <v>-171.44</v>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17.41</v>
      </c>
      <c r="D92" t="n">
        <v>-53.38</v>
      </c>
      <c r="E92" t="n">
        <v>78.3</v>
      </c>
      <c r="F92" t="n">
        <v>-55.35</v>
      </c>
      <c r="G92" t="n">
        <v>347.91</v>
      </c>
      <c r="H92" t="n">
        <v>-45.63</v>
      </c>
      <c r="I92" t="n">
        <v>35.87</v>
      </c>
      <c r="J92" t="n">
        <v>-2.77</v>
      </c>
      <c r="K92" t="n">
        <v>-66.97</v>
      </c>
      <c r="L92" t="n">
        <v>226.93</v>
      </c>
      <c r="M92" t="n">
        <v>82.27</v>
      </c>
      <c r="N92" t="n">
        <v>-64.73999999999999</v>
      </c>
      <c r="O92" t="n">
        <v>-113.9</v>
      </c>
      <c r="P92" t="n">
        <v>-382.8</v>
      </c>
      <c r="Q92" t="n">
        <v>-39.15</v>
      </c>
      <c r="R92" t="n">
        <v>185.34</v>
      </c>
      <c r="S92" t="n">
        <v>225.27</v>
      </c>
      <c r="T92" t="n">
        <v>-108.91</v>
      </c>
      <c r="U92" t="n">
        <v>-74.54000000000001</v>
      </c>
      <c r="V92" t="n">
        <v>24.03</v>
      </c>
    </row>
    <row r="93">
      <c r="A93" s="5" t="inlineStr">
        <is>
          <t>Op.Cashflow Wachstum 3J in %</t>
        </is>
      </c>
      <c r="B93" s="5" t="inlineStr">
        <is>
          <t>Op.Cashflow Wachstum 3Y in %</t>
        </is>
      </c>
      <c r="C93" t="n">
        <v>14.11</v>
      </c>
      <c r="D93" t="n">
        <v>-10.14</v>
      </c>
      <c r="E93" t="n">
        <v>123.62</v>
      </c>
      <c r="F93" t="n">
        <v>82.31</v>
      </c>
      <c r="G93" t="n">
        <v>112.72</v>
      </c>
      <c r="H93" t="n">
        <v>-4.18</v>
      </c>
      <c r="I93" t="n">
        <v>-11.29</v>
      </c>
      <c r="J93" t="n">
        <v>52.4</v>
      </c>
      <c r="K93" t="n">
        <v>80.73999999999999</v>
      </c>
      <c r="L93" t="n">
        <v>81.48999999999999</v>
      </c>
      <c r="M93" t="n">
        <v>-32.12</v>
      </c>
      <c r="N93" t="n">
        <v>-187.15</v>
      </c>
      <c r="O93" t="n">
        <v>-178.62</v>
      </c>
      <c r="P93" t="n">
        <v>-78.87</v>
      </c>
      <c r="Q93" t="n">
        <v>123.82</v>
      </c>
      <c r="R93" t="n">
        <v>100.57</v>
      </c>
      <c r="S93" t="n">
        <v>13.94</v>
      </c>
      <c r="T93" t="n">
        <v>-53.14</v>
      </c>
      <c r="U93" t="inlineStr">
        <is>
          <t>-</t>
        </is>
      </c>
      <c r="V93" t="inlineStr">
        <is>
          <t>-</t>
        </is>
      </c>
    </row>
    <row r="94">
      <c r="A94" s="5" t="inlineStr">
        <is>
          <t>Op.Cashflow Wachstum 5J in %</t>
        </is>
      </c>
      <c r="B94" s="5" t="inlineStr">
        <is>
          <t>Op.Cashflow Wachstum 5Y in %</t>
        </is>
      </c>
      <c r="C94" t="n">
        <v>66.98</v>
      </c>
      <c r="D94" t="n">
        <v>54.37</v>
      </c>
      <c r="E94" t="n">
        <v>72.22</v>
      </c>
      <c r="F94" t="n">
        <v>56.01</v>
      </c>
      <c r="G94" t="n">
        <v>53.68</v>
      </c>
      <c r="H94" t="n">
        <v>29.49</v>
      </c>
      <c r="I94" t="n">
        <v>55.07</v>
      </c>
      <c r="J94" t="n">
        <v>34.94</v>
      </c>
      <c r="K94" t="n">
        <v>12.72</v>
      </c>
      <c r="L94" t="n">
        <v>-50.45</v>
      </c>
      <c r="M94" t="n">
        <v>-103.66</v>
      </c>
      <c r="N94" t="n">
        <v>-83.05</v>
      </c>
      <c r="O94" t="n">
        <v>-25.05</v>
      </c>
      <c r="P94" t="n">
        <v>-24.05</v>
      </c>
      <c r="Q94" t="n">
        <v>37.6</v>
      </c>
      <c r="R94" t="n">
        <v>50.24</v>
      </c>
      <c r="S94" t="inlineStr">
        <is>
          <t>-</t>
        </is>
      </c>
      <c r="T94" t="inlineStr">
        <is>
          <t>-</t>
        </is>
      </c>
      <c r="U94" t="inlineStr">
        <is>
          <t>-</t>
        </is>
      </c>
      <c r="V94" t="inlineStr">
        <is>
          <t>-</t>
        </is>
      </c>
    </row>
    <row r="95">
      <c r="A95" s="5" t="inlineStr">
        <is>
          <t>Op.Cashflow Wachstum 10J in %</t>
        </is>
      </c>
      <c r="B95" s="5" t="inlineStr">
        <is>
          <t>Op.Cashflow Wachstum 10Y in %</t>
        </is>
      </c>
      <c r="C95" t="n">
        <v>48.23</v>
      </c>
      <c r="D95" t="n">
        <v>54.72</v>
      </c>
      <c r="E95" t="n">
        <v>53.58</v>
      </c>
      <c r="F95" t="n">
        <v>34.36</v>
      </c>
      <c r="G95" t="n">
        <v>1.62</v>
      </c>
      <c r="H95" t="n">
        <v>-37.09</v>
      </c>
      <c r="I95" t="n">
        <v>-13.99</v>
      </c>
      <c r="J95" t="n">
        <v>4.95</v>
      </c>
      <c r="K95" t="n">
        <v>-5.67</v>
      </c>
      <c r="L95" t="n">
        <v>-6.42</v>
      </c>
      <c r="M95" t="n">
        <v>-26.71</v>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110.1</v>
      </c>
      <c r="D96" t="n">
        <v>111.6</v>
      </c>
      <c r="E96" t="n">
        <v>47.8</v>
      </c>
      <c r="F96" t="n">
        <v>126.9</v>
      </c>
      <c r="G96" t="n">
        <v>135</v>
      </c>
      <c r="H96" t="n">
        <v>108.3</v>
      </c>
      <c r="I96" t="n">
        <v>106.9</v>
      </c>
      <c r="J96" t="n">
        <v>82.59999999999999</v>
      </c>
      <c r="K96" t="n">
        <v>75.09999999999999</v>
      </c>
      <c r="L96" t="n">
        <v>77.3</v>
      </c>
      <c r="M96" t="n">
        <v>51.3</v>
      </c>
      <c r="N96" t="n">
        <v>63.2</v>
      </c>
      <c r="O96" t="n">
        <v>80.7</v>
      </c>
      <c r="P96" t="n">
        <v>65.7</v>
      </c>
      <c r="Q96" t="n">
        <v>44.7</v>
      </c>
      <c r="R96" t="n">
        <v>29.5</v>
      </c>
      <c r="S96" t="n">
        <v>20</v>
      </c>
      <c r="T96" t="n">
        <v>10</v>
      </c>
      <c r="U96" t="n">
        <v>5.9</v>
      </c>
      <c r="V96" t="n">
        <v>10.9</v>
      </c>
      <c r="W96" t="n">
        <v>28.4</v>
      </c>
    </row>
  </sheetData>
  <pageMargins bottom="1" footer="0.5" header="0.5" left="0.75" right="0.75" top="1"/>
</worksheet>
</file>

<file path=xl/worksheets/sheet40.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9"/>
    <col customWidth="1" max="15" min="15" width="20"/>
    <col customWidth="1" max="16" min="16" width="9"/>
    <col customWidth="1" max="17" min="17" width="9"/>
    <col customWidth="1" max="18" min="18" width="20"/>
    <col customWidth="1" max="19" min="19" width="9"/>
    <col customWidth="1" max="20" min="20" width="19"/>
    <col customWidth="1" max="21" min="21" width="9"/>
    <col customWidth="1" max="22" min="22" width="19"/>
    <col customWidth="1" max="23" min="23" width="8"/>
  </cols>
  <sheetData>
    <row r="1">
      <c r="A1" s="1" t="inlineStr">
        <is>
          <t xml:space="preserve">LEONI </t>
        </is>
      </c>
      <c r="B1" s="2" t="inlineStr">
        <is>
          <t>WKN: 540888  ISIN: DE0005408884  Symbol:LEO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1917</t>
        </is>
      </c>
      <c r="C4" s="5" t="inlineStr">
        <is>
          <t>Telefon / Phone</t>
        </is>
      </c>
      <c r="D4" s="5" t="inlineStr"/>
      <c r="E4" t="inlineStr">
        <is>
          <t>+49-911-2023-0</t>
        </is>
      </c>
      <c r="G4" t="inlineStr">
        <is>
          <t>25.02.2020</t>
        </is>
      </c>
      <c r="H4" t="inlineStr">
        <is>
          <t>Preliminary Results</t>
        </is>
      </c>
      <c r="J4" t="inlineStr">
        <is>
          <t>T. Rowe Price International Ltd</t>
        </is>
      </c>
      <c r="L4" t="inlineStr">
        <is>
          <t>2,95%</t>
        </is>
      </c>
    </row>
    <row r="5">
      <c r="A5" s="5" t="inlineStr">
        <is>
          <t>Ticker</t>
        </is>
      </c>
      <c r="B5" t="inlineStr">
        <is>
          <t>LEO</t>
        </is>
      </c>
      <c r="C5" s="5" t="inlineStr">
        <is>
          <t>Fax</t>
        </is>
      </c>
      <c r="D5" s="5" t="inlineStr"/>
      <c r="E5" t="inlineStr">
        <is>
          <t>+49-911-2023-455</t>
        </is>
      </c>
      <c r="G5" t="inlineStr">
        <is>
          <t>30.03.2020</t>
        </is>
      </c>
      <c r="H5" t="inlineStr">
        <is>
          <t>Publication Of Annual Report</t>
        </is>
      </c>
      <c r="J5" t="inlineStr">
        <is>
          <t>Norges Bank</t>
        </is>
      </c>
      <c r="L5" t="inlineStr">
        <is>
          <t>0,24%</t>
        </is>
      </c>
    </row>
    <row r="6">
      <c r="A6" s="5" t="inlineStr">
        <is>
          <t>Gelistet Seit / Listed Since</t>
        </is>
      </c>
      <c r="B6" t="inlineStr">
        <is>
          <t>01.01.1923</t>
        </is>
      </c>
      <c r="C6" s="5" t="inlineStr">
        <is>
          <t>Internet</t>
        </is>
      </c>
      <c r="D6" s="5" t="inlineStr"/>
      <c r="E6" t="inlineStr">
        <is>
          <t>http://www.leoni.com</t>
        </is>
      </c>
      <c r="G6" t="inlineStr">
        <is>
          <t>23.07.2020</t>
        </is>
      </c>
      <c r="H6" t="inlineStr">
        <is>
          <t>Annual General Meeting</t>
        </is>
      </c>
      <c r="J6" t="inlineStr">
        <is>
          <t>State Street Corporation</t>
        </is>
      </c>
      <c r="L6" t="inlineStr">
        <is>
          <t>2,99%</t>
        </is>
      </c>
    </row>
    <row r="7">
      <c r="A7" s="5" t="inlineStr">
        <is>
          <t>Nominalwert / Nominal Value</t>
        </is>
      </c>
      <c r="B7" t="inlineStr">
        <is>
          <t>-</t>
        </is>
      </c>
      <c r="C7" s="5" t="inlineStr">
        <is>
          <t>E-Mail</t>
        </is>
      </c>
      <c r="D7" s="5" t="inlineStr"/>
      <c r="E7" t="inlineStr">
        <is>
          <t>info@leoni.com</t>
        </is>
      </c>
      <c r="G7" t="inlineStr">
        <is>
          <t>13.05.2020</t>
        </is>
      </c>
      <c r="H7" t="inlineStr">
        <is>
          <t>Result Q1</t>
        </is>
      </c>
      <c r="J7" t="inlineStr">
        <is>
          <t>BlackRock, Inc.</t>
        </is>
      </c>
      <c r="L7" t="inlineStr">
        <is>
          <t>2,74%</t>
        </is>
      </c>
    </row>
    <row r="8">
      <c r="A8" s="5" t="inlineStr">
        <is>
          <t>Land / Country</t>
        </is>
      </c>
      <c r="B8" t="inlineStr">
        <is>
          <t>Deutschland</t>
        </is>
      </c>
      <c r="C8" s="5" t="inlineStr">
        <is>
          <t>Inv. Relations Telefon / Phone</t>
        </is>
      </c>
      <c r="D8" s="5" t="inlineStr"/>
      <c r="E8" t="inlineStr">
        <is>
          <t>+49-911-2023-134</t>
        </is>
      </c>
      <c r="G8" t="inlineStr">
        <is>
          <t>12.08.2020</t>
        </is>
      </c>
      <c r="H8" t="inlineStr">
        <is>
          <t>Score Half Year</t>
        </is>
      </c>
      <c r="J8" t="inlineStr">
        <is>
          <t>Classic Fund Management Aktiengesellschaft</t>
        </is>
      </c>
      <c r="L8" t="inlineStr">
        <is>
          <t>2,87%</t>
        </is>
      </c>
    </row>
    <row r="9">
      <c r="A9" s="5" t="inlineStr">
        <is>
          <t>Währung / Currency</t>
        </is>
      </c>
      <c r="B9" t="inlineStr">
        <is>
          <t>EUR</t>
        </is>
      </c>
      <c r="C9" s="5" t="inlineStr">
        <is>
          <t>Inv. Relations E-Mail</t>
        </is>
      </c>
      <c r="D9" s="5" t="inlineStr"/>
      <c r="E9" t="inlineStr">
        <is>
          <t>invest@leoni.com</t>
        </is>
      </c>
      <c r="G9" t="inlineStr">
        <is>
          <t>11.11.2020</t>
        </is>
      </c>
      <c r="H9" t="inlineStr">
        <is>
          <t>Q3 Earnings</t>
        </is>
      </c>
      <c r="J9" t="inlineStr">
        <is>
          <t>Hans Wilms Beteiligungs-GmbH</t>
        </is>
      </c>
      <c r="L9" t="inlineStr">
        <is>
          <t>3,00%</t>
        </is>
      </c>
    </row>
    <row r="10">
      <c r="A10" s="5" t="inlineStr">
        <is>
          <t>Branche / Industry</t>
        </is>
      </c>
      <c r="B10" t="inlineStr">
        <is>
          <t>Other Technology</t>
        </is>
      </c>
      <c r="C10" s="5" t="inlineStr">
        <is>
          <t>Kontaktperson / Contact Person</t>
        </is>
      </c>
      <c r="D10" s="5" t="inlineStr"/>
      <c r="E10" t="inlineStr">
        <is>
          <t>Jens von Seckendorff</t>
        </is>
      </c>
      <c r="J10" t="inlineStr">
        <is>
          <t>Dimensional Holdings Inc.</t>
        </is>
      </c>
      <c r="L10" t="inlineStr">
        <is>
          <t>2,67%</t>
        </is>
      </c>
    </row>
    <row r="11">
      <c r="A11" s="5" t="inlineStr">
        <is>
          <t>Sektor / Sector</t>
        </is>
      </c>
      <c r="B11" t="inlineStr">
        <is>
          <t>Technology</t>
        </is>
      </c>
      <c r="J11" t="inlineStr">
        <is>
          <t>Notz, Stucki Europe S.A.</t>
        </is>
      </c>
      <c r="L11" t="inlineStr">
        <is>
          <t>2,40%</t>
        </is>
      </c>
    </row>
    <row r="12">
      <c r="A12" s="5" t="inlineStr">
        <is>
          <t>Typ / Genre</t>
        </is>
      </c>
      <c r="B12" t="inlineStr">
        <is>
          <t>Stammaktie</t>
        </is>
      </c>
      <c r="J12" t="inlineStr">
        <is>
          <t>Union Investment Privatfonds GmbH</t>
        </is>
      </c>
      <c r="L12" t="inlineStr">
        <is>
          <t>4,85%</t>
        </is>
      </c>
    </row>
    <row r="13">
      <c r="A13" s="5" t="inlineStr">
        <is>
          <t>Adresse / Address</t>
        </is>
      </c>
      <c r="B13" t="inlineStr">
        <is>
          <t>Leoni AGMarienstraße 7  D-90402 Nürnberg</t>
        </is>
      </c>
    </row>
    <row r="14">
      <c r="A14" s="5" t="inlineStr">
        <is>
          <t>Management</t>
        </is>
      </c>
      <c r="B14" t="inlineStr">
        <is>
          <t>Aldo Kamper, Ingrid Jägering, Bruno Fankhauser, Martin Stüttem</t>
        </is>
      </c>
    </row>
    <row r="15">
      <c r="A15" s="5" t="inlineStr">
        <is>
          <t>Aufsichtsrat / Board</t>
        </is>
      </c>
      <c r="B15" t="inlineStr">
        <is>
          <t>Dr. Klaus Probst, Franz Spieß, Dr. Werner Lang, Dr. Elisabetta Castiglioni, Wolfgang Dehen, Mark Dischner, Janine Heide, Karl-Heinz Lach, Richard Paglia, Dr. Bernd Rödl, Regine Stachelhaus, Inge Zellermaier</t>
        </is>
      </c>
    </row>
    <row r="16">
      <c r="A16" s="5" t="inlineStr">
        <is>
          <t>Beschreibung</t>
        </is>
      </c>
      <c r="B16" t="inlineStr">
        <is>
          <t>Die LEONI AG ist ein weltweit tätiger System- und Entwicklungslieferant von Drähten, Kabeln und Bordnetz-Systemen. Das Angebotsspektrum umfasst Drähte und Litzen, Standard- und Spezialkabel, Lichtwellenleiter sowie komplette Kabelsysteme und Dienstleistungen für unterschiedlichste industrielle Anwendungen. Im Bereich Wiring Systems werden Kabelsätze und komplette Bordnetz-Systeme sowie Komponenten für die internationale Fahrzeugindustrie entwickelt, produziert und vertrieben. Die beiden Segmente bilden eine aufeinander aufbauende Wertschöpfungskette: Drähte, Litzen und Glasfaser sind die Grundlage für isolierte Kupferleitungen und -kabel bzw. Lichtwellenleiter. Diese werden konfektioniert, zu Kabelsätzen, Kabelsystemen sowie Bordnetz-Systemen weiterverarbeitet und als Komplettpaket inklusive ergänzender Services angeboten. Neben Produkten für die Automobil- und Nutzfahrzeugindustrie umfasst das LEONI-Leistungsspektrum Spezialkabel nach Kundenspezifikation, montagefertige Kabelsysteme, verkabelte Module, Datenleitungen und Netzwerk-Komponenten, isolierte Starkstromleitungen, Steuerleitungen, Koaxial- und Instrumentenkabel, Netzanschlussleitungen, Kupferdrähte und -litzen sowie die Strahlenvernetzung von Kabeln und Rohren. Copyright 2014 FINANCE BASE AG</t>
        </is>
      </c>
    </row>
    <row r="17">
      <c r="A17" s="5" t="inlineStr">
        <is>
          <t>Profile</t>
        </is>
      </c>
      <c r="B17" t="inlineStr">
        <is>
          <t>LEONI AG is a global system and development supplier of wires, cables and wiring systems. The range comprises wires and strands, standard and special cables, fiber optic cables as well as complete systems and services for various industrial applications. In the Wiring Systems cable harnesses and complete wiring systems and components are developed, produced and sold for the international automotive industry. The two segments form a complementary value chain: wires, strands and glass fiber are the basis of insulated copper wires and cables or optical fibers. These are packaged, processed into wire harnesses, cable systems and wiring systems and offered as a complete package, including supplementary services. By-products for the automobile and commercial vehicle industry comprising LEONI power spectrum special cables to customer specifications, installation-ready cable systems, wired modules, data lines and network components, insulated power cables, control cables, coaxial and instrumentation cables, power cables, copper wires and strands, as well as radiation cross-linking of cables and pipes.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4846</v>
      </c>
      <c r="D20" t="n">
        <v>5101</v>
      </c>
      <c r="E20" t="n">
        <v>4923</v>
      </c>
      <c r="F20" t="n">
        <v>4431</v>
      </c>
      <c r="G20" t="n">
        <v>4503</v>
      </c>
      <c r="H20" t="n">
        <v>4103</v>
      </c>
      <c r="I20" t="n">
        <v>3918</v>
      </c>
      <c r="J20" t="n">
        <v>3809</v>
      </c>
      <c r="K20" t="n">
        <v>3702</v>
      </c>
      <c r="L20" t="n">
        <v>2956</v>
      </c>
      <c r="M20" t="n">
        <v>2160</v>
      </c>
      <c r="N20" t="n">
        <v>2912</v>
      </c>
      <c r="O20" t="n">
        <v>2367</v>
      </c>
      <c r="P20" t="n">
        <v>2108</v>
      </c>
      <c r="Q20" t="n">
        <v>1548</v>
      </c>
      <c r="R20" t="n">
        <v>1247</v>
      </c>
      <c r="S20" t="n">
        <v>1080</v>
      </c>
      <c r="T20" t="n">
        <v>1114</v>
      </c>
      <c r="U20" t="n">
        <v>1098</v>
      </c>
      <c r="V20" t="n">
        <v>962</v>
      </c>
      <c r="W20" t="inlineStr">
        <is>
          <t>-</t>
        </is>
      </c>
    </row>
    <row r="21">
      <c r="A21" s="5" t="inlineStr">
        <is>
          <t>Operatives Ergebnis (EBIT)</t>
        </is>
      </c>
      <c r="B21" s="5" t="inlineStr">
        <is>
          <t>EBIT Earning Before Interest &amp; Tax</t>
        </is>
      </c>
      <c r="C21" t="n">
        <v>-383.9</v>
      </c>
      <c r="D21" t="n">
        <v>144.3</v>
      </c>
      <c r="E21" t="n">
        <v>225.3</v>
      </c>
      <c r="F21" t="n">
        <v>78.09999999999999</v>
      </c>
      <c r="G21" t="n">
        <v>151.3</v>
      </c>
      <c r="H21" t="n">
        <v>182.5</v>
      </c>
      <c r="I21" t="n">
        <v>163.1</v>
      </c>
      <c r="J21" t="n">
        <v>235.8</v>
      </c>
      <c r="K21" t="n">
        <v>237.1</v>
      </c>
      <c r="L21" t="n">
        <v>130.7</v>
      </c>
      <c r="M21" t="n">
        <v>-116.3</v>
      </c>
      <c r="N21" t="n">
        <v>55.7</v>
      </c>
      <c r="O21" t="n">
        <v>130.2</v>
      </c>
      <c r="P21" t="n">
        <v>130.4</v>
      </c>
      <c r="Q21" t="n">
        <v>102.2</v>
      </c>
      <c r="R21" t="n">
        <v>60.6</v>
      </c>
      <c r="S21" t="n">
        <v>55.3</v>
      </c>
      <c r="T21" t="n">
        <v>63.8</v>
      </c>
      <c r="U21" t="n">
        <v>65.40000000000001</v>
      </c>
      <c r="V21" t="n">
        <v>53</v>
      </c>
      <c r="W21" t="inlineStr">
        <is>
          <t>-</t>
        </is>
      </c>
    </row>
    <row r="22">
      <c r="A22" s="5" t="inlineStr">
        <is>
          <t>Finanzergebnis</t>
        </is>
      </c>
      <c r="B22" s="5" t="inlineStr">
        <is>
          <t>Financial Result</t>
        </is>
      </c>
      <c r="C22" t="n">
        <v>-35</v>
      </c>
      <c r="D22" t="n">
        <v>-23.4</v>
      </c>
      <c r="E22" t="n">
        <v>-25</v>
      </c>
      <c r="F22" t="n">
        <v>-24.3</v>
      </c>
      <c r="G22" t="n">
        <v>-25.4</v>
      </c>
      <c r="H22" t="n">
        <v>-31.8</v>
      </c>
      <c r="I22" t="n">
        <v>-31.9</v>
      </c>
      <c r="J22" t="n">
        <v>-37.9</v>
      </c>
      <c r="K22" t="n">
        <v>-40.8</v>
      </c>
      <c r="L22" t="n">
        <v>-41.1</v>
      </c>
      <c r="M22" t="n">
        <v>-41</v>
      </c>
      <c r="N22" t="n">
        <v>-39.9</v>
      </c>
      <c r="O22" t="n">
        <v>-13.7</v>
      </c>
      <c r="P22" t="n">
        <v>-13.8</v>
      </c>
      <c r="Q22" t="n">
        <v>-13.4</v>
      </c>
      <c r="R22" t="n">
        <v>-13.9</v>
      </c>
      <c r="S22" t="n">
        <v>-19.5</v>
      </c>
      <c r="T22" t="n">
        <v>-14.2</v>
      </c>
      <c r="U22" t="n">
        <v>-14.8</v>
      </c>
      <c r="V22" t="n">
        <v>-12.2</v>
      </c>
      <c r="W22" t="inlineStr">
        <is>
          <t>-</t>
        </is>
      </c>
    </row>
    <row r="23">
      <c r="A23" s="5" t="inlineStr">
        <is>
          <t>Ergebnis vor Steuer (EBT)</t>
        </is>
      </c>
      <c r="B23" s="5" t="inlineStr">
        <is>
          <t>EBT Earning Before Tax</t>
        </is>
      </c>
      <c r="C23" t="n">
        <v>-418.9</v>
      </c>
      <c r="D23" t="n">
        <v>120.9</v>
      </c>
      <c r="E23" t="n">
        <v>200.3</v>
      </c>
      <c r="F23" t="n">
        <v>53.8</v>
      </c>
      <c r="G23" t="n">
        <v>125.9</v>
      </c>
      <c r="H23" t="n">
        <v>150.7</v>
      </c>
      <c r="I23" t="n">
        <v>131.2</v>
      </c>
      <c r="J23" t="n">
        <v>197.9</v>
      </c>
      <c r="K23" t="n">
        <v>196.3</v>
      </c>
      <c r="L23" t="n">
        <v>89.59999999999999</v>
      </c>
      <c r="M23" t="n">
        <v>-157.3</v>
      </c>
      <c r="N23" t="n">
        <v>15.8</v>
      </c>
      <c r="O23" t="n">
        <v>116.5</v>
      </c>
      <c r="P23" t="n">
        <v>116.6</v>
      </c>
      <c r="Q23" t="n">
        <v>88.8</v>
      </c>
      <c r="R23" t="n">
        <v>46.7</v>
      </c>
      <c r="S23" t="n">
        <v>35.8</v>
      </c>
      <c r="T23" t="n">
        <v>49.6</v>
      </c>
      <c r="U23" t="n">
        <v>50.6</v>
      </c>
      <c r="V23" t="n">
        <v>40.8</v>
      </c>
      <c r="W23" t="inlineStr">
        <is>
          <t>-</t>
        </is>
      </c>
    </row>
    <row r="24">
      <c r="A24" s="5" t="inlineStr">
        <is>
          <t>Steuern auf Einkommen und Ertrag</t>
        </is>
      </c>
      <c r="B24" s="5" t="inlineStr">
        <is>
          <t>Taxes on income and earnings</t>
        </is>
      </c>
      <c r="C24" t="n">
        <v>15.9</v>
      </c>
      <c r="D24" t="n">
        <v>47.7</v>
      </c>
      <c r="E24" t="n">
        <v>56.4</v>
      </c>
      <c r="F24" t="n">
        <v>43.3</v>
      </c>
      <c r="G24" t="n">
        <v>48.6</v>
      </c>
      <c r="H24" t="n">
        <v>35.7</v>
      </c>
      <c r="I24" t="n">
        <v>25.3</v>
      </c>
      <c r="J24" t="n">
        <v>41.9</v>
      </c>
      <c r="K24" t="n">
        <v>40.3</v>
      </c>
      <c r="L24" t="n">
        <v>22.4</v>
      </c>
      <c r="M24" t="n">
        <v>-19.2</v>
      </c>
      <c r="N24" t="n">
        <v>10.6</v>
      </c>
      <c r="O24" t="n">
        <v>30.3</v>
      </c>
      <c r="P24" t="n">
        <v>37.3</v>
      </c>
      <c r="Q24" t="n">
        <v>32.7</v>
      </c>
      <c r="R24" t="n">
        <v>13.3</v>
      </c>
      <c r="S24" t="n">
        <v>11</v>
      </c>
      <c r="T24" t="n">
        <v>19.1</v>
      </c>
      <c r="U24" t="n">
        <v>19.8</v>
      </c>
      <c r="V24" t="n">
        <v>16.7</v>
      </c>
      <c r="W24" t="inlineStr">
        <is>
          <t>-</t>
        </is>
      </c>
    </row>
    <row r="25">
      <c r="A25" s="5" t="inlineStr">
        <is>
          <t>Ergebnis nach Steuer</t>
        </is>
      </c>
      <c r="B25" s="5" t="inlineStr">
        <is>
          <t>Earnings after tax</t>
        </is>
      </c>
      <c r="C25" t="n">
        <v>-434.8</v>
      </c>
      <c r="D25" t="n">
        <v>73.2</v>
      </c>
      <c r="E25" t="n">
        <v>143.9</v>
      </c>
      <c r="F25" t="n">
        <v>10.5</v>
      </c>
      <c r="G25" t="n">
        <v>77.3</v>
      </c>
      <c r="H25" t="n">
        <v>115.1</v>
      </c>
      <c r="I25" t="n">
        <v>106</v>
      </c>
      <c r="J25" t="n">
        <v>156</v>
      </c>
      <c r="K25" t="n">
        <v>156</v>
      </c>
      <c r="L25" t="n">
        <v>67.2</v>
      </c>
      <c r="M25" t="n">
        <v>-138.1</v>
      </c>
      <c r="N25" t="n">
        <v>5.2</v>
      </c>
      <c r="O25" t="n">
        <v>86.2</v>
      </c>
      <c r="P25" t="n">
        <v>79.3</v>
      </c>
      <c r="Q25" t="n">
        <v>56.1</v>
      </c>
      <c r="R25" t="n">
        <v>33.4</v>
      </c>
      <c r="S25" t="n">
        <v>24.8</v>
      </c>
      <c r="T25" t="n">
        <v>30.5</v>
      </c>
      <c r="U25" t="n">
        <v>28.3</v>
      </c>
      <c r="V25" t="n">
        <v>22.3</v>
      </c>
      <c r="W25" t="inlineStr">
        <is>
          <t>-</t>
        </is>
      </c>
    </row>
    <row r="26">
      <c r="A26" s="5" t="inlineStr">
        <is>
          <t>Minderheitenanteil</t>
        </is>
      </c>
      <c r="B26" s="5" t="inlineStr">
        <is>
          <t>Minority Share</t>
        </is>
      </c>
      <c r="C26" t="n">
        <v>0.3</v>
      </c>
      <c r="D26" t="n">
        <v>2.4</v>
      </c>
      <c r="E26" t="n">
        <v>1.1</v>
      </c>
      <c r="F26" t="n">
        <v>-0.6</v>
      </c>
      <c r="G26" t="n">
        <v>-0.1</v>
      </c>
      <c r="H26" t="n">
        <v>-0.4</v>
      </c>
      <c r="I26" t="n">
        <v>-0.4</v>
      </c>
      <c r="J26" t="n">
        <v>-0.4</v>
      </c>
      <c r="K26" t="n">
        <v>-0.2</v>
      </c>
      <c r="L26" t="n">
        <v>-0.2</v>
      </c>
      <c r="M26" t="n">
        <v>-0.1</v>
      </c>
      <c r="N26" t="n">
        <v>-0.1</v>
      </c>
      <c r="O26" t="n">
        <v>-1</v>
      </c>
      <c r="P26" t="n">
        <v>-0.8</v>
      </c>
      <c r="Q26" t="n">
        <v>0.2</v>
      </c>
      <c r="R26" t="n">
        <v>-0.1</v>
      </c>
      <c r="S26" t="n">
        <v>-0.5</v>
      </c>
      <c r="T26" t="inlineStr">
        <is>
          <t>-</t>
        </is>
      </c>
      <c r="U26" t="inlineStr">
        <is>
          <t>-</t>
        </is>
      </c>
      <c r="V26" t="inlineStr">
        <is>
          <t>-</t>
        </is>
      </c>
      <c r="W26" t="inlineStr">
        <is>
          <t>-</t>
        </is>
      </c>
    </row>
    <row r="27">
      <c r="A27" s="5" t="inlineStr">
        <is>
          <t>Jahresüberschuss/-fehlbetrag</t>
        </is>
      </c>
      <c r="B27" s="5" t="inlineStr">
        <is>
          <t>Net Profit</t>
        </is>
      </c>
      <c r="C27" t="n">
        <v>-434.5</v>
      </c>
      <c r="D27" t="n">
        <v>75.59999999999999</v>
      </c>
      <c r="E27" t="n">
        <v>145</v>
      </c>
      <c r="F27" t="n">
        <v>9.9</v>
      </c>
      <c r="G27" t="n">
        <v>77.2</v>
      </c>
      <c r="H27" t="n">
        <v>114.7</v>
      </c>
      <c r="I27" t="n">
        <v>105.5</v>
      </c>
      <c r="J27" t="n">
        <v>155.7</v>
      </c>
      <c r="K27" t="n">
        <v>155.7</v>
      </c>
      <c r="L27" t="n">
        <v>67.09999999999999</v>
      </c>
      <c r="M27" t="n">
        <v>-138.1</v>
      </c>
      <c r="N27" t="n">
        <v>5.1</v>
      </c>
      <c r="O27" t="n">
        <v>85.2</v>
      </c>
      <c r="P27" t="n">
        <v>78.5</v>
      </c>
      <c r="Q27" t="n">
        <v>56.3</v>
      </c>
      <c r="R27" t="n">
        <v>33.2</v>
      </c>
      <c r="S27" t="n">
        <v>21.2</v>
      </c>
      <c r="T27" t="n">
        <v>47.6</v>
      </c>
      <c r="U27" t="n">
        <v>28.3</v>
      </c>
      <c r="V27" t="n">
        <v>22.3</v>
      </c>
      <c r="W27" t="inlineStr">
        <is>
          <t>-</t>
        </is>
      </c>
    </row>
    <row r="28">
      <c r="A28" s="5" t="inlineStr">
        <is>
          <t>Summe Umlaufvermögen</t>
        </is>
      </c>
      <c r="B28" s="5" t="inlineStr">
        <is>
          <t>Current Assets</t>
        </is>
      </c>
      <c r="C28" t="n">
        <v>1562</v>
      </c>
      <c r="D28" t="n">
        <v>1719</v>
      </c>
      <c r="E28" t="n">
        <v>1655</v>
      </c>
      <c r="F28" t="n">
        <v>1588</v>
      </c>
      <c r="G28" t="n">
        <v>1546</v>
      </c>
      <c r="H28" t="n">
        <v>1472</v>
      </c>
      <c r="I28" t="n">
        <v>1332</v>
      </c>
      <c r="J28" t="n">
        <v>1366</v>
      </c>
      <c r="K28" t="n">
        <v>1369</v>
      </c>
      <c r="L28" t="n">
        <v>1086</v>
      </c>
      <c r="M28" t="n">
        <v>882.1</v>
      </c>
      <c r="N28" t="n">
        <v>938.2</v>
      </c>
      <c r="O28" t="n">
        <v>877.2</v>
      </c>
      <c r="P28" t="n">
        <v>844.3</v>
      </c>
      <c r="Q28" t="n">
        <v>615.7</v>
      </c>
      <c r="R28" t="n">
        <v>486.6</v>
      </c>
      <c r="S28" t="n">
        <v>358.9</v>
      </c>
      <c r="T28" t="n">
        <v>341.7</v>
      </c>
      <c r="U28" t="n">
        <v>327.8</v>
      </c>
      <c r="V28" t="n">
        <v>319</v>
      </c>
      <c r="W28" t="inlineStr">
        <is>
          <t>-</t>
        </is>
      </c>
    </row>
    <row r="29">
      <c r="A29" s="5" t="inlineStr">
        <is>
          <t>Summe Anlagevermögen</t>
        </is>
      </c>
      <c r="B29" s="5" t="inlineStr">
        <is>
          <t>Fixed Assets</t>
        </is>
      </c>
      <c r="C29" t="n">
        <v>2036</v>
      </c>
      <c r="D29" t="n">
        <v>1742</v>
      </c>
      <c r="E29" t="n">
        <v>1471</v>
      </c>
      <c r="F29" t="n">
        <v>1359</v>
      </c>
      <c r="G29" t="n">
        <v>1291</v>
      </c>
      <c r="H29" t="n">
        <v>1196</v>
      </c>
      <c r="I29" t="n">
        <v>1067</v>
      </c>
      <c r="J29" t="n">
        <v>1018</v>
      </c>
      <c r="K29" t="n">
        <v>951.2</v>
      </c>
      <c r="L29" t="n">
        <v>931.1</v>
      </c>
      <c r="M29" t="n">
        <v>872.9</v>
      </c>
      <c r="N29" t="n">
        <v>910.2</v>
      </c>
      <c r="O29" t="n">
        <v>719.8</v>
      </c>
      <c r="P29" t="n">
        <v>526.9</v>
      </c>
      <c r="Q29" t="n">
        <v>437.7</v>
      </c>
      <c r="R29" t="n">
        <v>399.4</v>
      </c>
      <c r="S29" t="n">
        <v>363.9</v>
      </c>
      <c r="T29" t="n">
        <v>357.8</v>
      </c>
      <c r="U29" t="n">
        <v>332</v>
      </c>
      <c r="V29" t="n">
        <v>265.4</v>
      </c>
      <c r="W29" t="inlineStr">
        <is>
          <t>-</t>
        </is>
      </c>
    </row>
    <row r="30">
      <c r="A30" s="5" t="inlineStr">
        <is>
          <t>Summe Aktiva</t>
        </is>
      </c>
      <c r="B30" s="5" t="inlineStr">
        <is>
          <t>Total Assets</t>
        </is>
      </c>
      <c r="C30" t="n">
        <v>3599</v>
      </c>
      <c r="D30" t="n">
        <v>3462</v>
      </c>
      <c r="E30" t="n">
        <v>3126</v>
      </c>
      <c r="F30" t="n">
        <v>2947</v>
      </c>
      <c r="G30" t="n">
        <v>2838</v>
      </c>
      <c r="H30" t="n">
        <v>2667</v>
      </c>
      <c r="I30" t="n">
        <v>2400</v>
      </c>
      <c r="J30" t="n">
        <v>2384</v>
      </c>
      <c r="K30" t="n">
        <v>2321</v>
      </c>
      <c r="L30" t="n">
        <v>2017</v>
      </c>
      <c r="M30" t="n">
        <v>1755</v>
      </c>
      <c r="N30" t="n">
        <v>1848</v>
      </c>
      <c r="O30" t="n">
        <v>1597</v>
      </c>
      <c r="P30" t="n">
        <v>1371</v>
      </c>
      <c r="Q30" t="n">
        <v>1053</v>
      </c>
      <c r="R30" t="n">
        <v>886</v>
      </c>
      <c r="S30" t="n">
        <v>722.8</v>
      </c>
      <c r="T30" t="n">
        <v>699.5</v>
      </c>
      <c r="U30" t="n">
        <v>659.8</v>
      </c>
      <c r="V30" t="n">
        <v>584.4</v>
      </c>
      <c r="W30" t="inlineStr">
        <is>
          <t>-</t>
        </is>
      </c>
    </row>
    <row r="31">
      <c r="A31" s="5" t="inlineStr">
        <is>
          <t>Summe kurzfristiges Fremdkapital</t>
        </is>
      </c>
      <c r="B31" s="5" t="inlineStr">
        <is>
          <t>Short-Term Debt</t>
        </is>
      </c>
      <c r="C31" t="n">
        <v>1598</v>
      </c>
      <c r="D31" t="n">
        <v>1498</v>
      </c>
      <c r="E31" t="n">
        <v>1477</v>
      </c>
      <c r="F31" t="n">
        <v>1289</v>
      </c>
      <c r="G31" t="n">
        <v>1114</v>
      </c>
      <c r="H31" t="n">
        <v>1066</v>
      </c>
      <c r="I31" t="n">
        <v>963.6</v>
      </c>
      <c r="J31" t="n">
        <v>1123</v>
      </c>
      <c r="K31" t="n">
        <v>943.9</v>
      </c>
      <c r="L31" t="n">
        <v>791.5</v>
      </c>
      <c r="M31" t="n">
        <v>664</v>
      </c>
      <c r="N31" t="n">
        <v>672.9</v>
      </c>
      <c r="O31" t="n">
        <v>668.2</v>
      </c>
      <c r="P31" t="n">
        <v>458.1</v>
      </c>
      <c r="Q31" t="n">
        <v>396.5</v>
      </c>
      <c r="R31" t="n">
        <v>239.9</v>
      </c>
      <c r="S31" t="n">
        <v>221.2</v>
      </c>
      <c r="T31" t="n">
        <v>223.5</v>
      </c>
      <c r="U31" t="inlineStr">
        <is>
          <t>-</t>
        </is>
      </c>
      <c r="V31" t="inlineStr">
        <is>
          <t>-</t>
        </is>
      </c>
      <c r="W31" t="inlineStr">
        <is>
          <t>-</t>
        </is>
      </c>
    </row>
    <row r="32">
      <c r="A32" s="5" t="inlineStr">
        <is>
          <t>Summe langfristiges Fremdkapital</t>
        </is>
      </c>
      <c r="B32" s="5" t="inlineStr">
        <is>
          <t>Long-Term Debt</t>
        </is>
      </c>
      <c r="C32" t="n">
        <v>1366</v>
      </c>
      <c r="D32" t="n">
        <v>888.2</v>
      </c>
      <c r="E32" t="n">
        <v>634.2</v>
      </c>
      <c r="F32" t="n">
        <v>752.2</v>
      </c>
      <c r="G32" t="n">
        <v>728.9</v>
      </c>
      <c r="H32" t="n">
        <v>685.2</v>
      </c>
      <c r="I32" t="n">
        <v>609.8</v>
      </c>
      <c r="J32" t="n">
        <v>417.8</v>
      </c>
      <c r="K32" t="n">
        <v>640.5</v>
      </c>
      <c r="L32" t="n">
        <v>745.8</v>
      </c>
      <c r="M32" t="n">
        <v>722.8</v>
      </c>
      <c r="N32" t="n">
        <v>728.6</v>
      </c>
      <c r="O32" t="n">
        <v>404.3</v>
      </c>
      <c r="P32" t="n">
        <v>433.8</v>
      </c>
      <c r="Q32" t="n">
        <v>232.1</v>
      </c>
      <c r="R32" t="n">
        <v>274.8</v>
      </c>
      <c r="S32" t="n">
        <v>278.3</v>
      </c>
      <c r="T32" t="n">
        <v>240.4</v>
      </c>
      <c r="U32" t="inlineStr">
        <is>
          <t>-</t>
        </is>
      </c>
      <c r="V32" t="inlineStr">
        <is>
          <t>-</t>
        </is>
      </c>
      <c r="W32" t="inlineStr">
        <is>
          <t>-</t>
        </is>
      </c>
    </row>
    <row r="33">
      <c r="A33" s="5" t="inlineStr">
        <is>
          <t>Summe Fremdkapital</t>
        </is>
      </c>
      <c r="B33" s="5" t="inlineStr">
        <is>
          <t>Total Liabilities</t>
        </is>
      </c>
      <c r="C33" t="n">
        <v>2962</v>
      </c>
      <c r="D33" t="n">
        <v>2380</v>
      </c>
      <c r="E33" t="n">
        <v>2103</v>
      </c>
      <c r="F33" t="n">
        <v>2032</v>
      </c>
      <c r="G33" t="n">
        <v>1841</v>
      </c>
      <c r="H33" t="n">
        <v>1749</v>
      </c>
      <c r="I33" t="n">
        <v>1572</v>
      </c>
      <c r="J33" t="n">
        <v>1539</v>
      </c>
      <c r="K33" t="n">
        <v>1583</v>
      </c>
      <c r="L33" t="n">
        <v>1536</v>
      </c>
      <c r="M33" t="n">
        <v>1386</v>
      </c>
      <c r="N33" t="n">
        <v>1401</v>
      </c>
      <c r="O33" t="n">
        <v>1071</v>
      </c>
      <c r="P33" t="n">
        <v>889.5</v>
      </c>
      <c r="Q33" t="n">
        <v>626.2</v>
      </c>
      <c r="R33" t="n">
        <v>514.6</v>
      </c>
      <c r="S33" t="n">
        <v>498.9</v>
      </c>
      <c r="T33" t="n">
        <v>463.6</v>
      </c>
      <c r="U33" t="n">
        <v>479.1</v>
      </c>
      <c r="V33" t="n">
        <v>430.7</v>
      </c>
      <c r="W33" t="inlineStr">
        <is>
          <t>-</t>
        </is>
      </c>
    </row>
    <row r="34">
      <c r="A34" s="5" t="inlineStr">
        <is>
          <t>Minderheitenanteil</t>
        </is>
      </c>
      <c r="B34" s="5" t="inlineStr">
        <is>
          <t>Minority Share</t>
        </is>
      </c>
      <c r="C34" t="n">
        <v>1.7</v>
      </c>
      <c r="D34" t="n">
        <v>5.9</v>
      </c>
      <c r="E34" t="n">
        <v>8.300000000000001</v>
      </c>
      <c r="F34" t="n">
        <v>9</v>
      </c>
      <c r="G34" t="n">
        <v>1.7</v>
      </c>
      <c r="H34" t="n">
        <v>1.6</v>
      </c>
      <c r="I34" t="n">
        <v>1.3</v>
      </c>
      <c r="J34" t="n">
        <v>1.7</v>
      </c>
      <c r="K34" t="n">
        <v>1.3</v>
      </c>
      <c r="L34" t="n">
        <v>1</v>
      </c>
      <c r="M34" t="n">
        <v>0.9</v>
      </c>
      <c r="N34" t="n">
        <v>0.8</v>
      </c>
      <c r="O34" t="n">
        <v>1.2</v>
      </c>
      <c r="P34" t="n">
        <v>2.4</v>
      </c>
      <c r="Q34" t="n">
        <v>2.4</v>
      </c>
      <c r="R34" t="n">
        <v>0.1</v>
      </c>
      <c r="S34" t="n">
        <v>0.6</v>
      </c>
      <c r="T34" t="n">
        <v>0.3</v>
      </c>
      <c r="U34" t="inlineStr">
        <is>
          <t>-</t>
        </is>
      </c>
      <c r="V34" t="inlineStr">
        <is>
          <t>-</t>
        </is>
      </c>
      <c r="W34" t="inlineStr">
        <is>
          <t>-</t>
        </is>
      </c>
    </row>
    <row r="35">
      <c r="A35" s="5" t="inlineStr">
        <is>
          <t>Summe Eigenkapital</t>
        </is>
      </c>
      <c r="B35" s="5" t="inlineStr">
        <is>
          <t>Equity</t>
        </is>
      </c>
      <c r="C35" t="n">
        <v>634.4</v>
      </c>
      <c r="D35" t="n">
        <v>1076</v>
      </c>
      <c r="E35" t="n">
        <v>1015</v>
      </c>
      <c r="F35" t="n">
        <v>906.7</v>
      </c>
      <c r="G35" t="n">
        <v>994.6</v>
      </c>
      <c r="H35" t="n">
        <v>916.2</v>
      </c>
      <c r="I35" t="n">
        <v>826.3</v>
      </c>
      <c r="J35" t="n">
        <v>843.4</v>
      </c>
      <c r="K35" t="n">
        <v>736.2</v>
      </c>
      <c r="L35" t="n">
        <v>480.1</v>
      </c>
      <c r="M35" t="n">
        <v>368.2</v>
      </c>
      <c r="N35" t="n">
        <v>446.9</v>
      </c>
      <c r="O35" t="n">
        <v>524.5</v>
      </c>
      <c r="P35" t="n">
        <v>479.3</v>
      </c>
      <c r="Q35" t="n">
        <v>424.8</v>
      </c>
      <c r="R35" t="n">
        <v>371.3</v>
      </c>
      <c r="S35" t="n">
        <v>223.3</v>
      </c>
      <c r="T35" t="n">
        <v>235.6</v>
      </c>
      <c r="U35" t="n">
        <v>180.7</v>
      </c>
      <c r="V35" t="n">
        <v>153.7</v>
      </c>
      <c r="W35" t="inlineStr">
        <is>
          <t>-</t>
        </is>
      </c>
    </row>
    <row r="36">
      <c r="A36" s="5" t="inlineStr">
        <is>
          <t>Summe Passiva</t>
        </is>
      </c>
      <c r="B36" s="5" t="inlineStr">
        <is>
          <t>Liabilities &amp; Shareholder Equity</t>
        </is>
      </c>
      <c r="C36" t="n">
        <v>3599</v>
      </c>
      <c r="D36" t="n">
        <v>3462</v>
      </c>
      <c r="E36" t="n">
        <v>3126</v>
      </c>
      <c r="F36" t="n">
        <v>2947</v>
      </c>
      <c r="G36" t="n">
        <v>2838</v>
      </c>
      <c r="H36" t="n">
        <v>2667</v>
      </c>
      <c r="I36" t="n">
        <v>2400</v>
      </c>
      <c r="J36" t="n">
        <v>2384</v>
      </c>
      <c r="K36" t="n">
        <v>2321</v>
      </c>
      <c r="L36" t="n">
        <v>2017</v>
      </c>
      <c r="M36" t="n">
        <v>1755</v>
      </c>
      <c r="N36" t="n">
        <v>1848</v>
      </c>
      <c r="O36" t="n">
        <v>1597</v>
      </c>
      <c r="P36" t="n">
        <v>1371</v>
      </c>
      <c r="Q36" t="n">
        <v>1053</v>
      </c>
      <c r="R36" t="n">
        <v>886</v>
      </c>
      <c r="S36" t="n">
        <v>722.8</v>
      </c>
      <c r="T36" t="n">
        <v>699.5</v>
      </c>
      <c r="U36" t="n">
        <v>659.8</v>
      </c>
      <c r="V36" t="n">
        <v>584.4</v>
      </c>
      <c r="W36" t="inlineStr">
        <is>
          <t>-</t>
        </is>
      </c>
    </row>
    <row r="37">
      <c r="A37" s="5" t="inlineStr">
        <is>
          <t>Mio.Aktien im Umlauf</t>
        </is>
      </c>
      <c r="B37" s="5" t="inlineStr">
        <is>
          <t>Million shares outstanding</t>
        </is>
      </c>
      <c r="C37" t="n">
        <v>32.67</v>
      </c>
      <c r="D37" t="n">
        <v>32.67</v>
      </c>
      <c r="E37" t="n">
        <v>32.67</v>
      </c>
      <c r="F37" t="n">
        <v>32.67</v>
      </c>
      <c r="G37" t="n">
        <v>32.67</v>
      </c>
      <c r="H37" t="n">
        <v>32.67</v>
      </c>
      <c r="I37" t="n">
        <v>32.67</v>
      </c>
      <c r="J37" t="n">
        <v>32.67</v>
      </c>
      <c r="K37" t="n">
        <v>32.67</v>
      </c>
      <c r="L37" t="n">
        <v>29.7</v>
      </c>
      <c r="M37" t="n">
        <v>29.7</v>
      </c>
      <c r="N37" t="n">
        <v>29.7</v>
      </c>
      <c r="O37" t="n">
        <v>29.7</v>
      </c>
      <c r="P37" t="n">
        <v>29.7</v>
      </c>
      <c r="Q37" t="n">
        <v>29.7</v>
      </c>
      <c r="R37" t="n">
        <v>29.7</v>
      </c>
      <c r="S37" t="n">
        <v>19.8</v>
      </c>
      <c r="T37" t="n">
        <v>19.8</v>
      </c>
      <c r="U37" t="n">
        <v>19.8</v>
      </c>
      <c r="V37" t="n">
        <v>19.8</v>
      </c>
      <c r="W37" t="inlineStr">
        <is>
          <t>-</t>
        </is>
      </c>
    </row>
    <row r="38">
      <c r="A38" s="5" t="inlineStr">
        <is>
          <t>Gezeichnetes Kapital (in Mio.)</t>
        </is>
      </c>
      <c r="B38" s="5" t="inlineStr">
        <is>
          <t>Subscribed Capital in M</t>
        </is>
      </c>
      <c r="C38" t="n">
        <v>32.67</v>
      </c>
      <c r="D38" t="n">
        <v>32.67</v>
      </c>
      <c r="E38" t="n">
        <v>32.67</v>
      </c>
      <c r="F38" t="n">
        <v>32.67</v>
      </c>
      <c r="G38" t="n">
        <v>32.67</v>
      </c>
      <c r="H38" t="n">
        <v>32.67</v>
      </c>
      <c r="I38" t="n">
        <v>32.67</v>
      </c>
      <c r="J38" t="n">
        <v>32.67</v>
      </c>
      <c r="K38" t="n">
        <v>32.67</v>
      </c>
      <c r="L38" t="n">
        <v>29.7</v>
      </c>
      <c r="M38" t="n">
        <v>29.7</v>
      </c>
      <c r="N38" t="n">
        <v>29.7</v>
      </c>
      <c r="O38" t="n">
        <v>29.7</v>
      </c>
      <c r="P38" t="n">
        <v>29.7</v>
      </c>
      <c r="Q38" t="n">
        <v>29.7</v>
      </c>
      <c r="R38" t="n">
        <v>29.7</v>
      </c>
      <c r="S38" t="n">
        <v>19.8</v>
      </c>
      <c r="T38" t="n">
        <v>19.8</v>
      </c>
      <c r="U38" t="n">
        <v>19.8</v>
      </c>
      <c r="V38" t="n">
        <v>19.8</v>
      </c>
      <c r="W38" t="inlineStr">
        <is>
          <t>-</t>
        </is>
      </c>
    </row>
    <row r="39">
      <c r="A39" s="5" t="inlineStr">
        <is>
          <t>Ergebnis je Aktie (brutto)</t>
        </is>
      </c>
      <c r="B39" s="5" t="inlineStr">
        <is>
          <t>Earnings per share</t>
        </is>
      </c>
      <c r="C39" t="n">
        <v>-12.82</v>
      </c>
      <c r="D39" t="n">
        <v>3.7</v>
      </c>
      <c r="E39" t="n">
        <v>6.13</v>
      </c>
      <c r="F39" t="n">
        <v>1.65</v>
      </c>
      <c r="G39" t="n">
        <v>3.85</v>
      </c>
      <c r="H39" t="n">
        <v>4.61</v>
      </c>
      <c r="I39" t="n">
        <v>4.02</v>
      </c>
      <c r="J39" t="n">
        <v>6.06</v>
      </c>
      <c r="K39" t="n">
        <v>6.01</v>
      </c>
      <c r="L39" t="n">
        <v>3.02</v>
      </c>
      <c r="M39" t="n">
        <v>-5.3</v>
      </c>
      <c r="N39" t="n">
        <v>0.53</v>
      </c>
      <c r="O39" t="n">
        <v>3.92</v>
      </c>
      <c r="P39" t="n">
        <v>3.93</v>
      </c>
      <c r="Q39" t="n">
        <v>2.99</v>
      </c>
      <c r="R39" t="n">
        <v>1.57</v>
      </c>
      <c r="S39" t="n">
        <v>1.81</v>
      </c>
      <c r="T39" t="n">
        <v>2.51</v>
      </c>
      <c r="U39" t="n">
        <v>2.56</v>
      </c>
      <c r="V39" t="n">
        <v>2.06</v>
      </c>
      <c r="W39" t="inlineStr">
        <is>
          <t>-</t>
        </is>
      </c>
    </row>
    <row r="40">
      <c r="A40" s="5" t="inlineStr">
        <is>
          <t>Ergebnis je Aktie (unverwässert)</t>
        </is>
      </c>
      <c r="B40" s="5" t="inlineStr">
        <is>
          <t>Basic Earnings per share</t>
        </is>
      </c>
      <c r="C40" t="n">
        <v>-13.3</v>
      </c>
      <c r="D40" t="n">
        <v>2.31</v>
      </c>
      <c r="E40" t="n">
        <v>4.44</v>
      </c>
      <c r="F40" t="n">
        <v>0.3</v>
      </c>
      <c r="G40" t="n">
        <v>2.36</v>
      </c>
      <c r="H40" t="n">
        <v>3.51</v>
      </c>
      <c r="I40" t="n">
        <v>3.23</v>
      </c>
      <c r="J40" t="n">
        <v>4.76</v>
      </c>
      <c r="K40" t="n">
        <v>4.99</v>
      </c>
      <c r="L40" t="n">
        <v>2.26</v>
      </c>
      <c r="M40" t="n">
        <v>-5.04</v>
      </c>
      <c r="N40" t="n">
        <v>0.17</v>
      </c>
      <c r="O40" t="n">
        <v>2.87</v>
      </c>
      <c r="P40" t="n">
        <v>2.64</v>
      </c>
      <c r="Q40" t="n">
        <v>1.89</v>
      </c>
      <c r="R40" t="n">
        <v>1.36</v>
      </c>
      <c r="S40" t="n">
        <v>1.07</v>
      </c>
      <c r="T40" t="n">
        <v>2.4</v>
      </c>
      <c r="U40" t="n">
        <v>1.43</v>
      </c>
      <c r="V40" t="n">
        <v>1.02</v>
      </c>
      <c r="W40" t="n">
        <v>1.02</v>
      </c>
    </row>
    <row r="41">
      <c r="A41" s="5" t="inlineStr">
        <is>
          <t>Ergebnis je Aktie (verwässert)</t>
        </is>
      </c>
      <c r="B41" s="5" t="inlineStr">
        <is>
          <t>Diluted Earnings per share</t>
        </is>
      </c>
      <c r="C41" t="n">
        <v>-13.3</v>
      </c>
      <c r="D41" t="n">
        <v>2.31</v>
      </c>
      <c r="E41" t="n">
        <v>4.44</v>
      </c>
      <c r="F41" t="n">
        <v>0.3</v>
      </c>
      <c r="G41" t="n">
        <v>2.36</v>
      </c>
      <c r="H41" t="n">
        <v>3.51</v>
      </c>
      <c r="I41" t="n">
        <v>3.23</v>
      </c>
      <c r="J41" t="n">
        <v>4.76</v>
      </c>
      <c r="K41" t="n">
        <v>4.99</v>
      </c>
      <c r="L41" t="n">
        <v>2.26</v>
      </c>
      <c r="M41" t="n">
        <v>-5.04</v>
      </c>
      <c r="N41" t="n">
        <v>0.17</v>
      </c>
      <c r="O41" t="n">
        <v>2.87</v>
      </c>
      <c r="P41" t="n">
        <v>2.64</v>
      </c>
      <c r="Q41" t="n">
        <v>1.89</v>
      </c>
      <c r="R41" t="n">
        <v>1.36</v>
      </c>
      <c r="S41" t="n">
        <v>1.07</v>
      </c>
      <c r="T41" t="n">
        <v>2.4</v>
      </c>
      <c r="U41" t="n">
        <v>1.43</v>
      </c>
      <c r="V41" t="n">
        <v>1.02</v>
      </c>
      <c r="W41" t="n">
        <v>1.02</v>
      </c>
    </row>
    <row r="42">
      <c r="A42" s="5" t="inlineStr">
        <is>
          <t>Dividende je Aktie</t>
        </is>
      </c>
      <c r="B42" s="5" t="inlineStr">
        <is>
          <t>Dividend per share</t>
        </is>
      </c>
      <c r="C42" t="inlineStr">
        <is>
          <t>-</t>
        </is>
      </c>
      <c r="D42" t="inlineStr">
        <is>
          <t>-</t>
        </is>
      </c>
      <c r="E42" t="n">
        <v>1.4</v>
      </c>
      <c r="F42" t="n">
        <v>0.5</v>
      </c>
      <c r="G42" t="n">
        <v>1</v>
      </c>
      <c r="H42" t="n">
        <v>1.2</v>
      </c>
      <c r="I42" t="n">
        <v>1</v>
      </c>
      <c r="J42" t="n">
        <v>1.5</v>
      </c>
      <c r="K42" t="n">
        <v>1.5</v>
      </c>
      <c r="L42" t="n">
        <v>0.7</v>
      </c>
      <c r="M42" t="inlineStr">
        <is>
          <t>-</t>
        </is>
      </c>
      <c r="N42" t="n">
        <v>0.2</v>
      </c>
      <c r="O42" t="n">
        <v>0.9</v>
      </c>
      <c r="P42" t="n">
        <v>0.8</v>
      </c>
      <c r="Q42" t="n">
        <v>0.57</v>
      </c>
      <c r="R42" t="n">
        <v>0.42</v>
      </c>
      <c r="S42" t="n">
        <v>0.38</v>
      </c>
      <c r="T42" t="n">
        <v>0.38</v>
      </c>
      <c r="U42" t="n">
        <v>0.36</v>
      </c>
      <c r="V42" t="n">
        <v>0.41</v>
      </c>
      <c r="W42" t="inlineStr">
        <is>
          <t>-</t>
        </is>
      </c>
    </row>
    <row r="43">
      <c r="A43" s="5" t="inlineStr">
        <is>
          <t>Dividendenausschüttung in Mio</t>
        </is>
      </c>
      <c r="B43" s="5" t="inlineStr">
        <is>
          <t>Dividend Payment in M</t>
        </is>
      </c>
      <c r="C43" t="inlineStr">
        <is>
          <t>-</t>
        </is>
      </c>
      <c r="D43" t="inlineStr">
        <is>
          <t>-</t>
        </is>
      </c>
      <c r="E43" t="n">
        <v>45.74</v>
      </c>
      <c r="F43" t="n">
        <v>16.34</v>
      </c>
      <c r="G43" t="n">
        <v>32.67</v>
      </c>
      <c r="H43" t="n">
        <v>39.2</v>
      </c>
      <c r="I43" t="n">
        <v>32.67</v>
      </c>
      <c r="J43" t="n">
        <v>49</v>
      </c>
      <c r="K43" t="n">
        <v>49</v>
      </c>
      <c r="L43" t="n">
        <v>20.8</v>
      </c>
      <c r="M43" t="inlineStr">
        <is>
          <t>-</t>
        </is>
      </c>
      <c r="N43" t="n">
        <v>5.3</v>
      </c>
      <c r="O43" t="n">
        <v>26.7</v>
      </c>
      <c r="P43" t="n">
        <v>23.8</v>
      </c>
      <c r="Q43" t="n">
        <v>16.9</v>
      </c>
      <c r="R43" t="n">
        <v>12.4</v>
      </c>
      <c r="S43" t="n">
        <v>7.6</v>
      </c>
      <c r="T43" t="n">
        <v>7.6</v>
      </c>
      <c r="U43" t="n">
        <v>7.1</v>
      </c>
      <c r="V43" t="n">
        <v>8.199999999999999</v>
      </c>
      <c r="W43" t="inlineStr">
        <is>
          <t>-</t>
        </is>
      </c>
    </row>
    <row r="44">
      <c r="A44" s="5" t="inlineStr">
        <is>
          <t>Umsatz</t>
        </is>
      </c>
      <c r="B44" s="5" t="inlineStr">
        <is>
          <t>Revenue</t>
        </is>
      </c>
      <c r="C44" t="n">
        <v>148.33</v>
      </c>
      <c r="D44" t="n">
        <v>156.14</v>
      </c>
      <c r="E44" t="n">
        <v>150.69</v>
      </c>
      <c r="F44" t="n">
        <v>135.64</v>
      </c>
      <c r="G44" t="n">
        <v>137.83</v>
      </c>
      <c r="H44" t="n">
        <v>125.61</v>
      </c>
      <c r="I44" t="n">
        <v>119.93</v>
      </c>
      <c r="J44" t="n">
        <v>116.59</v>
      </c>
      <c r="K44" t="n">
        <v>113.3</v>
      </c>
      <c r="L44" t="n">
        <v>99.52</v>
      </c>
      <c r="M44" t="n">
        <v>72.73</v>
      </c>
      <c r="N44" t="n">
        <v>98.05</v>
      </c>
      <c r="O44" t="n">
        <v>79.69</v>
      </c>
      <c r="P44" t="n">
        <v>70.98</v>
      </c>
      <c r="Q44" t="n">
        <v>52.12</v>
      </c>
      <c r="R44" t="n">
        <v>41.99</v>
      </c>
      <c r="S44" t="n">
        <v>54.54</v>
      </c>
      <c r="T44" t="n">
        <v>56.26</v>
      </c>
      <c r="U44" t="n">
        <v>55.44</v>
      </c>
      <c r="V44" t="n">
        <v>48.59</v>
      </c>
      <c r="W44" t="inlineStr">
        <is>
          <t>-</t>
        </is>
      </c>
    </row>
    <row r="45">
      <c r="A45" s="5" t="inlineStr">
        <is>
          <t>Buchwert je Aktie</t>
        </is>
      </c>
      <c r="B45" s="5" t="inlineStr">
        <is>
          <t>Book value per share</t>
        </is>
      </c>
      <c r="C45" t="n">
        <v>19.42</v>
      </c>
      <c r="D45" t="n">
        <v>32.92</v>
      </c>
      <c r="E45" t="n">
        <v>31.08</v>
      </c>
      <c r="F45" t="n">
        <v>27.75</v>
      </c>
      <c r="G45" t="n">
        <v>30.44</v>
      </c>
      <c r="H45" t="n">
        <v>28.04</v>
      </c>
      <c r="I45" t="n">
        <v>25.29</v>
      </c>
      <c r="J45" t="n">
        <v>25.82</v>
      </c>
      <c r="K45" t="n">
        <v>22.54</v>
      </c>
      <c r="L45" t="n">
        <v>16.16</v>
      </c>
      <c r="M45" t="n">
        <v>12.4</v>
      </c>
      <c r="N45" t="n">
        <v>15.05</v>
      </c>
      <c r="O45" t="n">
        <v>17.66</v>
      </c>
      <c r="P45" t="n">
        <v>16.14</v>
      </c>
      <c r="Q45" t="n">
        <v>14.3</v>
      </c>
      <c r="R45" t="n">
        <v>12.5</v>
      </c>
      <c r="S45" t="n">
        <v>11.28</v>
      </c>
      <c r="T45" t="n">
        <v>11.9</v>
      </c>
      <c r="U45" t="n">
        <v>9.130000000000001</v>
      </c>
      <c r="V45" t="n">
        <v>7.76</v>
      </c>
      <c r="W45" t="inlineStr">
        <is>
          <t>-</t>
        </is>
      </c>
    </row>
    <row r="46">
      <c r="A46" s="5" t="inlineStr">
        <is>
          <t>Cashflow je Aktie</t>
        </is>
      </c>
      <c r="B46" s="5" t="inlineStr">
        <is>
          <t>Cashflow per share</t>
        </is>
      </c>
      <c r="C46" t="n">
        <v>-0.66</v>
      </c>
      <c r="D46" t="n">
        <v>4.64</v>
      </c>
      <c r="E46" t="n">
        <v>7.49</v>
      </c>
      <c r="F46" t="n">
        <v>4.98</v>
      </c>
      <c r="G46" t="n">
        <v>6.98</v>
      </c>
      <c r="H46" t="n">
        <v>5.54</v>
      </c>
      <c r="I46" t="n">
        <v>5.74</v>
      </c>
      <c r="J46" t="n">
        <v>6.48</v>
      </c>
      <c r="K46" t="n">
        <v>7.53</v>
      </c>
      <c r="L46" t="n">
        <v>4.79</v>
      </c>
      <c r="M46" t="n">
        <v>2.99</v>
      </c>
      <c r="N46" t="n">
        <v>4.47</v>
      </c>
      <c r="O46" t="n">
        <v>6.42</v>
      </c>
      <c r="P46" t="n">
        <v>4.58</v>
      </c>
      <c r="Q46" t="n">
        <v>3.74</v>
      </c>
      <c r="R46" t="n">
        <v>2.82</v>
      </c>
      <c r="S46" t="n">
        <v>1.81</v>
      </c>
      <c r="T46" t="n">
        <v>3.55</v>
      </c>
      <c r="U46" t="n">
        <v>5.23</v>
      </c>
      <c r="V46" t="n">
        <v>2.11</v>
      </c>
      <c r="W46" t="inlineStr">
        <is>
          <t>-</t>
        </is>
      </c>
    </row>
    <row r="47">
      <c r="A47" s="5" t="inlineStr">
        <is>
          <t>Bilanzsumme je Aktie</t>
        </is>
      </c>
      <c r="B47" s="5" t="inlineStr">
        <is>
          <t>Total assets per share</t>
        </is>
      </c>
      <c r="C47" t="n">
        <v>110.15</v>
      </c>
      <c r="D47" t="n">
        <v>105.96</v>
      </c>
      <c r="E47" t="n">
        <v>95.7</v>
      </c>
      <c r="F47" t="n">
        <v>90.22</v>
      </c>
      <c r="G47" t="n">
        <v>86.86</v>
      </c>
      <c r="H47" t="n">
        <v>81.64</v>
      </c>
      <c r="I47" t="n">
        <v>73.45</v>
      </c>
      <c r="J47" t="n">
        <v>72.98</v>
      </c>
      <c r="K47" t="n">
        <v>71.03</v>
      </c>
      <c r="L47" t="n">
        <v>67.93000000000001</v>
      </c>
      <c r="M47" t="n">
        <v>59.09</v>
      </c>
      <c r="N47" t="n">
        <v>62.24</v>
      </c>
      <c r="O47" t="n">
        <v>53.77</v>
      </c>
      <c r="P47" t="n">
        <v>46.17</v>
      </c>
      <c r="Q47" t="n">
        <v>35.47</v>
      </c>
      <c r="R47" t="n">
        <v>29.83</v>
      </c>
      <c r="S47" t="n">
        <v>36.51</v>
      </c>
      <c r="T47" t="n">
        <v>35.33</v>
      </c>
      <c r="U47" t="n">
        <v>33.32</v>
      </c>
      <c r="V47" t="n">
        <v>29.52</v>
      </c>
      <c r="W47" t="inlineStr">
        <is>
          <t>-</t>
        </is>
      </c>
    </row>
    <row r="48">
      <c r="A48" s="5" t="inlineStr">
        <is>
          <t>Personal am Ende des Jahres</t>
        </is>
      </c>
      <c r="B48" s="5" t="inlineStr">
        <is>
          <t>Staff at the end of year</t>
        </is>
      </c>
      <c r="C48" t="n">
        <v>94591</v>
      </c>
      <c r="D48" t="n">
        <v>83381</v>
      </c>
      <c r="E48" t="n">
        <v>77909</v>
      </c>
      <c r="F48" t="n">
        <v>69283</v>
      </c>
      <c r="G48" t="n">
        <v>64745</v>
      </c>
      <c r="H48" t="n">
        <v>59056</v>
      </c>
      <c r="I48" t="n">
        <v>53163</v>
      </c>
      <c r="J48" t="n">
        <v>59393</v>
      </c>
      <c r="K48" t="n">
        <v>60745</v>
      </c>
      <c r="L48" t="n">
        <v>55156</v>
      </c>
      <c r="M48" t="n">
        <v>49822</v>
      </c>
      <c r="N48" t="n">
        <v>50821</v>
      </c>
      <c r="O48" t="n">
        <v>36855</v>
      </c>
      <c r="P48" t="n">
        <v>35129</v>
      </c>
      <c r="Q48" t="n">
        <v>32638</v>
      </c>
      <c r="R48" t="n">
        <v>29957</v>
      </c>
      <c r="S48" t="n">
        <v>21392</v>
      </c>
      <c r="T48" t="n">
        <v>18478</v>
      </c>
      <c r="U48" t="n">
        <v>17589</v>
      </c>
      <c r="V48" t="n">
        <v>15753</v>
      </c>
      <c r="W48" t="inlineStr">
        <is>
          <t>-</t>
        </is>
      </c>
    </row>
    <row r="49">
      <c r="A49" s="5" t="inlineStr">
        <is>
          <t>Personalaufwand in Mio. EUR</t>
        </is>
      </c>
      <c r="B49" s="5" t="inlineStr">
        <is>
          <t>Personnel expenses in M</t>
        </is>
      </c>
      <c r="C49" t="n">
        <v>1237</v>
      </c>
      <c r="D49" t="n">
        <v>1121</v>
      </c>
      <c r="E49" t="n">
        <v>1059</v>
      </c>
      <c r="F49" t="n">
        <v>971.3</v>
      </c>
      <c r="G49" t="n">
        <v>925.5</v>
      </c>
      <c r="H49" t="n">
        <v>816.8</v>
      </c>
      <c r="I49" t="n">
        <v>766</v>
      </c>
      <c r="J49" t="n">
        <v>732.3</v>
      </c>
      <c r="K49" t="n">
        <v>669.1</v>
      </c>
      <c r="L49" t="n">
        <v>607.7</v>
      </c>
      <c r="M49" t="n">
        <v>530.7</v>
      </c>
      <c r="N49" t="n">
        <v>596.2</v>
      </c>
      <c r="O49" t="n">
        <v>449.3</v>
      </c>
      <c r="P49" t="n">
        <v>399.4</v>
      </c>
      <c r="Q49" t="n">
        <v>330.4</v>
      </c>
      <c r="R49" t="n">
        <v>290.2</v>
      </c>
      <c r="S49" t="n">
        <v>263.3</v>
      </c>
      <c r="T49" t="n">
        <v>260.5</v>
      </c>
      <c r="U49" t="n">
        <v>252.8</v>
      </c>
      <c r="V49" t="n">
        <v>241.7</v>
      </c>
      <c r="W49" t="inlineStr">
        <is>
          <t>-</t>
        </is>
      </c>
    </row>
    <row r="50">
      <c r="A50" s="5" t="inlineStr">
        <is>
          <t>Aufwand je Mitarbeiter in EUR</t>
        </is>
      </c>
      <c r="B50" s="5" t="inlineStr">
        <is>
          <t>Effort per employee</t>
        </is>
      </c>
      <c r="C50" t="n">
        <v>13074</v>
      </c>
      <c r="D50" t="n">
        <v>13438</v>
      </c>
      <c r="E50" t="n">
        <v>13588</v>
      </c>
      <c r="F50" t="n">
        <v>14019</v>
      </c>
      <c r="G50" t="n">
        <v>14295</v>
      </c>
      <c r="H50" t="n">
        <v>13831</v>
      </c>
      <c r="I50" t="n">
        <v>14409</v>
      </c>
      <c r="J50" t="n">
        <v>12330</v>
      </c>
      <c r="K50" t="n">
        <v>11015</v>
      </c>
      <c r="L50" t="n">
        <v>11018</v>
      </c>
      <c r="M50" t="n">
        <v>10652</v>
      </c>
      <c r="N50" t="n">
        <v>11731</v>
      </c>
      <c r="O50" t="n">
        <v>12191</v>
      </c>
      <c r="P50" t="n">
        <v>11370</v>
      </c>
      <c r="Q50" t="n">
        <v>10123</v>
      </c>
      <c r="R50" t="n">
        <v>9687</v>
      </c>
      <c r="S50" t="n">
        <v>12308</v>
      </c>
      <c r="T50" t="n">
        <v>14098</v>
      </c>
      <c r="U50" t="n">
        <v>14373</v>
      </c>
      <c r="V50" t="n">
        <v>15343</v>
      </c>
      <c r="W50" t="inlineStr">
        <is>
          <t>-</t>
        </is>
      </c>
    </row>
    <row r="51">
      <c r="A51" s="5" t="inlineStr">
        <is>
          <t>Umsatz je Aktie</t>
        </is>
      </c>
      <c r="B51" s="5" t="inlineStr">
        <is>
          <t>Revenue per share</t>
        </is>
      </c>
      <c r="C51" t="n">
        <v>51228</v>
      </c>
      <c r="D51" t="n">
        <v>61178</v>
      </c>
      <c r="E51" t="n">
        <v>63187</v>
      </c>
      <c r="F51" t="n">
        <v>63960</v>
      </c>
      <c r="G51" t="n">
        <v>69549</v>
      </c>
      <c r="H51" t="n">
        <v>69484</v>
      </c>
      <c r="I51" t="n">
        <v>73696</v>
      </c>
      <c r="J51" t="n">
        <v>64132</v>
      </c>
      <c r="K51" t="n">
        <v>60935</v>
      </c>
      <c r="L51" t="n">
        <v>53587</v>
      </c>
      <c r="M51" t="n">
        <v>43356</v>
      </c>
      <c r="N51" t="n">
        <v>57299</v>
      </c>
      <c r="O51" t="n">
        <v>64219</v>
      </c>
      <c r="P51" t="n">
        <v>60001</v>
      </c>
      <c r="Q51" t="n">
        <v>47429</v>
      </c>
      <c r="R51" t="n">
        <v>41633</v>
      </c>
      <c r="S51" t="n">
        <v>50481</v>
      </c>
      <c r="T51" t="n">
        <v>60282</v>
      </c>
      <c r="U51" t="n">
        <v>62414</v>
      </c>
      <c r="V51" t="n">
        <v>61067</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-4593</v>
      </c>
      <c r="D53" t="n">
        <v>906.6799999999999</v>
      </c>
      <c r="E53" t="n">
        <v>1861</v>
      </c>
      <c r="F53" t="n">
        <v>142.89</v>
      </c>
      <c r="G53" t="n">
        <v>1192</v>
      </c>
      <c r="H53" t="n">
        <v>1942</v>
      </c>
      <c r="I53" t="n">
        <v>1984</v>
      </c>
      <c r="J53" t="n">
        <v>2622</v>
      </c>
      <c r="K53" t="n">
        <v>2563</v>
      </c>
      <c r="L53" t="n">
        <v>1217</v>
      </c>
      <c r="M53" t="n">
        <v>-2772</v>
      </c>
      <c r="N53" t="n">
        <v>100.35</v>
      </c>
      <c r="O53" t="n">
        <v>2312</v>
      </c>
      <c r="P53" t="n">
        <v>2235</v>
      </c>
      <c r="Q53" t="n">
        <v>1725</v>
      </c>
      <c r="R53" t="n">
        <v>1108</v>
      </c>
      <c r="S53" t="n">
        <v>991.02</v>
      </c>
      <c r="T53" t="n">
        <v>2576</v>
      </c>
      <c r="U53" t="n">
        <v>1609</v>
      </c>
      <c r="V53" t="n">
        <v>1416</v>
      </c>
      <c r="W53" t="inlineStr">
        <is>
          <t>-</t>
        </is>
      </c>
    </row>
    <row r="54">
      <c r="A54" s="5" t="inlineStr">
        <is>
          <t>KGV (Kurs/Gewinn)</t>
        </is>
      </c>
      <c r="B54" s="5" t="inlineStr">
        <is>
          <t>PE (price/earnings)</t>
        </is>
      </c>
      <c r="C54" t="inlineStr">
        <is>
          <t>-</t>
        </is>
      </c>
      <c r="D54" t="n">
        <v>13.1</v>
      </c>
      <c r="E54" t="n">
        <v>14.1</v>
      </c>
      <c r="F54" t="n">
        <v>107.2</v>
      </c>
      <c r="G54" t="n">
        <v>15.4</v>
      </c>
      <c r="H54" t="n">
        <v>14.1</v>
      </c>
      <c r="I54" t="n">
        <v>16.8</v>
      </c>
      <c r="J54" t="n">
        <v>6</v>
      </c>
      <c r="K54" t="n">
        <v>5.2</v>
      </c>
      <c r="L54" t="n">
        <v>14.6</v>
      </c>
      <c r="M54" t="inlineStr">
        <is>
          <t>-</t>
        </is>
      </c>
      <c r="N54" t="n">
        <v>76.40000000000001</v>
      </c>
      <c r="O54" t="n">
        <v>11.7</v>
      </c>
      <c r="P54" t="n">
        <v>11.7</v>
      </c>
      <c r="Q54" t="n">
        <v>14.2</v>
      </c>
      <c r="R54" t="n">
        <v>12.3</v>
      </c>
      <c r="S54" t="n">
        <v>15.3</v>
      </c>
      <c r="T54" t="n">
        <v>4.2</v>
      </c>
      <c r="U54" t="n">
        <v>5.6</v>
      </c>
      <c r="V54" t="n">
        <v>9.5</v>
      </c>
      <c r="W54" t="n">
        <v>9.199999999999999</v>
      </c>
    </row>
    <row r="55">
      <c r="A55" s="5" t="inlineStr">
        <is>
          <t>KUV (Kurs/Umsatz)</t>
        </is>
      </c>
      <c r="B55" s="5" t="inlineStr">
        <is>
          <t>PS (price/sales)</t>
        </is>
      </c>
      <c r="C55" t="n">
        <v>0.07000000000000001</v>
      </c>
      <c r="D55" t="n">
        <v>0.19</v>
      </c>
      <c r="E55" t="n">
        <v>0.41</v>
      </c>
      <c r="F55" t="n">
        <v>0.24</v>
      </c>
      <c r="G55" t="n">
        <v>0.26</v>
      </c>
      <c r="H55" t="n">
        <v>0.39</v>
      </c>
      <c r="I55" t="n">
        <v>0.45</v>
      </c>
      <c r="J55" t="n">
        <v>0.24</v>
      </c>
      <c r="K55" t="n">
        <v>0.23</v>
      </c>
      <c r="L55" t="n">
        <v>0.33</v>
      </c>
      <c r="M55" t="n">
        <v>0.22</v>
      </c>
      <c r="N55" t="n">
        <v>0.13</v>
      </c>
      <c r="O55" t="n">
        <v>0.42</v>
      </c>
      <c r="P55" t="n">
        <v>0.44</v>
      </c>
      <c r="Q55" t="n">
        <v>0.52</v>
      </c>
      <c r="R55" t="n">
        <v>0.4</v>
      </c>
      <c r="S55" t="n">
        <v>0.3</v>
      </c>
      <c r="T55" t="n">
        <v>0.18</v>
      </c>
      <c r="U55" t="n">
        <v>0.14</v>
      </c>
      <c r="V55" t="n">
        <v>0.2</v>
      </c>
      <c r="W55" t="inlineStr">
        <is>
          <t>-</t>
        </is>
      </c>
    </row>
    <row r="56">
      <c r="A56" s="5" t="inlineStr">
        <is>
          <t>KBV (Kurs/Buchwert)</t>
        </is>
      </c>
      <c r="B56" s="5" t="inlineStr">
        <is>
          <t>PB (price/book value)</t>
        </is>
      </c>
      <c r="C56" t="n">
        <v>0.53</v>
      </c>
      <c r="D56" t="n">
        <v>0.92</v>
      </c>
      <c r="E56" t="n">
        <v>2.01</v>
      </c>
      <c r="F56" t="n">
        <v>1.16</v>
      </c>
      <c r="G56" t="n">
        <v>1.2</v>
      </c>
      <c r="H56" t="n">
        <v>1.76</v>
      </c>
      <c r="I56" t="n">
        <v>2.15</v>
      </c>
      <c r="J56" t="n">
        <v>1.11</v>
      </c>
      <c r="K56" t="n">
        <v>1.14</v>
      </c>
      <c r="L56" t="n">
        <v>2.04</v>
      </c>
      <c r="M56" t="n">
        <v>1.31</v>
      </c>
      <c r="N56" t="n">
        <v>0.86</v>
      </c>
      <c r="O56" t="n">
        <v>1.9</v>
      </c>
      <c r="P56" t="n">
        <v>1.92</v>
      </c>
      <c r="Q56" t="n">
        <v>1.88</v>
      </c>
      <c r="R56" t="n">
        <v>1.33</v>
      </c>
      <c r="S56" t="n">
        <v>1.45</v>
      </c>
      <c r="T56" t="n">
        <v>0.85</v>
      </c>
      <c r="U56" t="n">
        <v>0.88</v>
      </c>
      <c r="V56" t="n">
        <v>1.25</v>
      </c>
      <c r="W56" t="inlineStr">
        <is>
          <t>-</t>
        </is>
      </c>
    </row>
    <row r="57">
      <c r="A57" s="5" t="inlineStr">
        <is>
          <t>KCV (Kurs/Cashflow)</t>
        </is>
      </c>
      <c r="B57" s="5" t="inlineStr">
        <is>
          <t>PC (price/cashflow)</t>
        </is>
      </c>
      <c r="C57" t="n">
        <v>-15.65</v>
      </c>
      <c r="D57" t="n">
        <v>6.53</v>
      </c>
      <c r="E57" t="n">
        <v>8.33</v>
      </c>
      <c r="F57" t="n">
        <v>6.46</v>
      </c>
      <c r="G57" t="n">
        <v>5.22</v>
      </c>
      <c r="H57" t="n">
        <v>8.92</v>
      </c>
      <c r="I57" t="n">
        <v>9.470000000000001</v>
      </c>
      <c r="J57" t="n">
        <v>4.41</v>
      </c>
      <c r="K57" t="n">
        <v>3.42</v>
      </c>
      <c r="L57" t="n">
        <v>6.88</v>
      </c>
      <c r="M57" t="n">
        <v>5.45</v>
      </c>
      <c r="N57" t="n">
        <v>2.91</v>
      </c>
      <c r="O57" t="n">
        <v>5.23</v>
      </c>
      <c r="P57" t="n">
        <v>6.75</v>
      </c>
      <c r="Q57" t="n">
        <v>7.2</v>
      </c>
      <c r="R57" t="n">
        <v>5.9</v>
      </c>
      <c r="S57" t="n">
        <v>9.01</v>
      </c>
      <c r="T57" t="n">
        <v>2.87</v>
      </c>
      <c r="U57" t="n">
        <v>1.53</v>
      </c>
      <c r="V57" t="n">
        <v>4.58</v>
      </c>
      <c r="W57" t="inlineStr">
        <is>
          <t>-</t>
        </is>
      </c>
    </row>
    <row r="58">
      <c r="A58" s="5" t="inlineStr">
        <is>
          <t>Dividendenrendite in %</t>
        </is>
      </c>
      <c r="B58" s="5" t="inlineStr">
        <is>
          <t>Dividend Yield in %</t>
        </is>
      </c>
      <c r="C58" t="inlineStr">
        <is>
          <t>-</t>
        </is>
      </c>
      <c r="D58" t="inlineStr">
        <is>
          <t>-</t>
        </is>
      </c>
      <c r="E58" t="n">
        <v>2.24</v>
      </c>
      <c r="F58" t="n">
        <v>1.55</v>
      </c>
      <c r="G58" t="n">
        <v>2.74</v>
      </c>
      <c r="H58" t="n">
        <v>2.43</v>
      </c>
      <c r="I58" t="n">
        <v>1.84</v>
      </c>
      <c r="J58" t="n">
        <v>5.25</v>
      </c>
      <c r="K58" t="n">
        <v>5.83</v>
      </c>
      <c r="L58" t="n">
        <v>2.12</v>
      </c>
      <c r="M58" t="inlineStr">
        <is>
          <t>-</t>
        </is>
      </c>
      <c r="N58" t="n">
        <v>1.54</v>
      </c>
      <c r="O58" t="n">
        <v>2.68</v>
      </c>
      <c r="P58" t="n">
        <v>2.59</v>
      </c>
      <c r="Q58" t="n">
        <v>2.12</v>
      </c>
      <c r="R58" t="n">
        <v>2.52</v>
      </c>
      <c r="S58" t="n">
        <v>2.33</v>
      </c>
      <c r="T58" t="n">
        <v>3.74</v>
      </c>
      <c r="U58" t="n">
        <v>4.49</v>
      </c>
      <c r="V58" t="n">
        <v>4.24</v>
      </c>
      <c r="W58" t="inlineStr">
        <is>
          <t>-</t>
        </is>
      </c>
    </row>
    <row r="59">
      <c r="A59" s="5" t="inlineStr">
        <is>
          <t>Gewinnrendite in %</t>
        </is>
      </c>
      <c r="B59" s="5" t="inlineStr">
        <is>
          <t>Return on profit in %</t>
        </is>
      </c>
      <c r="C59" t="n">
        <v>-128.5</v>
      </c>
      <c r="D59" t="n">
        <v>7.6</v>
      </c>
      <c r="E59" t="n">
        <v>7.1</v>
      </c>
      <c r="F59" t="n">
        <v>0.9</v>
      </c>
      <c r="G59" t="n">
        <v>6.5</v>
      </c>
      <c r="H59" t="n">
        <v>7.1</v>
      </c>
      <c r="I59" t="n">
        <v>5.9</v>
      </c>
      <c r="J59" t="n">
        <v>16.7</v>
      </c>
      <c r="K59" t="n">
        <v>19.4</v>
      </c>
      <c r="L59" t="n">
        <v>6.9</v>
      </c>
      <c r="M59" t="n">
        <v>-30.9</v>
      </c>
      <c r="N59" t="n">
        <v>1.3</v>
      </c>
      <c r="O59" t="n">
        <v>8.5</v>
      </c>
      <c r="P59" t="n">
        <v>8.5</v>
      </c>
      <c r="Q59" t="n">
        <v>7</v>
      </c>
      <c r="R59" t="n">
        <v>8.199999999999999</v>
      </c>
      <c r="S59" t="n">
        <v>6.6</v>
      </c>
      <c r="T59" t="n">
        <v>23.6</v>
      </c>
      <c r="U59" t="n">
        <v>17.8</v>
      </c>
      <c r="V59" t="n">
        <v>10.5</v>
      </c>
      <c r="W59" t="n">
        <v>10.9</v>
      </c>
    </row>
    <row r="60">
      <c r="A60" s="5" t="inlineStr">
        <is>
          <t>Eigenkapitalrendite in %</t>
        </is>
      </c>
      <c r="B60" s="5" t="inlineStr">
        <is>
          <t>Return on Equity in %</t>
        </is>
      </c>
      <c r="C60" t="n">
        <v>-68.48999999999999</v>
      </c>
      <c r="D60" t="n">
        <v>7.03</v>
      </c>
      <c r="E60" t="n">
        <v>14.28</v>
      </c>
      <c r="F60" t="n">
        <v>1.09</v>
      </c>
      <c r="G60" t="n">
        <v>7.76</v>
      </c>
      <c r="H60" t="n">
        <v>12.52</v>
      </c>
      <c r="I60" t="n">
        <v>12.77</v>
      </c>
      <c r="J60" t="n">
        <v>18.46</v>
      </c>
      <c r="K60" t="n">
        <v>21.15</v>
      </c>
      <c r="L60" t="n">
        <v>13.98</v>
      </c>
      <c r="M60" t="n">
        <v>-37.51</v>
      </c>
      <c r="N60" t="n">
        <v>1.14</v>
      </c>
      <c r="O60" t="n">
        <v>16.24</v>
      </c>
      <c r="P60" t="n">
        <v>16.38</v>
      </c>
      <c r="Q60" t="n">
        <v>13.25</v>
      </c>
      <c r="R60" t="n">
        <v>8.94</v>
      </c>
      <c r="S60" t="n">
        <v>9.49</v>
      </c>
      <c r="T60" t="n">
        <v>20.2</v>
      </c>
      <c r="U60" t="n">
        <v>15.66</v>
      </c>
      <c r="V60" t="n">
        <v>14.51</v>
      </c>
      <c r="W60" t="inlineStr">
        <is>
          <t>-</t>
        </is>
      </c>
    </row>
    <row r="61">
      <c r="A61" s="5" t="inlineStr">
        <is>
          <t>Umsatzrendite in %</t>
        </is>
      </c>
      <c r="B61" s="5" t="inlineStr">
        <is>
          <t>Return on sales in %</t>
        </is>
      </c>
      <c r="C61" t="n">
        <v>-8.970000000000001</v>
      </c>
      <c r="D61" t="n">
        <v>1.48</v>
      </c>
      <c r="E61" t="n">
        <v>2.95</v>
      </c>
      <c r="F61" t="n">
        <v>0.22</v>
      </c>
      <c r="G61" t="n">
        <v>1.71</v>
      </c>
      <c r="H61" t="n">
        <v>2.8</v>
      </c>
      <c r="I61" t="n">
        <v>2.69</v>
      </c>
      <c r="J61" t="n">
        <v>4.09</v>
      </c>
      <c r="K61" t="n">
        <v>4.21</v>
      </c>
      <c r="L61" t="n">
        <v>2.27</v>
      </c>
      <c r="M61" t="n">
        <v>-6.39</v>
      </c>
      <c r="N61" t="n">
        <v>0.18</v>
      </c>
      <c r="O61" t="n">
        <v>3.6</v>
      </c>
      <c r="P61" t="n">
        <v>3.72</v>
      </c>
      <c r="Q61" t="n">
        <v>3.64</v>
      </c>
      <c r="R61" t="n">
        <v>2.66</v>
      </c>
      <c r="S61" t="n">
        <v>1.96</v>
      </c>
      <c r="T61" t="n">
        <v>4.27</v>
      </c>
      <c r="U61" t="n">
        <v>2.58</v>
      </c>
      <c r="V61" t="n">
        <v>2.32</v>
      </c>
      <c r="W61" t="inlineStr">
        <is>
          <t>-</t>
        </is>
      </c>
    </row>
    <row r="62">
      <c r="A62" s="5" t="inlineStr">
        <is>
          <t>Gesamtkapitalrendite in %</t>
        </is>
      </c>
      <c r="B62" s="5" t="inlineStr">
        <is>
          <t>Total Return on Investment in %</t>
        </is>
      </c>
      <c r="C62" t="n">
        <v>-11.09</v>
      </c>
      <c r="D62" t="n">
        <v>2.88</v>
      </c>
      <c r="E62" t="n">
        <v>5.47</v>
      </c>
      <c r="F62" t="n">
        <v>1.19</v>
      </c>
      <c r="G62" t="n">
        <v>3.67</v>
      </c>
      <c r="H62" t="n">
        <v>5.52</v>
      </c>
      <c r="I62" t="n">
        <v>5.76</v>
      </c>
      <c r="J62" t="n">
        <v>8.33</v>
      </c>
      <c r="K62" t="n">
        <v>8.550000000000001</v>
      </c>
      <c r="L62" t="n">
        <v>3.33</v>
      </c>
      <c r="M62" t="n">
        <v>-7.87</v>
      </c>
      <c r="N62" t="n">
        <v>0.28</v>
      </c>
      <c r="O62" t="n">
        <v>5.34</v>
      </c>
      <c r="P62" t="n">
        <v>5.72</v>
      </c>
      <c r="Q62" t="n">
        <v>5.34</v>
      </c>
      <c r="R62" t="n">
        <v>3.75</v>
      </c>
      <c r="S62" t="n">
        <v>2.93</v>
      </c>
      <c r="T62" t="n">
        <v>6.8</v>
      </c>
      <c r="U62" t="n">
        <v>4.29</v>
      </c>
      <c r="V62" t="n">
        <v>3.82</v>
      </c>
      <c r="W62" t="inlineStr">
        <is>
          <t>-</t>
        </is>
      </c>
    </row>
    <row r="63">
      <c r="A63" s="5" t="inlineStr">
        <is>
          <t>Return on Investment in %</t>
        </is>
      </c>
      <c r="B63" s="5" t="inlineStr">
        <is>
          <t>Return on Investment in %</t>
        </is>
      </c>
      <c r="C63" t="n">
        <v>-12.07</v>
      </c>
      <c r="D63" t="n">
        <v>2.18</v>
      </c>
      <c r="E63" t="n">
        <v>4.64</v>
      </c>
      <c r="F63" t="n">
        <v>0.34</v>
      </c>
      <c r="G63" t="n">
        <v>2.72</v>
      </c>
      <c r="H63" t="n">
        <v>4.3</v>
      </c>
      <c r="I63" t="n">
        <v>4.4</v>
      </c>
      <c r="J63" t="n">
        <v>6.53</v>
      </c>
      <c r="K63" t="n">
        <v>6.71</v>
      </c>
      <c r="L63" t="n">
        <v>3.33</v>
      </c>
      <c r="M63" t="n">
        <v>-7.87</v>
      </c>
      <c r="N63" t="n">
        <v>0.28</v>
      </c>
      <c r="O63" t="n">
        <v>5.34</v>
      </c>
      <c r="P63" t="n">
        <v>5.72</v>
      </c>
      <c r="Q63" t="n">
        <v>5.34</v>
      </c>
      <c r="R63" t="n">
        <v>3.75</v>
      </c>
      <c r="S63" t="n">
        <v>2.93</v>
      </c>
      <c r="T63" t="n">
        <v>6.8</v>
      </c>
      <c r="U63" t="n">
        <v>4.29</v>
      </c>
      <c r="V63" t="n">
        <v>3.82</v>
      </c>
      <c r="W63" t="inlineStr">
        <is>
          <t>-</t>
        </is>
      </c>
    </row>
    <row r="64">
      <c r="A64" s="5" t="inlineStr">
        <is>
          <t>Arbeitsintensität in %</t>
        </is>
      </c>
      <c r="B64" s="5" t="inlineStr">
        <is>
          <t>Work Intensity in %</t>
        </is>
      </c>
      <c r="C64" t="n">
        <v>43.41</v>
      </c>
      <c r="D64" t="n">
        <v>49.67</v>
      </c>
      <c r="E64" t="n">
        <v>52.95</v>
      </c>
      <c r="F64" t="n">
        <v>53.89</v>
      </c>
      <c r="G64" t="n">
        <v>54.5</v>
      </c>
      <c r="H64" t="n">
        <v>55.18</v>
      </c>
      <c r="I64" t="n">
        <v>55.52</v>
      </c>
      <c r="J64" t="n">
        <v>57.3</v>
      </c>
      <c r="K64" t="n">
        <v>59.01</v>
      </c>
      <c r="L64" t="n">
        <v>53.85</v>
      </c>
      <c r="M64" t="n">
        <v>50.26</v>
      </c>
      <c r="N64" t="n">
        <v>50.76</v>
      </c>
      <c r="O64" t="n">
        <v>54.93</v>
      </c>
      <c r="P64" t="n">
        <v>61.57</v>
      </c>
      <c r="Q64" t="n">
        <v>58.45</v>
      </c>
      <c r="R64" t="n">
        <v>54.92</v>
      </c>
      <c r="S64" t="n">
        <v>49.65</v>
      </c>
      <c r="T64" t="n">
        <v>48.85</v>
      </c>
      <c r="U64" t="n">
        <v>49.68</v>
      </c>
      <c r="V64" t="n">
        <v>54.59</v>
      </c>
      <c r="W64" t="inlineStr">
        <is>
          <t>-</t>
        </is>
      </c>
    </row>
    <row r="65">
      <c r="A65" s="5" t="inlineStr">
        <is>
          <t>Eigenkapitalquote in %</t>
        </is>
      </c>
      <c r="B65" s="5" t="inlineStr">
        <is>
          <t>Equity Ratio in %</t>
        </is>
      </c>
      <c r="C65" t="n">
        <v>17.63</v>
      </c>
      <c r="D65" t="n">
        <v>31.07</v>
      </c>
      <c r="E65" t="n">
        <v>32.48</v>
      </c>
      <c r="F65" t="n">
        <v>30.76</v>
      </c>
      <c r="G65" t="n">
        <v>35.05</v>
      </c>
      <c r="H65" t="n">
        <v>34.35</v>
      </c>
      <c r="I65" t="n">
        <v>34.43</v>
      </c>
      <c r="J65" t="n">
        <v>35.38</v>
      </c>
      <c r="K65" t="n">
        <v>31.72</v>
      </c>
      <c r="L65" t="n">
        <v>23.8</v>
      </c>
      <c r="M65" t="n">
        <v>20.98</v>
      </c>
      <c r="N65" t="n">
        <v>24.18</v>
      </c>
      <c r="O65" t="n">
        <v>32.84</v>
      </c>
      <c r="P65" t="n">
        <v>34.95</v>
      </c>
      <c r="Q65" t="n">
        <v>40.33</v>
      </c>
      <c r="R65" t="n">
        <v>41.91</v>
      </c>
      <c r="S65" t="n">
        <v>30.89</v>
      </c>
      <c r="T65" t="n">
        <v>33.68</v>
      </c>
      <c r="U65" t="n">
        <v>27.39</v>
      </c>
      <c r="V65" t="n">
        <v>26.3</v>
      </c>
      <c r="W65" t="inlineStr">
        <is>
          <t>-</t>
        </is>
      </c>
    </row>
    <row r="66">
      <c r="A66" s="5" t="inlineStr">
        <is>
          <t>Fremdkapitalquote in %</t>
        </is>
      </c>
      <c r="B66" s="5" t="inlineStr">
        <is>
          <t>Debt Ratio in %</t>
        </is>
      </c>
      <c r="C66" t="n">
        <v>82.37</v>
      </c>
      <c r="D66" t="n">
        <v>68.93000000000001</v>
      </c>
      <c r="E66" t="n">
        <v>67.52</v>
      </c>
      <c r="F66" t="n">
        <v>69.23999999999999</v>
      </c>
      <c r="G66" t="n">
        <v>64.95</v>
      </c>
      <c r="H66" t="n">
        <v>65.65000000000001</v>
      </c>
      <c r="I66" t="n">
        <v>65.56999999999999</v>
      </c>
      <c r="J66" t="n">
        <v>64.62</v>
      </c>
      <c r="K66" t="n">
        <v>68.28</v>
      </c>
      <c r="L66" t="n">
        <v>76.2</v>
      </c>
      <c r="M66" t="n">
        <v>79.02</v>
      </c>
      <c r="N66" t="n">
        <v>75.81999999999999</v>
      </c>
      <c r="O66" t="n">
        <v>67.16</v>
      </c>
      <c r="P66" t="n">
        <v>65.05</v>
      </c>
      <c r="Q66" t="n">
        <v>59.67</v>
      </c>
      <c r="R66" t="n">
        <v>58.09</v>
      </c>
      <c r="S66" t="n">
        <v>69.11</v>
      </c>
      <c r="T66" t="n">
        <v>66.31999999999999</v>
      </c>
      <c r="U66" t="n">
        <v>72.61</v>
      </c>
      <c r="V66" t="n">
        <v>73.7</v>
      </c>
      <c r="W66" t="inlineStr">
        <is>
          <t>-</t>
        </is>
      </c>
    </row>
    <row r="67">
      <c r="A67" s="5" t="inlineStr">
        <is>
          <t>Verschuldungsgrad in %</t>
        </is>
      </c>
      <c r="B67" s="5" t="inlineStr">
        <is>
          <t>Finance Gearing in %</t>
        </is>
      </c>
      <c r="C67" t="n">
        <v>467.23</v>
      </c>
      <c r="D67" t="n">
        <v>221.85</v>
      </c>
      <c r="E67" t="n">
        <v>207.92</v>
      </c>
      <c r="F67" t="n">
        <v>225.07</v>
      </c>
      <c r="G67" t="n">
        <v>185.29</v>
      </c>
      <c r="H67" t="n">
        <v>191.12</v>
      </c>
      <c r="I67" t="n">
        <v>190.42</v>
      </c>
      <c r="J67" t="n">
        <v>182.68</v>
      </c>
      <c r="K67" t="n">
        <v>215.21</v>
      </c>
      <c r="L67" t="n">
        <v>320.2</v>
      </c>
      <c r="M67" t="n">
        <v>376.64</v>
      </c>
      <c r="N67" t="n">
        <v>313.6</v>
      </c>
      <c r="O67" t="n">
        <v>204.48</v>
      </c>
      <c r="P67" t="n">
        <v>186.08</v>
      </c>
      <c r="Q67" t="n">
        <v>147.98</v>
      </c>
      <c r="R67" t="n">
        <v>138.62</v>
      </c>
      <c r="S67" t="n">
        <v>223.69</v>
      </c>
      <c r="T67" t="n">
        <v>196.9</v>
      </c>
      <c r="U67" t="n">
        <v>265.14</v>
      </c>
      <c r="V67" t="n">
        <v>280.22</v>
      </c>
      <c r="W67" t="inlineStr">
        <is>
          <t>-</t>
        </is>
      </c>
    </row>
    <row r="68">
      <c r="A68" s="5" t="inlineStr"/>
      <c r="B68" s="5" t="inlineStr"/>
    </row>
    <row r="69">
      <c r="A69" s="5" t="inlineStr">
        <is>
          <t>Kurzfristige Vermögensquote in %</t>
        </is>
      </c>
      <c r="B69" s="5" t="inlineStr">
        <is>
          <t>Current Assets Ratio in %</t>
        </is>
      </c>
      <c r="C69" t="n">
        <v>43.4</v>
      </c>
      <c r="D69" t="n">
        <v>49.65</v>
      </c>
      <c r="E69" t="n">
        <v>52.94</v>
      </c>
      <c r="F69" t="n">
        <v>53.89</v>
      </c>
      <c r="G69" t="n">
        <v>54.47</v>
      </c>
      <c r="H69" t="n">
        <v>55.19</v>
      </c>
      <c r="I69" t="n">
        <v>55.5</v>
      </c>
      <c r="J69" t="n">
        <v>57.3</v>
      </c>
      <c r="K69" t="n">
        <v>58.98</v>
      </c>
      <c r="L69" t="n">
        <v>53.84</v>
      </c>
      <c r="M69" t="n">
        <v>50.26</v>
      </c>
      <c r="N69" t="n">
        <v>50.77</v>
      </c>
      <c r="O69" t="n">
        <v>54.93</v>
      </c>
      <c r="P69" t="n">
        <v>61.58</v>
      </c>
      <c r="Q69" t="n">
        <v>58.47</v>
      </c>
      <c r="R69" t="n">
        <v>54.92</v>
      </c>
      <c r="S69" t="n">
        <v>49.65</v>
      </c>
      <c r="T69" t="n">
        <v>48.85</v>
      </c>
      <c r="U69" t="n">
        <v>49.68</v>
      </c>
      <c r="V69" t="n">
        <v>54.59</v>
      </c>
    </row>
    <row r="70">
      <c r="A70" s="5" t="inlineStr">
        <is>
          <t>Nettogewinn Marge in %</t>
        </is>
      </c>
      <c r="B70" s="5" t="inlineStr">
        <is>
          <t>Net Profit Marge in %</t>
        </is>
      </c>
      <c r="C70" t="n">
        <v>-292.93</v>
      </c>
      <c r="D70" t="n">
        <v>48.42</v>
      </c>
      <c r="E70" t="n">
        <v>96.22</v>
      </c>
      <c r="F70" t="n">
        <v>7.3</v>
      </c>
      <c r="G70" t="n">
        <v>56.01</v>
      </c>
      <c r="H70" t="n">
        <v>91.31</v>
      </c>
      <c r="I70" t="n">
        <v>87.97</v>
      </c>
      <c r="J70" t="n">
        <v>133.54</v>
      </c>
      <c r="K70" t="n">
        <v>137.42</v>
      </c>
      <c r="L70" t="n">
        <v>67.42</v>
      </c>
      <c r="M70" t="n">
        <v>-189.88</v>
      </c>
      <c r="N70" t="n">
        <v>5.2</v>
      </c>
      <c r="O70" t="n">
        <v>106.91</v>
      </c>
      <c r="P70" t="n">
        <v>110.59</v>
      </c>
      <c r="Q70" t="n">
        <v>108.02</v>
      </c>
      <c r="R70" t="n">
        <v>79.06999999999999</v>
      </c>
      <c r="S70" t="n">
        <v>38.87</v>
      </c>
      <c r="T70" t="n">
        <v>84.61</v>
      </c>
      <c r="U70" t="n">
        <v>51.05</v>
      </c>
      <c r="V70" t="n">
        <v>45.89</v>
      </c>
    </row>
    <row r="71">
      <c r="A71" s="5" t="inlineStr">
        <is>
          <t>Operative Ergebnis Marge in %</t>
        </is>
      </c>
      <c r="B71" s="5" t="inlineStr">
        <is>
          <t>EBIT Marge in %</t>
        </is>
      </c>
      <c r="C71" t="n">
        <v>-258.81</v>
      </c>
      <c r="D71" t="n">
        <v>92.42</v>
      </c>
      <c r="E71" t="n">
        <v>149.51</v>
      </c>
      <c r="F71" t="n">
        <v>57.58</v>
      </c>
      <c r="G71" t="n">
        <v>109.77</v>
      </c>
      <c r="H71" t="n">
        <v>145.29</v>
      </c>
      <c r="I71" t="n">
        <v>136</v>
      </c>
      <c r="J71" t="n">
        <v>202.25</v>
      </c>
      <c r="K71" t="n">
        <v>209.27</v>
      </c>
      <c r="L71" t="n">
        <v>131.33</v>
      </c>
      <c r="M71" t="n">
        <v>-159.91</v>
      </c>
      <c r="N71" t="n">
        <v>56.81</v>
      </c>
      <c r="O71" t="n">
        <v>163.38</v>
      </c>
      <c r="P71" t="n">
        <v>183.71</v>
      </c>
      <c r="Q71" t="n">
        <v>196.09</v>
      </c>
      <c r="R71" t="n">
        <v>144.32</v>
      </c>
      <c r="S71" t="n">
        <v>101.39</v>
      </c>
      <c r="T71" t="n">
        <v>113.4</v>
      </c>
      <c r="U71" t="n">
        <v>117.97</v>
      </c>
      <c r="V71" t="n">
        <v>109.08</v>
      </c>
    </row>
    <row r="72">
      <c r="A72" s="5" t="inlineStr">
        <is>
          <t>Vermögensumsschlag in %</t>
        </is>
      </c>
      <c r="B72" s="5" t="inlineStr">
        <is>
          <t>Asset Turnover in %</t>
        </is>
      </c>
      <c r="C72" t="n">
        <v>4.12</v>
      </c>
      <c r="D72" t="n">
        <v>4.51</v>
      </c>
      <c r="E72" t="n">
        <v>4.82</v>
      </c>
      <c r="F72" t="n">
        <v>4.6</v>
      </c>
      <c r="G72" t="n">
        <v>4.86</v>
      </c>
      <c r="H72" t="n">
        <v>4.71</v>
      </c>
      <c r="I72" t="n">
        <v>5</v>
      </c>
      <c r="J72" t="n">
        <v>4.89</v>
      </c>
      <c r="K72" t="n">
        <v>4.88</v>
      </c>
      <c r="L72" t="n">
        <v>4.93</v>
      </c>
      <c r="M72" t="n">
        <v>4.14</v>
      </c>
      <c r="N72" t="n">
        <v>5.31</v>
      </c>
      <c r="O72" t="n">
        <v>4.99</v>
      </c>
      <c r="P72" t="n">
        <v>5.18</v>
      </c>
      <c r="Q72" t="n">
        <v>4.95</v>
      </c>
      <c r="R72" t="n">
        <v>4.74</v>
      </c>
      <c r="S72" t="n">
        <v>7.55</v>
      </c>
      <c r="T72" t="n">
        <v>8.039999999999999</v>
      </c>
      <c r="U72" t="n">
        <v>8.4</v>
      </c>
      <c r="V72" t="n">
        <v>8.31</v>
      </c>
    </row>
    <row r="73">
      <c r="A73" s="5" t="inlineStr">
        <is>
          <t>Langfristige Vermögensquote in %</t>
        </is>
      </c>
      <c r="B73" s="5" t="inlineStr">
        <is>
          <t>Non-Current Assets Ratio in %</t>
        </is>
      </c>
      <c r="C73" t="n">
        <v>56.57</v>
      </c>
      <c r="D73" t="n">
        <v>50.32</v>
      </c>
      <c r="E73" t="n">
        <v>47.06</v>
      </c>
      <c r="F73" t="n">
        <v>46.11</v>
      </c>
      <c r="G73" t="n">
        <v>45.49</v>
      </c>
      <c r="H73" t="n">
        <v>44.84</v>
      </c>
      <c r="I73" t="n">
        <v>44.46</v>
      </c>
      <c r="J73" t="n">
        <v>42.7</v>
      </c>
      <c r="K73" t="n">
        <v>40.98</v>
      </c>
      <c r="L73" t="n">
        <v>46.16</v>
      </c>
      <c r="M73" t="n">
        <v>49.74</v>
      </c>
      <c r="N73" t="n">
        <v>49.25</v>
      </c>
      <c r="O73" t="n">
        <v>45.07</v>
      </c>
      <c r="P73" t="n">
        <v>38.43</v>
      </c>
      <c r="Q73" t="n">
        <v>41.57</v>
      </c>
      <c r="R73" t="n">
        <v>45.08</v>
      </c>
      <c r="S73" t="n">
        <v>50.35</v>
      </c>
      <c r="T73" t="n">
        <v>51.15</v>
      </c>
      <c r="U73" t="n">
        <v>50.32</v>
      </c>
      <c r="V73" t="n">
        <v>45.41</v>
      </c>
    </row>
    <row r="74">
      <c r="A74" s="5" t="inlineStr">
        <is>
          <t>Gesamtkapitalrentabilität</t>
        </is>
      </c>
      <c r="B74" s="5" t="inlineStr">
        <is>
          <t>ROA Return on Assets in %</t>
        </is>
      </c>
      <c r="C74" t="n">
        <v>-12.07</v>
      </c>
      <c r="D74" t="n">
        <v>2.18</v>
      </c>
      <c r="E74" t="n">
        <v>4.64</v>
      </c>
      <c r="F74" t="n">
        <v>0.34</v>
      </c>
      <c r="G74" t="n">
        <v>2.72</v>
      </c>
      <c r="H74" t="n">
        <v>4.3</v>
      </c>
      <c r="I74" t="n">
        <v>4.4</v>
      </c>
      <c r="J74" t="n">
        <v>6.53</v>
      </c>
      <c r="K74" t="n">
        <v>6.71</v>
      </c>
      <c r="L74" t="n">
        <v>3.33</v>
      </c>
      <c r="M74" t="n">
        <v>-7.87</v>
      </c>
      <c r="N74" t="n">
        <v>0.28</v>
      </c>
      <c r="O74" t="n">
        <v>5.34</v>
      </c>
      <c r="P74" t="n">
        <v>5.73</v>
      </c>
      <c r="Q74" t="n">
        <v>5.35</v>
      </c>
      <c r="R74" t="n">
        <v>3.75</v>
      </c>
      <c r="S74" t="n">
        <v>2.93</v>
      </c>
      <c r="T74" t="n">
        <v>6.8</v>
      </c>
      <c r="U74" t="n">
        <v>4.29</v>
      </c>
      <c r="V74" t="n">
        <v>3.82</v>
      </c>
    </row>
    <row r="75">
      <c r="A75" s="5" t="inlineStr">
        <is>
          <t>Ertrag des eingesetzten Kapitals</t>
        </is>
      </c>
      <c r="B75" s="5" t="inlineStr">
        <is>
          <t>ROCE Return on Cap. Empl. in %</t>
        </is>
      </c>
      <c r="C75" t="n">
        <v>-19.19</v>
      </c>
      <c r="D75" t="n">
        <v>7.35</v>
      </c>
      <c r="E75" t="n">
        <v>13.66</v>
      </c>
      <c r="F75" t="n">
        <v>4.71</v>
      </c>
      <c r="G75" t="n">
        <v>8.779999999999999</v>
      </c>
      <c r="H75" t="n">
        <v>11.4</v>
      </c>
      <c r="I75" t="n">
        <v>11.35</v>
      </c>
      <c r="J75" t="n">
        <v>18.7</v>
      </c>
      <c r="K75" t="n">
        <v>17.22</v>
      </c>
      <c r="L75" t="n">
        <v>10.67</v>
      </c>
      <c r="M75" t="n">
        <v>-10.66</v>
      </c>
      <c r="N75" t="n">
        <v>4.74</v>
      </c>
      <c r="O75" t="n">
        <v>14.02</v>
      </c>
      <c r="P75" t="n">
        <v>14.28</v>
      </c>
      <c r="Q75" t="n">
        <v>15.57</v>
      </c>
      <c r="R75" t="n">
        <v>9.380000000000001</v>
      </c>
      <c r="S75" t="n">
        <v>11.02</v>
      </c>
      <c r="T75" t="n">
        <v>13.4</v>
      </c>
      <c r="U75" t="inlineStr">
        <is>
          <t>-</t>
        </is>
      </c>
      <c r="V75" t="inlineStr">
        <is>
          <t>-</t>
        </is>
      </c>
    </row>
    <row r="76">
      <c r="A76" s="5" t="inlineStr">
        <is>
          <t>Eigenkapital zu Anlagevermögen</t>
        </is>
      </c>
      <c r="B76" s="5" t="inlineStr">
        <is>
          <t>Equity to Fixed Assets in %</t>
        </is>
      </c>
      <c r="C76" t="n">
        <v>31.16</v>
      </c>
      <c r="D76" t="n">
        <v>61.77</v>
      </c>
      <c r="E76" t="n">
        <v>69</v>
      </c>
      <c r="F76" t="n">
        <v>66.72</v>
      </c>
      <c r="G76" t="n">
        <v>77.04000000000001</v>
      </c>
      <c r="H76" t="n">
        <v>76.61</v>
      </c>
      <c r="I76" t="n">
        <v>77.44</v>
      </c>
      <c r="J76" t="n">
        <v>82.84999999999999</v>
      </c>
      <c r="K76" t="n">
        <v>77.40000000000001</v>
      </c>
      <c r="L76" t="n">
        <v>51.56</v>
      </c>
      <c r="M76" t="n">
        <v>42.18</v>
      </c>
      <c r="N76" t="n">
        <v>49.1</v>
      </c>
      <c r="O76" t="n">
        <v>72.87</v>
      </c>
      <c r="P76" t="n">
        <v>90.97</v>
      </c>
      <c r="Q76" t="n">
        <v>97.05</v>
      </c>
      <c r="R76" t="n">
        <v>92.95999999999999</v>
      </c>
      <c r="S76" t="n">
        <v>61.36</v>
      </c>
      <c r="T76" t="n">
        <v>65.84999999999999</v>
      </c>
      <c r="U76" t="n">
        <v>54.43</v>
      </c>
      <c r="V76" t="n">
        <v>57.91</v>
      </c>
    </row>
    <row r="77">
      <c r="A77" s="5" t="inlineStr">
        <is>
          <t>Liquidität Dritten Grades</t>
        </is>
      </c>
      <c r="B77" s="5" t="inlineStr">
        <is>
          <t>Current Ratio in %</t>
        </is>
      </c>
      <c r="C77" t="n">
        <v>97.75</v>
      </c>
      <c r="D77" t="n">
        <v>114.75</v>
      </c>
      <c r="E77" t="n">
        <v>112.05</v>
      </c>
      <c r="F77" t="n">
        <v>123.2</v>
      </c>
      <c r="G77" t="n">
        <v>138.78</v>
      </c>
      <c r="H77" t="n">
        <v>138.09</v>
      </c>
      <c r="I77" t="n">
        <v>138.23</v>
      </c>
      <c r="J77" t="n">
        <v>121.64</v>
      </c>
      <c r="K77" t="n">
        <v>145.04</v>
      </c>
      <c r="L77" t="n">
        <v>137.21</v>
      </c>
      <c r="M77" t="n">
        <v>132.85</v>
      </c>
      <c r="N77" t="n">
        <v>139.43</v>
      </c>
      <c r="O77" t="n">
        <v>131.28</v>
      </c>
      <c r="P77" t="n">
        <v>184.3</v>
      </c>
      <c r="Q77" t="n">
        <v>155.28</v>
      </c>
      <c r="R77" t="n">
        <v>202.83</v>
      </c>
      <c r="S77" t="n">
        <v>162.25</v>
      </c>
      <c r="T77" t="n">
        <v>152.89</v>
      </c>
      <c r="U77" t="inlineStr">
        <is>
          <t>-</t>
        </is>
      </c>
      <c r="V77" t="inlineStr">
        <is>
          <t>-</t>
        </is>
      </c>
    </row>
    <row r="78">
      <c r="A78" s="5" t="inlineStr">
        <is>
          <t>Operativer Cashflow</t>
        </is>
      </c>
      <c r="B78" s="5" t="inlineStr">
        <is>
          <t>Operating Cashflow in M</t>
        </is>
      </c>
      <c r="C78" t="n">
        <v>-511.2855</v>
      </c>
      <c r="D78" t="n">
        <v>213.3351</v>
      </c>
      <c r="E78" t="n">
        <v>272.1411</v>
      </c>
      <c r="F78" t="n">
        <v>211.0482</v>
      </c>
      <c r="G78" t="n">
        <v>170.5374</v>
      </c>
      <c r="H78" t="n">
        <v>291.4164</v>
      </c>
      <c r="I78" t="n">
        <v>309.3849</v>
      </c>
      <c r="J78" t="n">
        <v>144.0747</v>
      </c>
      <c r="K78" t="n">
        <v>111.7314</v>
      </c>
      <c r="L78" t="n">
        <v>204.336</v>
      </c>
      <c r="M78" t="n">
        <v>161.865</v>
      </c>
      <c r="N78" t="n">
        <v>86.42700000000001</v>
      </c>
      <c r="O78" t="n">
        <v>155.331</v>
      </c>
      <c r="P78" t="n">
        <v>200.475</v>
      </c>
      <c r="Q78" t="n">
        <v>213.84</v>
      </c>
      <c r="R78" t="n">
        <v>175.23</v>
      </c>
      <c r="S78" t="n">
        <v>178.398</v>
      </c>
      <c r="T78" t="n">
        <v>56.82600000000001</v>
      </c>
      <c r="U78" t="n">
        <v>30.294</v>
      </c>
      <c r="V78" t="n">
        <v>90.68400000000001</v>
      </c>
    </row>
    <row r="79">
      <c r="A79" s="5" t="inlineStr">
        <is>
          <t>Aktienrückkauf</t>
        </is>
      </c>
      <c r="B79" s="5" t="inlineStr">
        <is>
          <t>Share Buyback in M</t>
        </is>
      </c>
      <c r="C79" t="n">
        <v>0</v>
      </c>
      <c r="D79" t="n">
        <v>0</v>
      </c>
      <c r="E79" t="n">
        <v>0</v>
      </c>
      <c r="F79" t="n">
        <v>0</v>
      </c>
      <c r="G79" t="n">
        <v>0</v>
      </c>
      <c r="H79" t="n">
        <v>0</v>
      </c>
      <c r="I79" t="n">
        <v>0</v>
      </c>
      <c r="J79" t="n">
        <v>0</v>
      </c>
      <c r="K79" t="n">
        <v>-2.970000000000002</v>
      </c>
      <c r="L79" t="n">
        <v>0</v>
      </c>
      <c r="M79" t="n">
        <v>0</v>
      </c>
      <c r="N79" t="n">
        <v>0</v>
      </c>
      <c r="O79" t="n">
        <v>0</v>
      </c>
      <c r="P79" t="n">
        <v>0</v>
      </c>
      <c r="Q79" t="n">
        <v>0</v>
      </c>
      <c r="R79" t="n">
        <v>-9.899999999999999</v>
      </c>
      <c r="S79" t="n">
        <v>0</v>
      </c>
      <c r="T79" t="n">
        <v>0</v>
      </c>
      <c r="U79" t="n">
        <v>0</v>
      </c>
      <c r="V79" t="inlineStr">
        <is>
          <t>-</t>
        </is>
      </c>
    </row>
    <row r="80">
      <c r="A80" s="5" t="inlineStr">
        <is>
          <t>Umsatzwachstum 1J in %</t>
        </is>
      </c>
      <c r="B80" s="5" t="inlineStr">
        <is>
          <t>Revenue Growth 1Y in %</t>
        </is>
      </c>
      <c r="C80" t="n">
        <v>-5</v>
      </c>
      <c r="D80" t="n">
        <v>3.62</v>
      </c>
      <c r="E80" t="n">
        <v>11.1</v>
      </c>
      <c r="F80" t="n">
        <v>-1.59</v>
      </c>
      <c r="G80" t="n">
        <v>9.73</v>
      </c>
      <c r="H80" t="n">
        <v>4.74</v>
      </c>
      <c r="I80" t="n">
        <v>2.86</v>
      </c>
      <c r="J80" t="n">
        <v>2.9</v>
      </c>
      <c r="K80" t="n">
        <v>13.85</v>
      </c>
      <c r="L80" t="n">
        <v>36.83</v>
      </c>
      <c r="M80" t="n">
        <v>-25.82</v>
      </c>
      <c r="N80" t="n">
        <v>23.04</v>
      </c>
      <c r="O80" t="n">
        <v>12.27</v>
      </c>
      <c r="P80" t="n">
        <v>36.19</v>
      </c>
      <c r="Q80" t="n">
        <v>24.12</v>
      </c>
      <c r="R80" t="n">
        <v>-23.01</v>
      </c>
      <c r="S80" t="n">
        <v>-3.06</v>
      </c>
      <c r="T80" t="n">
        <v>1.48</v>
      </c>
      <c r="U80" t="n">
        <v>14.1</v>
      </c>
      <c r="V80" t="inlineStr">
        <is>
          <t>-</t>
        </is>
      </c>
    </row>
    <row r="81">
      <c r="A81" s="5" t="inlineStr">
        <is>
          <t>Umsatzwachstum 3J in %</t>
        </is>
      </c>
      <c r="B81" s="5" t="inlineStr">
        <is>
          <t>Revenue Growth 3Y in %</t>
        </is>
      </c>
      <c r="C81" t="n">
        <v>3.24</v>
      </c>
      <c r="D81" t="n">
        <v>4.38</v>
      </c>
      <c r="E81" t="n">
        <v>6.41</v>
      </c>
      <c r="F81" t="n">
        <v>4.29</v>
      </c>
      <c r="G81" t="n">
        <v>5.78</v>
      </c>
      <c r="H81" t="n">
        <v>3.5</v>
      </c>
      <c r="I81" t="n">
        <v>6.54</v>
      </c>
      <c r="J81" t="n">
        <v>17.86</v>
      </c>
      <c r="K81" t="n">
        <v>8.289999999999999</v>
      </c>
      <c r="L81" t="n">
        <v>11.35</v>
      </c>
      <c r="M81" t="n">
        <v>3.16</v>
      </c>
      <c r="N81" t="n">
        <v>23.83</v>
      </c>
      <c r="O81" t="n">
        <v>24.19</v>
      </c>
      <c r="P81" t="n">
        <v>12.43</v>
      </c>
      <c r="Q81" t="n">
        <v>-0.65</v>
      </c>
      <c r="R81" t="n">
        <v>-8.199999999999999</v>
      </c>
      <c r="S81" t="n">
        <v>4.17</v>
      </c>
      <c r="T81" t="inlineStr">
        <is>
          <t>-</t>
        </is>
      </c>
      <c r="U81" t="inlineStr">
        <is>
          <t>-</t>
        </is>
      </c>
      <c r="V81" t="inlineStr">
        <is>
          <t>-</t>
        </is>
      </c>
    </row>
    <row r="82">
      <c r="A82" s="5" t="inlineStr">
        <is>
          <t>Umsatzwachstum 5J in %</t>
        </is>
      </c>
      <c r="B82" s="5" t="inlineStr">
        <is>
          <t>Revenue Growth 5Y in %</t>
        </is>
      </c>
      <c r="C82" t="n">
        <v>3.57</v>
      </c>
      <c r="D82" t="n">
        <v>5.52</v>
      </c>
      <c r="E82" t="n">
        <v>5.37</v>
      </c>
      <c r="F82" t="n">
        <v>3.73</v>
      </c>
      <c r="G82" t="n">
        <v>6.82</v>
      </c>
      <c r="H82" t="n">
        <v>12.24</v>
      </c>
      <c r="I82" t="n">
        <v>6.12</v>
      </c>
      <c r="J82" t="n">
        <v>10.16</v>
      </c>
      <c r="K82" t="n">
        <v>12.03</v>
      </c>
      <c r="L82" t="n">
        <v>16.5</v>
      </c>
      <c r="M82" t="n">
        <v>13.96</v>
      </c>
      <c r="N82" t="n">
        <v>14.52</v>
      </c>
      <c r="O82" t="n">
        <v>9.300000000000001</v>
      </c>
      <c r="P82" t="n">
        <v>7.14</v>
      </c>
      <c r="Q82" t="n">
        <v>2.73</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7.9</v>
      </c>
      <c r="D83" t="n">
        <v>5.82</v>
      </c>
      <c r="E83" t="n">
        <v>7.76</v>
      </c>
      <c r="F83" t="n">
        <v>7.88</v>
      </c>
      <c r="G83" t="n">
        <v>11.66</v>
      </c>
      <c r="H83" t="n">
        <v>13.1</v>
      </c>
      <c r="I83" t="n">
        <v>10.32</v>
      </c>
      <c r="J83" t="n">
        <v>9.73</v>
      </c>
      <c r="K83" t="n">
        <v>9.59</v>
      </c>
      <c r="L83" t="n">
        <v>9.609999999999999</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-674.74</v>
      </c>
      <c r="D84" t="n">
        <v>-47.86</v>
      </c>
      <c r="E84" t="n">
        <v>1364.65</v>
      </c>
      <c r="F84" t="n">
        <v>-87.18000000000001</v>
      </c>
      <c r="G84" t="n">
        <v>-32.69</v>
      </c>
      <c r="H84" t="n">
        <v>8.720000000000001</v>
      </c>
      <c r="I84" t="n">
        <v>-32.24</v>
      </c>
      <c r="J84" t="inlineStr">
        <is>
          <t>-</t>
        </is>
      </c>
      <c r="K84" t="n">
        <v>132.04</v>
      </c>
      <c r="L84" t="n">
        <v>-148.59</v>
      </c>
      <c r="M84" t="n">
        <v>-2807.84</v>
      </c>
      <c r="N84" t="n">
        <v>-94.01000000000001</v>
      </c>
      <c r="O84" t="n">
        <v>8.539999999999999</v>
      </c>
      <c r="P84" t="n">
        <v>39.43</v>
      </c>
      <c r="Q84" t="n">
        <v>69.58</v>
      </c>
      <c r="R84" t="n">
        <v>56.6</v>
      </c>
      <c r="S84" t="n">
        <v>-55.46</v>
      </c>
      <c r="T84" t="n">
        <v>68.2</v>
      </c>
      <c r="U84" t="n">
        <v>26.91</v>
      </c>
      <c r="V84" t="inlineStr">
        <is>
          <t>-</t>
        </is>
      </c>
    </row>
    <row r="85">
      <c r="A85" s="5" t="inlineStr">
        <is>
          <t>Gewinnwachstum 3J in %</t>
        </is>
      </c>
      <c r="B85" s="5" t="inlineStr">
        <is>
          <t>Earnings Growth 3Y in %</t>
        </is>
      </c>
      <c r="C85" t="n">
        <v>214.02</v>
      </c>
      <c r="D85" t="n">
        <v>409.87</v>
      </c>
      <c r="E85" t="n">
        <v>414.93</v>
      </c>
      <c r="F85" t="n">
        <v>-37.05</v>
      </c>
      <c r="G85" t="n">
        <v>-18.74</v>
      </c>
      <c r="H85" t="n">
        <v>-7.84</v>
      </c>
      <c r="I85" t="n">
        <v>33.27</v>
      </c>
      <c r="J85" t="n">
        <v>-5.52</v>
      </c>
      <c r="K85" t="n">
        <v>-941.46</v>
      </c>
      <c r="L85" t="n">
        <v>-1016.81</v>
      </c>
      <c r="M85" t="n">
        <v>-964.4400000000001</v>
      </c>
      <c r="N85" t="n">
        <v>-15.35</v>
      </c>
      <c r="O85" t="n">
        <v>39.18</v>
      </c>
      <c r="P85" t="n">
        <v>55.2</v>
      </c>
      <c r="Q85" t="n">
        <v>23.57</v>
      </c>
      <c r="R85" t="n">
        <v>23.11</v>
      </c>
      <c r="S85" t="n">
        <v>13.22</v>
      </c>
      <c r="T85" t="inlineStr">
        <is>
          <t>-</t>
        </is>
      </c>
      <c r="U85" t="inlineStr">
        <is>
          <t>-</t>
        </is>
      </c>
      <c r="V85" t="inlineStr">
        <is>
          <t>-</t>
        </is>
      </c>
    </row>
    <row r="86">
      <c r="A86" s="5" t="inlineStr">
        <is>
          <t>Gewinnwachstum 5J in %</t>
        </is>
      </c>
      <c r="B86" s="5" t="inlineStr">
        <is>
          <t>Earnings Growth 5Y in %</t>
        </is>
      </c>
      <c r="C86" t="n">
        <v>104.44</v>
      </c>
      <c r="D86" t="n">
        <v>241.13</v>
      </c>
      <c r="E86" t="n">
        <v>244.25</v>
      </c>
      <c r="F86" t="n">
        <v>-28.68</v>
      </c>
      <c r="G86" t="n">
        <v>15.17</v>
      </c>
      <c r="H86" t="n">
        <v>-8.01</v>
      </c>
      <c r="I86" t="n">
        <v>-571.33</v>
      </c>
      <c r="J86" t="n">
        <v>-583.6799999999999</v>
      </c>
      <c r="K86" t="n">
        <v>-581.97</v>
      </c>
      <c r="L86" t="n">
        <v>-600.49</v>
      </c>
      <c r="M86" t="n">
        <v>-556.86</v>
      </c>
      <c r="N86" t="n">
        <v>16.03</v>
      </c>
      <c r="O86" t="n">
        <v>23.74</v>
      </c>
      <c r="P86" t="n">
        <v>35.67</v>
      </c>
      <c r="Q86" t="n">
        <v>33.17</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48.21</v>
      </c>
      <c r="D87" t="n">
        <v>-165.1</v>
      </c>
      <c r="E87" t="n">
        <v>-169.71</v>
      </c>
      <c r="F87" t="n">
        <v>-305.33</v>
      </c>
      <c r="G87" t="n">
        <v>-292.66</v>
      </c>
      <c r="H87" t="n">
        <v>-282.44</v>
      </c>
      <c r="I87" t="n">
        <v>-277.65</v>
      </c>
      <c r="J87" t="n">
        <v>-279.97</v>
      </c>
      <c r="K87" t="n">
        <v>-273.15</v>
      </c>
      <c r="L87" t="n">
        <v>-283.66</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n">
        <v>0.05</v>
      </c>
      <c r="E88" t="n">
        <v>0.06</v>
      </c>
      <c r="F88" t="n">
        <v>-3.74</v>
      </c>
      <c r="G88" t="n">
        <v>1.02</v>
      </c>
      <c r="H88" t="n">
        <v>-1.76</v>
      </c>
      <c r="I88" t="n">
        <v>-0.03</v>
      </c>
      <c r="J88" t="n">
        <v>-0.01</v>
      </c>
      <c r="K88" t="n">
        <v>-0.01</v>
      </c>
      <c r="L88" t="n">
        <v>-0.02</v>
      </c>
      <c r="M88" t="inlineStr">
        <is>
          <t>-</t>
        </is>
      </c>
      <c r="N88" t="n">
        <v>4.77</v>
      </c>
      <c r="O88" t="n">
        <v>0.49</v>
      </c>
      <c r="P88" t="n">
        <v>0.33</v>
      </c>
      <c r="Q88" t="n">
        <v>0.43</v>
      </c>
      <c r="R88" t="inlineStr">
        <is>
          <t>-</t>
        </is>
      </c>
      <c r="S88" t="inlineStr">
        <is>
          <t>-</t>
        </is>
      </c>
      <c r="T88" t="inlineStr">
        <is>
          <t>-</t>
        </is>
      </c>
      <c r="U88" t="inlineStr">
        <is>
          <t>-</t>
        </is>
      </c>
      <c r="V88" t="inlineStr">
        <is>
          <t>-</t>
        </is>
      </c>
    </row>
    <row r="89">
      <c r="A89" s="5" t="inlineStr">
        <is>
          <t>EBIT-Wachstum 1J in %</t>
        </is>
      </c>
      <c r="B89" s="5" t="inlineStr">
        <is>
          <t>EBIT Growth 1Y in %</t>
        </is>
      </c>
      <c r="C89" t="n">
        <v>-366.04</v>
      </c>
      <c r="D89" t="n">
        <v>-35.95</v>
      </c>
      <c r="E89" t="n">
        <v>188.48</v>
      </c>
      <c r="F89" t="n">
        <v>-48.38</v>
      </c>
      <c r="G89" t="n">
        <v>-17.1</v>
      </c>
      <c r="H89" t="n">
        <v>11.89</v>
      </c>
      <c r="I89" t="n">
        <v>-30.83</v>
      </c>
      <c r="J89" t="n">
        <v>-0.55</v>
      </c>
      <c r="K89" t="n">
        <v>81.41</v>
      </c>
      <c r="L89" t="n">
        <v>-212.38</v>
      </c>
      <c r="M89" t="n">
        <v>-308.8</v>
      </c>
      <c r="N89" t="n">
        <v>-57.22</v>
      </c>
      <c r="O89" t="n">
        <v>-0.15</v>
      </c>
      <c r="P89" t="n">
        <v>27.59</v>
      </c>
      <c r="Q89" t="n">
        <v>68.65000000000001</v>
      </c>
      <c r="R89" t="n">
        <v>9.58</v>
      </c>
      <c r="S89" t="n">
        <v>-13.32</v>
      </c>
      <c r="T89" t="n">
        <v>-2.45</v>
      </c>
      <c r="U89" t="n">
        <v>23.4</v>
      </c>
      <c r="V89" t="inlineStr">
        <is>
          <t>-</t>
        </is>
      </c>
    </row>
    <row r="90">
      <c r="A90" s="5" t="inlineStr">
        <is>
          <t>EBIT-Wachstum 3J in %</t>
        </is>
      </c>
      <c r="B90" s="5" t="inlineStr">
        <is>
          <t>EBIT Growth 3Y in %</t>
        </is>
      </c>
      <c r="C90" t="n">
        <v>-71.17</v>
      </c>
      <c r="D90" t="n">
        <v>34.72</v>
      </c>
      <c r="E90" t="n">
        <v>41</v>
      </c>
      <c r="F90" t="n">
        <v>-17.86</v>
      </c>
      <c r="G90" t="n">
        <v>-12.01</v>
      </c>
      <c r="H90" t="n">
        <v>-6.5</v>
      </c>
      <c r="I90" t="n">
        <v>16.68</v>
      </c>
      <c r="J90" t="n">
        <v>-43.84</v>
      </c>
      <c r="K90" t="n">
        <v>-146.59</v>
      </c>
      <c r="L90" t="n">
        <v>-192.8</v>
      </c>
      <c r="M90" t="n">
        <v>-122.06</v>
      </c>
      <c r="N90" t="n">
        <v>-9.93</v>
      </c>
      <c r="O90" t="n">
        <v>32.03</v>
      </c>
      <c r="P90" t="n">
        <v>35.27</v>
      </c>
      <c r="Q90" t="n">
        <v>21.64</v>
      </c>
      <c r="R90" t="n">
        <v>-2.06</v>
      </c>
      <c r="S90" t="n">
        <v>2.54</v>
      </c>
      <c r="T90" t="inlineStr">
        <is>
          <t>-</t>
        </is>
      </c>
      <c r="U90" t="inlineStr">
        <is>
          <t>-</t>
        </is>
      </c>
      <c r="V90" t="inlineStr">
        <is>
          <t>-</t>
        </is>
      </c>
    </row>
    <row r="91">
      <c r="A91" s="5" t="inlineStr">
        <is>
          <t>EBIT-Wachstum 5J in %</t>
        </is>
      </c>
      <c r="B91" s="5" t="inlineStr">
        <is>
          <t>EBIT Growth 5Y in %</t>
        </is>
      </c>
      <c r="C91" t="n">
        <v>-55.8</v>
      </c>
      <c r="D91" t="n">
        <v>19.79</v>
      </c>
      <c r="E91" t="n">
        <v>20.81</v>
      </c>
      <c r="F91" t="n">
        <v>-16.99</v>
      </c>
      <c r="G91" t="n">
        <v>8.960000000000001</v>
      </c>
      <c r="H91" t="n">
        <v>-30.09</v>
      </c>
      <c r="I91" t="n">
        <v>-94.23</v>
      </c>
      <c r="J91" t="n">
        <v>-99.51000000000001</v>
      </c>
      <c r="K91" t="n">
        <v>-99.43000000000001</v>
      </c>
      <c r="L91" t="n">
        <v>-110.19</v>
      </c>
      <c r="M91" t="n">
        <v>-53.99</v>
      </c>
      <c r="N91" t="n">
        <v>9.69</v>
      </c>
      <c r="O91" t="n">
        <v>18.47</v>
      </c>
      <c r="P91" t="n">
        <v>18.01</v>
      </c>
      <c r="Q91" t="n">
        <v>17.17</v>
      </c>
      <c r="R91" t="inlineStr">
        <is>
          <t>-</t>
        </is>
      </c>
      <c r="S91" t="inlineStr">
        <is>
          <t>-</t>
        </is>
      </c>
      <c r="T91" t="inlineStr">
        <is>
          <t>-</t>
        </is>
      </c>
      <c r="U91" t="inlineStr">
        <is>
          <t>-</t>
        </is>
      </c>
      <c r="V91" t="inlineStr">
        <is>
          <t>-</t>
        </is>
      </c>
    </row>
    <row r="92">
      <c r="A92" s="5" t="inlineStr">
        <is>
          <t>EBIT-Wachstum 10J in %</t>
        </is>
      </c>
      <c r="B92" s="5" t="inlineStr">
        <is>
          <t>EBIT Growth 10Y in %</t>
        </is>
      </c>
      <c r="C92" t="n">
        <v>-42.95</v>
      </c>
      <c r="D92" t="n">
        <v>-37.22</v>
      </c>
      <c r="E92" t="n">
        <v>-39.35</v>
      </c>
      <c r="F92" t="n">
        <v>-58.21</v>
      </c>
      <c r="G92" t="n">
        <v>-50.61</v>
      </c>
      <c r="H92" t="n">
        <v>-42.04</v>
      </c>
      <c r="I92" t="n">
        <v>-42.27</v>
      </c>
      <c r="J92" t="n">
        <v>-40.52</v>
      </c>
      <c r="K92" t="n">
        <v>-40.71</v>
      </c>
      <c r="L92" t="n">
        <v>-46.51</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-339.66</v>
      </c>
      <c r="D93" t="n">
        <v>-21.61</v>
      </c>
      <c r="E93" t="n">
        <v>28.95</v>
      </c>
      <c r="F93" t="n">
        <v>23.75</v>
      </c>
      <c r="G93" t="n">
        <v>-41.48</v>
      </c>
      <c r="H93" t="n">
        <v>-5.81</v>
      </c>
      <c r="I93" t="n">
        <v>114.74</v>
      </c>
      <c r="J93" t="n">
        <v>28.95</v>
      </c>
      <c r="K93" t="n">
        <v>-50.29</v>
      </c>
      <c r="L93" t="n">
        <v>26.24</v>
      </c>
      <c r="M93" t="n">
        <v>87.29000000000001</v>
      </c>
      <c r="N93" t="n">
        <v>-44.36</v>
      </c>
      <c r="O93" t="n">
        <v>-22.52</v>
      </c>
      <c r="P93" t="n">
        <v>-6.25</v>
      </c>
      <c r="Q93" t="n">
        <v>22.03</v>
      </c>
      <c r="R93" t="n">
        <v>-34.52</v>
      </c>
      <c r="S93" t="n">
        <v>213.94</v>
      </c>
      <c r="T93" t="n">
        <v>87.58</v>
      </c>
      <c r="U93" t="n">
        <v>-66.59</v>
      </c>
      <c r="V93" t="inlineStr">
        <is>
          <t>-</t>
        </is>
      </c>
    </row>
    <row r="94">
      <c r="A94" s="5" t="inlineStr">
        <is>
          <t>Op.Cashflow Wachstum 3J in %</t>
        </is>
      </c>
      <c r="B94" s="5" t="inlineStr">
        <is>
          <t>Op.Cashflow Wachstum 3Y in %</t>
        </is>
      </c>
      <c r="C94" t="n">
        <v>-110.77</v>
      </c>
      <c r="D94" t="n">
        <v>10.36</v>
      </c>
      <c r="E94" t="n">
        <v>3.74</v>
      </c>
      <c r="F94" t="n">
        <v>-7.85</v>
      </c>
      <c r="G94" t="n">
        <v>22.48</v>
      </c>
      <c r="H94" t="n">
        <v>45.96</v>
      </c>
      <c r="I94" t="n">
        <v>31.13</v>
      </c>
      <c r="J94" t="n">
        <v>1.63</v>
      </c>
      <c r="K94" t="n">
        <v>21.08</v>
      </c>
      <c r="L94" t="n">
        <v>23.06</v>
      </c>
      <c r="M94" t="n">
        <v>6.8</v>
      </c>
      <c r="N94" t="n">
        <v>-24.38</v>
      </c>
      <c r="O94" t="n">
        <v>-2.25</v>
      </c>
      <c r="P94" t="n">
        <v>-6.25</v>
      </c>
      <c r="Q94" t="n">
        <v>67.15000000000001</v>
      </c>
      <c r="R94" t="n">
        <v>89</v>
      </c>
      <c r="S94" t="n">
        <v>78.31</v>
      </c>
      <c r="T94" t="inlineStr">
        <is>
          <t>-</t>
        </is>
      </c>
      <c r="U94" t="inlineStr">
        <is>
          <t>-</t>
        </is>
      </c>
      <c r="V94" t="inlineStr">
        <is>
          <t>-</t>
        </is>
      </c>
    </row>
    <row r="95">
      <c r="A95" s="5" t="inlineStr">
        <is>
          <t>Op.Cashflow Wachstum 5J in %</t>
        </is>
      </c>
      <c r="B95" s="5" t="inlineStr">
        <is>
          <t>Op.Cashflow Wachstum 5Y in %</t>
        </is>
      </c>
      <c r="C95" t="n">
        <v>-70.01000000000001</v>
      </c>
      <c r="D95" t="n">
        <v>-3.24</v>
      </c>
      <c r="E95" t="n">
        <v>24.03</v>
      </c>
      <c r="F95" t="n">
        <v>24.03</v>
      </c>
      <c r="G95" t="n">
        <v>9.220000000000001</v>
      </c>
      <c r="H95" t="n">
        <v>22.77</v>
      </c>
      <c r="I95" t="n">
        <v>41.39</v>
      </c>
      <c r="J95" t="n">
        <v>9.57</v>
      </c>
      <c r="K95" t="n">
        <v>-0.73</v>
      </c>
      <c r="L95" t="n">
        <v>8.08</v>
      </c>
      <c r="M95" t="n">
        <v>7.24</v>
      </c>
      <c r="N95" t="n">
        <v>-17.12</v>
      </c>
      <c r="O95" t="n">
        <v>34.54</v>
      </c>
      <c r="P95" t="n">
        <v>56.56</v>
      </c>
      <c r="Q95" t="n">
        <v>44.49</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-23.62</v>
      </c>
      <c r="D96" t="n">
        <v>19.07</v>
      </c>
      <c r="E96" t="n">
        <v>16.8</v>
      </c>
      <c r="F96" t="n">
        <v>11.65</v>
      </c>
      <c r="G96" t="n">
        <v>8.65</v>
      </c>
      <c r="H96" t="n">
        <v>15</v>
      </c>
      <c r="I96" t="n">
        <v>12.13</v>
      </c>
      <c r="J96" t="n">
        <v>22.05</v>
      </c>
      <c r="K96" t="n">
        <v>27.91</v>
      </c>
      <c r="L96" t="n">
        <v>26.28</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-36.1</v>
      </c>
      <c r="D97" t="n">
        <v>221.5</v>
      </c>
      <c r="E97" t="n">
        <v>178.5</v>
      </c>
      <c r="F97" t="n">
        <v>299.8</v>
      </c>
      <c r="G97" t="n">
        <v>432.4</v>
      </c>
      <c r="H97" t="n">
        <v>405.9</v>
      </c>
      <c r="I97" t="n">
        <v>368.8</v>
      </c>
      <c r="J97" t="n">
        <v>243.1</v>
      </c>
      <c r="K97" t="n">
        <v>425.5</v>
      </c>
      <c r="L97" t="n">
        <v>294.8</v>
      </c>
      <c r="M97" t="n">
        <v>218.1</v>
      </c>
      <c r="N97" t="n">
        <v>265.3</v>
      </c>
      <c r="O97" t="n">
        <v>209</v>
      </c>
      <c r="P97" t="n">
        <v>386.2</v>
      </c>
      <c r="Q97" t="n">
        <v>219.2</v>
      </c>
      <c r="R97" t="n">
        <v>246.7</v>
      </c>
      <c r="S97" t="n">
        <v>137.7</v>
      </c>
      <c r="T97" t="n">
        <v>118.2</v>
      </c>
      <c r="U97" t="n">
        <v>327.8</v>
      </c>
      <c r="V97" t="n">
        <v>319</v>
      </c>
      <c r="W97" t="inlineStr">
        <is>
          <t>-</t>
        </is>
      </c>
    </row>
  </sheetData>
  <pageMargins bottom="1" footer="0.5" header="0.5" left="0.75" right="0.75" top="1"/>
</worksheet>
</file>

<file path=xl/worksheets/sheet41.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1"/>
    <col customWidth="1" max="14" min="14" width="10"/>
    <col customWidth="1" max="15" min="15" width="10"/>
    <col customWidth="1" max="16" min="16" width="10"/>
    <col customWidth="1" max="17" min="17" width="22"/>
    <col customWidth="1" max="18" min="18" width="20"/>
    <col customWidth="1" max="19" min="19" width="10"/>
    <col customWidth="1" max="20" min="20" width="10"/>
    <col customWidth="1" max="21" min="21" width="21"/>
    <col customWidth="1" max="22" min="22" width="20"/>
    <col customWidth="1" max="23" min="23" width="8"/>
  </cols>
  <sheetData>
    <row r="1">
      <c r="A1" s="1" t="inlineStr">
        <is>
          <t xml:space="preserve">LPKF LASER </t>
        </is>
      </c>
      <c r="B1" s="2" t="inlineStr">
        <is>
          <t>WKN: 645000  ISIN: DE0006450000  Symbol:LPK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1976</t>
        </is>
      </c>
      <c r="C4" s="5" t="inlineStr">
        <is>
          <t>Telefon / Phone</t>
        </is>
      </c>
      <c r="D4" s="5" t="inlineStr"/>
      <c r="E4" t="inlineStr">
        <is>
          <t>+49-5131-7095-0</t>
        </is>
      </c>
      <c r="G4" t="inlineStr">
        <is>
          <t>20.02.2020</t>
        </is>
      </c>
      <c r="H4" t="inlineStr">
        <is>
          <t>Preliminary Results</t>
        </is>
      </c>
      <c r="J4" t="inlineStr">
        <is>
          <t>Jörg Bantleon</t>
        </is>
      </c>
      <c r="L4" t="inlineStr">
        <is>
          <t>28,95%</t>
        </is>
      </c>
    </row>
    <row r="5">
      <c r="A5" s="5" t="inlineStr">
        <is>
          <t>Ticker</t>
        </is>
      </c>
      <c r="B5" t="inlineStr">
        <is>
          <t>LPK</t>
        </is>
      </c>
      <c r="C5" s="5" t="inlineStr">
        <is>
          <t>Fax</t>
        </is>
      </c>
      <c r="D5" s="5" t="inlineStr"/>
      <c r="E5" t="inlineStr">
        <is>
          <t>+49-5131-7095-90</t>
        </is>
      </c>
      <c r="G5" t="inlineStr">
        <is>
          <t>24.03.2020</t>
        </is>
      </c>
      <c r="H5" t="inlineStr">
        <is>
          <t>Publication Of Annual Report</t>
        </is>
      </c>
      <c r="J5" t="inlineStr">
        <is>
          <t>Henderson Global Investors/Henderson Group plc</t>
        </is>
      </c>
      <c r="L5" t="inlineStr">
        <is>
          <t>2,72%</t>
        </is>
      </c>
    </row>
    <row r="6">
      <c r="A6" s="5" t="inlineStr">
        <is>
          <t>Gelistet Seit / Listed Since</t>
        </is>
      </c>
      <c r="B6" t="inlineStr">
        <is>
          <t>30.11.1998</t>
        </is>
      </c>
      <c r="C6" s="5" t="inlineStr">
        <is>
          <t>Internet</t>
        </is>
      </c>
      <c r="D6" s="5" t="inlineStr"/>
      <c r="E6" t="inlineStr">
        <is>
          <t>http://www.lpkf.de</t>
        </is>
      </c>
      <c r="G6" t="inlineStr">
        <is>
          <t>25.03.2020</t>
        </is>
      </c>
      <c r="H6" t="inlineStr">
        <is>
          <t>Analyst Conference</t>
        </is>
      </c>
      <c r="J6" t="inlineStr">
        <is>
          <t>Allianz Global Investors Europe GmbH</t>
        </is>
      </c>
      <c r="L6" t="inlineStr">
        <is>
          <t>2,93%</t>
        </is>
      </c>
    </row>
    <row r="7">
      <c r="A7" s="5" t="inlineStr">
        <is>
          <t>Nominalwert / Nominal Value</t>
        </is>
      </c>
      <c r="B7" t="inlineStr">
        <is>
          <t>-</t>
        </is>
      </c>
      <c r="C7" s="5" t="inlineStr">
        <is>
          <t>Inv. Relations Telefon / Phone</t>
        </is>
      </c>
      <c r="D7" s="5" t="inlineStr"/>
      <c r="E7" t="inlineStr">
        <is>
          <t>+49-5131-7095-1382</t>
        </is>
      </c>
      <c r="G7" t="inlineStr">
        <is>
          <t>05.05.2020</t>
        </is>
      </c>
      <c r="H7" t="inlineStr">
        <is>
          <t>Result Q1</t>
        </is>
      </c>
      <c r="J7" t="inlineStr">
        <is>
          <t>Lazard Freres Gestions S.A.S.</t>
        </is>
      </c>
      <c r="L7" t="inlineStr">
        <is>
          <t>5,65%</t>
        </is>
      </c>
    </row>
    <row r="8">
      <c r="A8" s="5" t="inlineStr">
        <is>
          <t>Land / Country</t>
        </is>
      </c>
      <c r="B8" t="inlineStr">
        <is>
          <t>Deutschland</t>
        </is>
      </c>
      <c r="C8" s="5" t="inlineStr">
        <is>
          <t>Kontaktperson / Contact Person</t>
        </is>
      </c>
      <c r="D8" s="5" t="inlineStr"/>
      <c r="E8" t="inlineStr">
        <is>
          <t>Bettina Schäfer</t>
        </is>
      </c>
      <c r="G8" t="inlineStr">
        <is>
          <t>04.06.2020</t>
        </is>
      </c>
      <c r="H8" t="inlineStr">
        <is>
          <t>Annual General Meeting</t>
        </is>
      </c>
      <c r="J8" t="inlineStr">
        <is>
          <t>Rock Point Advisors, LLC</t>
        </is>
      </c>
      <c r="L8" t="inlineStr">
        <is>
          <t>2,99%</t>
        </is>
      </c>
    </row>
    <row r="9">
      <c r="A9" s="5" t="inlineStr">
        <is>
          <t>Währung / Currency</t>
        </is>
      </c>
      <c r="B9" t="inlineStr">
        <is>
          <t>EUR</t>
        </is>
      </c>
      <c r="C9" s="5" t="inlineStr">
        <is>
          <t>05.08.2020</t>
        </is>
      </c>
      <c r="D9" s="5" t="inlineStr">
        <is>
          <t>Score Half Year</t>
        </is>
      </c>
      <c r="J9" t="inlineStr">
        <is>
          <t>Otus Capital Management Limited</t>
        </is>
      </c>
      <c r="L9" t="inlineStr">
        <is>
          <t>2,63%</t>
        </is>
      </c>
    </row>
    <row r="10">
      <c r="A10" s="5" t="inlineStr">
        <is>
          <t>Branche / Industry</t>
        </is>
      </c>
      <c r="B10" t="inlineStr">
        <is>
          <t>Electrotechnology</t>
        </is>
      </c>
      <c r="C10" s="5" t="inlineStr">
        <is>
          <t>29.10.2020</t>
        </is>
      </c>
      <c r="D10" s="5" t="inlineStr">
        <is>
          <t>Q3 Earnings</t>
        </is>
      </c>
      <c r="J10" t="inlineStr">
        <is>
          <t>Wasatch Advisors, Inc.</t>
        </is>
      </c>
      <c r="L10" t="inlineStr">
        <is>
          <t>2,89%</t>
        </is>
      </c>
    </row>
    <row r="11">
      <c r="A11" s="5" t="inlineStr">
        <is>
          <t>Sektor / Sector</t>
        </is>
      </c>
      <c r="B11" t="inlineStr">
        <is>
          <t>Technology</t>
        </is>
      </c>
      <c r="J11" t="inlineStr">
        <is>
          <t>Deutsche Asset &amp; Wealth Management Investment GmbH</t>
        </is>
      </c>
      <c r="L11" t="inlineStr">
        <is>
          <t>2,92%</t>
        </is>
      </c>
    </row>
    <row r="12">
      <c r="A12" s="5" t="inlineStr">
        <is>
          <t>Typ / Genre</t>
        </is>
      </c>
      <c r="B12" t="inlineStr">
        <is>
          <t>Inhaberaktie</t>
        </is>
      </c>
      <c r="J12" t="inlineStr">
        <is>
          <t>Luxunion S.A.</t>
        </is>
      </c>
      <c r="L12" t="inlineStr">
        <is>
          <t>2,88%</t>
        </is>
      </c>
    </row>
    <row r="13">
      <c r="A13" s="5" t="inlineStr">
        <is>
          <t>Adresse / Address</t>
        </is>
      </c>
      <c r="B13" t="inlineStr">
        <is>
          <t>LPKF Laser &amp; Electronics AGOsteriede 7  D-30827 Garbsen</t>
        </is>
      </c>
    </row>
    <row r="14">
      <c r="A14" s="5" t="inlineStr">
        <is>
          <t>Management</t>
        </is>
      </c>
      <c r="B14" t="inlineStr">
        <is>
          <t>Dr. Götz M. Bendele, Christian Witt</t>
        </is>
      </c>
    </row>
    <row r="15">
      <c r="A15" s="5" t="inlineStr">
        <is>
          <t>Aufsichtsrat / Board</t>
        </is>
      </c>
      <c r="B15" t="inlineStr">
        <is>
          <t>Dr. Markus Peters, Dr. Dirk Michael Rothweiler, Prof. Dr. Ludger Overmeyer</t>
        </is>
      </c>
    </row>
    <row r="16">
      <c r="A16" s="5" t="inlineStr">
        <is>
          <t>Beschreibung</t>
        </is>
      </c>
      <c r="B16" t="inlineStr">
        <is>
          <t>LPKF Laser &amp; Electronics AG (die Abkürzung steht für „Leiterplatten-Kopierfräsen“) ist ein deutscher Hersteller von Maschinen und Lasersystemen zur Mikromaterialbearbeitung. Diese kommen in der Elektronikfertigung, der Medizintechnik, der Automobilbranche und im Solarbereich zum Einsatz. Zentrales Element der Systeme ist ein Laserstrahl, der zur Bearbeitung von Oberflächen eingesetzt wird. Kunden verwenden diese Technologie zum einen bei der Entwicklung und Bearbeitung von Leiterplatten. Zum anderen setzen immer mehr Produzenten auf Laseranlagen, die zum Teil herkömmliche Produktionsverfahren ablösen. Copyright 2014 FINANCE BASE AG</t>
        </is>
      </c>
    </row>
    <row r="17">
      <c r="A17" s="5" t="inlineStr">
        <is>
          <t>Profile</t>
        </is>
      </c>
      <c r="B17" t="inlineStr">
        <is>
          <t>LPKF Laser &amp; Electronics AG (the acronym stands for "PCB copy milling") is a German manufacturer of machines and laser systems for micro material processing. These come in electronics fabrication, medical technology, the automotive industry and in the solar field is used. The central element of the systems is a laser beam, which is used for machining surfaces. Customers use this technology on the one hand in the development and processing of PCBs. On the other hand, more and more producers of laser systems, replace the conventional part production.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140</v>
      </c>
      <c r="D20" t="n">
        <v>120</v>
      </c>
      <c r="E20" t="n">
        <v>102.1</v>
      </c>
      <c r="F20" t="n">
        <v>91</v>
      </c>
      <c r="G20" t="n">
        <v>87.3</v>
      </c>
      <c r="H20" t="n">
        <v>119.7</v>
      </c>
      <c r="I20" t="n">
        <v>129.7</v>
      </c>
      <c r="J20" t="n">
        <v>115.1</v>
      </c>
      <c r="K20" t="n">
        <v>91.09999999999999</v>
      </c>
      <c r="L20" t="n">
        <v>81.2</v>
      </c>
      <c r="M20" t="n">
        <v>50.7</v>
      </c>
      <c r="N20" t="n">
        <v>45.4</v>
      </c>
      <c r="O20" t="n">
        <v>42.2</v>
      </c>
      <c r="P20" t="n">
        <v>39.8</v>
      </c>
      <c r="Q20" t="n">
        <v>34.9</v>
      </c>
      <c r="R20" t="n">
        <v>25.2</v>
      </c>
      <c r="S20" t="n">
        <v>22.7</v>
      </c>
      <c r="T20" t="n">
        <v>25.3</v>
      </c>
      <c r="U20" t="n">
        <v>23</v>
      </c>
      <c r="V20" t="n">
        <v>28</v>
      </c>
      <c r="W20" t="inlineStr">
        <is>
          <t>-</t>
        </is>
      </c>
    </row>
    <row r="21">
      <c r="A21" s="5" t="inlineStr">
        <is>
          <t>Operatives Ergebnis (EBIT)</t>
        </is>
      </c>
      <c r="B21" s="5" t="inlineStr">
        <is>
          <t>EBIT Earning Before Interest &amp; Tax</t>
        </is>
      </c>
      <c r="C21" t="n">
        <v>19.2</v>
      </c>
      <c r="D21" t="n">
        <v>6.8</v>
      </c>
      <c r="E21" t="n">
        <v>4</v>
      </c>
      <c r="F21" t="n">
        <v>-6.8</v>
      </c>
      <c r="G21" t="n">
        <v>-3.7</v>
      </c>
      <c r="H21" t="n">
        <v>12.7</v>
      </c>
      <c r="I21" t="n">
        <v>23.2</v>
      </c>
      <c r="J21" t="n">
        <v>20.4</v>
      </c>
      <c r="K21" t="n">
        <v>15.2</v>
      </c>
      <c r="L21" t="n">
        <v>17.3</v>
      </c>
      <c r="M21" t="n">
        <v>7</v>
      </c>
      <c r="N21" t="n">
        <v>3.1</v>
      </c>
      <c r="O21" t="n">
        <v>6</v>
      </c>
      <c r="P21" t="n">
        <v>6.4</v>
      </c>
      <c r="Q21" t="n">
        <v>6</v>
      </c>
      <c r="R21" t="n">
        <v>1.8</v>
      </c>
      <c r="S21" t="n">
        <v>1.3</v>
      </c>
      <c r="T21" t="n">
        <v>1.4</v>
      </c>
      <c r="U21" t="n">
        <v>2</v>
      </c>
      <c r="V21" t="n">
        <v>6.3</v>
      </c>
      <c r="W21" t="inlineStr">
        <is>
          <t>-</t>
        </is>
      </c>
    </row>
    <row r="22">
      <c r="A22" s="5" t="inlineStr">
        <is>
          <t>Finanzergebnis</t>
        </is>
      </c>
      <c r="B22" s="5" t="inlineStr">
        <is>
          <t>Financial Result</t>
        </is>
      </c>
      <c r="C22" t="n">
        <v>-0.4</v>
      </c>
      <c r="D22" t="n">
        <v>-0.8</v>
      </c>
      <c r="E22" t="n">
        <v>-1</v>
      </c>
      <c r="F22" t="n">
        <v>-0.8</v>
      </c>
      <c r="G22" t="n">
        <v>-0.7</v>
      </c>
      <c r="H22" t="n">
        <v>-0.8</v>
      </c>
      <c r="I22" t="n">
        <v>-0.7</v>
      </c>
      <c r="J22" t="n">
        <v>-0.8</v>
      </c>
      <c r="K22" t="n">
        <v>-0.4</v>
      </c>
      <c r="L22" t="n">
        <v>0.2</v>
      </c>
      <c r="M22" t="n">
        <v>-0.2</v>
      </c>
      <c r="N22" t="n">
        <v>-0.2</v>
      </c>
      <c r="O22" t="n">
        <v>-0.1</v>
      </c>
      <c r="P22" t="n">
        <v>0.2</v>
      </c>
      <c r="Q22" t="inlineStr">
        <is>
          <t>-</t>
        </is>
      </c>
      <c r="R22" t="n">
        <v>-0.1</v>
      </c>
      <c r="S22" t="n">
        <v>-0.1</v>
      </c>
      <c r="T22" t="n">
        <v>-0.1</v>
      </c>
      <c r="U22" t="n">
        <v>-0.2</v>
      </c>
      <c r="V22" t="n">
        <v>-0.1</v>
      </c>
      <c r="W22" t="inlineStr">
        <is>
          <t>-</t>
        </is>
      </c>
    </row>
    <row r="23">
      <c r="A23" s="5" t="inlineStr">
        <is>
          <t>Ergebnis vor Steuer (EBT)</t>
        </is>
      </c>
      <c r="B23" s="5" t="inlineStr">
        <is>
          <t>EBT Earning Before Tax</t>
        </is>
      </c>
      <c r="C23" t="n">
        <v>18.8</v>
      </c>
      <c r="D23" t="n">
        <v>6</v>
      </c>
      <c r="E23" t="n">
        <v>3</v>
      </c>
      <c r="F23" t="n">
        <v>-7.6</v>
      </c>
      <c r="G23" t="n">
        <v>-4.4</v>
      </c>
      <c r="H23" t="n">
        <v>11.9</v>
      </c>
      <c r="I23" t="n">
        <v>22.5</v>
      </c>
      <c r="J23" t="n">
        <v>19.6</v>
      </c>
      <c r="K23" t="n">
        <v>14.8</v>
      </c>
      <c r="L23" t="n">
        <v>17.5</v>
      </c>
      <c r="M23" t="n">
        <v>6.8</v>
      </c>
      <c r="N23" t="n">
        <v>2.9</v>
      </c>
      <c r="O23" t="n">
        <v>5.9</v>
      </c>
      <c r="P23" t="n">
        <v>6.6</v>
      </c>
      <c r="Q23" t="n">
        <v>6</v>
      </c>
      <c r="R23" t="n">
        <v>1.7</v>
      </c>
      <c r="S23" t="n">
        <v>1.2</v>
      </c>
      <c r="T23" t="n">
        <v>1.3</v>
      </c>
      <c r="U23" t="n">
        <v>1.8</v>
      </c>
      <c r="V23" t="n">
        <v>6.2</v>
      </c>
      <c r="W23" t="inlineStr">
        <is>
          <t>-</t>
        </is>
      </c>
    </row>
    <row r="24">
      <c r="A24" s="5" t="inlineStr">
        <is>
          <t>Steuern auf Einkommen und Ertrag</t>
        </is>
      </c>
      <c r="B24" s="5" t="inlineStr">
        <is>
          <t>Taxes on income and earnings</t>
        </is>
      </c>
      <c r="C24" t="n">
        <v>5.6</v>
      </c>
      <c r="D24" t="n">
        <v>-2.1</v>
      </c>
      <c r="E24" t="n">
        <v>1.9</v>
      </c>
      <c r="F24" t="n">
        <v>1.2</v>
      </c>
      <c r="G24" t="n">
        <v>-0.9</v>
      </c>
      <c r="H24" t="n">
        <v>3.4</v>
      </c>
      <c r="I24" t="n">
        <v>6.8</v>
      </c>
      <c r="J24" t="n">
        <v>5.2</v>
      </c>
      <c r="K24" t="n">
        <v>4.4</v>
      </c>
      <c r="L24" t="n">
        <v>4.9</v>
      </c>
      <c r="M24" t="n">
        <v>2.1</v>
      </c>
      <c r="N24" t="n">
        <v>0.6</v>
      </c>
      <c r="O24" t="n">
        <v>1.7</v>
      </c>
      <c r="P24" t="n">
        <v>2.1</v>
      </c>
      <c r="Q24" t="n">
        <v>2.3</v>
      </c>
      <c r="R24" t="n">
        <v>0.6</v>
      </c>
      <c r="S24" t="n">
        <v>0.4</v>
      </c>
      <c r="T24" t="n">
        <v>0.6</v>
      </c>
      <c r="U24" t="n">
        <v>0.6</v>
      </c>
      <c r="V24" t="n">
        <v>2.8</v>
      </c>
      <c r="W24" t="inlineStr">
        <is>
          <t>-</t>
        </is>
      </c>
    </row>
    <row r="25">
      <c r="A25" s="5" t="inlineStr">
        <is>
          <t>Ergebnis nach Steuer</t>
        </is>
      </c>
      <c r="B25" s="5" t="inlineStr">
        <is>
          <t>Earnings after tax</t>
        </is>
      </c>
      <c r="C25" t="n">
        <v>13.1</v>
      </c>
      <c r="D25" t="n">
        <v>8</v>
      </c>
      <c r="E25" t="n">
        <v>1.2</v>
      </c>
      <c r="F25" t="n">
        <v>-8.800000000000001</v>
      </c>
      <c r="G25" t="n">
        <v>-3.5</v>
      </c>
      <c r="H25" t="n">
        <v>8.5</v>
      </c>
      <c r="I25" t="n">
        <v>15.7</v>
      </c>
      <c r="J25" t="n">
        <v>14.3</v>
      </c>
      <c r="K25" t="n">
        <v>10.4</v>
      </c>
      <c r="L25" t="n">
        <v>12.5</v>
      </c>
      <c r="M25" t="n">
        <v>4.7</v>
      </c>
      <c r="N25" t="n">
        <v>2.3</v>
      </c>
      <c r="O25" t="n">
        <v>4.2</v>
      </c>
      <c r="P25" t="n">
        <v>4.5</v>
      </c>
      <c r="Q25" t="n">
        <v>3.7</v>
      </c>
      <c r="R25" t="n">
        <v>1.2</v>
      </c>
      <c r="S25" t="n">
        <v>0.8</v>
      </c>
      <c r="T25" t="n">
        <v>0.7</v>
      </c>
      <c r="U25" t="n">
        <v>1.2</v>
      </c>
      <c r="V25" t="n">
        <v>3.4</v>
      </c>
      <c r="W25" t="inlineStr">
        <is>
          <t>-</t>
        </is>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n">
        <v>-0.7</v>
      </c>
      <c r="J26" t="n">
        <v>-0.8</v>
      </c>
      <c r="K26" t="n">
        <v>-0.4</v>
      </c>
      <c r="L26" t="n">
        <v>-0.4</v>
      </c>
      <c r="M26" t="n">
        <v>-0.1</v>
      </c>
      <c r="N26" t="n">
        <v>-0.5</v>
      </c>
      <c r="O26" t="n">
        <v>-0.3</v>
      </c>
      <c r="P26" t="n">
        <v>-0.5</v>
      </c>
      <c r="Q26" t="n">
        <v>-0.7</v>
      </c>
      <c r="R26" t="n">
        <v>-0.2</v>
      </c>
      <c r="S26" t="inlineStr">
        <is>
          <t>-</t>
        </is>
      </c>
      <c r="T26" t="n">
        <v>-0.1</v>
      </c>
      <c r="U26" t="n">
        <v>-0.4</v>
      </c>
      <c r="V26" t="n">
        <v>-0.2</v>
      </c>
      <c r="W26" t="inlineStr">
        <is>
          <t>-</t>
        </is>
      </c>
    </row>
    <row r="27">
      <c r="A27" s="5" t="inlineStr">
        <is>
          <t>Jahresüberschuss/-fehlbetrag</t>
        </is>
      </c>
      <c r="B27" s="5" t="inlineStr">
        <is>
          <t>Net Profit</t>
        </is>
      </c>
      <c r="C27" t="n">
        <v>13.1</v>
      </c>
      <c r="D27" t="n">
        <v>8</v>
      </c>
      <c r="E27" t="n">
        <v>1.2</v>
      </c>
      <c r="F27" t="n">
        <v>-8.800000000000001</v>
      </c>
      <c r="G27" t="n">
        <v>-3.5</v>
      </c>
      <c r="H27" t="n">
        <v>8.5</v>
      </c>
      <c r="I27" t="n">
        <v>15.1</v>
      </c>
      <c r="J27" t="n">
        <v>13.5</v>
      </c>
      <c r="K27" t="n">
        <v>9.9</v>
      </c>
      <c r="L27" t="n">
        <v>12.1</v>
      </c>
      <c r="M27" t="n">
        <v>4.7</v>
      </c>
      <c r="N27" t="n">
        <v>1.8</v>
      </c>
      <c r="O27" t="n">
        <v>3.9</v>
      </c>
      <c r="P27" t="n">
        <v>4.5</v>
      </c>
      <c r="Q27" t="n">
        <v>3</v>
      </c>
      <c r="R27" t="n">
        <v>0.9</v>
      </c>
      <c r="S27" t="n">
        <v>0.8</v>
      </c>
      <c r="T27" t="n">
        <v>0.6</v>
      </c>
      <c r="U27" t="n">
        <v>0.8</v>
      </c>
      <c r="V27" t="n">
        <v>3.2</v>
      </c>
      <c r="W27" t="inlineStr">
        <is>
          <t>-</t>
        </is>
      </c>
    </row>
    <row r="28">
      <c r="A28" s="5" t="inlineStr">
        <is>
          <t>Summe Umlaufvermögen</t>
        </is>
      </c>
      <c r="B28" s="5" t="inlineStr">
        <is>
          <t>Current Assets</t>
        </is>
      </c>
      <c r="C28" t="n">
        <v>63.9</v>
      </c>
      <c r="D28" t="n">
        <v>64</v>
      </c>
      <c r="E28" t="n">
        <v>52.7</v>
      </c>
      <c r="F28" t="n">
        <v>50.5</v>
      </c>
      <c r="G28" t="n">
        <v>51.2</v>
      </c>
      <c r="H28" t="n">
        <v>67.90000000000001</v>
      </c>
      <c r="I28" t="n">
        <v>60</v>
      </c>
      <c r="J28" t="n">
        <v>61.8</v>
      </c>
      <c r="K28" t="n">
        <v>54.9</v>
      </c>
      <c r="L28" t="n">
        <v>48.6</v>
      </c>
      <c r="M28" t="n">
        <v>38.1</v>
      </c>
      <c r="N28" t="n">
        <v>32.7</v>
      </c>
      <c r="O28" t="n">
        <v>30.3</v>
      </c>
      <c r="P28" t="n">
        <v>28.6</v>
      </c>
      <c r="Q28" t="n">
        <v>28.9</v>
      </c>
      <c r="R28" t="n">
        <v>22.5</v>
      </c>
      <c r="S28" t="n">
        <v>21.5</v>
      </c>
      <c r="T28" t="n">
        <v>21.7</v>
      </c>
      <c r="U28" t="n">
        <v>21.1</v>
      </c>
      <c r="V28" t="n">
        <v>19.3</v>
      </c>
      <c r="W28" t="inlineStr">
        <is>
          <t>-</t>
        </is>
      </c>
    </row>
    <row r="29">
      <c r="A29" s="5" t="inlineStr">
        <is>
          <t>Summe Anlagevermögen</t>
        </is>
      </c>
      <c r="B29" s="5" t="inlineStr">
        <is>
          <t>Fixed Assets</t>
        </is>
      </c>
      <c r="C29" t="n">
        <v>60.9</v>
      </c>
      <c r="D29" t="n">
        <v>59.7</v>
      </c>
      <c r="E29" t="n">
        <v>62.2</v>
      </c>
      <c r="F29" t="n">
        <v>63.4</v>
      </c>
      <c r="G29" t="n">
        <v>64.7</v>
      </c>
      <c r="H29" t="n">
        <v>57.7</v>
      </c>
      <c r="I29" t="n">
        <v>51.1</v>
      </c>
      <c r="J29" t="n">
        <v>37.8</v>
      </c>
      <c r="K29" t="n">
        <v>33.1</v>
      </c>
      <c r="L29" t="n">
        <v>23.3</v>
      </c>
      <c r="M29" t="n">
        <v>18.9</v>
      </c>
      <c r="N29" t="n">
        <v>18.6</v>
      </c>
      <c r="O29" t="n">
        <v>18.2</v>
      </c>
      <c r="P29" t="n">
        <v>15.1</v>
      </c>
      <c r="Q29" t="n">
        <v>9.300000000000001</v>
      </c>
      <c r="R29" t="n">
        <v>8.699999999999999</v>
      </c>
      <c r="S29" t="n">
        <v>9.199999999999999</v>
      </c>
      <c r="T29" t="n">
        <v>10.7</v>
      </c>
      <c r="U29" t="n">
        <v>11.7</v>
      </c>
      <c r="V29" t="n">
        <v>12.6</v>
      </c>
      <c r="W29" t="inlineStr">
        <is>
          <t>-</t>
        </is>
      </c>
    </row>
    <row r="30">
      <c r="A30" s="5" t="inlineStr">
        <is>
          <t>Summe Aktiva</t>
        </is>
      </c>
      <c r="B30" s="5" t="inlineStr">
        <is>
          <t>Total Assets</t>
        </is>
      </c>
      <c r="C30" t="n">
        <v>128</v>
      </c>
      <c r="D30" t="n">
        <v>128.8</v>
      </c>
      <c r="E30" t="n">
        <v>116.6</v>
      </c>
      <c r="F30" t="n">
        <v>116.4</v>
      </c>
      <c r="G30" t="n">
        <v>118.8</v>
      </c>
      <c r="H30" t="n">
        <v>128.2</v>
      </c>
      <c r="I30" t="n">
        <v>113.2</v>
      </c>
      <c r="J30" t="n">
        <v>101.5</v>
      </c>
      <c r="K30" t="n">
        <v>89.59999999999999</v>
      </c>
      <c r="L30" t="n">
        <v>73.09999999999999</v>
      </c>
      <c r="M30" t="n">
        <v>57.6</v>
      </c>
      <c r="N30" t="n">
        <v>51.8</v>
      </c>
      <c r="O30" t="n">
        <v>49</v>
      </c>
      <c r="P30" t="n">
        <v>44.2</v>
      </c>
      <c r="Q30" t="n">
        <v>38.6</v>
      </c>
      <c r="R30" t="n">
        <v>32.6</v>
      </c>
      <c r="S30" t="n">
        <v>32</v>
      </c>
      <c r="T30" t="n">
        <v>33.3</v>
      </c>
      <c r="U30" t="n">
        <v>33.5</v>
      </c>
      <c r="V30" t="n">
        <v>32.4</v>
      </c>
      <c r="W30" t="inlineStr">
        <is>
          <t>-</t>
        </is>
      </c>
    </row>
    <row r="31">
      <c r="A31" s="5" t="inlineStr">
        <is>
          <t>Summe kurzfristiges Fremdkapital</t>
        </is>
      </c>
      <c r="B31" s="5" t="inlineStr">
        <is>
          <t>Short-Term Debt</t>
        </is>
      </c>
      <c r="C31" t="n">
        <v>28.2</v>
      </c>
      <c r="D31" t="n">
        <v>32.6</v>
      </c>
      <c r="E31" t="n">
        <v>40.8</v>
      </c>
      <c r="F31" t="n">
        <v>38.5</v>
      </c>
      <c r="G31" t="n">
        <v>28.2</v>
      </c>
      <c r="H31" t="n">
        <v>40.4</v>
      </c>
      <c r="I31" t="n">
        <v>29</v>
      </c>
      <c r="J31" t="n">
        <v>31.7</v>
      </c>
      <c r="K31" t="n">
        <v>26</v>
      </c>
      <c r="L31" t="n">
        <v>17.7</v>
      </c>
      <c r="M31" t="n">
        <v>12.7</v>
      </c>
      <c r="N31" t="n">
        <v>10.9</v>
      </c>
      <c r="O31" t="n">
        <v>9.4</v>
      </c>
      <c r="P31" t="n">
        <v>8</v>
      </c>
      <c r="Q31" t="n">
        <v>7</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8.9</v>
      </c>
      <c r="D32" t="n">
        <v>18.5</v>
      </c>
      <c r="E32" t="n">
        <v>21.6</v>
      </c>
      <c r="F32" t="n">
        <v>24.1</v>
      </c>
      <c r="G32" t="n">
        <v>27.1</v>
      </c>
      <c r="H32" t="n">
        <v>19.3</v>
      </c>
      <c r="I32" t="n">
        <v>20.2</v>
      </c>
      <c r="J32" t="n">
        <v>10.8</v>
      </c>
      <c r="K32" t="n">
        <v>13.8</v>
      </c>
      <c r="L32" t="n">
        <v>4</v>
      </c>
      <c r="M32" t="n">
        <v>4.7</v>
      </c>
      <c r="N32" t="n">
        <v>5.6</v>
      </c>
      <c r="O32" t="n">
        <v>5.6</v>
      </c>
      <c r="P32" t="n">
        <v>4.5</v>
      </c>
      <c r="Q32" t="n">
        <v>3</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37.2</v>
      </c>
      <c r="D33" t="n">
        <v>51.1</v>
      </c>
      <c r="E33" t="n">
        <v>62.4</v>
      </c>
      <c r="F33" t="n">
        <v>62.6</v>
      </c>
      <c r="G33" t="n">
        <v>55.3</v>
      </c>
      <c r="H33" t="n">
        <v>59.7</v>
      </c>
      <c r="I33" t="n">
        <v>49.2</v>
      </c>
      <c r="J33" t="n">
        <v>42.5</v>
      </c>
      <c r="K33" t="n">
        <v>39.8</v>
      </c>
      <c r="L33" t="n">
        <v>21.7</v>
      </c>
      <c r="M33" t="n">
        <v>17.4</v>
      </c>
      <c r="N33" t="n">
        <v>16.6</v>
      </c>
      <c r="O33" t="n">
        <v>15</v>
      </c>
      <c r="P33" t="n">
        <v>12.5</v>
      </c>
      <c r="Q33" t="n">
        <v>10</v>
      </c>
      <c r="R33" t="n">
        <v>7.8</v>
      </c>
      <c r="S33" t="n">
        <v>7.7</v>
      </c>
      <c r="T33" t="n">
        <v>8.9</v>
      </c>
      <c r="U33" t="n">
        <v>9.1</v>
      </c>
      <c r="V33" t="n">
        <v>9.699999999999999</v>
      </c>
      <c r="W33" t="inlineStr">
        <is>
          <t>-</t>
        </is>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n">
        <v>2</v>
      </c>
      <c r="K34" t="n">
        <v>2</v>
      </c>
      <c r="L34" t="n">
        <v>3.4</v>
      </c>
      <c r="M34" t="n">
        <v>3.5</v>
      </c>
      <c r="N34" t="n">
        <v>3.3</v>
      </c>
      <c r="O34" t="n">
        <v>2.6</v>
      </c>
      <c r="P34" t="n">
        <v>2.6</v>
      </c>
      <c r="Q34" t="n">
        <v>2.2</v>
      </c>
      <c r="R34" t="n">
        <v>1.9</v>
      </c>
      <c r="S34" t="n">
        <v>1.6</v>
      </c>
      <c r="T34" t="n">
        <v>1.7</v>
      </c>
      <c r="U34" t="n">
        <v>1.7</v>
      </c>
      <c r="V34" t="n">
        <v>1.3</v>
      </c>
      <c r="W34" t="inlineStr">
        <is>
          <t>-</t>
        </is>
      </c>
    </row>
    <row r="35">
      <c r="A35" s="5" t="inlineStr">
        <is>
          <t>Summe Eigenkapital</t>
        </is>
      </c>
      <c r="B35" s="5" t="inlineStr">
        <is>
          <t>Equity</t>
        </is>
      </c>
      <c r="C35" t="n">
        <v>90.8</v>
      </c>
      <c r="D35" t="n">
        <v>77.7</v>
      </c>
      <c r="E35" t="n">
        <v>54.2</v>
      </c>
      <c r="F35" t="n">
        <v>54.3</v>
      </c>
      <c r="G35" t="n">
        <v>63.5</v>
      </c>
      <c r="H35" t="n">
        <v>68.59999999999999</v>
      </c>
      <c r="I35" t="n">
        <v>64.09999999999999</v>
      </c>
      <c r="J35" t="n">
        <v>57</v>
      </c>
      <c r="K35" t="n">
        <v>47.8</v>
      </c>
      <c r="L35" t="n">
        <v>48</v>
      </c>
      <c r="M35" t="n">
        <v>36.7</v>
      </c>
      <c r="N35" t="n">
        <v>31.9</v>
      </c>
      <c r="O35" t="n">
        <v>31.3</v>
      </c>
      <c r="P35" t="n">
        <v>29.1</v>
      </c>
      <c r="Q35" t="n">
        <v>26.4</v>
      </c>
      <c r="R35" t="n">
        <v>22.9</v>
      </c>
      <c r="S35" t="n">
        <v>22.7</v>
      </c>
      <c r="T35" t="n">
        <v>22.7</v>
      </c>
      <c r="U35" t="n">
        <v>22.7</v>
      </c>
      <c r="V35" t="n">
        <v>21.4</v>
      </c>
      <c r="W35" t="inlineStr">
        <is>
          <t>-</t>
        </is>
      </c>
    </row>
    <row r="36">
      <c r="A36" s="5" t="inlineStr">
        <is>
          <t>Summe Passiva</t>
        </is>
      </c>
      <c r="B36" s="5" t="inlineStr">
        <is>
          <t>Liabilities &amp; Shareholder Equity</t>
        </is>
      </c>
      <c r="C36" t="n">
        <v>128</v>
      </c>
      <c r="D36" t="n">
        <v>128.8</v>
      </c>
      <c r="E36" t="n">
        <v>116.6</v>
      </c>
      <c r="F36" t="n">
        <v>116.4</v>
      </c>
      <c r="G36" t="n">
        <v>118.8</v>
      </c>
      <c r="H36" t="n">
        <v>128.2</v>
      </c>
      <c r="I36" t="n">
        <v>113.2</v>
      </c>
      <c r="J36" t="n">
        <v>101.5</v>
      </c>
      <c r="K36" t="n">
        <v>89.59999999999999</v>
      </c>
      <c r="L36" t="n">
        <v>73.09999999999999</v>
      </c>
      <c r="M36" t="n">
        <v>57.6</v>
      </c>
      <c r="N36" t="n">
        <v>51.8</v>
      </c>
      <c r="O36" t="n">
        <v>49</v>
      </c>
      <c r="P36" t="n">
        <v>44.2</v>
      </c>
      <c r="Q36" t="n">
        <v>38.6</v>
      </c>
      <c r="R36" t="n">
        <v>32.6</v>
      </c>
      <c r="S36" t="n">
        <v>32</v>
      </c>
      <c r="T36" t="n">
        <v>33.3</v>
      </c>
      <c r="U36" t="n">
        <v>33.5</v>
      </c>
      <c r="V36" t="n">
        <v>32.4</v>
      </c>
      <c r="W36" t="inlineStr">
        <is>
          <t>-</t>
        </is>
      </c>
    </row>
    <row r="37">
      <c r="A37" s="5" t="inlineStr">
        <is>
          <t>Mio.Aktien im Umlauf</t>
        </is>
      </c>
      <c r="B37" s="5" t="inlineStr">
        <is>
          <t>Million shares outstanding</t>
        </is>
      </c>
      <c r="C37" t="n">
        <v>24.5</v>
      </c>
      <c r="D37" t="n">
        <v>24.5</v>
      </c>
      <c r="E37" t="n">
        <v>22.27</v>
      </c>
      <c r="F37" t="n">
        <v>22.27</v>
      </c>
      <c r="G37" t="n">
        <v>22.27</v>
      </c>
      <c r="H37" t="n">
        <v>22.27</v>
      </c>
      <c r="I37" t="n">
        <v>22.27</v>
      </c>
      <c r="J37" t="n">
        <v>22.27</v>
      </c>
      <c r="K37" t="n">
        <v>22.2</v>
      </c>
      <c r="L37" t="n">
        <v>22</v>
      </c>
      <c r="M37" t="n">
        <v>21.8</v>
      </c>
      <c r="N37" t="n">
        <v>21.6</v>
      </c>
      <c r="O37" t="n">
        <v>21.6</v>
      </c>
      <c r="P37" t="n">
        <v>21.6</v>
      </c>
      <c r="Q37" t="n">
        <v>21.6</v>
      </c>
      <c r="R37" t="n">
        <v>21.2</v>
      </c>
      <c r="S37" t="n">
        <v>21.2</v>
      </c>
      <c r="T37" t="n">
        <v>21.2</v>
      </c>
      <c r="U37" t="n">
        <v>21.2</v>
      </c>
      <c r="V37" t="n">
        <v>21</v>
      </c>
      <c r="W37" t="n">
        <v>21</v>
      </c>
    </row>
    <row r="38">
      <c r="A38" s="5" t="inlineStr">
        <is>
          <t>Gezeichnetes Kapital (in Mio.)</t>
        </is>
      </c>
      <c r="B38" s="5" t="inlineStr">
        <is>
          <t>Subscribed Capital in M</t>
        </is>
      </c>
      <c r="C38" t="n">
        <v>24.5</v>
      </c>
      <c r="D38" t="n">
        <v>24.5</v>
      </c>
      <c r="E38" t="n">
        <v>22.27</v>
      </c>
      <c r="F38" t="n">
        <v>22.27</v>
      </c>
      <c r="G38" t="n">
        <v>22.27</v>
      </c>
      <c r="H38" t="n">
        <v>22.27</v>
      </c>
      <c r="I38" t="n">
        <v>22.27</v>
      </c>
      <c r="J38" t="n">
        <v>22.27</v>
      </c>
      <c r="K38" t="n">
        <v>22.2</v>
      </c>
      <c r="L38" t="n">
        <v>22</v>
      </c>
      <c r="M38" t="n">
        <v>21.8</v>
      </c>
      <c r="N38" t="n">
        <v>21.6</v>
      </c>
      <c r="O38" t="n">
        <v>21.6</v>
      </c>
      <c r="P38" t="n">
        <v>21.6</v>
      </c>
      <c r="Q38" t="n">
        <v>21.6</v>
      </c>
      <c r="R38" t="n">
        <v>21.2</v>
      </c>
      <c r="S38" t="n">
        <v>21.2</v>
      </c>
      <c r="T38" t="n">
        <v>21.2</v>
      </c>
      <c r="U38" t="n">
        <v>21.2</v>
      </c>
      <c r="V38" t="n">
        <v>21</v>
      </c>
      <c r="W38" t="n">
        <v>21</v>
      </c>
    </row>
    <row r="39">
      <c r="A39" s="5" t="inlineStr">
        <is>
          <t>Ergebnis je Aktie (brutto)</t>
        </is>
      </c>
      <c r="B39" s="5" t="inlineStr">
        <is>
          <t>Earnings per share</t>
        </is>
      </c>
      <c r="C39" t="n">
        <v>0.77</v>
      </c>
      <c r="D39" t="n">
        <v>0.24</v>
      </c>
      <c r="E39" t="n">
        <v>0.13</v>
      </c>
      <c r="F39" t="n">
        <v>-0.34</v>
      </c>
      <c r="G39" t="n">
        <v>-0.2</v>
      </c>
      <c r="H39" t="n">
        <v>0.53</v>
      </c>
      <c r="I39" t="n">
        <v>1.01</v>
      </c>
      <c r="J39" t="n">
        <v>0.88</v>
      </c>
      <c r="K39" t="n">
        <v>0.67</v>
      </c>
      <c r="L39" t="n">
        <v>0.8</v>
      </c>
      <c r="M39" t="n">
        <v>0.31</v>
      </c>
      <c r="N39" t="n">
        <v>0.13</v>
      </c>
      <c r="O39" t="n">
        <v>0.27</v>
      </c>
      <c r="P39" t="n">
        <v>0.31</v>
      </c>
      <c r="Q39" t="n">
        <v>0.28</v>
      </c>
      <c r="R39" t="n">
        <v>0.08</v>
      </c>
      <c r="S39" t="n">
        <v>0.06</v>
      </c>
      <c r="T39" t="n">
        <v>0.06</v>
      </c>
      <c r="U39" t="n">
        <v>0.08</v>
      </c>
      <c r="V39" t="n">
        <v>0.3</v>
      </c>
      <c r="W39" t="inlineStr">
        <is>
          <t>-</t>
        </is>
      </c>
    </row>
    <row r="40">
      <c r="A40" s="5" t="inlineStr">
        <is>
          <t>Ergebnis je Aktie (unverwässert)</t>
        </is>
      </c>
      <c r="B40" s="5" t="inlineStr">
        <is>
          <t>Basic Earnings per share</t>
        </is>
      </c>
      <c r="C40" t="n">
        <v>0.54</v>
      </c>
      <c r="D40" t="n">
        <v>0.33</v>
      </c>
      <c r="E40" t="n">
        <v>0.05</v>
      </c>
      <c r="F40" t="n">
        <v>-0.4</v>
      </c>
      <c r="G40" t="n">
        <v>-0.16</v>
      </c>
      <c r="H40" t="n">
        <v>0.38</v>
      </c>
      <c r="I40" t="n">
        <v>0.68</v>
      </c>
      <c r="J40" t="n">
        <v>0.61</v>
      </c>
      <c r="K40" t="n">
        <v>0.45</v>
      </c>
      <c r="L40" t="n">
        <v>0.5600000000000001</v>
      </c>
      <c r="M40" t="n">
        <v>0.22</v>
      </c>
      <c r="N40" t="n">
        <v>0.09</v>
      </c>
      <c r="O40" t="n">
        <v>0.18</v>
      </c>
      <c r="P40" t="n">
        <v>0.19</v>
      </c>
      <c r="Q40" t="n">
        <v>0.14</v>
      </c>
      <c r="R40" t="n">
        <v>0.05</v>
      </c>
      <c r="S40" t="n">
        <v>0.04</v>
      </c>
      <c r="T40" t="n">
        <v>0.03</v>
      </c>
      <c r="U40" t="n">
        <v>0.04</v>
      </c>
      <c r="V40" t="n">
        <v>0.15</v>
      </c>
      <c r="W40" t="inlineStr">
        <is>
          <t>-</t>
        </is>
      </c>
    </row>
    <row r="41">
      <c r="A41" s="5" t="inlineStr">
        <is>
          <t>Ergebnis je Aktie (verwässert)</t>
        </is>
      </c>
      <c r="B41" s="5" t="inlineStr">
        <is>
          <t>Diluted Earnings per share</t>
        </is>
      </c>
      <c r="C41" t="n">
        <v>0.54</v>
      </c>
      <c r="D41" t="n">
        <v>0.33</v>
      </c>
      <c r="E41" t="n">
        <v>0.05</v>
      </c>
      <c r="F41" t="n">
        <v>-0.4</v>
      </c>
      <c r="G41" t="n">
        <v>-0.16</v>
      </c>
      <c r="H41" t="n">
        <v>0.38</v>
      </c>
      <c r="I41" t="n">
        <v>0.68</v>
      </c>
      <c r="J41" t="n">
        <v>0.61</v>
      </c>
      <c r="K41" t="n">
        <v>0.45</v>
      </c>
      <c r="L41" t="n">
        <v>0.55</v>
      </c>
      <c r="M41" t="n">
        <v>0.22</v>
      </c>
      <c r="N41" t="n">
        <v>0.08500000000000001</v>
      </c>
      <c r="O41" t="n">
        <v>0.18</v>
      </c>
      <c r="P41" t="n">
        <v>0.19</v>
      </c>
      <c r="Q41" t="n">
        <v>0.14</v>
      </c>
      <c r="R41" t="n">
        <v>0.045</v>
      </c>
      <c r="S41" t="n">
        <v>0.035</v>
      </c>
      <c r="T41" t="n">
        <v>0.03</v>
      </c>
      <c r="U41" t="n">
        <v>0.04</v>
      </c>
      <c r="V41" t="n">
        <v>0.15</v>
      </c>
      <c r="W41" t="inlineStr">
        <is>
          <t>-</t>
        </is>
      </c>
    </row>
    <row r="42">
      <c r="A42" s="5" t="inlineStr">
        <is>
          <t>Dividende je Aktie</t>
        </is>
      </c>
      <c r="B42" s="5" t="inlineStr">
        <is>
          <t>Dividend per share</t>
        </is>
      </c>
      <c r="C42" t="n">
        <v>0.1</v>
      </c>
      <c r="D42" t="inlineStr">
        <is>
          <t>-</t>
        </is>
      </c>
      <c r="E42" t="inlineStr">
        <is>
          <t>-</t>
        </is>
      </c>
      <c r="F42" t="inlineStr">
        <is>
          <t>-</t>
        </is>
      </c>
      <c r="G42" t="inlineStr">
        <is>
          <t>-</t>
        </is>
      </c>
      <c r="H42" t="n">
        <v>0.12</v>
      </c>
      <c r="I42" t="n">
        <v>0.25</v>
      </c>
      <c r="J42" t="n">
        <v>0.25</v>
      </c>
      <c r="K42" t="n">
        <v>0.2</v>
      </c>
      <c r="L42" t="n">
        <v>0.2</v>
      </c>
      <c r="M42" t="n">
        <v>0.1</v>
      </c>
      <c r="N42" t="inlineStr">
        <is>
          <t>-</t>
        </is>
      </c>
      <c r="O42" t="n">
        <v>0.06</v>
      </c>
      <c r="P42" t="n">
        <v>0.06</v>
      </c>
      <c r="Q42" t="n">
        <v>0.05</v>
      </c>
      <c r="R42" t="n">
        <v>0.02</v>
      </c>
      <c r="S42" t="n">
        <v>0.015</v>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n">
        <v>2.67</v>
      </c>
      <c r="I43" t="n">
        <v>5.57</v>
      </c>
      <c r="J43" t="n">
        <v>4.44</v>
      </c>
      <c r="K43" t="n">
        <v>4.4</v>
      </c>
      <c r="L43" t="n">
        <v>4.4</v>
      </c>
      <c r="M43" t="n">
        <v>2.2</v>
      </c>
      <c r="N43" t="inlineStr">
        <is>
          <t>-</t>
        </is>
      </c>
      <c r="O43" t="n">
        <v>1.3</v>
      </c>
      <c r="P43" t="n">
        <v>1.3</v>
      </c>
      <c r="Q43" t="n">
        <v>1</v>
      </c>
      <c r="R43" t="n">
        <v>0.4</v>
      </c>
      <c r="S43" t="n">
        <v>0.3</v>
      </c>
      <c r="T43" t="inlineStr">
        <is>
          <t>-</t>
        </is>
      </c>
      <c r="U43" t="inlineStr">
        <is>
          <t>-</t>
        </is>
      </c>
      <c r="V43" t="inlineStr">
        <is>
          <t>-</t>
        </is>
      </c>
      <c r="W43" t="inlineStr">
        <is>
          <t>-</t>
        </is>
      </c>
    </row>
    <row r="44">
      <c r="A44" s="5" t="inlineStr">
        <is>
          <t>Umsatz</t>
        </is>
      </c>
      <c r="B44" s="5" t="inlineStr">
        <is>
          <t>Revenue</t>
        </is>
      </c>
      <c r="C44" t="n">
        <v>5.71</v>
      </c>
      <c r="D44" t="n">
        <v>4.9</v>
      </c>
      <c r="E44" t="n">
        <v>4.58</v>
      </c>
      <c r="F44" t="n">
        <v>4.09</v>
      </c>
      <c r="G44" t="n">
        <v>3.92</v>
      </c>
      <c r="H44" t="n">
        <v>5.37</v>
      </c>
      <c r="I44" t="n">
        <v>5.82</v>
      </c>
      <c r="J44" t="n">
        <v>5.17</v>
      </c>
      <c r="K44" t="n">
        <v>4.1</v>
      </c>
      <c r="L44" t="n">
        <v>3.69</v>
      </c>
      <c r="M44" t="n">
        <v>2.33</v>
      </c>
      <c r="N44" t="n">
        <v>2.1</v>
      </c>
      <c r="O44" t="n">
        <v>1.95</v>
      </c>
      <c r="P44" t="n">
        <v>1.84</v>
      </c>
      <c r="Q44" t="n">
        <v>1.62</v>
      </c>
      <c r="R44" t="n">
        <v>1.19</v>
      </c>
      <c r="S44" t="n">
        <v>1.07</v>
      </c>
      <c r="T44" t="n">
        <v>1.19</v>
      </c>
      <c r="U44" t="n">
        <v>1.08</v>
      </c>
      <c r="V44" t="n">
        <v>1.33</v>
      </c>
      <c r="W44" t="inlineStr">
        <is>
          <t>-</t>
        </is>
      </c>
    </row>
    <row r="45">
      <c r="A45" s="5" t="inlineStr">
        <is>
          <t>Buchwert je Aktie</t>
        </is>
      </c>
      <c r="B45" s="5" t="inlineStr">
        <is>
          <t>Book value per share</t>
        </is>
      </c>
      <c r="C45" t="n">
        <v>3.71</v>
      </c>
      <c r="D45" t="n">
        <v>3.17</v>
      </c>
      <c r="E45" t="n">
        <v>2.43</v>
      </c>
      <c r="F45" t="n">
        <v>2.44</v>
      </c>
      <c r="G45" t="n">
        <v>2.85</v>
      </c>
      <c r="H45" t="n">
        <v>3.08</v>
      </c>
      <c r="I45" t="n">
        <v>2.88</v>
      </c>
      <c r="J45" t="n">
        <v>2.56</v>
      </c>
      <c r="K45" t="n">
        <v>2.15</v>
      </c>
      <c r="L45" t="n">
        <v>2.18</v>
      </c>
      <c r="M45" t="n">
        <v>1.68</v>
      </c>
      <c r="N45" t="n">
        <v>1.48</v>
      </c>
      <c r="O45" t="n">
        <v>1.45</v>
      </c>
      <c r="P45" t="n">
        <v>1.35</v>
      </c>
      <c r="Q45" t="n">
        <v>1.22</v>
      </c>
      <c r="R45" t="n">
        <v>1.08</v>
      </c>
      <c r="S45" t="n">
        <v>1.07</v>
      </c>
      <c r="T45" t="n">
        <v>1.07</v>
      </c>
      <c r="U45" t="n">
        <v>1.07</v>
      </c>
      <c r="V45" t="n">
        <v>1.02</v>
      </c>
      <c r="W45" t="inlineStr">
        <is>
          <t>-</t>
        </is>
      </c>
    </row>
    <row r="46">
      <c r="A46" s="5" t="inlineStr">
        <is>
          <t>Cashflow je Aktie</t>
        </is>
      </c>
      <c r="B46" s="5" t="inlineStr">
        <is>
          <t>Cashflow per share</t>
        </is>
      </c>
      <c r="C46" t="n">
        <v>1.96</v>
      </c>
      <c r="D46" t="n">
        <v>0.47</v>
      </c>
      <c r="E46" t="n">
        <v>0.43</v>
      </c>
      <c r="F46" t="n">
        <v>0.26</v>
      </c>
      <c r="G46" t="n">
        <v>0.45</v>
      </c>
      <c r="H46" t="n">
        <v>0.08</v>
      </c>
      <c r="I46" t="n">
        <v>1.54</v>
      </c>
      <c r="J46" t="n">
        <v>0.77</v>
      </c>
      <c r="K46" t="n">
        <v>0.15</v>
      </c>
      <c r="L46" t="n">
        <v>0.61</v>
      </c>
      <c r="M46" t="n">
        <v>0.52</v>
      </c>
      <c r="N46" t="n">
        <v>0.3</v>
      </c>
      <c r="O46" t="n">
        <v>0.13</v>
      </c>
      <c r="P46" t="n">
        <v>0.18</v>
      </c>
      <c r="Q46" t="n">
        <v>0.16</v>
      </c>
      <c r="R46" t="n">
        <v>0.15</v>
      </c>
      <c r="S46" t="n">
        <v>0.08</v>
      </c>
      <c r="T46" t="n">
        <v>0.28</v>
      </c>
      <c r="U46" t="n">
        <v>-0.03</v>
      </c>
      <c r="V46" t="n">
        <v>0.08</v>
      </c>
      <c r="W46" t="inlineStr">
        <is>
          <t>-</t>
        </is>
      </c>
    </row>
    <row r="47">
      <c r="A47" s="5" t="inlineStr">
        <is>
          <t>Bilanzsumme je Aktie</t>
        </is>
      </c>
      <c r="B47" s="5" t="inlineStr">
        <is>
          <t>Total assets per share</t>
        </is>
      </c>
      <c r="C47" t="n">
        <v>5.23</v>
      </c>
      <c r="D47" t="n">
        <v>5.26</v>
      </c>
      <c r="E47" t="n">
        <v>5.24</v>
      </c>
      <c r="F47" t="n">
        <v>5.23</v>
      </c>
      <c r="G47" t="n">
        <v>5.33</v>
      </c>
      <c r="H47" t="n">
        <v>5.76</v>
      </c>
      <c r="I47" t="n">
        <v>5.08</v>
      </c>
      <c r="J47" t="n">
        <v>4.56</v>
      </c>
      <c r="K47" t="n">
        <v>4.04</v>
      </c>
      <c r="L47" t="n">
        <v>3.32</v>
      </c>
      <c r="M47" t="n">
        <v>2.64</v>
      </c>
      <c r="N47" t="n">
        <v>2.4</v>
      </c>
      <c r="O47" t="n">
        <v>2.27</v>
      </c>
      <c r="P47" t="n">
        <v>2.05</v>
      </c>
      <c r="Q47" t="n">
        <v>1.79</v>
      </c>
      <c r="R47" t="n">
        <v>1.54</v>
      </c>
      <c r="S47" t="n">
        <v>1.51</v>
      </c>
      <c r="T47" t="n">
        <v>1.57</v>
      </c>
      <c r="U47" t="n">
        <v>1.58</v>
      </c>
      <c r="V47" t="n">
        <v>1.54</v>
      </c>
      <c r="W47" t="inlineStr">
        <is>
          <t>-</t>
        </is>
      </c>
    </row>
    <row r="48">
      <c r="A48" s="5" t="inlineStr">
        <is>
          <t>Personal am Ende des Jahres</t>
        </is>
      </c>
      <c r="B48" s="5" t="inlineStr">
        <is>
          <t>Staff at the end of year</t>
        </is>
      </c>
      <c r="C48" t="n">
        <v>682</v>
      </c>
      <c r="D48" t="n">
        <v>655</v>
      </c>
      <c r="E48" t="n">
        <v>683</v>
      </c>
      <c r="F48" t="n">
        <v>700</v>
      </c>
      <c r="G48" t="n">
        <v>778</v>
      </c>
      <c r="H48" t="n">
        <v>795</v>
      </c>
      <c r="I48" t="n">
        <v>752</v>
      </c>
      <c r="J48" t="n">
        <v>690</v>
      </c>
      <c r="K48" t="n">
        <v>602</v>
      </c>
      <c r="L48" t="n">
        <v>466</v>
      </c>
      <c r="M48" t="n">
        <v>384</v>
      </c>
      <c r="N48" t="n">
        <v>374</v>
      </c>
      <c r="O48" t="n">
        <v>339</v>
      </c>
      <c r="P48" t="n">
        <v>292</v>
      </c>
      <c r="Q48" t="n">
        <v>248</v>
      </c>
      <c r="R48" t="n">
        <v>223</v>
      </c>
      <c r="S48" t="n">
        <v>200</v>
      </c>
      <c r="T48" t="n">
        <v>219</v>
      </c>
      <c r="U48" t="n">
        <v>210</v>
      </c>
      <c r="V48" t="n">
        <v>186</v>
      </c>
      <c r="W48" t="inlineStr">
        <is>
          <t>-</t>
        </is>
      </c>
    </row>
    <row r="49">
      <c r="A49" s="5" t="inlineStr">
        <is>
          <t>Personalaufwand in Mio. EUR</t>
        </is>
      </c>
      <c r="B49" s="5" t="inlineStr">
        <is>
          <t>Personnel expenses in M</t>
        </is>
      </c>
      <c r="C49" t="n">
        <v>44.7</v>
      </c>
      <c r="D49" t="n">
        <v>44.3</v>
      </c>
      <c r="E49" t="n">
        <v>41.9</v>
      </c>
      <c r="F49" t="n">
        <v>43.9</v>
      </c>
      <c r="G49" t="n">
        <v>43.7</v>
      </c>
      <c r="H49" t="n">
        <v>43.4</v>
      </c>
      <c r="I49" t="n">
        <v>40.5</v>
      </c>
      <c r="J49" t="n">
        <v>35.1</v>
      </c>
      <c r="K49" t="n">
        <v>29.5</v>
      </c>
      <c r="L49" t="n">
        <v>23.5</v>
      </c>
      <c r="M49" t="n">
        <v>17.9</v>
      </c>
      <c r="N49" t="n">
        <v>17</v>
      </c>
      <c r="O49" t="n">
        <v>15.5</v>
      </c>
      <c r="P49" t="n">
        <v>13.7</v>
      </c>
      <c r="Q49" t="n">
        <v>12.2</v>
      </c>
      <c r="R49" t="n">
        <v>9.800000000000001</v>
      </c>
      <c r="S49" t="n">
        <v>9.6</v>
      </c>
      <c r="T49" t="n">
        <v>10.3</v>
      </c>
      <c r="U49" t="n">
        <v>9.1</v>
      </c>
      <c r="V49" t="n">
        <v>8</v>
      </c>
      <c r="W49" t="inlineStr">
        <is>
          <t>-</t>
        </is>
      </c>
    </row>
    <row r="50">
      <c r="A50" s="5" t="inlineStr">
        <is>
          <t>Aufwand je Mitarbeiter in EUR</t>
        </is>
      </c>
      <c r="B50" s="5" t="inlineStr">
        <is>
          <t>Effort per employee</t>
        </is>
      </c>
      <c r="C50" t="n">
        <v>65543</v>
      </c>
      <c r="D50" t="n">
        <v>67634</v>
      </c>
      <c r="E50" t="n">
        <v>61347</v>
      </c>
      <c r="F50" t="n">
        <v>62714</v>
      </c>
      <c r="G50" t="n">
        <v>56170</v>
      </c>
      <c r="H50" t="n">
        <v>54591</v>
      </c>
      <c r="I50" t="n">
        <v>53856</v>
      </c>
      <c r="J50" t="n">
        <v>50870</v>
      </c>
      <c r="K50" t="n">
        <v>49003</v>
      </c>
      <c r="L50" t="n">
        <v>50429</v>
      </c>
      <c r="M50" t="n">
        <v>46615</v>
      </c>
      <c r="N50" t="n">
        <v>45455</v>
      </c>
      <c r="O50" t="n">
        <v>45723</v>
      </c>
      <c r="P50" t="n">
        <v>46918</v>
      </c>
      <c r="Q50" t="n">
        <v>49194</v>
      </c>
      <c r="R50" t="n">
        <v>43946</v>
      </c>
      <c r="S50" t="n">
        <v>48000</v>
      </c>
      <c r="T50" t="n">
        <v>47032</v>
      </c>
      <c r="U50" t="n">
        <v>43333</v>
      </c>
      <c r="V50" t="n">
        <v>43011</v>
      </c>
      <c r="W50" t="inlineStr">
        <is>
          <t>-</t>
        </is>
      </c>
    </row>
    <row r="51">
      <c r="A51" s="5" t="inlineStr">
        <is>
          <t>Umsatz je Aktie</t>
        </is>
      </c>
      <c r="B51" s="5" t="inlineStr">
        <is>
          <t>Revenue per share</t>
        </is>
      </c>
      <c r="C51" t="n">
        <v>205328</v>
      </c>
      <c r="D51" t="n">
        <v>183145</v>
      </c>
      <c r="E51" t="n">
        <v>149439</v>
      </c>
      <c r="F51" t="n">
        <v>130177</v>
      </c>
      <c r="G51" t="n">
        <v>112153</v>
      </c>
      <c r="H51" t="n">
        <v>150628</v>
      </c>
      <c r="I51" t="n">
        <v>172424</v>
      </c>
      <c r="J51" t="n">
        <v>166786</v>
      </c>
      <c r="K51" t="n">
        <v>151350</v>
      </c>
      <c r="L51" t="n">
        <v>174202</v>
      </c>
      <c r="M51" t="n">
        <v>132031</v>
      </c>
      <c r="N51" t="n">
        <v>128074</v>
      </c>
      <c r="O51" t="n">
        <v>136283</v>
      </c>
      <c r="P51" t="n">
        <v>146575</v>
      </c>
      <c r="Q51" t="n">
        <v>152822</v>
      </c>
      <c r="R51" t="n">
        <v>124663</v>
      </c>
      <c r="S51" t="n">
        <v>113500</v>
      </c>
      <c r="T51" t="n">
        <v>124200</v>
      </c>
      <c r="U51" t="n">
        <v>129523</v>
      </c>
      <c r="V51" t="n">
        <v>171505</v>
      </c>
      <c r="W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19208</v>
      </c>
      <c r="D53" t="n">
        <v>12214</v>
      </c>
      <c r="E53" t="n">
        <v>1757</v>
      </c>
      <c r="F53" t="n">
        <v>-12571</v>
      </c>
      <c r="G53" t="n">
        <v>-4499</v>
      </c>
      <c r="H53" t="n">
        <v>10692</v>
      </c>
      <c r="I53" t="n">
        <v>20080</v>
      </c>
      <c r="J53" t="n">
        <v>19565</v>
      </c>
      <c r="K53" t="n">
        <v>16445</v>
      </c>
      <c r="L53" t="n">
        <v>25966</v>
      </c>
      <c r="M53" t="n">
        <v>12240</v>
      </c>
      <c r="N53" t="n">
        <v>4813</v>
      </c>
      <c r="O53" t="n">
        <v>11504</v>
      </c>
      <c r="P53" t="n">
        <v>15411</v>
      </c>
      <c r="Q53" t="n">
        <v>12097</v>
      </c>
      <c r="R53" t="n">
        <v>4036</v>
      </c>
      <c r="S53" t="n">
        <v>4000</v>
      </c>
      <c r="T53" t="n">
        <v>2740</v>
      </c>
      <c r="U53" t="n">
        <v>3810</v>
      </c>
      <c r="V53" t="n">
        <v>17204</v>
      </c>
      <c r="W53" t="inlineStr">
        <is>
          <t>-</t>
        </is>
      </c>
    </row>
    <row r="54">
      <c r="A54" s="5" t="inlineStr">
        <is>
          <t>KGV (Kurs/Gewinn)</t>
        </is>
      </c>
      <c r="B54" s="5" t="inlineStr">
        <is>
          <t>PE (price/earnings)</t>
        </is>
      </c>
      <c r="C54" t="n">
        <v>29.3</v>
      </c>
      <c r="D54" t="n">
        <v>16.7</v>
      </c>
      <c r="E54" t="n">
        <v>186.8</v>
      </c>
      <c r="F54" t="inlineStr">
        <is>
          <t>-</t>
        </is>
      </c>
      <c r="G54" t="inlineStr">
        <is>
          <t>-</t>
        </is>
      </c>
      <c r="H54" t="n">
        <v>28.5</v>
      </c>
      <c r="I54" t="n">
        <v>27.3</v>
      </c>
      <c r="J54" t="n">
        <v>12.9</v>
      </c>
      <c r="K54" t="n">
        <v>10.6</v>
      </c>
      <c r="L54" t="n">
        <v>10.9</v>
      </c>
      <c r="M54" t="n">
        <v>11.3</v>
      </c>
      <c r="N54" t="n">
        <v>11.1</v>
      </c>
      <c r="O54" t="n">
        <v>13.9</v>
      </c>
      <c r="P54" t="n">
        <v>13.7</v>
      </c>
      <c r="Q54" t="n">
        <v>22</v>
      </c>
      <c r="R54" t="n">
        <v>30</v>
      </c>
      <c r="S54" t="n">
        <v>65.5</v>
      </c>
      <c r="T54" t="n">
        <v>53.3</v>
      </c>
      <c r="U54" t="n">
        <v>101.3</v>
      </c>
      <c r="V54" t="n">
        <v>98.2</v>
      </c>
      <c r="W54" t="inlineStr">
        <is>
          <t>-</t>
        </is>
      </c>
    </row>
    <row r="55">
      <c r="A55" s="5" t="inlineStr">
        <is>
          <t>KUV (Kurs/Umsatz)</t>
        </is>
      </c>
      <c r="B55" s="5" t="inlineStr">
        <is>
          <t>PS (price/sales)</t>
        </is>
      </c>
      <c r="C55" t="n">
        <v>2.76</v>
      </c>
      <c r="D55" t="n">
        <v>1.13</v>
      </c>
      <c r="E55" t="n">
        <v>2.04</v>
      </c>
      <c r="F55" t="n">
        <v>1.7</v>
      </c>
      <c r="G55" t="n">
        <v>1.84</v>
      </c>
      <c r="H55" t="n">
        <v>2.01</v>
      </c>
      <c r="I55" t="n">
        <v>3.19</v>
      </c>
      <c r="J55" t="n">
        <v>1.52</v>
      </c>
      <c r="K55" t="n">
        <v>1.16</v>
      </c>
      <c r="L55" t="n">
        <v>1.65</v>
      </c>
      <c r="M55" t="n">
        <v>1.07</v>
      </c>
      <c r="N55" t="n">
        <v>0.48</v>
      </c>
      <c r="O55" t="n">
        <v>1.28</v>
      </c>
      <c r="P55" t="n">
        <v>1.41</v>
      </c>
      <c r="Q55" t="n">
        <v>1.91</v>
      </c>
      <c r="R55" t="n">
        <v>1.26</v>
      </c>
      <c r="S55" t="n">
        <v>2.45</v>
      </c>
      <c r="T55" t="n">
        <v>1.34</v>
      </c>
      <c r="U55" t="n">
        <v>3.73</v>
      </c>
      <c r="V55" t="n">
        <v>11.05</v>
      </c>
      <c r="W55" t="inlineStr">
        <is>
          <t>-</t>
        </is>
      </c>
    </row>
    <row r="56">
      <c r="A56" s="5" t="inlineStr">
        <is>
          <t>KBV (Kurs/Buchwert)</t>
        </is>
      </c>
      <c r="B56" s="5" t="inlineStr">
        <is>
          <t>PB (price/book value)</t>
        </is>
      </c>
      <c r="C56" t="n">
        <v>4.26</v>
      </c>
      <c r="D56" t="n">
        <v>1.74</v>
      </c>
      <c r="E56" t="n">
        <v>3.84</v>
      </c>
      <c r="F56" t="n">
        <v>2.85</v>
      </c>
      <c r="G56" t="n">
        <v>2.53</v>
      </c>
      <c r="H56" t="n">
        <v>3.52</v>
      </c>
      <c r="I56" t="n">
        <v>6.46</v>
      </c>
      <c r="J56" t="n">
        <v>3.08</v>
      </c>
      <c r="K56" t="n">
        <v>2.21</v>
      </c>
      <c r="L56" t="n">
        <v>2.79</v>
      </c>
      <c r="M56" t="n">
        <v>1.48</v>
      </c>
      <c r="N56" t="n">
        <v>0.68</v>
      </c>
      <c r="O56" t="n">
        <v>1.73</v>
      </c>
      <c r="P56" t="n">
        <v>1.93</v>
      </c>
      <c r="Q56" t="n">
        <v>2.52</v>
      </c>
      <c r="R56" t="n">
        <v>1.39</v>
      </c>
      <c r="S56" t="n">
        <v>2.45</v>
      </c>
      <c r="T56" t="n">
        <v>1.49</v>
      </c>
      <c r="U56" t="n">
        <v>3.78</v>
      </c>
      <c r="V56" t="n">
        <v>14.45</v>
      </c>
      <c r="W56" t="inlineStr">
        <is>
          <t>-</t>
        </is>
      </c>
    </row>
    <row r="57">
      <c r="A57" s="5" t="inlineStr">
        <is>
          <t>KCV (Kurs/Cashflow)</t>
        </is>
      </c>
      <c r="B57" s="5" t="inlineStr">
        <is>
          <t>PC (price/cashflow)</t>
        </is>
      </c>
      <c r="C57" t="n">
        <v>8.06</v>
      </c>
      <c r="D57" t="n">
        <v>11.76</v>
      </c>
      <c r="E57" t="n">
        <v>21.67</v>
      </c>
      <c r="F57" t="n">
        <v>27.15</v>
      </c>
      <c r="G57" t="n">
        <v>15.88</v>
      </c>
      <c r="H57" t="n">
        <v>133.99</v>
      </c>
      <c r="I57" t="n">
        <v>12.1</v>
      </c>
      <c r="J57" t="n">
        <v>10.26</v>
      </c>
      <c r="K57" t="n">
        <v>31.96</v>
      </c>
      <c r="L57" t="n">
        <v>9.91</v>
      </c>
      <c r="M57" t="n">
        <v>4.76</v>
      </c>
      <c r="N57" t="n">
        <v>3.38</v>
      </c>
      <c r="O57" t="n">
        <v>20</v>
      </c>
      <c r="P57" t="n">
        <v>14.78</v>
      </c>
      <c r="Q57" t="n">
        <v>19.57</v>
      </c>
      <c r="R57" t="n">
        <v>9.94</v>
      </c>
      <c r="S57" t="n">
        <v>34.72</v>
      </c>
      <c r="T57" t="n">
        <v>5.65</v>
      </c>
      <c r="U57" t="n">
        <v>-143.1</v>
      </c>
      <c r="V57" t="n">
        <v>193.33</v>
      </c>
      <c r="W57" t="inlineStr">
        <is>
          <t>-</t>
        </is>
      </c>
    </row>
    <row r="58">
      <c r="A58" s="5" t="inlineStr">
        <is>
          <t>Dividendenrendite in %</t>
        </is>
      </c>
      <c r="B58" s="5" t="inlineStr">
        <is>
          <t>Dividend Yield in %</t>
        </is>
      </c>
      <c r="C58" t="n">
        <v>0.63</v>
      </c>
      <c r="D58" t="inlineStr">
        <is>
          <t>-</t>
        </is>
      </c>
      <c r="E58" t="inlineStr">
        <is>
          <t>-</t>
        </is>
      </c>
      <c r="F58" t="inlineStr">
        <is>
          <t>-</t>
        </is>
      </c>
      <c r="G58" t="inlineStr">
        <is>
          <t>-</t>
        </is>
      </c>
      <c r="H58" t="n">
        <v>1.11</v>
      </c>
      <c r="I58" t="n">
        <v>1.35</v>
      </c>
      <c r="J58" t="n">
        <v>3.17</v>
      </c>
      <c r="K58" t="n">
        <v>4.21</v>
      </c>
      <c r="L58" t="n">
        <v>3.29</v>
      </c>
      <c r="M58" t="n">
        <v>4.02</v>
      </c>
      <c r="N58" t="inlineStr">
        <is>
          <t>-</t>
        </is>
      </c>
      <c r="O58" t="n">
        <v>2.4</v>
      </c>
      <c r="P58" t="n">
        <v>2.31</v>
      </c>
      <c r="Q58" t="n">
        <v>1.62</v>
      </c>
      <c r="R58" t="n">
        <v>1.33</v>
      </c>
      <c r="S58" t="n">
        <v>0.57</v>
      </c>
      <c r="T58" t="inlineStr">
        <is>
          <t>-</t>
        </is>
      </c>
      <c r="U58" t="inlineStr">
        <is>
          <t>-</t>
        </is>
      </c>
      <c r="V58" t="inlineStr">
        <is>
          <t>-</t>
        </is>
      </c>
      <c r="W58" t="inlineStr">
        <is>
          <t>-</t>
        </is>
      </c>
    </row>
    <row r="59">
      <c r="A59" s="5" t="inlineStr">
        <is>
          <t>Gewinnrendite in %</t>
        </is>
      </c>
      <c r="B59" s="5" t="inlineStr">
        <is>
          <t>Return on profit in %</t>
        </is>
      </c>
      <c r="C59" t="n">
        <v>3.4</v>
      </c>
      <c r="D59" t="n">
        <v>6</v>
      </c>
      <c r="E59" t="n">
        <v>0.5</v>
      </c>
      <c r="F59" t="n">
        <v>-5.8</v>
      </c>
      <c r="G59" t="n">
        <v>-2.2</v>
      </c>
      <c r="H59" t="n">
        <v>3.5</v>
      </c>
      <c r="I59" t="n">
        <v>3.7</v>
      </c>
      <c r="J59" t="n">
        <v>7.7</v>
      </c>
      <c r="K59" t="n">
        <v>9.5</v>
      </c>
      <c r="L59" t="n">
        <v>9.199999999999999</v>
      </c>
      <c r="M59" t="n">
        <v>8.800000000000001</v>
      </c>
      <c r="N59" t="n">
        <v>9</v>
      </c>
      <c r="O59" t="n">
        <v>7.2</v>
      </c>
      <c r="P59" t="n">
        <v>7.3</v>
      </c>
      <c r="Q59" t="n">
        <v>4.5</v>
      </c>
      <c r="R59" t="n">
        <v>3.3</v>
      </c>
      <c r="S59" t="n">
        <v>1.5</v>
      </c>
      <c r="T59" t="n">
        <v>1.9</v>
      </c>
      <c r="U59" t="n">
        <v>1</v>
      </c>
      <c r="V59" t="n">
        <v>1</v>
      </c>
      <c r="W59" t="inlineStr">
        <is>
          <t>-</t>
        </is>
      </c>
    </row>
    <row r="60">
      <c r="A60" s="5" t="inlineStr">
        <is>
          <t>Eigenkapitalrendite in %</t>
        </is>
      </c>
      <c r="B60" s="5" t="inlineStr">
        <is>
          <t>Return on Equity in %</t>
        </is>
      </c>
      <c r="C60" t="n">
        <v>14.43</v>
      </c>
      <c r="D60" t="n">
        <v>10.3</v>
      </c>
      <c r="E60" t="n">
        <v>2.21</v>
      </c>
      <c r="F60" t="n">
        <v>-16.21</v>
      </c>
      <c r="G60" t="n">
        <v>-5.51</v>
      </c>
      <c r="H60" t="n">
        <v>12.39</v>
      </c>
      <c r="I60" t="n">
        <v>23.56</v>
      </c>
      <c r="J60" t="n">
        <v>23.68</v>
      </c>
      <c r="K60" t="n">
        <v>20.71</v>
      </c>
      <c r="L60" t="n">
        <v>25.21</v>
      </c>
      <c r="M60" t="n">
        <v>12.81</v>
      </c>
      <c r="N60" t="n">
        <v>5.64</v>
      </c>
      <c r="O60" t="n">
        <v>12.46</v>
      </c>
      <c r="P60" t="n">
        <v>15.46</v>
      </c>
      <c r="Q60" t="n">
        <v>11.36</v>
      </c>
      <c r="R60" t="n">
        <v>3.93</v>
      </c>
      <c r="S60" t="n">
        <v>3.52</v>
      </c>
      <c r="T60" t="n">
        <v>2.64</v>
      </c>
      <c r="U60" t="n">
        <v>3.52</v>
      </c>
      <c r="V60" t="n">
        <v>14.95</v>
      </c>
      <c r="W60" t="inlineStr">
        <is>
          <t>-</t>
        </is>
      </c>
    </row>
    <row r="61">
      <c r="A61" s="5" t="inlineStr">
        <is>
          <t>Umsatzrendite in %</t>
        </is>
      </c>
      <c r="B61" s="5" t="inlineStr">
        <is>
          <t>Return on sales in %</t>
        </is>
      </c>
      <c r="C61" t="n">
        <v>9.359999999999999</v>
      </c>
      <c r="D61" t="n">
        <v>6.67</v>
      </c>
      <c r="E61" t="n">
        <v>1.18</v>
      </c>
      <c r="F61" t="n">
        <v>-9.67</v>
      </c>
      <c r="G61" t="n">
        <v>-4.01</v>
      </c>
      <c r="H61" t="n">
        <v>7.1</v>
      </c>
      <c r="I61" t="n">
        <v>11.64</v>
      </c>
      <c r="J61" t="n">
        <v>11.73</v>
      </c>
      <c r="K61" t="n">
        <v>10.87</v>
      </c>
      <c r="L61" t="n">
        <v>14.9</v>
      </c>
      <c r="M61" t="n">
        <v>9.27</v>
      </c>
      <c r="N61" t="n">
        <v>3.96</v>
      </c>
      <c r="O61" t="n">
        <v>9.24</v>
      </c>
      <c r="P61" t="n">
        <v>11.31</v>
      </c>
      <c r="Q61" t="n">
        <v>8.6</v>
      </c>
      <c r="R61" t="n">
        <v>3.57</v>
      </c>
      <c r="S61" t="n">
        <v>3.52</v>
      </c>
      <c r="T61" t="n">
        <v>2.37</v>
      </c>
      <c r="U61" t="n">
        <v>3.48</v>
      </c>
      <c r="V61" t="n">
        <v>11.43</v>
      </c>
      <c r="W61" t="inlineStr">
        <is>
          <t>-</t>
        </is>
      </c>
    </row>
    <row r="62">
      <c r="A62" s="5" t="inlineStr">
        <is>
          <t>Gesamtkapitalrendite in %</t>
        </is>
      </c>
      <c r="B62" s="5" t="inlineStr">
        <is>
          <t>Total Return on Investment in %</t>
        </is>
      </c>
      <c r="C62" t="n">
        <v>10.63</v>
      </c>
      <c r="D62" t="n">
        <v>6.91</v>
      </c>
      <c r="E62" t="n">
        <v>1.8</v>
      </c>
      <c r="F62" t="n">
        <v>-6.87</v>
      </c>
      <c r="G62" t="n">
        <v>-2.36</v>
      </c>
      <c r="H62" t="n">
        <v>7.25</v>
      </c>
      <c r="I62" t="n">
        <v>13.96</v>
      </c>
      <c r="J62" t="n">
        <v>14.09</v>
      </c>
      <c r="K62" t="n">
        <v>11.72</v>
      </c>
      <c r="L62" t="n">
        <v>16.83</v>
      </c>
      <c r="M62" t="n">
        <v>8.68</v>
      </c>
      <c r="N62" t="n">
        <v>4.25</v>
      </c>
      <c r="O62" t="n">
        <v>8.369999999999999</v>
      </c>
      <c r="P62" t="n">
        <v>10.63</v>
      </c>
      <c r="Q62" t="n">
        <v>8.289999999999999</v>
      </c>
      <c r="R62" t="n">
        <v>3.37</v>
      </c>
      <c r="S62" t="n">
        <v>3.13</v>
      </c>
      <c r="T62" t="n">
        <v>2.7</v>
      </c>
      <c r="U62" t="n">
        <v>3.28</v>
      </c>
      <c r="V62" t="n">
        <v>10.8</v>
      </c>
      <c r="W62" t="inlineStr">
        <is>
          <t>-</t>
        </is>
      </c>
    </row>
    <row r="63">
      <c r="A63" s="5" t="inlineStr">
        <is>
          <t>Return on Investment in %</t>
        </is>
      </c>
      <c r="B63" s="5" t="inlineStr">
        <is>
          <t>Return on Investment in %</t>
        </is>
      </c>
      <c r="C63" t="n">
        <v>10.23</v>
      </c>
      <c r="D63" t="n">
        <v>6.21</v>
      </c>
      <c r="E63" t="n">
        <v>1.03</v>
      </c>
      <c r="F63" t="n">
        <v>-7.56</v>
      </c>
      <c r="G63" t="n">
        <v>-2.95</v>
      </c>
      <c r="H63" t="n">
        <v>6.63</v>
      </c>
      <c r="I63" t="n">
        <v>13.34</v>
      </c>
      <c r="J63" t="n">
        <v>13.3</v>
      </c>
      <c r="K63" t="n">
        <v>11.05</v>
      </c>
      <c r="L63" t="n">
        <v>16.55</v>
      </c>
      <c r="M63" t="n">
        <v>8.16</v>
      </c>
      <c r="N63" t="n">
        <v>3.47</v>
      </c>
      <c r="O63" t="n">
        <v>7.96</v>
      </c>
      <c r="P63" t="n">
        <v>10.18</v>
      </c>
      <c r="Q63" t="n">
        <v>7.77</v>
      </c>
      <c r="R63" t="n">
        <v>2.76</v>
      </c>
      <c r="S63" t="n">
        <v>2.5</v>
      </c>
      <c r="T63" t="n">
        <v>1.8</v>
      </c>
      <c r="U63" t="n">
        <v>2.39</v>
      </c>
      <c r="V63" t="n">
        <v>9.880000000000001</v>
      </c>
      <c r="W63" t="inlineStr">
        <is>
          <t>-</t>
        </is>
      </c>
    </row>
    <row r="64">
      <c r="A64" s="5" t="inlineStr">
        <is>
          <t>Arbeitsintensität in %</t>
        </is>
      </c>
      <c r="B64" s="5" t="inlineStr">
        <is>
          <t>Work Intensity in %</t>
        </is>
      </c>
      <c r="C64" t="n">
        <v>49.92</v>
      </c>
      <c r="D64" t="n">
        <v>49.69</v>
      </c>
      <c r="E64" t="n">
        <v>45.2</v>
      </c>
      <c r="F64" t="n">
        <v>43.38</v>
      </c>
      <c r="G64" t="n">
        <v>43.1</v>
      </c>
      <c r="H64" t="n">
        <v>52.96</v>
      </c>
      <c r="I64" t="n">
        <v>53</v>
      </c>
      <c r="J64" t="n">
        <v>60.89</v>
      </c>
      <c r="K64" t="n">
        <v>61.27</v>
      </c>
      <c r="L64" t="n">
        <v>66.48</v>
      </c>
      <c r="M64" t="n">
        <v>66.15000000000001</v>
      </c>
      <c r="N64" t="n">
        <v>63.13</v>
      </c>
      <c r="O64" t="n">
        <v>61.84</v>
      </c>
      <c r="P64" t="n">
        <v>64.70999999999999</v>
      </c>
      <c r="Q64" t="n">
        <v>74.87</v>
      </c>
      <c r="R64" t="n">
        <v>69.02</v>
      </c>
      <c r="S64" t="n">
        <v>67.19</v>
      </c>
      <c r="T64" t="n">
        <v>65.17</v>
      </c>
      <c r="U64" t="n">
        <v>62.99</v>
      </c>
      <c r="V64" t="n">
        <v>59.57</v>
      </c>
      <c r="W64" t="inlineStr">
        <is>
          <t>-</t>
        </is>
      </c>
    </row>
    <row r="65">
      <c r="A65" s="5" t="inlineStr">
        <is>
          <t>Eigenkapitalquote in %</t>
        </is>
      </c>
      <c r="B65" s="5" t="inlineStr">
        <is>
          <t>Equity Ratio in %</t>
        </is>
      </c>
      <c r="C65" t="n">
        <v>70.94</v>
      </c>
      <c r="D65" t="n">
        <v>60.33</v>
      </c>
      <c r="E65" t="n">
        <v>46.48</v>
      </c>
      <c r="F65" t="n">
        <v>46.65</v>
      </c>
      <c r="G65" t="n">
        <v>53.45</v>
      </c>
      <c r="H65" t="n">
        <v>53.51</v>
      </c>
      <c r="I65" t="n">
        <v>56.63</v>
      </c>
      <c r="J65" t="n">
        <v>56.16</v>
      </c>
      <c r="K65" t="n">
        <v>53.35</v>
      </c>
      <c r="L65" t="n">
        <v>65.66</v>
      </c>
      <c r="M65" t="n">
        <v>63.72</v>
      </c>
      <c r="N65" t="n">
        <v>61.58</v>
      </c>
      <c r="O65" t="n">
        <v>63.88</v>
      </c>
      <c r="P65" t="n">
        <v>65.84</v>
      </c>
      <c r="Q65" t="n">
        <v>68.39</v>
      </c>
      <c r="R65" t="n">
        <v>70.25</v>
      </c>
      <c r="S65" t="n">
        <v>70.94</v>
      </c>
      <c r="T65" t="n">
        <v>68.17</v>
      </c>
      <c r="U65" t="n">
        <v>67.76000000000001</v>
      </c>
      <c r="V65" t="n">
        <v>66.05</v>
      </c>
      <c r="W65" t="inlineStr">
        <is>
          <t>-</t>
        </is>
      </c>
    </row>
    <row r="66">
      <c r="A66" s="5" t="inlineStr">
        <is>
          <t>Fremdkapitalquote in %</t>
        </is>
      </c>
      <c r="B66" s="5" t="inlineStr">
        <is>
          <t>Debt Ratio in %</t>
        </is>
      </c>
      <c r="C66" t="n">
        <v>29.06</v>
      </c>
      <c r="D66" t="n">
        <v>39.67</v>
      </c>
      <c r="E66" t="n">
        <v>53.52</v>
      </c>
      <c r="F66" t="n">
        <v>53.35</v>
      </c>
      <c r="G66" t="n">
        <v>46.55</v>
      </c>
      <c r="H66" t="n">
        <v>46.49</v>
      </c>
      <c r="I66" t="n">
        <v>43.37</v>
      </c>
      <c r="J66" t="n">
        <v>43.84</v>
      </c>
      <c r="K66" t="n">
        <v>46.65</v>
      </c>
      <c r="L66" t="n">
        <v>34.34</v>
      </c>
      <c r="M66" t="n">
        <v>36.28</v>
      </c>
      <c r="N66" t="n">
        <v>38.42</v>
      </c>
      <c r="O66" t="n">
        <v>36.12</v>
      </c>
      <c r="P66" t="n">
        <v>34.16</v>
      </c>
      <c r="Q66" t="n">
        <v>31.61</v>
      </c>
      <c r="R66" t="n">
        <v>29.75</v>
      </c>
      <c r="S66" t="n">
        <v>29.06</v>
      </c>
      <c r="T66" t="n">
        <v>31.83</v>
      </c>
      <c r="U66" t="n">
        <v>32.24</v>
      </c>
      <c r="V66" t="n">
        <v>33.95</v>
      </c>
      <c r="W66" t="inlineStr">
        <is>
          <t>-</t>
        </is>
      </c>
    </row>
    <row r="67">
      <c r="A67" s="5" t="inlineStr">
        <is>
          <t>Verschuldungsgrad in %</t>
        </is>
      </c>
      <c r="B67" s="5" t="inlineStr">
        <is>
          <t>Finance Gearing in %</t>
        </is>
      </c>
      <c r="C67" t="n">
        <v>40.97</v>
      </c>
      <c r="D67" t="n">
        <v>65.77</v>
      </c>
      <c r="E67" t="n">
        <v>115.13</v>
      </c>
      <c r="F67" t="n">
        <v>114.36</v>
      </c>
      <c r="G67" t="n">
        <v>87.09</v>
      </c>
      <c r="H67" t="n">
        <v>86.88</v>
      </c>
      <c r="I67" t="n">
        <v>76.59999999999999</v>
      </c>
      <c r="J67" t="n">
        <v>78.06999999999999</v>
      </c>
      <c r="K67" t="n">
        <v>87.45</v>
      </c>
      <c r="L67" t="n">
        <v>52.29</v>
      </c>
      <c r="M67" t="n">
        <v>56.95</v>
      </c>
      <c r="N67" t="n">
        <v>62.38</v>
      </c>
      <c r="O67" t="n">
        <v>56.55</v>
      </c>
      <c r="P67" t="n">
        <v>51.89</v>
      </c>
      <c r="Q67" t="n">
        <v>46.21</v>
      </c>
      <c r="R67" t="n">
        <v>42.36</v>
      </c>
      <c r="S67" t="n">
        <v>40.97</v>
      </c>
      <c r="T67" t="n">
        <v>46.7</v>
      </c>
      <c r="U67" t="n">
        <v>47.58</v>
      </c>
      <c r="V67" t="n">
        <v>51.4</v>
      </c>
      <c r="W67" t="inlineStr">
        <is>
          <t>-</t>
        </is>
      </c>
    </row>
    <row r="68">
      <c r="A68" s="5" t="inlineStr"/>
      <c r="B68" s="5" t="inlineStr"/>
    </row>
    <row r="69">
      <c r="A69" s="5" t="inlineStr">
        <is>
          <t>Kurzfristige Vermögensquote in %</t>
        </is>
      </c>
      <c r="B69" s="5" t="inlineStr">
        <is>
          <t>Current Assets Ratio in %</t>
        </is>
      </c>
      <c r="C69" t="n">
        <v>49.92</v>
      </c>
      <c r="D69" t="n">
        <v>49.69</v>
      </c>
      <c r="E69" t="n">
        <v>45.2</v>
      </c>
      <c r="F69" t="n">
        <v>43.38</v>
      </c>
      <c r="G69" t="n">
        <v>43.1</v>
      </c>
      <c r="H69" t="n">
        <v>52.96</v>
      </c>
      <c r="I69" t="n">
        <v>53</v>
      </c>
      <c r="J69" t="n">
        <v>60.89</v>
      </c>
      <c r="K69" t="n">
        <v>61.27</v>
      </c>
      <c r="L69" t="n">
        <v>66.48</v>
      </c>
      <c r="M69" t="n">
        <v>66.15000000000001</v>
      </c>
      <c r="N69" t="n">
        <v>63.13</v>
      </c>
      <c r="O69" t="n">
        <v>61.84</v>
      </c>
      <c r="P69" t="n">
        <v>64.70999999999999</v>
      </c>
      <c r="Q69" t="n">
        <v>74.87</v>
      </c>
      <c r="R69" t="n">
        <v>69.02</v>
      </c>
      <c r="S69" t="n">
        <v>67.19</v>
      </c>
      <c r="T69" t="n">
        <v>65.17</v>
      </c>
      <c r="U69" t="n">
        <v>62.99</v>
      </c>
      <c r="V69" t="n">
        <v>59.57</v>
      </c>
    </row>
    <row r="70">
      <c r="A70" s="5" t="inlineStr">
        <is>
          <t>Nettogewinn Marge in %</t>
        </is>
      </c>
      <c r="B70" s="5" t="inlineStr">
        <is>
          <t>Net Profit Marge in %</t>
        </is>
      </c>
      <c r="C70" t="n">
        <v>229.42</v>
      </c>
      <c r="D70" t="n">
        <v>163.27</v>
      </c>
      <c r="E70" t="n">
        <v>26.2</v>
      </c>
      <c r="F70" t="n">
        <v>-215.16</v>
      </c>
      <c r="G70" t="n">
        <v>-89.29000000000001</v>
      </c>
      <c r="H70" t="n">
        <v>158.29</v>
      </c>
      <c r="I70" t="n">
        <v>259.45</v>
      </c>
      <c r="J70" t="n">
        <v>261.12</v>
      </c>
      <c r="K70" t="n">
        <v>241.46</v>
      </c>
      <c r="L70" t="n">
        <v>327.91</v>
      </c>
      <c r="M70" t="n">
        <v>201.72</v>
      </c>
      <c r="N70" t="n">
        <v>85.70999999999999</v>
      </c>
      <c r="O70" t="n">
        <v>200</v>
      </c>
      <c r="P70" t="n">
        <v>244.57</v>
      </c>
      <c r="Q70" t="n">
        <v>185.19</v>
      </c>
      <c r="R70" t="n">
        <v>75.63</v>
      </c>
      <c r="S70" t="n">
        <v>74.77</v>
      </c>
      <c r="T70" t="n">
        <v>50.42</v>
      </c>
      <c r="U70" t="n">
        <v>74.06999999999999</v>
      </c>
      <c r="V70" t="n">
        <v>240.6</v>
      </c>
    </row>
    <row r="71">
      <c r="A71" s="5" t="inlineStr">
        <is>
          <t>Operative Ergebnis Marge in %</t>
        </is>
      </c>
      <c r="B71" s="5" t="inlineStr">
        <is>
          <t>EBIT Marge in %</t>
        </is>
      </c>
      <c r="C71" t="n">
        <v>336.25</v>
      </c>
      <c r="D71" t="n">
        <v>138.78</v>
      </c>
      <c r="E71" t="n">
        <v>87.34</v>
      </c>
      <c r="F71" t="n">
        <v>-166.26</v>
      </c>
      <c r="G71" t="n">
        <v>-94.39</v>
      </c>
      <c r="H71" t="n">
        <v>236.5</v>
      </c>
      <c r="I71" t="n">
        <v>398.63</v>
      </c>
      <c r="J71" t="n">
        <v>394.58</v>
      </c>
      <c r="K71" t="n">
        <v>370.73</v>
      </c>
      <c r="L71" t="n">
        <v>468.83</v>
      </c>
      <c r="M71" t="n">
        <v>300.43</v>
      </c>
      <c r="N71" t="n">
        <v>147.62</v>
      </c>
      <c r="O71" t="n">
        <v>307.69</v>
      </c>
      <c r="P71" t="n">
        <v>347.83</v>
      </c>
      <c r="Q71" t="n">
        <v>370.37</v>
      </c>
      <c r="R71" t="n">
        <v>151.26</v>
      </c>
      <c r="S71" t="n">
        <v>121.5</v>
      </c>
      <c r="T71" t="n">
        <v>117.65</v>
      </c>
      <c r="U71" t="n">
        <v>185.19</v>
      </c>
      <c r="V71" t="n">
        <v>473.68</v>
      </c>
    </row>
    <row r="72">
      <c r="A72" s="5" t="inlineStr">
        <is>
          <t>Vermögensumsschlag in %</t>
        </is>
      </c>
      <c r="B72" s="5" t="inlineStr">
        <is>
          <t>Asset Turnover in %</t>
        </is>
      </c>
      <c r="C72" t="n">
        <v>4.46</v>
      </c>
      <c r="D72" t="n">
        <v>3.8</v>
      </c>
      <c r="E72" t="n">
        <v>3.93</v>
      </c>
      <c r="F72" t="n">
        <v>3.51</v>
      </c>
      <c r="G72" t="n">
        <v>3.3</v>
      </c>
      <c r="H72" t="n">
        <v>4.19</v>
      </c>
      <c r="I72" t="n">
        <v>5.14</v>
      </c>
      <c r="J72" t="n">
        <v>5.09</v>
      </c>
      <c r="K72" t="n">
        <v>4.58</v>
      </c>
      <c r="L72" t="n">
        <v>5.05</v>
      </c>
      <c r="M72" t="n">
        <v>4.05</v>
      </c>
      <c r="N72" t="n">
        <v>4.05</v>
      </c>
      <c r="O72" t="n">
        <v>3.98</v>
      </c>
      <c r="P72" t="n">
        <v>4.16</v>
      </c>
      <c r="Q72" t="n">
        <v>4.2</v>
      </c>
      <c r="R72" t="n">
        <v>3.65</v>
      </c>
      <c r="S72" t="n">
        <v>3.34</v>
      </c>
      <c r="T72" t="n">
        <v>3.57</v>
      </c>
      <c r="U72" t="n">
        <v>3.22</v>
      </c>
      <c r="V72" t="n">
        <v>4.1</v>
      </c>
    </row>
    <row r="73">
      <c r="A73" s="5" t="inlineStr">
        <is>
          <t>Langfristige Vermögensquote in %</t>
        </is>
      </c>
      <c r="B73" s="5" t="inlineStr">
        <is>
          <t>Non-Current Assets Ratio in %</t>
        </is>
      </c>
      <c r="C73" t="n">
        <v>47.58</v>
      </c>
      <c r="D73" t="n">
        <v>46.35</v>
      </c>
      <c r="E73" t="n">
        <v>53.34</v>
      </c>
      <c r="F73" t="n">
        <v>54.47</v>
      </c>
      <c r="G73" t="n">
        <v>54.46</v>
      </c>
      <c r="H73" t="n">
        <v>45.01</v>
      </c>
      <c r="I73" t="n">
        <v>45.14</v>
      </c>
      <c r="J73" t="n">
        <v>37.24</v>
      </c>
      <c r="K73" t="n">
        <v>36.94</v>
      </c>
      <c r="L73" t="n">
        <v>31.87</v>
      </c>
      <c r="M73" t="n">
        <v>32.81</v>
      </c>
      <c r="N73" t="n">
        <v>35.91</v>
      </c>
      <c r="O73" t="n">
        <v>37.14</v>
      </c>
      <c r="P73" t="n">
        <v>34.16</v>
      </c>
      <c r="Q73" t="n">
        <v>24.09</v>
      </c>
      <c r="R73" t="n">
        <v>26.69</v>
      </c>
      <c r="S73" t="n">
        <v>28.75</v>
      </c>
      <c r="T73" t="n">
        <v>32.13</v>
      </c>
      <c r="U73" t="n">
        <v>34.93</v>
      </c>
      <c r="V73" t="n">
        <v>38.89</v>
      </c>
    </row>
    <row r="74">
      <c r="A74" s="5" t="inlineStr">
        <is>
          <t>Gesamtkapitalrentabilität</t>
        </is>
      </c>
      <c r="B74" s="5" t="inlineStr">
        <is>
          <t>ROA Return on Assets in %</t>
        </is>
      </c>
      <c r="C74" t="n">
        <v>10.23</v>
      </c>
      <c r="D74" t="n">
        <v>6.21</v>
      </c>
      <c r="E74" t="n">
        <v>1.03</v>
      </c>
      <c r="F74" t="n">
        <v>-7.56</v>
      </c>
      <c r="G74" t="n">
        <v>-2.95</v>
      </c>
      <c r="H74" t="n">
        <v>6.63</v>
      </c>
      <c r="I74" t="n">
        <v>13.34</v>
      </c>
      <c r="J74" t="n">
        <v>13.3</v>
      </c>
      <c r="K74" t="n">
        <v>11.05</v>
      </c>
      <c r="L74" t="n">
        <v>16.55</v>
      </c>
      <c r="M74" t="n">
        <v>8.16</v>
      </c>
      <c r="N74" t="n">
        <v>3.47</v>
      </c>
      <c r="O74" t="n">
        <v>7.96</v>
      </c>
      <c r="P74" t="n">
        <v>10.18</v>
      </c>
      <c r="Q74" t="n">
        <v>7.77</v>
      </c>
      <c r="R74" t="n">
        <v>2.76</v>
      </c>
      <c r="S74" t="n">
        <v>2.5</v>
      </c>
      <c r="T74" t="n">
        <v>1.8</v>
      </c>
      <c r="U74" t="n">
        <v>2.39</v>
      </c>
      <c r="V74" t="n">
        <v>9.880000000000001</v>
      </c>
    </row>
    <row r="75">
      <c r="A75" s="5" t="inlineStr">
        <is>
          <t>Ertrag des eingesetzten Kapitals</t>
        </is>
      </c>
      <c r="B75" s="5" t="inlineStr">
        <is>
          <t>ROCE Return on Cap. Empl. in %</t>
        </is>
      </c>
      <c r="C75" t="n">
        <v>19.24</v>
      </c>
      <c r="D75" t="n">
        <v>7.07</v>
      </c>
      <c r="E75" t="n">
        <v>5.28</v>
      </c>
      <c r="F75" t="n">
        <v>-8.73</v>
      </c>
      <c r="G75" t="n">
        <v>-4.08</v>
      </c>
      <c r="H75" t="n">
        <v>14.46</v>
      </c>
      <c r="I75" t="n">
        <v>27.55</v>
      </c>
      <c r="J75" t="n">
        <v>29.23</v>
      </c>
      <c r="K75" t="n">
        <v>23.9</v>
      </c>
      <c r="L75" t="n">
        <v>31.23</v>
      </c>
      <c r="M75" t="n">
        <v>15.59</v>
      </c>
      <c r="N75" t="n">
        <v>7.58</v>
      </c>
      <c r="O75" t="n">
        <v>15.15</v>
      </c>
      <c r="P75" t="n">
        <v>17.68</v>
      </c>
      <c r="Q75" t="n">
        <v>18.99</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149.1</v>
      </c>
      <c r="D76" t="n">
        <v>130.15</v>
      </c>
      <c r="E76" t="n">
        <v>87.14</v>
      </c>
      <c r="F76" t="n">
        <v>85.65000000000001</v>
      </c>
      <c r="G76" t="n">
        <v>98.15000000000001</v>
      </c>
      <c r="H76" t="n">
        <v>118.89</v>
      </c>
      <c r="I76" t="n">
        <v>125.44</v>
      </c>
      <c r="J76" t="n">
        <v>150.79</v>
      </c>
      <c r="K76" t="n">
        <v>144.41</v>
      </c>
      <c r="L76" t="n">
        <v>206.01</v>
      </c>
      <c r="M76" t="n">
        <v>194.18</v>
      </c>
      <c r="N76" t="n">
        <v>171.51</v>
      </c>
      <c r="O76" t="n">
        <v>171.98</v>
      </c>
      <c r="P76" t="n">
        <v>192.72</v>
      </c>
      <c r="Q76" t="n">
        <v>283.87</v>
      </c>
      <c r="R76" t="n">
        <v>263.22</v>
      </c>
      <c r="S76" t="n">
        <v>246.74</v>
      </c>
      <c r="T76" t="n">
        <v>212.15</v>
      </c>
      <c r="U76" t="n">
        <v>194.02</v>
      </c>
      <c r="V76" t="n">
        <v>169.84</v>
      </c>
    </row>
    <row r="77">
      <c r="A77" s="5" t="inlineStr">
        <is>
          <t>Liquidität Dritten Grades</t>
        </is>
      </c>
      <c r="B77" s="5" t="inlineStr">
        <is>
          <t>Current Ratio in %</t>
        </is>
      </c>
      <c r="C77" t="n">
        <v>226.6</v>
      </c>
      <c r="D77" t="n">
        <v>196.32</v>
      </c>
      <c r="E77" t="n">
        <v>129.17</v>
      </c>
      <c r="F77" t="n">
        <v>131.17</v>
      </c>
      <c r="G77" t="n">
        <v>181.56</v>
      </c>
      <c r="H77" t="n">
        <v>168.07</v>
      </c>
      <c r="I77" t="n">
        <v>206.9</v>
      </c>
      <c r="J77" t="n">
        <v>194.95</v>
      </c>
      <c r="K77" t="n">
        <v>211.15</v>
      </c>
      <c r="L77" t="n">
        <v>274.58</v>
      </c>
      <c r="M77" t="n">
        <v>300</v>
      </c>
      <c r="N77" t="n">
        <v>300</v>
      </c>
      <c r="O77" t="n">
        <v>322.34</v>
      </c>
      <c r="P77" t="n">
        <v>357.5</v>
      </c>
      <c r="Q77" t="n">
        <v>412.86</v>
      </c>
      <c r="R77" t="inlineStr">
        <is>
          <t>-</t>
        </is>
      </c>
      <c r="S77" t="inlineStr">
        <is>
          <t>-</t>
        </is>
      </c>
      <c r="T77" t="inlineStr">
        <is>
          <t>-</t>
        </is>
      </c>
      <c r="U77" t="inlineStr">
        <is>
          <t>-</t>
        </is>
      </c>
      <c r="V77" t="inlineStr">
        <is>
          <t>-</t>
        </is>
      </c>
    </row>
    <row r="78">
      <c r="A78" s="5" t="inlineStr">
        <is>
          <t>Operativer Cashflow</t>
        </is>
      </c>
      <c r="B78" s="5" t="inlineStr">
        <is>
          <t>Operating Cashflow in M</t>
        </is>
      </c>
      <c r="C78" t="n">
        <v>197.47</v>
      </c>
      <c r="D78" t="n">
        <v>288.12</v>
      </c>
      <c r="E78" t="n">
        <v>482.5909</v>
      </c>
      <c r="F78" t="n">
        <v>604.6305</v>
      </c>
      <c r="G78" t="n">
        <v>353.6476</v>
      </c>
      <c r="H78" t="n">
        <v>2983.9573</v>
      </c>
      <c r="I78" t="n">
        <v>269.467</v>
      </c>
      <c r="J78" t="n">
        <v>228.4902</v>
      </c>
      <c r="K78" t="n">
        <v>709.5119999999999</v>
      </c>
      <c r="L78" t="n">
        <v>218.02</v>
      </c>
      <c r="M78" t="n">
        <v>103.768</v>
      </c>
      <c r="N78" t="n">
        <v>73.008</v>
      </c>
      <c r="O78" t="n">
        <v>432</v>
      </c>
      <c r="P78" t="n">
        <v>319.248</v>
      </c>
      <c r="Q78" t="n">
        <v>422.712</v>
      </c>
      <c r="R78" t="n">
        <v>210.728</v>
      </c>
      <c r="S78" t="n">
        <v>736.064</v>
      </c>
      <c r="T78" t="n">
        <v>119.78</v>
      </c>
      <c r="U78" t="n">
        <v>-3033.72</v>
      </c>
      <c r="V78" t="n">
        <v>4059.93</v>
      </c>
    </row>
    <row r="79">
      <c r="A79" s="5" t="inlineStr">
        <is>
          <t>Aktienrückkauf</t>
        </is>
      </c>
      <c r="B79" s="5" t="inlineStr">
        <is>
          <t>Share Buyback in M</t>
        </is>
      </c>
      <c r="C79" t="n">
        <v>0</v>
      </c>
      <c r="D79" t="n">
        <v>-2.23</v>
      </c>
      <c r="E79" t="n">
        <v>0</v>
      </c>
      <c r="F79" t="n">
        <v>0</v>
      </c>
      <c r="G79" t="n">
        <v>0</v>
      </c>
      <c r="H79" t="n">
        <v>0</v>
      </c>
      <c r="I79" t="n">
        <v>0</v>
      </c>
      <c r="J79" t="n">
        <v>-0.07000000000000028</v>
      </c>
      <c r="K79" t="n">
        <v>-0.1999999999999993</v>
      </c>
      <c r="L79" t="n">
        <v>-0.1999999999999993</v>
      </c>
      <c r="M79" t="n">
        <v>-0.1999999999999993</v>
      </c>
      <c r="N79" t="n">
        <v>0</v>
      </c>
      <c r="O79" t="n">
        <v>0</v>
      </c>
      <c r="P79" t="n">
        <v>0</v>
      </c>
      <c r="Q79" t="n">
        <v>-0.4000000000000021</v>
      </c>
      <c r="R79" t="n">
        <v>0</v>
      </c>
      <c r="S79" t="n">
        <v>0</v>
      </c>
      <c r="T79" t="n">
        <v>0</v>
      </c>
      <c r="U79" t="n">
        <v>-0.1999999999999993</v>
      </c>
      <c r="V79" t="n">
        <v>0</v>
      </c>
    </row>
    <row r="80">
      <c r="A80" s="5" t="inlineStr">
        <is>
          <t>Umsatzwachstum 1J in %</t>
        </is>
      </c>
      <c r="B80" s="5" t="inlineStr">
        <is>
          <t>Revenue Growth 1Y in %</t>
        </is>
      </c>
      <c r="C80" t="n">
        <v>16.53</v>
      </c>
      <c r="D80" t="n">
        <v>6.99</v>
      </c>
      <c r="E80" t="n">
        <v>11.98</v>
      </c>
      <c r="F80" t="n">
        <v>4.34</v>
      </c>
      <c r="G80" t="n">
        <v>-27</v>
      </c>
      <c r="H80" t="n">
        <v>-7.73</v>
      </c>
      <c r="I80" t="n">
        <v>12.57</v>
      </c>
      <c r="J80" t="n">
        <v>26.1</v>
      </c>
      <c r="K80" t="n">
        <v>11.11</v>
      </c>
      <c r="L80" t="n">
        <v>58.37</v>
      </c>
      <c r="M80" t="n">
        <v>10.95</v>
      </c>
      <c r="N80" t="n">
        <v>7.69</v>
      </c>
      <c r="O80" t="n">
        <v>5.98</v>
      </c>
      <c r="P80" t="n">
        <v>13.58</v>
      </c>
      <c r="Q80" t="n">
        <v>36.13</v>
      </c>
      <c r="R80" t="n">
        <v>11.21</v>
      </c>
      <c r="S80" t="n">
        <v>-10.08</v>
      </c>
      <c r="T80" t="n">
        <v>10.19</v>
      </c>
      <c r="U80" t="n">
        <v>-18.8</v>
      </c>
      <c r="V80" t="inlineStr">
        <is>
          <t>-</t>
        </is>
      </c>
    </row>
    <row r="81">
      <c r="A81" s="5" t="inlineStr">
        <is>
          <t>Umsatzwachstum 3J in %</t>
        </is>
      </c>
      <c r="B81" s="5" t="inlineStr">
        <is>
          <t>Revenue Growth 3Y in %</t>
        </is>
      </c>
      <c r="C81" t="n">
        <v>11.83</v>
      </c>
      <c r="D81" t="n">
        <v>7.77</v>
      </c>
      <c r="E81" t="n">
        <v>-3.56</v>
      </c>
      <c r="F81" t="n">
        <v>-10.13</v>
      </c>
      <c r="G81" t="n">
        <v>-7.39</v>
      </c>
      <c r="H81" t="n">
        <v>10.31</v>
      </c>
      <c r="I81" t="n">
        <v>16.59</v>
      </c>
      <c r="J81" t="n">
        <v>31.86</v>
      </c>
      <c r="K81" t="n">
        <v>26.81</v>
      </c>
      <c r="L81" t="n">
        <v>25.67</v>
      </c>
      <c r="M81" t="n">
        <v>8.210000000000001</v>
      </c>
      <c r="N81" t="n">
        <v>9.08</v>
      </c>
      <c r="O81" t="n">
        <v>18.56</v>
      </c>
      <c r="P81" t="n">
        <v>20.31</v>
      </c>
      <c r="Q81" t="n">
        <v>12.42</v>
      </c>
      <c r="R81" t="n">
        <v>3.77</v>
      </c>
      <c r="S81" t="n">
        <v>-6.23</v>
      </c>
      <c r="T81" t="inlineStr">
        <is>
          <t>-</t>
        </is>
      </c>
      <c r="U81" t="inlineStr">
        <is>
          <t>-</t>
        </is>
      </c>
      <c r="V81" t="inlineStr">
        <is>
          <t>-</t>
        </is>
      </c>
    </row>
    <row r="82">
      <c r="A82" s="5" t="inlineStr">
        <is>
          <t>Umsatzwachstum 5J in %</t>
        </is>
      </c>
      <c r="B82" s="5" t="inlineStr">
        <is>
          <t>Revenue Growth 5Y in %</t>
        </is>
      </c>
      <c r="C82" t="n">
        <v>2.57</v>
      </c>
      <c r="D82" t="n">
        <v>-2.28</v>
      </c>
      <c r="E82" t="n">
        <v>-1.17</v>
      </c>
      <c r="F82" t="n">
        <v>1.66</v>
      </c>
      <c r="G82" t="n">
        <v>3.01</v>
      </c>
      <c r="H82" t="n">
        <v>20.08</v>
      </c>
      <c r="I82" t="n">
        <v>23.82</v>
      </c>
      <c r="J82" t="n">
        <v>22.84</v>
      </c>
      <c r="K82" t="n">
        <v>18.82</v>
      </c>
      <c r="L82" t="n">
        <v>19.31</v>
      </c>
      <c r="M82" t="n">
        <v>14.87</v>
      </c>
      <c r="N82" t="n">
        <v>14.92</v>
      </c>
      <c r="O82" t="n">
        <v>11.36</v>
      </c>
      <c r="P82" t="n">
        <v>12.21</v>
      </c>
      <c r="Q82" t="n">
        <v>5.73</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11.33</v>
      </c>
      <c r="D83" t="n">
        <v>10.77</v>
      </c>
      <c r="E83" t="n">
        <v>10.84</v>
      </c>
      <c r="F83" t="n">
        <v>10.24</v>
      </c>
      <c r="G83" t="n">
        <v>11.16</v>
      </c>
      <c r="H83" t="n">
        <v>17.48</v>
      </c>
      <c r="I83" t="n">
        <v>19.37</v>
      </c>
      <c r="J83" t="n">
        <v>17.1</v>
      </c>
      <c r="K83" t="n">
        <v>15.51</v>
      </c>
      <c r="L83" t="n">
        <v>12.52</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63.75</v>
      </c>
      <c r="D84" t="n">
        <v>566.67</v>
      </c>
      <c r="E84" t="n">
        <v>-113.64</v>
      </c>
      <c r="F84" t="n">
        <v>151.43</v>
      </c>
      <c r="G84" t="n">
        <v>-141.18</v>
      </c>
      <c r="H84" t="n">
        <v>-43.71</v>
      </c>
      <c r="I84" t="n">
        <v>11.85</v>
      </c>
      <c r="J84" t="n">
        <v>36.36</v>
      </c>
      <c r="K84" t="n">
        <v>-18.18</v>
      </c>
      <c r="L84" t="n">
        <v>157.45</v>
      </c>
      <c r="M84" t="n">
        <v>161.11</v>
      </c>
      <c r="N84" t="n">
        <v>-53.85</v>
      </c>
      <c r="O84" t="n">
        <v>-13.33</v>
      </c>
      <c r="P84" t="n">
        <v>50</v>
      </c>
      <c r="Q84" t="n">
        <v>233.33</v>
      </c>
      <c r="R84" t="n">
        <v>12.5</v>
      </c>
      <c r="S84" t="n">
        <v>33.33</v>
      </c>
      <c r="T84" t="n">
        <v>-25</v>
      </c>
      <c r="U84" t="n">
        <v>-75</v>
      </c>
      <c r="V84" t="inlineStr">
        <is>
          <t>-</t>
        </is>
      </c>
    </row>
    <row r="85">
      <c r="A85" s="5" t="inlineStr">
        <is>
          <t>Gewinnwachstum 3J in %</t>
        </is>
      </c>
      <c r="B85" s="5" t="inlineStr">
        <is>
          <t>Earnings Growth 3Y in %</t>
        </is>
      </c>
      <c r="C85" t="n">
        <v>172.26</v>
      </c>
      <c r="D85" t="n">
        <v>201.49</v>
      </c>
      <c r="E85" t="n">
        <v>-34.46</v>
      </c>
      <c r="F85" t="n">
        <v>-11.15</v>
      </c>
      <c r="G85" t="n">
        <v>-57.68</v>
      </c>
      <c r="H85" t="n">
        <v>1.5</v>
      </c>
      <c r="I85" t="n">
        <v>10.01</v>
      </c>
      <c r="J85" t="n">
        <v>58.54</v>
      </c>
      <c r="K85" t="n">
        <v>100.13</v>
      </c>
      <c r="L85" t="n">
        <v>88.23999999999999</v>
      </c>
      <c r="M85" t="n">
        <v>31.31</v>
      </c>
      <c r="N85" t="n">
        <v>-5.73</v>
      </c>
      <c r="O85" t="n">
        <v>90</v>
      </c>
      <c r="P85" t="n">
        <v>98.61</v>
      </c>
      <c r="Q85" t="n">
        <v>93.05</v>
      </c>
      <c r="R85" t="n">
        <v>6.94</v>
      </c>
      <c r="S85" t="n">
        <v>-22.22</v>
      </c>
      <c r="T85" t="inlineStr">
        <is>
          <t>-</t>
        </is>
      </c>
      <c r="U85" t="inlineStr">
        <is>
          <t>-</t>
        </is>
      </c>
      <c r="V85" t="inlineStr">
        <is>
          <t>-</t>
        </is>
      </c>
    </row>
    <row r="86">
      <c r="A86" s="5" t="inlineStr">
        <is>
          <t>Gewinnwachstum 5J in %</t>
        </is>
      </c>
      <c r="B86" s="5" t="inlineStr">
        <is>
          <t>Earnings Growth 5Y in %</t>
        </is>
      </c>
      <c r="C86" t="n">
        <v>105.41</v>
      </c>
      <c r="D86" t="n">
        <v>83.91</v>
      </c>
      <c r="E86" t="n">
        <v>-27.05</v>
      </c>
      <c r="F86" t="n">
        <v>2.95</v>
      </c>
      <c r="G86" t="n">
        <v>-30.97</v>
      </c>
      <c r="H86" t="n">
        <v>28.75</v>
      </c>
      <c r="I86" t="n">
        <v>69.72</v>
      </c>
      <c r="J86" t="n">
        <v>56.58</v>
      </c>
      <c r="K86" t="n">
        <v>46.64</v>
      </c>
      <c r="L86" t="n">
        <v>60.28</v>
      </c>
      <c r="M86" t="n">
        <v>75.45</v>
      </c>
      <c r="N86" t="n">
        <v>45.73</v>
      </c>
      <c r="O86" t="n">
        <v>63.17</v>
      </c>
      <c r="P86" t="n">
        <v>60.83</v>
      </c>
      <c r="Q86" t="n">
        <v>35.83</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67.08</v>
      </c>
      <c r="D87" t="n">
        <v>76.81999999999999</v>
      </c>
      <c r="E87" t="n">
        <v>14.76</v>
      </c>
      <c r="F87" t="n">
        <v>24.79</v>
      </c>
      <c r="G87" t="n">
        <v>14.65</v>
      </c>
      <c r="H87" t="n">
        <v>52.1</v>
      </c>
      <c r="I87" t="n">
        <v>57.72</v>
      </c>
      <c r="J87" t="n">
        <v>59.87</v>
      </c>
      <c r="K87" t="n">
        <v>53.74</v>
      </c>
      <c r="L87" t="n">
        <v>48.05</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0.28</v>
      </c>
      <c r="D88" t="n">
        <v>0.2</v>
      </c>
      <c r="E88" t="n">
        <v>-6.91</v>
      </c>
      <c r="F88" t="inlineStr">
        <is>
          <t>-</t>
        </is>
      </c>
      <c r="G88" t="inlineStr">
        <is>
          <t>-</t>
        </is>
      </c>
      <c r="H88" t="n">
        <v>0.99</v>
      </c>
      <c r="I88" t="n">
        <v>0.39</v>
      </c>
      <c r="J88" t="n">
        <v>0.23</v>
      </c>
      <c r="K88" t="n">
        <v>0.23</v>
      </c>
      <c r="L88" t="n">
        <v>0.18</v>
      </c>
      <c r="M88" t="n">
        <v>0.15</v>
      </c>
      <c r="N88" t="n">
        <v>0.24</v>
      </c>
      <c r="O88" t="n">
        <v>0.22</v>
      </c>
      <c r="P88" t="n">
        <v>0.23</v>
      </c>
      <c r="Q88" t="n">
        <v>0.61</v>
      </c>
      <c r="R88" t="inlineStr">
        <is>
          <t>-</t>
        </is>
      </c>
      <c r="S88" t="inlineStr">
        <is>
          <t>-</t>
        </is>
      </c>
      <c r="T88" t="inlineStr">
        <is>
          <t>-</t>
        </is>
      </c>
      <c r="U88" t="inlineStr">
        <is>
          <t>-</t>
        </is>
      </c>
      <c r="V88" t="inlineStr">
        <is>
          <t>-</t>
        </is>
      </c>
    </row>
    <row r="89">
      <c r="A89" s="5" t="inlineStr">
        <is>
          <t>EBIT-Wachstum 1J in %</t>
        </is>
      </c>
      <c r="B89" s="5" t="inlineStr">
        <is>
          <t>EBIT Growth 1Y in %</t>
        </is>
      </c>
      <c r="C89" t="n">
        <v>182.35</v>
      </c>
      <c r="D89" t="n">
        <v>70</v>
      </c>
      <c r="E89" t="n">
        <v>-158.82</v>
      </c>
      <c r="F89" t="n">
        <v>83.78</v>
      </c>
      <c r="G89" t="n">
        <v>-129.13</v>
      </c>
      <c r="H89" t="n">
        <v>-45.26</v>
      </c>
      <c r="I89" t="n">
        <v>13.73</v>
      </c>
      <c r="J89" t="n">
        <v>34.21</v>
      </c>
      <c r="K89" t="n">
        <v>-12.14</v>
      </c>
      <c r="L89" t="n">
        <v>147.14</v>
      </c>
      <c r="M89" t="n">
        <v>125.81</v>
      </c>
      <c r="N89" t="n">
        <v>-48.33</v>
      </c>
      <c r="O89" t="n">
        <v>-6.25</v>
      </c>
      <c r="P89" t="n">
        <v>6.67</v>
      </c>
      <c r="Q89" t="n">
        <v>233.33</v>
      </c>
      <c r="R89" t="n">
        <v>38.46</v>
      </c>
      <c r="S89" t="n">
        <v>-7.14</v>
      </c>
      <c r="T89" t="n">
        <v>-30</v>
      </c>
      <c r="U89" t="n">
        <v>-68.25</v>
      </c>
      <c r="V89" t="inlineStr">
        <is>
          <t>-</t>
        </is>
      </c>
    </row>
    <row r="90">
      <c r="A90" s="5" t="inlineStr">
        <is>
          <t>EBIT-Wachstum 3J in %</t>
        </is>
      </c>
      <c r="B90" s="5" t="inlineStr">
        <is>
          <t>EBIT Growth 3Y in %</t>
        </is>
      </c>
      <c r="C90" t="n">
        <v>31.18</v>
      </c>
      <c r="D90" t="n">
        <v>-1.68</v>
      </c>
      <c r="E90" t="n">
        <v>-68.06</v>
      </c>
      <c r="F90" t="n">
        <v>-30.2</v>
      </c>
      <c r="G90" t="n">
        <v>-53.55</v>
      </c>
      <c r="H90" t="n">
        <v>0.89</v>
      </c>
      <c r="I90" t="n">
        <v>11.93</v>
      </c>
      <c r="J90" t="n">
        <v>56.4</v>
      </c>
      <c r="K90" t="n">
        <v>86.94</v>
      </c>
      <c r="L90" t="n">
        <v>74.87</v>
      </c>
      <c r="M90" t="n">
        <v>23.74</v>
      </c>
      <c r="N90" t="n">
        <v>-15.97</v>
      </c>
      <c r="O90" t="n">
        <v>77.92</v>
      </c>
      <c r="P90" t="n">
        <v>92.81999999999999</v>
      </c>
      <c r="Q90" t="n">
        <v>88.22</v>
      </c>
      <c r="R90" t="n">
        <v>0.44</v>
      </c>
      <c r="S90" t="n">
        <v>-35.13</v>
      </c>
      <c r="T90" t="inlineStr">
        <is>
          <t>-</t>
        </is>
      </c>
      <c r="U90" t="inlineStr">
        <is>
          <t>-</t>
        </is>
      </c>
      <c r="V90" t="inlineStr">
        <is>
          <t>-</t>
        </is>
      </c>
    </row>
    <row r="91">
      <c r="A91" s="5" t="inlineStr">
        <is>
          <t>EBIT-Wachstum 5J in %</t>
        </is>
      </c>
      <c r="B91" s="5" t="inlineStr">
        <is>
          <t>EBIT Growth 5Y in %</t>
        </is>
      </c>
      <c r="C91" t="n">
        <v>9.640000000000001</v>
      </c>
      <c r="D91" t="n">
        <v>-35.89</v>
      </c>
      <c r="E91" t="n">
        <v>-47.14</v>
      </c>
      <c r="F91" t="n">
        <v>-8.529999999999999</v>
      </c>
      <c r="G91" t="n">
        <v>-27.72</v>
      </c>
      <c r="H91" t="n">
        <v>27.54</v>
      </c>
      <c r="I91" t="n">
        <v>61.75</v>
      </c>
      <c r="J91" t="n">
        <v>49.34</v>
      </c>
      <c r="K91" t="n">
        <v>41.25</v>
      </c>
      <c r="L91" t="n">
        <v>45.01</v>
      </c>
      <c r="M91" t="n">
        <v>62.25</v>
      </c>
      <c r="N91" t="n">
        <v>44.78</v>
      </c>
      <c r="O91" t="n">
        <v>53.01</v>
      </c>
      <c r="P91" t="n">
        <v>48.26</v>
      </c>
      <c r="Q91" t="n">
        <v>33.28</v>
      </c>
      <c r="R91" t="inlineStr">
        <is>
          <t>-</t>
        </is>
      </c>
      <c r="S91" t="inlineStr">
        <is>
          <t>-</t>
        </is>
      </c>
      <c r="T91" t="inlineStr">
        <is>
          <t>-</t>
        </is>
      </c>
      <c r="U91" t="inlineStr">
        <is>
          <t>-</t>
        </is>
      </c>
      <c r="V91" t="inlineStr">
        <is>
          <t>-</t>
        </is>
      </c>
    </row>
    <row r="92">
      <c r="A92" s="5" t="inlineStr">
        <is>
          <t>EBIT-Wachstum 10J in %</t>
        </is>
      </c>
      <c r="B92" s="5" t="inlineStr">
        <is>
          <t>EBIT Growth 10Y in %</t>
        </is>
      </c>
      <c r="C92" t="n">
        <v>18.59</v>
      </c>
      <c r="D92" t="n">
        <v>12.93</v>
      </c>
      <c r="E92" t="n">
        <v>1.1</v>
      </c>
      <c r="F92" t="n">
        <v>16.36</v>
      </c>
      <c r="G92" t="n">
        <v>8.65</v>
      </c>
      <c r="H92" t="n">
        <v>44.89</v>
      </c>
      <c r="I92" t="n">
        <v>53.26</v>
      </c>
      <c r="J92" t="n">
        <v>51.18</v>
      </c>
      <c r="K92" t="n">
        <v>44.76</v>
      </c>
      <c r="L92" t="n">
        <v>39.14</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-31.46</v>
      </c>
      <c r="D93" t="n">
        <v>-45.73</v>
      </c>
      <c r="E93" t="n">
        <v>-20.18</v>
      </c>
      <c r="F93" t="n">
        <v>70.97</v>
      </c>
      <c r="G93" t="n">
        <v>-88.15000000000001</v>
      </c>
      <c r="H93" t="n">
        <v>1007.36</v>
      </c>
      <c r="I93" t="n">
        <v>17.93</v>
      </c>
      <c r="J93" t="n">
        <v>-67.90000000000001</v>
      </c>
      <c r="K93" t="n">
        <v>222.5</v>
      </c>
      <c r="L93" t="n">
        <v>108.19</v>
      </c>
      <c r="M93" t="n">
        <v>40.83</v>
      </c>
      <c r="N93" t="n">
        <v>-83.09999999999999</v>
      </c>
      <c r="O93" t="n">
        <v>35.32</v>
      </c>
      <c r="P93" t="n">
        <v>-24.48</v>
      </c>
      <c r="Q93" t="n">
        <v>96.88</v>
      </c>
      <c r="R93" t="n">
        <v>-71.37</v>
      </c>
      <c r="S93" t="n">
        <v>514.51</v>
      </c>
      <c r="T93" t="n">
        <v>-103.95</v>
      </c>
      <c r="U93" t="n">
        <v>-174.02</v>
      </c>
      <c r="V93" t="inlineStr">
        <is>
          <t>-</t>
        </is>
      </c>
    </row>
    <row r="94">
      <c r="A94" s="5" t="inlineStr">
        <is>
          <t>Op.Cashflow Wachstum 3J in %</t>
        </is>
      </c>
      <c r="B94" s="5" t="inlineStr">
        <is>
          <t>Op.Cashflow Wachstum 3Y in %</t>
        </is>
      </c>
      <c r="C94" t="n">
        <v>-32.46</v>
      </c>
      <c r="D94" t="n">
        <v>1.69</v>
      </c>
      <c r="E94" t="n">
        <v>-12.45</v>
      </c>
      <c r="F94" t="n">
        <v>330.06</v>
      </c>
      <c r="G94" t="n">
        <v>312.38</v>
      </c>
      <c r="H94" t="n">
        <v>319.13</v>
      </c>
      <c r="I94" t="n">
        <v>57.51</v>
      </c>
      <c r="J94" t="n">
        <v>87.59999999999999</v>
      </c>
      <c r="K94" t="n">
        <v>123.84</v>
      </c>
      <c r="L94" t="n">
        <v>21.97</v>
      </c>
      <c r="M94" t="n">
        <v>-2.32</v>
      </c>
      <c r="N94" t="n">
        <v>-24.09</v>
      </c>
      <c r="O94" t="n">
        <v>35.91</v>
      </c>
      <c r="P94" t="n">
        <v>0.34</v>
      </c>
      <c r="Q94" t="n">
        <v>180.01</v>
      </c>
      <c r="R94" t="n">
        <v>113.06</v>
      </c>
      <c r="S94" t="n">
        <v>78.84999999999999</v>
      </c>
      <c r="T94" t="inlineStr">
        <is>
          <t>-</t>
        </is>
      </c>
      <c r="U94" t="inlineStr">
        <is>
          <t>-</t>
        </is>
      </c>
      <c r="V94" t="inlineStr">
        <is>
          <t>-</t>
        </is>
      </c>
    </row>
    <row r="95">
      <c r="A95" s="5" t="inlineStr">
        <is>
          <t>Op.Cashflow Wachstum 5J in %</t>
        </is>
      </c>
      <c r="B95" s="5" t="inlineStr">
        <is>
          <t>Op.Cashflow Wachstum 5Y in %</t>
        </is>
      </c>
      <c r="C95" t="n">
        <v>-22.91</v>
      </c>
      <c r="D95" t="n">
        <v>184.85</v>
      </c>
      <c r="E95" t="n">
        <v>197.59</v>
      </c>
      <c r="F95" t="n">
        <v>188.04</v>
      </c>
      <c r="G95" t="n">
        <v>218.35</v>
      </c>
      <c r="H95" t="n">
        <v>257.62</v>
      </c>
      <c r="I95" t="n">
        <v>64.31</v>
      </c>
      <c r="J95" t="n">
        <v>44.1</v>
      </c>
      <c r="K95" t="n">
        <v>64.75</v>
      </c>
      <c r="L95" t="n">
        <v>15.35</v>
      </c>
      <c r="M95" t="n">
        <v>13.09</v>
      </c>
      <c r="N95" t="n">
        <v>-9.35</v>
      </c>
      <c r="O95" t="n">
        <v>110.17</v>
      </c>
      <c r="P95" t="n">
        <v>82.31999999999999</v>
      </c>
      <c r="Q95" t="n">
        <v>52.41</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117.35</v>
      </c>
      <c r="D96" t="n">
        <v>124.58</v>
      </c>
      <c r="E96" t="n">
        <v>120.84</v>
      </c>
      <c r="F96" t="n">
        <v>126.4</v>
      </c>
      <c r="G96" t="n">
        <v>116.85</v>
      </c>
      <c r="H96" t="n">
        <v>135.35</v>
      </c>
      <c r="I96" t="n">
        <v>27.48</v>
      </c>
      <c r="J96" t="n">
        <v>77.14</v>
      </c>
      <c r="K96" t="n">
        <v>73.53</v>
      </c>
      <c r="L96" t="n">
        <v>33.88</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35.7</v>
      </c>
      <c r="D97" t="n">
        <v>31.4</v>
      </c>
      <c r="E97" t="n">
        <v>11.9</v>
      </c>
      <c r="F97" t="n">
        <v>12</v>
      </c>
      <c r="G97" t="n">
        <v>23</v>
      </c>
      <c r="H97" t="n">
        <v>27.5</v>
      </c>
      <c r="I97" t="n">
        <v>31</v>
      </c>
      <c r="J97" t="n">
        <v>30.1</v>
      </c>
      <c r="K97" t="n">
        <v>28.9</v>
      </c>
      <c r="L97" t="n">
        <v>30.9</v>
      </c>
      <c r="M97" t="n">
        <v>25.4</v>
      </c>
      <c r="N97" t="n">
        <v>21.8</v>
      </c>
      <c r="O97" t="n">
        <v>20.9</v>
      </c>
      <c r="P97" t="n">
        <v>20.6</v>
      </c>
      <c r="Q97" t="n">
        <v>21.9</v>
      </c>
      <c r="R97" t="inlineStr">
        <is>
          <t>-</t>
        </is>
      </c>
      <c r="S97" t="inlineStr">
        <is>
          <t>-</t>
        </is>
      </c>
      <c r="T97" t="inlineStr">
        <is>
          <t>-</t>
        </is>
      </c>
      <c r="U97" t="inlineStr">
        <is>
          <t>-</t>
        </is>
      </c>
      <c r="V97" t="inlineStr">
        <is>
          <t>-</t>
        </is>
      </c>
      <c r="W97" t="inlineStr">
        <is>
          <t>-</t>
        </is>
      </c>
    </row>
  </sheetData>
  <pageMargins bottom="1" footer="0.5" header="0.5" left="0.75" right="0.75" top="1"/>
</worksheet>
</file>

<file path=xl/worksheets/sheet42.xml><?xml version="1.0" encoding="utf-8"?>
<worksheet xmlns="http://schemas.openxmlformats.org/spreadsheetml/2006/main">
  <sheetPr>
    <outlinePr summaryBelow="1" summaryRight="1"/>
    <pageSetUpPr/>
  </sheetPr>
  <dimension ref="A1:P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2"/>
    <col customWidth="1" max="14" min="14" width="10"/>
    <col customWidth="1" max="15" min="15" width="10"/>
    <col customWidth="1" max="16" min="16" width="10"/>
  </cols>
  <sheetData>
    <row r="1">
      <c r="A1" s="1" t="inlineStr">
        <is>
          <t xml:space="preserve">NEW WORK SE </t>
        </is>
      </c>
      <c r="B1" s="2" t="inlineStr">
        <is>
          <t>WKN: NWRK01  ISIN: DE000NWRK013  Symbol:NWO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2003</t>
        </is>
      </c>
      <c r="C4" s="5" t="inlineStr">
        <is>
          <t>Telefon / Phone</t>
        </is>
      </c>
      <c r="D4" s="5" t="inlineStr"/>
      <c r="E4" t="inlineStr">
        <is>
          <t>+49-40-419131-0</t>
        </is>
      </c>
      <c r="G4" t="inlineStr">
        <is>
          <t>26.03.2020</t>
        </is>
      </c>
      <c r="H4" t="inlineStr">
        <is>
          <t>Publication Of Annual Report</t>
        </is>
      </c>
      <c r="J4" t="inlineStr">
        <is>
          <t>Burda Digital GmbH</t>
        </is>
      </c>
      <c r="L4" t="inlineStr">
        <is>
          <t>50,00%</t>
        </is>
      </c>
    </row>
    <row r="5">
      <c r="A5" s="5" t="inlineStr">
        <is>
          <t>Ticker</t>
        </is>
      </c>
      <c r="B5" t="inlineStr">
        <is>
          <t>NWO</t>
        </is>
      </c>
      <c r="C5" s="5" t="inlineStr">
        <is>
          <t>Fax</t>
        </is>
      </c>
      <c r="D5" s="5" t="inlineStr"/>
      <c r="E5" t="inlineStr">
        <is>
          <t>+49-40-419131-11</t>
        </is>
      </c>
      <c r="G5" t="inlineStr">
        <is>
          <t>07.05.2020</t>
        </is>
      </c>
      <c r="H5" t="inlineStr">
        <is>
          <t>Result Q1</t>
        </is>
      </c>
      <c r="J5" t="inlineStr">
        <is>
          <t>Invesco Ltd.</t>
        </is>
      </c>
      <c r="L5" t="inlineStr">
        <is>
          <t>4,71%</t>
        </is>
      </c>
    </row>
    <row r="6">
      <c r="A6" s="5" t="inlineStr">
        <is>
          <t>Gelistet Seit / Listed Since</t>
        </is>
      </c>
      <c r="B6" t="inlineStr">
        <is>
          <t>07.12.2006</t>
        </is>
      </c>
      <c r="C6" s="5" t="inlineStr">
        <is>
          <t>Internet</t>
        </is>
      </c>
      <c r="D6" s="5" t="inlineStr"/>
      <c r="E6" t="inlineStr">
        <is>
          <t>https://www.new-work.se</t>
        </is>
      </c>
      <c r="G6" t="inlineStr">
        <is>
          <t>29.05.2020</t>
        </is>
      </c>
      <c r="H6" t="inlineStr">
        <is>
          <t>Annual General Meeting</t>
        </is>
      </c>
      <c r="J6" t="inlineStr">
        <is>
          <t>DWS Investment GmbH</t>
        </is>
      </c>
      <c r="L6" t="inlineStr">
        <is>
          <t>3,13%</t>
        </is>
      </c>
    </row>
    <row r="7">
      <c r="A7" s="5" t="inlineStr">
        <is>
          <t>Nominalwert / Nominal Value</t>
        </is>
      </c>
      <c r="B7" t="inlineStr">
        <is>
          <t>1,00</t>
        </is>
      </c>
      <c r="C7" s="5" t="inlineStr">
        <is>
          <t>E-Mail</t>
        </is>
      </c>
      <c r="D7" s="5" t="inlineStr"/>
      <c r="E7" t="inlineStr">
        <is>
          <t>info@new-work.com</t>
        </is>
      </c>
      <c r="G7" t="inlineStr">
        <is>
          <t>04.06.2020</t>
        </is>
      </c>
      <c r="H7" t="inlineStr">
        <is>
          <t>Dividend Payout</t>
        </is>
      </c>
      <c r="J7" t="inlineStr">
        <is>
          <t>Mawer Global Small Cap Fund</t>
        </is>
      </c>
      <c r="L7" t="inlineStr">
        <is>
          <t>3,02%</t>
        </is>
      </c>
    </row>
    <row r="8">
      <c r="A8" s="5" t="inlineStr">
        <is>
          <t>Land / Country</t>
        </is>
      </c>
      <c r="B8" t="inlineStr">
        <is>
          <t>Deutschland</t>
        </is>
      </c>
      <c r="C8" s="5" t="inlineStr">
        <is>
          <t>Inv. Relations Telefon / Phone</t>
        </is>
      </c>
      <c r="D8" s="5" t="inlineStr"/>
      <c r="E8" t="inlineStr">
        <is>
          <t>+49-40-419131-793</t>
        </is>
      </c>
      <c r="G8" t="inlineStr">
        <is>
          <t>06.08.2020</t>
        </is>
      </c>
      <c r="H8" t="inlineStr">
        <is>
          <t>Score Half Year</t>
        </is>
      </c>
      <c r="J8" t="inlineStr">
        <is>
          <t>Mawer Investment Management Ltd.</t>
        </is>
      </c>
      <c r="L8" t="inlineStr">
        <is>
          <t>3,35%</t>
        </is>
      </c>
    </row>
    <row r="9">
      <c r="A9" s="5" t="inlineStr">
        <is>
          <t>Währung / Currency</t>
        </is>
      </c>
      <c r="B9" t="inlineStr">
        <is>
          <t>EUR</t>
        </is>
      </c>
      <c r="C9" s="5" t="inlineStr">
        <is>
          <t>Inv. Relations E-Mail</t>
        </is>
      </c>
      <c r="D9" s="5" t="inlineStr"/>
      <c r="E9" t="inlineStr">
        <is>
          <t>investor-relations@new-work.com</t>
        </is>
      </c>
      <c r="G9" t="inlineStr">
        <is>
          <t>05.11.2020</t>
        </is>
      </c>
      <c r="H9" t="inlineStr">
        <is>
          <t>Q3 Earnings</t>
        </is>
      </c>
      <c r="J9" t="inlineStr">
        <is>
          <t>Freefloat</t>
        </is>
      </c>
      <c r="L9" t="inlineStr">
        <is>
          <t>35,79%</t>
        </is>
      </c>
    </row>
    <row r="10">
      <c r="A10" s="5" t="inlineStr">
        <is>
          <t>Branche / Industry</t>
        </is>
      </c>
      <c r="B10" t="inlineStr">
        <is>
          <t>Internet Commerce</t>
        </is>
      </c>
      <c r="C10" s="5" t="inlineStr">
        <is>
          <t>Kontaktperson / Contact Person</t>
        </is>
      </c>
      <c r="D10" s="5" t="inlineStr"/>
      <c r="E10" t="inlineStr">
        <is>
          <t>Patrick Möller</t>
        </is>
      </c>
    </row>
    <row r="11">
      <c r="A11" s="5" t="inlineStr">
        <is>
          <t>Sektor / Sector</t>
        </is>
      </c>
      <c r="B11" t="inlineStr">
        <is>
          <t>Information Technology</t>
        </is>
      </c>
    </row>
    <row r="12">
      <c r="A12" s="5" t="inlineStr">
        <is>
          <t>Typ / Genre</t>
        </is>
      </c>
      <c r="B12" t="inlineStr">
        <is>
          <t>Stammaktie</t>
        </is>
      </c>
    </row>
    <row r="13">
      <c r="A13" s="5" t="inlineStr">
        <is>
          <t>Adresse / Address</t>
        </is>
      </c>
      <c r="B13" t="inlineStr">
        <is>
          <t>New Work SEDammtorstraße 30  D-20354 Hamburg</t>
        </is>
      </c>
    </row>
    <row r="14">
      <c r="A14" s="5" t="inlineStr">
        <is>
          <t>Management</t>
        </is>
      </c>
      <c r="B14" t="inlineStr">
        <is>
          <t>Dr. Thomas Vollmoeller, Dr. Patrick Alberts, Alastair Bruce, Ingo Chu, Jens Pape, Petra von Strombeck</t>
        </is>
      </c>
    </row>
    <row r="15">
      <c r="A15" s="5" t="inlineStr">
        <is>
          <t>Aufsichtsrat / Board</t>
        </is>
      </c>
      <c r="B15" t="inlineStr">
        <is>
          <t>Stefan Winners (bis 29.05.2020), Dr. Johannes Meier, Dr. Jörg Lübcke, Jean-Paul Schmetz, Anette Weber, Dr. Andreas Rittstieg</t>
        </is>
      </c>
    </row>
    <row r="16">
      <c r="A16" s="5" t="inlineStr">
        <is>
          <t>Beschreibung</t>
        </is>
      </c>
      <c r="B16" t="inlineStr">
        <is>
          <t>Die New Work SE betreibt eine internationale Business-Netzwerk-Plattform xing. Knapp 11 Millionen Mitglieder nutzen die Internet-Plattform für Geschäft, Job und Karriere im deutschsprachigen Raum. Auf XING vernetzen sich Berufstätige aller Branchen, suchen und finden Jobs, Mitarbeiter, Aufträge, Kooperationspartner, fachlichen Rat oder Geschäftsideen und informieren sich über die neuesten Themen in ihrer Branche. Mitglieder tauschen sich online in über 74.000 Fachgruppen aus und treffen sich persönlich auf XING Events. Betreiber der Plattform ist die XING AG. Das Unternehmen wurde 2003 in Hamburg gegründet, ist seit 2006 börsennotiert und seit September 2011 im TecDAX gelistet. Mit dem Kauf von kununu, der marktführenden Plattform für Arbeitgeberbewertungen im deutschsprachigen Raum, hat XING seine Position als Marktführer im Bereich Social Recruiting weiter gestärkt. Anfang 2015 hat XING zudem die Intelligence Competence Center AG übernommen. Damit gehört die Webseite Jobbörse.com, mit über 2,5 Millionen Jobs die größte Jobsuchmaschine im deutschsprachigen Raum, zum Portfolio des Unternehmens. Das Unternehmen plant derzeit die Umwandlung des Firmennamens in „New Work SE". Copyright 2014 FINANCE BASE AG</t>
        </is>
      </c>
    </row>
    <row r="17">
      <c r="A17" s="5" t="inlineStr">
        <is>
          <t>Profile</t>
        </is>
      </c>
      <c r="B17" t="inlineStr">
        <is>
          <t>The New Work SE operates an international business network platform xing. Nearly 11 million members use the Internet platform for business, job and career in Germany. XING to connect professionals from all sectors, look for and find jobs, colleagues, new assignments, cooperation partners, experts and generate business ideas and find out about the latest issues in their industry. Members exchange views in over 74,000 specialist groups, meet at networking events. Operator of the platform, XING AG. The company was founded in Hamburg in 2003, has been publicly traded since 2006 and listed on the TecDAX since September 2011th With the purchase of kununu, the market-leading platform for employer reviews in German-speaking XING has further strengthened its position as market leader in social recruiting. Early 2015. XING has also taken the Intelligence Competence Center AG. This puts the site Jobbörse.com, with over 2.5 million jobs, the largest job search engine in the German-speaking countries, the company's portfolio. The company is currently planning the transformation of the company name to "New Work SE".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269.5</v>
      </c>
      <c r="D20" t="n">
        <v>235.1</v>
      </c>
      <c r="E20" t="n">
        <v>184.9</v>
      </c>
      <c r="F20" t="n">
        <v>145.9</v>
      </c>
      <c r="G20" t="n">
        <v>119.9</v>
      </c>
      <c r="H20" t="n">
        <v>99.2</v>
      </c>
      <c r="I20" t="n">
        <v>83.3</v>
      </c>
      <c r="J20" t="n">
        <v>72.09999999999999</v>
      </c>
      <c r="K20" t="n">
        <v>65.09999999999999</v>
      </c>
      <c r="L20" t="n">
        <v>53.5</v>
      </c>
      <c r="M20" t="n">
        <v>45.1</v>
      </c>
      <c r="N20" t="n">
        <v>34.9</v>
      </c>
      <c r="O20" t="n">
        <v>19</v>
      </c>
      <c r="P20" t="n">
        <v>19</v>
      </c>
    </row>
    <row r="21">
      <c r="A21" s="5" t="inlineStr">
        <is>
          <t>Bruttoergebnis vom Umsatz</t>
        </is>
      </c>
      <c r="B21" s="5" t="inlineStr">
        <is>
          <t>Gross Profit</t>
        </is>
      </c>
      <c r="C21" t="n">
        <v>269.5</v>
      </c>
      <c r="D21" t="n">
        <v>235.1</v>
      </c>
      <c r="E21" t="n">
        <v>184.9</v>
      </c>
      <c r="F21" t="n">
        <v>145.9</v>
      </c>
      <c r="G21" t="n">
        <v>119.9</v>
      </c>
      <c r="H21" t="n">
        <v>99.2</v>
      </c>
      <c r="I21" t="n">
        <v>83.3</v>
      </c>
      <c r="J21" t="n">
        <v>72.09999999999999</v>
      </c>
      <c r="K21" t="n">
        <v>65.09999999999999</v>
      </c>
      <c r="L21" t="n">
        <v>53.5</v>
      </c>
      <c r="M21" t="n">
        <v>45.1</v>
      </c>
      <c r="N21" t="n">
        <v>34.9</v>
      </c>
      <c r="O21" t="n">
        <v>19</v>
      </c>
      <c r="P21" t="n">
        <v>19</v>
      </c>
    </row>
    <row r="22">
      <c r="A22" s="5" t="inlineStr">
        <is>
          <t>Operatives Ergebnis (EBIT)</t>
        </is>
      </c>
      <c r="B22" s="5" t="inlineStr">
        <is>
          <t>EBIT Earning Before Interest &amp; Tax</t>
        </is>
      </c>
      <c r="C22" t="n">
        <v>47</v>
      </c>
      <c r="D22" t="n">
        <v>46.2</v>
      </c>
      <c r="E22" t="n">
        <v>40.8</v>
      </c>
      <c r="F22" t="n">
        <v>37.3</v>
      </c>
      <c r="G22" t="n">
        <v>26.6</v>
      </c>
      <c r="H22" t="n">
        <v>13.1</v>
      </c>
      <c r="I22" t="n">
        <v>14.4</v>
      </c>
      <c r="J22" t="n">
        <v>11.7</v>
      </c>
      <c r="K22" t="n">
        <v>-0.2</v>
      </c>
      <c r="L22" t="n">
        <v>11.5</v>
      </c>
      <c r="M22" t="n">
        <v>0.9</v>
      </c>
      <c r="N22" t="n">
        <v>9.699999999999999</v>
      </c>
      <c r="O22" t="n">
        <v>4.7</v>
      </c>
      <c r="P22" t="n">
        <v>4.7</v>
      </c>
    </row>
    <row r="23">
      <c r="A23" s="5" t="inlineStr">
        <is>
          <t>Finanzergebnis</t>
        </is>
      </c>
      <c r="B23" s="5" t="inlineStr">
        <is>
          <t>Financial Result</t>
        </is>
      </c>
      <c r="C23" t="n">
        <v>5.1</v>
      </c>
      <c r="D23" t="n">
        <v>-1.3</v>
      </c>
      <c r="E23" t="n">
        <v>-1.8</v>
      </c>
      <c r="F23" t="n">
        <v>-3</v>
      </c>
      <c r="G23" t="n">
        <v>-0.2</v>
      </c>
      <c r="H23" t="n">
        <v>-0.1</v>
      </c>
      <c r="I23" t="n">
        <v>0.1</v>
      </c>
      <c r="J23" t="n">
        <v>0.4</v>
      </c>
      <c r="K23" t="n">
        <v>0.5</v>
      </c>
      <c r="L23" t="inlineStr">
        <is>
          <t>-</t>
        </is>
      </c>
      <c r="M23" t="n">
        <v>0.3</v>
      </c>
      <c r="N23" t="n">
        <v>1.2</v>
      </c>
      <c r="O23" t="n">
        <v>1.4</v>
      </c>
      <c r="P23" t="n">
        <v>1.4</v>
      </c>
    </row>
    <row r="24">
      <c r="A24" s="5" t="inlineStr">
        <is>
          <t>Ergebnis vor Steuer (EBT)</t>
        </is>
      </c>
      <c r="B24" s="5" t="inlineStr">
        <is>
          <t>EBT Earning Before Tax</t>
        </is>
      </c>
      <c r="C24" t="n">
        <v>52.1</v>
      </c>
      <c r="D24" t="n">
        <v>44.9</v>
      </c>
      <c r="E24" t="n">
        <v>39</v>
      </c>
      <c r="F24" t="n">
        <v>34.3</v>
      </c>
      <c r="G24" t="n">
        <v>26.4</v>
      </c>
      <c r="H24" t="n">
        <v>13</v>
      </c>
      <c r="I24" t="n">
        <v>14.5</v>
      </c>
      <c r="J24" t="n">
        <v>12.1</v>
      </c>
      <c r="K24" t="n">
        <v>0.3</v>
      </c>
      <c r="L24" t="n">
        <v>11.5</v>
      </c>
      <c r="M24" t="n">
        <v>1.2</v>
      </c>
      <c r="N24" t="n">
        <v>10.9</v>
      </c>
      <c r="O24" t="n">
        <v>6.1</v>
      </c>
      <c r="P24" t="n">
        <v>6.1</v>
      </c>
    </row>
    <row r="25">
      <c r="A25" s="5" t="inlineStr">
        <is>
          <t>Steuern auf Einkommen und Ertrag</t>
        </is>
      </c>
      <c r="B25" s="5" t="inlineStr">
        <is>
          <t>Taxes on income and earnings</t>
        </is>
      </c>
      <c r="C25" t="n">
        <v>17.7</v>
      </c>
      <c r="D25" t="n">
        <v>14</v>
      </c>
      <c r="E25" t="n">
        <v>13</v>
      </c>
      <c r="F25" t="n">
        <v>10.7</v>
      </c>
      <c r="G25" t="n">
        <v>8.800000000000001</v>
      </c>
      <c r="H25" t="n">
        <v>6.9</v>
      </c>
      <c r="I25" t="n">
        <v>5.3</v>
      </c>
      <c r="J25" t="n">
        <v>4.3</v>
      </c>
      <c r="K25" t="n">
        <v>5</v>
      </c>
      <c r="L25" t="n">
        <v>4.3</v>
      </c>
      <c r="M25" t="n">
        <v>2.9</v>
      </c>
      <c r="N25" t="n">
        <v>3.6</v>
      </c>
      <c r="O25" t="n">
        <v>0.4</v>
      </c>
      <c r="P25" t="n">
        <v>0.4</v>
      </c>
    </row>
    <row r="26">
      <c r="A26" s="5" t="inlineStr">
        <is>
          <t>Ergebnis nach Steuer</t>
        </is>
      </c>
      <c r="B26" s="5" t="inlineStr">
        <is>
          <t>Earnings after tax</t>
        </is>
      </c>
      <c r="C26" t="n">
        <v>34.4</v>
      </c>
      <c r="D26" t="n">
        <v>31</v>
      </c>
      <c r="E26" t="n">
        <v>25.9</v>
      </c>
      <c r="F26" t="n">
        <v>23.6</v>
      </c>
      <c r="G26" t="n">
        <v>17.6</v>
      </c>
      <c r="H26" t="n">
        <v>6.2</v>
      </c>
      <c r="I26" t="n">
        <v>9.1</v>
      </c>
      <c r="J26" t="n">
        <v>7.7</v>
      </c>
      <c r="K26" t="n">
        <v>-4.6</v>
      </c>
      <c r="L26" t="n">
        <v>7.2</v>
      </c>
      <c r="M26" t="n">
        <v>-1.7</v>
      </c>
      <c r="N26" t="n">
        <v>7.3</v>
      </c>
      <c r="O26" t="n">
        <v>5.6</v>
      </c>
      <c r="P26" t="n">
        <v>5.6</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inlineStr">
        <is>
          <t>-</t>
        </is>
      </c>
      <c r="L27" t="inlineStr">
        <is>
          <t>-</t>
        </is>
      </c>
      <c r="M27" t="inlineStr">
        <is>
          <t>-</t>
        </is>
      </c>
      <c r="N27" t="inlineStr">
        <is>
          <t>-</t>
        </is>
      </c>
      <c r="O27" t="n">
        <v>-0.1</v>
      </c>
      <c r="P27" t="n">
        <v>-0.1</v>
      </c>
    </row>
    <row r="28">
      <c r="A28" s="5" t="inlineStr">
        <is>
          <t>Jahresüberschuss/-fehlbetrag</t>
        </is>
      </c>
      <c r="B28" s="5" t="inlineStr">
        <is>
          <t>Net Profit</t>
        </is>
      </c>
      <c r="C28" t="n">
        <v>34.4</v>
      </c>
      <c r="D28" t="n">
        <v>31</v>
      </c>
      <c r="E28" t="n">
        <v>25.9</v>
      </c>
      <c r="F28" t="n">
        <v>23.6</v>
      </c>
      <c r="G28" t="n">
        <v>17.6</v>
      </c>
      <c r="H28" t="n">
        <v>6.2</v>
      </c>
      <c r="I28" t="n">
        <v>9.1</v>
      </c>
      <c r="J28" t="n">
        <v>7.7</v>
      </c>
      <c r="K28" t="n">
        <v>-4.6</v>
      </c>
      <c r="L28" t="n">
        <v>7.2</v>
      </c>
      <c r="M28" t="n">
        <v>-1.7</v>
      </c>
      <c r="N28" t="n">
        <v>7.3</v>
      </c>
      <c r="O28" t="n">
        <v>4.5</v>
      </c>
      <c r="P28" t="n">
        <v>4.5</v>
      </c>
    </row>
    <row r="29">
      <c r="A29" s="5" t="inlineStr">
        <is>
          <t>Summe Umlaufvermögen</t>
        </is>
      </c>
      <c r="B29" s="5" t="inlineStr">
        <is>
          <t>Current Assets</t>
        </is>
      </c>
      <c r="C29" t="n">
        <v>95.59999999999999</v>
      </c>
      <c r="D29" t="n">
        <v>101.7</v>
      </c>
      <c r="E29" t="n">
        <v>70.2</v>
      </c>
      <c r="F29" t="n">
        <v>109</v>
      </c>
      <c r="G29" t="n">
        <v>100.7</v>
      </c>
      <c r="H29" t="n">
        <v>81.8</v>
      </c>
      <c r="I29" t="n">
        <v>81.40000000000001</v>
      </c>
      <c r="J29" t="n">
        <v>69.09999999999999</v>
      </c>
      <c r="K29" t="n">
        <v>75.8</v>
      </c>
      <c r="L29" t="n">
        <v>64.59999999999999</v>
      </c>
      <c r="M29" t="n">
        <v>50.7</v>
      </c>
      <c r="N29" t="n">
        <v>48</v>
      </c>
      <c r="O29" t="n">
        <v>40.6</v>
      </c>
      <c r="P29" t="n">
        <v>40.6</v>
      </c>
    </row>
    <row r="30">
      <c r="A30" s="5" t="inlineStr">
        <is>
          <t>Summe Anlagevermögen</t>
        </is>
      </c>
      <c r="B30" s="5" t="inlineStr">
        <is>
          <t>Fixed Assets</t>
        </is>
      </c>
      <c r="C30" t="n">
        <v>214.1</v>
      </c>
      <c r="D30" t="n">
        <v>176.8</v>
      </c>
      <c r="E30" t="n">
        <v>157.4</v>
      </c>
      <c r="F30" t="n">
        <v>61.4</v>
      </c>
      <c r="G30" t="n">
        <v>39.2</v>
      </c>
      <c r="H30" t="n">
        <v>26.3</v>
      </c>
      <c r="I30" t="n">
        <v>30.9</v>
      </c>
      <c r="J30" t="n">
        <v>23.1</v>
      </c>
      <c r="K30" t="n">
        <v>24</v>
      </c>
      <c r="L30" t="n">
        <v>31</v>
      </c>
      <c r="M30" t="n">
        <v>30</v>
      </c>
      <c r="N30" t="n">
        <v>26.9</v>
      </c>
      <c r="O30" t="n">
        <v>19</v>
      </c>
      <c r="P30" t="n">
        <v>19</v>
      </c>
    </row>
    <row r="31">
      <c r="A31" s="5" t="inlineStr">
        <is>
          <t>Summe Aktiva</t>
        </is>
      </c>
      <c r="B31" s="5" t="inlineStr">
        <is>
          <t>Total Assets</t>
        </is>
      </c>
      <c r="C31" t="n">
        <v>309.7</v>
      </c>
      <c r="D31" t="n">
        <v>278.5</v>
      </c>
      <c r="E31" t="n">
        <v>227.6</v>
      </c>
      <c r="F31" t="n">
        <v>170.4</v>
      </c>
      <c r="G31" t="n">
        <v>139.9</v>
      </c>
      <c r="H31" t="n">
        <v>108.1</v>
      </c>
      <c r="I31" t="n">
        <v>112.3</v>
      </c>
      <c r="J31" t="n">
        <v>92.2</v>
      </c>
      <c r="K31" t="n">
        <v>99.8</v>
      </c>
      <c r="L31" t="n">
        <v>95.59999999999999</v>
      </c>
      <c r="M31" t="n">
        <v>80.7</v>
      </c>
      <c r="N31" t="n">
        <v>74.90000000000001</v>
      </c>
      <c r="O31" t="n">
        <v>59.6</v>
      </c>
      <c r="P31" t="n">
        <v>59.6</v>
      </c>
    </row>
    <row r="32">
      <c r="A32" s="5" t="inlineStr">
        <is>
          <t>Summe kurzfristiges Fremdkapital</t>
        </is>
      </c>
      <c r="B32" s="5" t="inlineStr">
        <is>
          <t>Short-Term Debt</t>
        </is>
      </c>
      <c r="C32" t="n">
        <v>159</v>
      </c>
      <c r="D32" t="n">
        <v>134.1</v>
      </c>
      <c r="E32" t="n">
        <v>108.2</v>
      </c>
      <c r="F32" t="n">
        <v>81.3</v>
      </c>
      <c r="G32" t="n">
        <v>65</v>
      </c>
      <c r="H32" t="n">
        <v>57.4</v>
      </c>
      <c r="I32" t="n">
        <v>43.8</v>
      </c>
      <c r="J32" t="n">
        <v>36.7</v>
      </c>
      <c r="K32" t="n">
        <v>53.5</v>
      </c>
      <c r="L32" t="n">
        <v>30.2</v>
      </c>
      <c r="M32" t="n">
        <v>24.1</v>
      </c>
      <c r="N32" t="n">
        <v>19.9</v>
      </c>
      <c r="O32" t="n">
        <v>11.3</v>
      </c>
      <c r="P32" t="n">
        <v>11.3</v>
      </c>
    </row>
    <row r="33">
      <c r="A33" s="5" t="inlineStr">
        <is>
          <t>Summe langfristiges Fremdkapital</t>
        </is>
      </c>
      <c r="B33" s="5" t="inlineStr">
        <is>
          <t>Long-Term Debt</t>
        </is>
      </c>
      <c r="C33" t="n">
        <v>49.2</v>
      </c>
      <c r="D33" t="n">
        <v>46.1</v>
      </c>
      <c r="E33" t="n">
        <v>40.4</v>
      </c>
      <c r="F33" t="n">
        <v>19.2</v>
      </c>
      <c r="G33" t="n">
        <v>14.4</v>
      </c>
      <c r="H33" t="n">
        <v>7.3</v>
      </c>
      <c r="I33" t="n">
        <v>7.9</v>
      </c>
      <c r="J33" t="n">
        <v>3.8</v>
      </c>
      <c r="K33" t="n">
        <v>3.8</v>
      </c>
      <c r="L33" t="n">
        <v>4.2</v>
      </c>
      <c r="M33" t="n">
        <v>3.9</v>
      </c>
      <c r="N33" t="n">
        <v>2.7</v>
      </c>
      <c r="O33" t="n">
        <v>2.3</v>
      </c>
      <c r="P33" t="n">
        <v>2.3</v>
      </c>
    </row>
    <row r="34">
      <c r="A34" s="5" t="inlineStr">
        <is>
          <t>Summe Fremdkapital</t>
        </is>
      </c>
      <c r="B34" s="5" t="inlineStr">
        <is>
          <t>Total Liabilities</t>
        </is>
      </c>
      <c r="C34" t="n">
        <v>208.1</v>
      </c>
      <c r="D34" t="n">
        <v>180.2</v>
      </c>
      <c r="E34" t="n">
        <v>148.6</v>
      </c>
      <c r="F34" t="n">
        <v>100.5</v>
      </c>
      <c r="G34" t="n">
        <v>79.40000000000001</v>
      </c>
      <c r="H34" t="n">
        <v>64.7</v>
      </c>
      <c r="I34" t="n">
        <v>51.7</v>
      </c>
      <c r="J34" t="n">
        <v>40.5</v>
      </c>
      <c r="K34" t="n">
        <v>57.3</v>
      </c>
      <c r="L34" t="n">
        <v>34.4</v>
      </c>
      <c r="M34" t="n">
        <v>28</v>
      </c>
      <c r="N34" t="n">
        <v>22.6</v>
      </c>
      <c r="O34" t="n">
        <v>13.6</v>
      </c>
      <c r="P34" t="n">
        <v>13.6</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inlineStr">
        <is>
          <t>-</t>
        </is>
      </c>
      <c r="J35" t="inlineStr">
        <is>
          <t>-</t>
        </is>
      </c>
      <c r="K35" t="inlineStr">
        <is>
          <t>-</t>
        </is>
      </c>
      <c r="L35" t="inlineStr">
        <is>
          <t>-</t>
        </is>
      </c>
      <c r="M35" t="inlineStr">
        <is>
          <t>-</t>
        </is>
      </c>
      <c r="N35" t="n">
        <v>-0.1</v>
      </c>
      <c r="O35" t="n">
        <v>-0.1</v>
      </c>
      <c r="P35" t="n">
        <v>-0.1</v>
      </c>
    </row>
    <row r="36">
      <c r="A36" s="5" t="inlineStr">
        <is>
          <t>Summe Eigenkapital</t>
        </is>
      </c>
      <c r="B36" s="5" t="inlineStr">
        <is>
          <t>Equity</t>
        </is>
      </c>
      <c r="C36" t="n">
        <v>101.5</v>
      </c>
      <c r="D36" t="n">
        <v>98.3</v>
      </c>
      <c r="E36" t="n">
        <v>79</v>
      </c>
      <c r="F36" t="n">
        <v>69.90000000000001</v>
      </c>
      <c r="G36" t="n">
        <v>60.5</v>
      </c>
      <c r="H36" t="n">
        <v>43.4</v>
      </c>
      <c r="I36" t="n">
        <v>60.6</v>
      </c>
      <c r="J36" t="n">
        <v>51.8</v>
      </c>
      <c r="K36" t="n">
        <v>42.6</v>
      </c>
      <c r="L36" t="n">
        <v>61.2</v>
      </c>
      <c r="M36" t="n">
        <v>52.7</v>
      </c>
      <c r="N36" t="n">
        <v>52.5</v>
      </c>
      <c r="O36" t="n">
        <v>46.1</v>
      </c>
      <c r="P36" t="n">
        <v>46.1</v>
      </c>
    </row>
    <row r="37">
      <c r="A37" s="5" t="inlineStr">
        <is>
          <t>Summe Passiva</t>
        </is>
      </c>
      <c r="B37" s="5" t="inlineStr">
        <is>
          <t>Liabilities &amp; Shareholder Equity</t>
        </is>
      </c>
      <c r="C37" t="n">
        <v>309.7</v>
      </c>
      <c r="D37" t="n">
        <v>278.5</v>
      </c>
      <c r="E37" t="n">
        <v>227.6</v>
      </c>
      <c r="F37" t="n">
        <v>170.4</v>
      </c>
      <c r="G37" t="n">
        <v>139.9</v>
      </c>
      <c r="H37" t="n">
        <v>108.1</v>
      </c>
      <c r="I37" t="n">
        <v>112.3</v>
      </c>
      <c r="J37" t="n">
        <v>92.2</v>
      </c>
      <c r="K37" t="n">
        <v>99.8</v>
      </c>
      <c r="L37" t="n">
        <v>95.59999999999999</v>
      </c>
      <c r="M37" t="n">
        <v>80.7</v>
      </c>
      <c r="N37" t="n">
        <v>74.90000000000001</v>
      </c>
      <c r="O37" t="n">
        <v>59.6</v>
      </c>
      <c r="P37" t="n">
        <v>59.6</v>
      </c>
    </row>
    <row r="38">
      <c r="A38" s="5" t="inlineStr">
        <is>
          <t>Mio.Aktien im Umlauf</t>
        </is>
      </c>
      <c r="B38" s="5" t="inlineStr">
        <is>
          <t>Million shares outstanding</t>
        </is>
      </c>
      <c r="C38" t="n">
        <v>5.62</v>
      </c>
      <c r="D38" t="n">
        <v>5.62</v>
      </c>
      <c r="E38" t="n">
        <v>5.62</v>
      </c>
      <c r="F38" t="n">
        <v>5.62</v>
      </c>
      <c r="G38" t="n">
        <v>5.62</v>
      </c>
      <c r="H38" t="n">
        <v>5.59</v>
      </c>
      <c r="I38" t="n">
        <v>5.59</v>
      </c>
      <c r="J38" t="n">
        <v>5.55</v>
      </c>
      <c r="K38" t="n">
        <v>5.43</v>
      </c>
      <c r="L38" t="n">
        <v>5.3</v>
      </c>
      <c r="M38" t="n">
        <v>5.3</v>
      </c>
      <c r="N38" t="n">
        <v>5.2</v>
      </c>
      <c r="O38" t="n">
        <v>5.2</v>
      </c>
      <c r="P38" t="n">
        <v>5.2</v>
      </c>
    </row>
    <row r="39">
      <c r="A39" s="5" t="inlineStr">
        <is>
          <t>Gezeichnetes Kapital (in Mio.)</t>
        </is>
      </c>
      <c r="B39" s="5" t="inlineStr">
        <is>
          <t>Subscribed Capital in M</t>
        </is>
      </c>
      <c r="C39" t="n">
        <v>5.62</v>
      </c>
      <c r="D39" t="n">
        <v>5.62</v>
      </c>
      <c r="E39" t="n">
        <v>5.62</v>
      </c>
      <c r="F39" t="n">
        <v>5.62</v>
      </c>
      <c r="G39" t="n">
        <v>5.62</v>
      </c>
      <c r="H39" t="n">
        <v>5.59</v>
      </c>
      <c r="I39" t="n">
        <v>5.59</v>
      </c>
      <c r="J39" t="n">
        <v>5.55</v>
      </c>
      <c r="K39" t="n">
        <v>5.43</v>
      </c>
      <c r="L39" t="n">
        <v>5.3</v>
      </c>
      <c r="M39" t="n">
        <v>5.3</v>
      </c>
      <c r="N39" t="n">
        <v>5.2</v>
      </c>
      <c r="O39" t="n">
        <v>5.2</v>
      </c>
      <c r="P39" t="n">
        <v>5.2</v>
      </c>
    </row>
    <row r="40">
      <c r="A40" s="5" t="inlineStr">
        <is>
          <t>Ergebnis je Aktie (brutto)</t>
        </is>
      </c>
      <c r="B40" s="5" t="inlineStr">
        <is>
          <t>Earnings per share</t>
        </is>
      </c>
      <c r="C40" t="n">
        <v>9.27</v>
      </c>
      <c r="D40" t="n">
        <v>7.99</v>
      </c>
      <c r="E40" t="n">
        <v>6.94</v>
      </c>
      <c r="F40" t="n">
        <v>6.1</v>
      </c>
      <c r="G40" t="n">
        <v>4.7</v>
      </c>
      <c r="H40" t="n">
        <v>2.32</v>
      </c>
      <c r="I40" t="n">
        <v>2.59</v>
      </c>
      <c r="J40" t="n">
        <v>2.18</v>
      </c>
      <c r="K40" t="n">
        <v>0.06</v>
      </c>
      <c r="L40" t="n">
        <v>2.17</v>
      </c>
      <c r="M40" t="n">
        <v>0.23</v>
      </c>
      <c r="N40" t="n">
        <v>2.1</v>
      </c>
      <c r="O40" t="n">
        <v>1.17</v>
      </c>
      <c r="P40" t="n">
        <v>1.17</v>
      </c>
    </row>
    <row r="41">
      <c r="A41" s="5" t="inlineStr">
        <is>
          <t>Ergebnis je Aktie (unverwässert)</t>
        </is>
      </c>
      <c r="B41" s="5" t="inlineStr">
        <is>
          <t>Basic Earnings per share</t>
        </is>
      </c>
      <c r="C41" t="n">
        <v>6.13</v>
      </c>
      <c r="D41" t="n">
        <v>5.51</v>
      </c>
      <c r="E41" t="n">
        <v>4.61</v>
      </c>
      <c r="F41" t="n">
        <v>4.19</v>
      </c>
      <c r="G41" t="n">
        <v>3.15</v>
      </c>
      <c r="H41" t="n">
        <v>2.81</v>
      </c>
      <c r="I41" t="n">
        <v>1.65</v>
      </c>
      <c r="J41" t="n">
        <v>1.44</v>
      </c>
      <c r="K41" t="n">
        <v>-0.87</v>
      </c>
      <c r="L41" t="n">
        <v>1.37</v>
      </c>
      <c r="M41" t="n">
        <v>-0.33</v>
      </c>
      <c r="N41" t="n">
        <v>1.41</v>
      </c>
      <c r="O41" t="n">
        <v>0.89</v>
      </c>
      <c r="P41" t="n">
        <v>0.89</v>
      </c>
    </row>
    <row r="42">
      <c r="A42" s="5" t="inlineStr">
        <is>
          <t>Ergebnis je Aktie (verwässert)</t>
        </is>
      </c>
      <c r="B42" s="5" t="inlineStr">
        <is>
          <t>Diluted Earnings per share</t>
        </is>
      </c>
      <c r="C42" t="n">
        <v>6.13</v>
      </c>
      <c r="D42" t="n">
        <v>5.51</v>
      </c>
      <c r="E42" t="n">
        <v>4.61</v>
      </c>
      <c r="F42" t="n">
        <v>4.19</v>
      </c>
      <c r="G42" t="n">
        <v>3.15</v>
      </c>
      <c r="H42" t="n">
        <v>2.8</v>
      </c>
      <c r="I42" t="n">
        <v>1.65</v>
      </c>
      <c r="J42" t="n">
        <v>1.43</v>
      </c>
      <c r="K42" t="n">
        <v>-0.84</v>
      </c>
      <c r="L42" t="n">
        <v>1.37</v>
      </c>
      <c r="M42" t="n">
        <v>-0.33</v>
      </c>
      <c r="N42" t="n">
        <v>1.41</v>
      </c>
      <c r="O42" t="n">
        <v>0.86</v>
      </c>
      <c r="P42" t="n">
        <v>0.86</v>
      </c>
    </row>
    <row r="43">
      <c r="A43" s="5" t="inlineStr">
        <is>
          <t>Dividende je Aktie</t>
        </is>
      </c>
      <c r="B43" s="5" t="inlineStr">
        <is>
          <t>Dividend per share</t>
        </is>
      </c>
      <c r="C43" t="n">
        <v>2.59</v>
      </c>
      <c r="D43" t="n">
        <v>2.14</v>
      </c>
      <c r="E43" t="n">
        <v>1.68</v>
      </c>
      <c r="F43" t="n">
        <v>1.37</v>
      </c>
      <c r="G43" t="n">
        <v>1.03</v>
      </c>
      <c r="H43" t="n">
        <v>0.92</v>
      </c>
      <c r="I43" t="n">
        <v>0.62</v>
      </c>
      <c r="J43" t="n">
        <v>0.5600000000000001</v>
      </c>
      <c r="K43" t="n">
        <v>0.5600000000000001</v>
      </c>
      <c r="L43" t="inlineStr">
        <is>
          <t>-</t>
        </is>
      </c>
      <c r="M43" t="inlineStr">
        <is>
          <t>-</t>
        </is>
      </c>
      <c r="N43" t="inlineStr">
        <is>
          <t>-</t>
        </is>
      </c>
      <c r="O43" t="inlineStr">
        <is>
          <t>-</t>
        </is>
      </c>
      <c r="P43" t="inlineStr">
        <is>
          <t>-</t>
        </is>
      </c>
    </row>
    <row r="44">
      <c r="A44" s="5" t="inlineStr">
        <is>
          <t>Sonderdividende je Aktie</t>
        </is>
      </c>
      <c r="B44" s="5" t="inlineStr">
        <is>
          <t>Special Dividend per share</t>
        </is>
      </c>
      <c r="C44" t="inlineStr">
        <is>
          <t>-</t>
        </is>
      </c>
      <c r="D44" t="n">
        <v>3.56</v>
      </c>
      <c r="E44" t="inlineStr">
        <is>
          <t>-</t>
        </is>
      </c>
      <c r="F44" t="n">
        <v>1.6</v>
      </c>
      <c r="G44" t="n">
        <v>1.5</v>
      </c>
      <c r="H44" t="inlineStr">
        <is>
          <t>-</t>
        </is>
      </c>
      <c r="I44" t="n">
        <v>3.58</v>
      </c>
      <c r="J44" t="inlineStr">
        <is>
          <t>-</t>
        </is>
      </c>
      <c r="K44" t="inlineStr">
        <is>
          <t>-</t>
        </is>
      </c>
      <c r="L44" t="inlineStr">
        <is>
          <t>-</t>
        </is>
      </c>
      <c r="M44" t="inlineStr">
        <is>
          <t>-</t>
        </is>
      </c>
      <c r="N44" t="inlineStr">
        <is>
          <t>-</t>
        </is>
      </c>
      <c r="O44" t="inlineStr">
        <is>
          <t>-</t>
        </is>
      </c>
      <c r="P44" t="inlineStr">
        <is>
          <t>-</t>
        </is>
      </c>
    </row>
    <row r="45">
      <c r="A45" s="5" t="inlineStr">
        <is>
          <t>Dividendenausschüttung in Mio</t>
        </is>
      </c>
      <c r="B45" s="5" t="inlineStr">
        <is>
          <t>Dividend Payment in M</t>
        </is>
      </c>
      <c r="C45" t="n">
        <v>14.56</v>
      </c>
      <c r="D45" t="n">
        <v>32</v>
      </c>
      <c r="E45" t="n">
        <v>9.4</v>
      </c>
      <c r="F45" t="n">
        <v>16.7</v>
      </c>
      <c r="G45" t="n">
        <v>14.2</v>
      </c>
      <c r="H45" t="n">
        <v>5.15</v>
      </c>
      <c r="I45" t="n">
        <v>23.43</v>
      </c>
      <c r="J45" t="n">
        <v>3.1</v>
      </c>
      <c r="K45" t="n">
        <v>3.02</v>
      </c>
      <c r="L45" t="inlineStr">
        <is>
          <t>-</t>
        </is>
      </c>
      <c r="M45" t="inlineStr">
        <is>
          <t>-</t>
        </is>
      </c>
      <c r="N45" t="inlineStr">
        <is>
          <t>-</t>
        </is>
      </c>
      <c r="O45" t="inlineStr">
        <is>
          <t>-</t>
        </is>
      </c>
      <c r="P45" t="inlineStr">
        <is>
          <t>-</t>
        </is>
      </c>
    </row>
    <row r="46">
      <c r="A46" s="5" t="inlineStr">
        <is>
          <t>Umsatz je Aktie</t>
        </is>
      </c>
      <c r="B46" s="5" t="inlineStr">
        <is>
          <t>Revenue per share</t>
        </is>
      </c>
      <c r="C46" t="n">
        <v>47.95</v>
      </c>
      <c r="D46" t="n">
        <v>41.83</v>
      </c>
      <c r="E46" t="n">
        <v>32.9</v>
      </c>
      <c r="F46" t="n">
        <v>25.96</v>
      </c>
      <c r="G46" t="n">
        <v>21.33</v>
      </c>
      <c r="H46" t="n">
        <v>17.74</v>
      </c>
      <c r="I46" t="n">
        <v>14.9</v>
      </c>
      <c r="J46" t="n">
        <v>12.98</v>
      </c>
      <c r="K46" t="n">
        <v>12</v>
      </c>
      <c r="L46" t="n">
        <v>10.09</v>
      </c>
      <c r="M46" t="n">
        <v>8.51</v>
      </c>
      <c r="N46" t="n">
        <v>6.71</v>
      </c>
      <c r="O46" t="n">
        <v>3.65</v>
      </c>
      <c r="P46" t="n">
        <v>3.65</v>
      </c>
    </row>
    <row r="47">
      <c r="A47" s="5" t="inlineStr">
        <is>
          <t>Buchwert je Aktie</t>
        </is>
      </c>
      <c r="B47" s="5" t="inlineStr">
        <is>
          <t>Book value per share</t>
        </is>
      </c>
      <c r="C47" t="n">
        <v>18.06</v>
      </c>
      <c r="D47" t="n">
        <v>17.49</v>
      </c>
      <c r="E47" t="n">
        <v>14.06</v>
      </c>
      <c r="F47" t="n">
        <v>12.44</v>
      </c>
      <c r="G47" t="n">
        <v>10.77</v>
      </c>
      <c r="H47" t="n">
        <v>7.76</v>
      </c>
      <c r="I47" t="n">
        <v>10.84</v>
      </c>
      <c r="J47" t="n">
        <v>9.33</v>
      </c>
      <c r="K47" t="n">
        <v>7.85</v>
      </c>
      <c r="L47" t="n">
        <v>11.55</v>
      </c>
      <c r="M47" t="n">
        <v>9.94</v>
      </c>
      <c r="N47" t="n">
        <v>10.1</v>
      </c>
      <c r="O47" t="n">
        <v>8.869999999999999</v>
      </c>
      <c r="P47" t="n">
        <v>8.869999999999999</v>
      </c>
    </row>
    <row r="48">
      <c r="A48" s="5" t="inlineStr">
        <is>
          <t>Cashflow je Aktie</t>
        </is>
      </c>
      <c r="B48" s="5" t="inlineStr">
        <is>
          <t>Cashflow per share</t>
        </is>
      </c>
      <c r="C48" t="n">
        <v>14.18</v>
      </c>
      <c r="D48" t="n">
        <v>13.13</v>
      </c>
      <c r="E48" t="n">
        <v>10.44</v>
      </c>
      <c r="F48" t="n">
        <v>8.880000000000001</v>
      </c>
      <c r="G48" t="n">
        <v>6.37</v>
      </c>
      <c r="H48" t="n">
        <v>6.12</v>
      </c>
      <c r="I48" t="n">
        <v>4.26</v>
      </c>
      <c r="J48" t="n">
        <v>3.4</v>
      </c>
      <c r="K48" t="n">
        <v>2.56</v>
      </c>
      <c r="L48" t="n">
        <v>4.23</v>
      </c>
      <c r="M48" t="n">
        <v>2.66</v>
      </c>
      <c r="N48" t="n">
        <v>3.4</v>
      </c>
      <c r="O48" t="n">
        <v>1.71</v>
      </c>
      <c r="P48" t="n">
        <v>1.71</v>
      </c>
    </row>
    <row r="49">
      <c r="A49" s="5" t="inlineStr">
        <is>
          <t>Bilanzsumme je Aktie</t>
        </is>
      </c>
      <c r="B49" s="5" t="inlineStr">
        <is>
          <t>Total assets per share</t>
        </is>
      </c>
      <c r="C49" t="n">
        <v>55.11</v>
      </c>
      <c r="D49" t="n">
        <v>49.56</v>
      </c>
      <c r="E49" t="n">
        <v>40.5</v>
      </c>
      <c r="F49" t="n">
        <v>30.32</v>
      </c>
      <c r="G49" t="n">
        <v>24.89</v>
      </c>
      <c r="H49" t="n">
        <v>19.33</v>
      </c>
      <c r="I49" t="n">
        <v>20.08</v>
      </c>
      <c r="J49" t="n">
        <v>16.6</v>
      </c>
      <c r="K49" t="n">
        <v>18.39</v>
      </c>
      <c r="L49" t="n">
        <v>18.04</v>
      </c>
      <c r="M49" t="n">
        <v>15.23</v>
      </c>
      <c r="N49" t="n">
        <v>14.4</v>
      </c>
      <c r="O49" t="n">
        <v>11.46</v>
      </c>
      <c r="P49" t="n">
        <v>11.46</v>
      </c>
    </row>
    <row r="50">
      <c r="A50" s="5" t="inlineStr">
        <is>
          <t>Personal am Ende des Jahres</t>
        </is>
      </c>
      <c r="B50" s="5" t="inlineStr">
        <is>
          <t>Staff at the end of year</t>
        </is>
      </c>
      <c r="C50" t="n">
        <v>1923</v>
      </c>
      <c r="D50" t="n">
        <v>1562</v>
      </c>
      <c r="E50" t="n">
        <v>1285</v>
      </c>
      <c r="F50" t="n">
        <v>957</v>
      </c>
      <c r="G50" t="n">
        <v>788</v>
      </c>
      <c r="H50" t="n">
        <v>645</v>
      </c>
      <c r="I50" t="n">
        <v>571</v>
      </c>
      <c r="J50" t="n">
        <v>513</v>
      </c>
      <c r="K50" t="n">
        <v>456</v>
      </c>
      <c r="L50" t="n">
        <v>306</v>
      </c>
      <c r="M50" t="n">
        <v>265</v>
      </c>
      <c r="N50" t="n">
        <v>174</v>
      </c>
      <c r="O50" t="n">
        <v>109</v>
      </c>
      <c r="P50" t="n">
        <v>109</v>
      </c>
    </row>
    <row r="51">
      <c r="A51" s="5" t="inlineStr">
        <is>
          <t>Personalaufwand in Mio. EUR</t>
        </is>
      </c>
      <c r="B51" s="5" t="inlineStr">
        <is>
          <t>Personnel expenses in M</t>
        </is>
      </c>
      <c r="C51" t="n">
        <v>127.9</v>
      </c>
      <c r="D51" t="n">
        <v>89</v>
      </c>
      <c r="E51" t="n">
        <v>68.40000000000001</v>
      </c>
      <c r="F51" t="n">
        <v>54.5</v>
      </c>
      <c r="G51" t="n">
        <v>45.3</v>
      </c>
      <c r="H51" t="n">
        <v>41.8</v>
      </c>
      <c r="I51" t="n">
        <v>35.8</v>
      </c>
      <c r="J51" t="n">
        <v>31.1</v>
      </c>
      <c r="K51" t="n">
        <v>23.5</v>
      </c>
      <c r="L51" t="n">
        <v>17.7</v>
      </c>
      <c r="M51" t="n">
        <v>15.7</v>
      </c>
      <c r="N51" t="n">
        <v>8.800000000000001</v>
      </c>
      <c r="O51" t="n">
        <v>4.9</v>
      </c>
      <c r="P51" t="n">
        <v>4.9</v>
      </c>
    </row>
    <row r="52">
      <c r="A52" s="5" t="inlineStr">
        <is>
          <t>Aufwand je Mitarbeiter in EUR</t>
        </is>
      </c>
      <c r="B52" s="5" t="inlineStr">
        <is>
          <t>Effort per employee</t>
        </is>
      </c>
      <c r="C52" t="n">
        <v>66511</v>
      </c>
      <c r="D52" t="n">
        <v>56978</v>
      </c>
      <c r="E52" t="n">
        <v>53230</v>
      </c>
      <c r="F52" t="n">
        <v>56949</v>
      </c>
      <c r="G52" t="n">
        <v>57487</v>
      </c>
      <c r="H52" t="n">
        <v>64806</v>
      </c>
      <c r="I52" t="n">
        <v>62697</v>
      </c>
      <c r="J52" t="n">
        <v>60624</v>
      </c>
      <c r="K52" t="n">
        <v>51535</v>
      </c>
      <c r="L52" t="n">
        <v>57843</v>
      </c>
      <c r="M52" t="n">
        <v>59245</v>
      </c>
      <c r="N52" t="n">
        <v>50575</v>
      </c>
      <c r="O52" t="n">
        <v>44954</v>
      </c>
      <c r="P52" t="n">
        <v>44954</v>
      </c>
    </row>
    <row r="53">
      <c r="A53" s="5" t="inlineStr">
        <is>
          <t>Umsatz je Mitarbeiter in EUR</t>
        </is>
      </c>
      <c r="B53" s="5" t="inlineStr">
        <is>
          <t>Turnover per employee</t>
        </is>
      </c>
      <c r="C53" t="n">
        <v>140171</v>
      </c>
      <c r="D53" t="n">
        <v>150492</v>
      </c>
      <c r="E53" t="n">
        <v>143864</v>
      </c>
      <c r="F53" t="n">
        <v>152460</v>
      </c>
      <c r="G53" t="n">
        <v>152217</v>
      </c>
      <c r="H53" t="n">
        <v>153825</v>
      </c>
      <c r="I53" t="n">
        <v>148482</v>
      </c>
      <c r="J53" t="n">
        <v>140595</v>
      </c>
      <c r="K53" t="n">
        <v>142770</v>
      </c>
      <c r="L53" t="n">
        <v>174833</v>
      </c>
      <c r="M53" t="n">
        <v>170188</v>
      </c>
      <c r="N53" t="n">
        <v>200574</v>
      </c>
      <c r="O53" t="n">
        <v>174311</v>
      </c>
      <c r="P53" t="n">
        <v>174311</v>
      </c>
    </row>
    <row r="54">
      <c r="A54" s="5" t="inlineStr">
        <is>
          <t>Bruttoergebnis je Mitarbeiter in EUR</t>
        </is>
      </c>
      <c r="B54" s="5" t="inlineStr">
        <is>
          <t>Gross Profit per employee</t>
        </is>
      </c>
      <c r="C54" t="n">
        <v>140146</v>
      </c>
      <c r="D54" t="n">
        <v>150512</v>
      </c>
      <c r="E54" t="n">
        <v>143891</v>
      </c>
      <c r="F54" t="n">
        <v>152456</v>
      </c>
      <c r="G54" t="n">
        <v>152157</v>
      </c>
      <c r="H54" t="n">
        <v>153798</v>
      </c>
      <c r="I54" t="n">
        <v>145884</v>
      </c>
      <c r="J54" t="n">
        <v>140546</v>
      </c>
      <c r="K54" t="n">
        <v>142763</v>
      </c>
      <c r="L54" t="n">
        <v>174837</v>
      </c>
      <c r="M54" t="n">
        <v>170189</v>
      </c>
      <c r="N54" t="n">
        <v>200575</v>
      </c>
      <c r="O54" t="n">
        <v>174312</v>
      </c>
      <c r="P54" t="n">
        <v>174312</v>
      </c>
    </row>
    <row r="55">
      <c r="A55" s="5" t="inlineStr">
        <is>
          <t>Gewinn je Mitarbeiter in EUR</t>
        </is>
      </c>
      <c r="B55" s="5" t="inlineStr">
        <is>
          <t>Earnings per employee</t>
        </is>
      </c>
      <c r="C55" t="n">
        <v>17889</v>
      </c>
      <c r="D55" t="n">
        <v>19846</v>
      </c>
      <c r="E55" t="n">
        <v>20156</v>
      </c>
      <c r="F55" t="n">
        <v>24660</v>
      </c>
      <c r="G55" t="n">
        <v>22335</v>
      </c>
      <c r="H55" t="n">
        <v>9612</v>
      </c>
      <c r="I55" t="n">
        <v>15937</v>
      </c>
      <c r="J55" t="n">
        <v>15010</v>
      </c>
      <c r="K55" t="n">
        <v>-10088</v>
      </c>
      <c r="L55" t="n">
        <v>23529</v>
      </c>
      <c r="M55" t="n">
        <v>-6415</v>
      </c>
      <c r="N55" t="n">
        <v>41954</v>
      </c>
      <c r="O55" t="n">
        <v>41284</v>
      </c>
      <c r="P55" t="n">
        <v>41284</v>
      </c>
    </row>
    <row r="56">
      <c r="A56" s="5" t="inlineStr">
        <is>
          <t>KGV (Kurs/Gewinn)</t>
        </is>
      </c>
      <c r="B56" s="5" t="inlineStr">
        <is>
          <t>PE (price/earnings)</t>
        </is>
      </c>
      <c r="C56" t="n">
        <v>47.6</v>
      </c>
      <c r="D56" t="n">
        <v>43.1</v>
      </c>
      <c r="E56" t="n">
        <v>58.3</v>
      </c>
      <c r="F56" t="n">
        <v>41.9</v>
      </c>
      <c r="G56" t="n">
        <v>54.2</v>
      </c>
      <c r="H56" t="n">
        <v>33</v>
      </c>
      <c r="I56" t="n">
        <v>45.1</v>
      </c>
      <c r="J56" t="n">
        <v>29.1</v>
      </c>
      <c r="K56" t="inlineStr">
        <is>
          <t>-</t>
        </is>
      </c>
      <c r="L56" t="n">
        <v>26.5</v>
      </c>
      <c r="M56" t="inlineStr">
        <is>
          <t>-</t>
        </is>
      </c>
      <c r="N56" t="n">
        <v>19.1</v>
      </c>
      <c r="O56" t="n">
        <v>49.7</v>
      </c>
      <c r="P56" t="n">
        <v>49.7</v>
      </c>
    </row>
    <row r="57">
      <c r="A57" s="5" t="inlineStr">
        <is>
          <t>KUV (Kurs/Umsatz)</t>
        </is>
      </c>
      <c r="B57" s="5" t="inlineStr">
        <is>
          <t>PS (price/sales)</t>
        </is>
      </c>
      <c r="C57" t="n">
        <v>6.09</v>
      </c>
      <c r="D57" t="n">
        <v>5.68</v>
      </c>
      <c r="E57" t="n">
        <v>8.16</v>
      </c>
      <c r="F57" t="n">
        <v>6.76</v>
      </c>
      <c r="G57" t="n">
        <v>8</v>
      </c>
      <c r="H57" t="n">
        <v>5.23</v>
      </c>
      <c r="I57" t="n">
        <v>4.99</v>
      </c>
      <c r="J57" t="n">
        <v>3.23</v>
      </c>
      <c r="K57" t="n">
        <v>3.42</v>
      </c>
      <c r="L57" t="n">
        <v>3.6</v>
      </c>
      <c r="M57" t="n">
        <v>3.62</v>
      </c>
      <c r="N57" t="n">
        <v>4.02</v>
      </c>
      <c r="O57" t="n">
        <v>12.1</v>
      </c>
      <c r="P57" t="n">
        <v>12.1</v>
      </c>
    </row>
    <row r="58">
      <c r="A58" s="5" t="inlineStr">
        <is>
          <t>KBV (Kurs/Buchwert)</t>
        </is>
      </c>
      <c r="B58" s="5" t="inlineStr">
        <is>
          <t>PB (price/book value)</t>
        </is>
      </c>
      <c r="C58" t="n">
        <v>16.17</v>
      </c>
      <c r="D58" t="n">
        <v>13.58</v>
      </c>
      <c r="E58" t="n">
        <v>19.11</v>
      </c>
      <c r="F58" t="n">
        <v>14.11</v>
      </c>
      <c r="G58" t="n">
        <v>15.86</v>
      </c>
      <c r="H58" t="n">
        <v>11.96</v>
      </c>
      <c r="I58" t="n">
        <v>6.87</v>
      </c>
      <c r="J58" t="n">
        <v>4.49</v>
      </c>
      <c r="K58" t="n">
        <v>5.23</v>
      </c>
      <c r="L58" t="n">
        <v>3.15</v>
      </c>
      <c r="M58" t="n">
        <v>3.1</v>
      </c>
      <c r="N58" t="n">
        <v>2.67</v>
      </c>
      <c r="O58" t="n">
        <v>4.99</v>
      </c>
      <c r="P58" t="n">
        <v>4.99</v>
      </c>
    </row>
    <row r="59">
      <c r="A59" s="5" t="inlineStr">
        <is>
          <t>KCV (Kurs/Cashflow)</t>
        </is>
      </c>
      <c r="B59" s="5" t="inlineStr">
        <is>
          <t>PC (price/cashflow)</t>
        </is>
      </c>
      <c r="C59" t="n">
        <v>20.59</v>
      </c>
      <c r="D59" t="n">
        <v>18.09</v>
      </c>
      <c r="E59" t="n">
        <v>25.72</v>
      </c>
      <c r="F59" t="n">
        <v>19.76</v>
      </c>
      <c r="G59" t="n">
        <v>26.8</v>
      </c>
      <c r="H59" t="n">
        <v>15.18</v>
      </c>
      <c r="I59" t="n">
        <v>17.48</v>
      </c>
      <c r="J59" t="n">
        <v>12.3</v>
      </c>
      <c r="K59" t="n">
        <v>16.02</v>
      </c>
      <c r="L59" t="n">
        <v>8.6</v>
      </c>
      <c r="M59" t="n">
        <v>11.58</v>
      </c>
      <c r="N59" t="n">
        <v>7.93</v>
      </c>
      <c r="O59" t="n">
        <v>25.83</v>
      </c>
      <c r="P59" t="n">
        <v>25.83</v>
      </c>
    </row>
    <row r="60">
      <c r="A60" s="5" t="inlineStr">
        <is>
          <t>Dividendenrendite in %</t>
        </is>
      </c>
      <c r="B60" s="5" t="inlineStr">
        <is>
          <t>Dividend Yield in %</t>
        </is>
      </c>
      <c r="C60" t="n">
        <v>0.89</v>
      </c>
      <c r="D60" t="n">
        <v>0.9</v>
      </c>
      <c r="E60" t="n">
        <v>0.63</v>
      </c>
      <c r="F60" t="n">
        <v>0.78</v>
      </c>
      <c r="G60" t="n">
        <v>0.6</v>
      </c>
      <c r="H60" t="n">
        <v>0.99</v>
      </c>
      <c r="I60" t="n">
        <v>0.83</v>
      </c>
      <c r="J60" t="n">
        <v>1.34</v>
      </c>
      <c r="K60" t="n">
        <v>1.36</v>
      </c>
      <c r="L60" t="inlineStr">
        <is>
          <t>-</t>
        </is>
      </c>
      <c r="M60" t="inlineStr">
        <is>
          <t>-</t>
        </is>
      </c>
      <c r="N60" t="inlineStr">
        <is>
          <t>-</t>
        </is>
      </c>
      <c r="O60" t="inlineStr">
        <is>
          <t>-</t>
        </is>
      </c>
      <c r="P60" t="inlineStr">
        <is>
          <t>-</t>
        </is>
      </c>
    </row>
    <row r="61">
      <c r="A61" s="5" t="inlineStr">
        <is>
          <t>Gewinnrendite in %</t>
        </is>
      </c>
      <c r="B61" s="5" t="inlineStr">
        <is>
          <t>Return on profit in %</t>
        </is>
      </c>
      <c r="C61" t="n">
        <v>2.1</v>
      </c>
      <c r="D61" t="n">
        <v>2.3</v>
      </c>
      <c r="E61" t="n">
        <v>1.7</v>
      </c>
      <c r="F61" t="n">
        <v>2.4</v>
      </c>
      <c r="G61" t="n">
        <v>1.8</v>
      </c>
      <c r="H61" t="n">
        <v>3</v>
      </c>
      <c r="I61" t="n">
        <v>2.2</v>
      </c>
      <c r="J61" t="n">
        <v>3.4</v>
      </c>
      <c r="K61" t="n">
        <v>-2.1</v>
      </c>
      <c r="L61" t="n">
        <v>3.8</v>
      </c>
      <c r="M61" t="n">
        <v>-1.1</v>
      </c>
      <c r="N61" t="n">
        <v>5.2</v>
      </c>
      <c r="O61" t="n">
        <v>2</v>
      </c>
      <c r="P61" t="n">
        <v>2</v>
      </c>
    </row>
    <row r="62">
      <c r="A62" s="5" t="inlineStr">
        <is>
          <t>Eigenkapitalrendite in %</t>
        </is>
      </c>
      <c r="B62" s="5" t="inlineStr">
        <is>
          <t>Return on Equity in %</t>
        </is>
      </c>
      <c r="C62" t="n">
        <v>33.89</v>
      </c>
      <c r="D62" t="n">
        <v>31.54</v>
      </c>
      <c r="E62" t="n">
        <v>32.78</v>
      </c>
      <c r="F62" t="n">
        <v>33.76</v>
      </c>
      <c r="G62" t="n">
        <v>29.09</v>
      </c>
      <c r="H62" t="n">
        <v>14.29</v>
      </c>
      <c r="I62" t="n">
        <v>15.02</v>
      </c>
      <c r="J62" t="n">
        <v>14.86</v>
      </c>
      <c r="K62" t="n">
        <v>-10.8</v>
      </c>
      <c r="L62" t="n">
        <v>11.76</v>
      </c>
      <c r="M62" t="n">
        <v>-3.23</v>
      </c>
      <c r="N62" t="n">
        <v>13.9</v>
      </c>
      <c r="O62" t="n">
        <v>9.76</v>
      </c>
      <c r="P62" t="n">
        <v>9.76</v>
      </c>
    </row>
    <row r="63">
      <c r="A63" s="5" t="inlineStr">
        <is>
          <t>Umsatzrendite in %</t>
        </is>
      </c>
      <c r="B63" s="5" t="inlineStr">
        <is>
          <t>Return on sales in %</t>
        </is>
      </c>
      <c r="C63" t="n">
        <v>12.76</v>
      </c>
      <c r="D63" t="n">
        <v>13.19</v>
      </c>
      <c r="E63" t="n">
        <v>14.01</v>
      </c>
      <c r="F63" t="n">
        <v>16.18</v>
      </c>
      <c r="G63" t="n">
        <v>14.68</v>
      </c>
      <c r="H63" t="n">
        <v>6.25</v>
      </c>
      <c r="I63" t="n">
        <v>10.92</v>
      </c>
      <c r="J63" t="n">
        <v>10.68</v>
      </c>
      <c r="K63" t="n">
        <v>-7.07</v>
      </c>
      <c r="L63" t="n">
        <v>13.46</v>
      </c>
      <c r="M63" t="n">
        <v>-3.77</v>
      </c>
      <c r="N63" t="n">
        <v>20.92</v>
      </c>
      <c r="O63" t="n">
        <v>23.68</v>
      </c>
      <c r="P63" t="n">
        <v>23.68</v>
      </c>
    </row>
    <row r="64">
      <c r="A64" s="5" t="inlineStr">
        <is>
          <t>Gesamtkapitalrendite in %</t>
        </is>
      </c>
      <c r="B64" s="5" t="inlineStr">
        <is>
          <t>Total Return on Investment in %</t>
        </is>
      </c>
      <c r="C64" t="n">
        <v>11.62</v>
      </c>
      <c r="D64" t="n">
        <v>12.1</v>
      </c>
      <c r="E64" t="n">
        <v>11.78</v>
      </c>
      <c r="F64" t="n">
        <v>14.08</v>
      </c>
      <c r="G64" t="n">
        <v>12.72</v>
      </c>
      <c r="H64" t="n">
        <v>5.83</v>
      </c>
      <c r="I64" t="n">
        <v>8.130000000000001</v>
      </c>
      <c r="J64" t="inlineStr">
        <is>
          <t>-</t>
        </is>
      </c>
      <c r="K64" t="inlineStr">
        <is>
          <t>-</t>
        </is>
      </c>
      <c r="L64" t="inlineStr">
        <is>
          <t>-</t>
        </is>
      </c>
      <c r="M64" t="inlineStr">
        <is>
          <t>-</t>
        </is>
      </c>
      <c r="N64" t="inlineStr">
        <is>
          <t>-</t>
        </is>
      </c>
      <c r="O64" t="inlineStr">
        <is>
          <t>-</t>
        </is>
      </c>
      <c r="P64" t="inlineStr">
        <is>
          <t>-</t>
        </is>
      </c>
    </row>
    <row r="65">
      <c r="A65" s="5" t="inlineStr">
        <is>
          <t>Return on Investment in %</t>
        </is>
      </c>
      <c r="B65" s="5" t="inlineStr">
        <is>
          <t>Return on Investment in %</t>
        </is>
      </c>
      <c r="C65" t="n">
        <v>11.11</v>
      </c>
      <c r="D65" t="n">
        <v>11.13</v>
      </c>
      <c r="E65" t="n">
        <v>11.38</v>
      </c>
      <c r="F65" t="n">
        <v>13.85</v>
      </c>
      <c r="G65" t="n">
        <v>12.58</v>
      </c>
      <c r="H65" t="n">
        <v>5.74</v>
      </c>
      <c r="I65" t="n">
        <v>8.1</v>
      </c>
      <c r="J65" t="n">
        <v>8.35</v>
      </c>
      <c r="K65" t="n">
        <v>-4.61</v>
      </c>
      <c r="L65" t="n">
        <v>7.53</v>
      </c>
      <c r="M65" t="n">
        <v>-2.11</v>
      </c>
      <c r="N65" t="n">
        <v>9.75</v>
      </c>
      <c r="O65" t="n">
        <v>7.55</v>
      </c>
      <c r="P65" t="n">
        <v>7.55</v>
      </c>
    </row>
    <row r="66">
      <c r="A66" s="5" t="inlineStr">
        <is>
          <t>Arbeitsintensität in %</t>
        </is>
      </c>
      <c r="B66" s="5" t="inlineStr">
        <is>
          <t>Work Intensity in %</t>
        </is>
      </c>
      <c r="C66" t="n">
        <v>30.87</v>
      </c>
      <c r="D66" t="n">
        <v>36.52</v>
      </c>
      <c r="E66" t="n">
        <v>30.84</v>
      </c>
      <c r="F66" t="n">
        <v>63.97</v>
      </c>
      <c r="G66" t="n">
        <v>71.98</v>
      </c>
      <c r="H66" t="n">
        <v>75.67</v>
      </c>
      <c r="I66" t="n">
        <v>72.48</v>
      </c>
      <c r="J66" t="n">
        <v>74.95</v>
      </c>
      <c r="K66" t="n">
        <v>75.95</v>
      </c>
      <c r="L66" t="n">
        <v>67.56999999999999</v>
      </c>
      <c r="M66" t="n">
        <v>62.83</v>
      </c>
      <c r="N66" t="n">
        <v>64.09</v>
      </c>
      <c r="O66" t="n">
        <v>68.12</v>
      </c>
      <c r="P66" t="n">
        <v>68.12</v>
      </c>
    </row>
    <row r="67">
      <c r="A67" s="5" t="inlineStr">
        <is>
          <t>Eigenkapitalquote in %</t>
        </is>
      </c>
      <c r="B67" s="5" t="inlineStr">
        <is>
          <t>Equity Ratio in %</t>
        </is>
      </c>
      <c r="C67" t="n">
        <v>32.77</v>
      </c>
      <c r="D67" t="n">
        <v>35.3</v>
      </c>
      <c r="E67" t="n">
        <v>34.71</v>
      </c>
      <c r="F67" t="n">
        <v>41.02</v>
      </c>
      <c r="G67" t="n">
        <v>43.25</v>
      </c>
      <c r="H67" t="n">
        <v>40.15</v>
      </c>
      <c r="I67" t="n">
        <v>53.96</v>
      </c>
      <c r="J67" t="n">
        <v>56.18</v>
      </c>
      <c r="K67" t="n">
        <v>42.69</v>
      </c>
      <c r="L67" t="n">
        <v>64.02</v>
      </c>
      <c r="M67" t="n">
        <v>65.3</v>
      </c>
      <c r="N67" t="n">
        <v>70.09</v>
      </c>
      <c r="O67" t="n">
        <v>77.34999999999999</v>
      </c>
      <c r="P67" t="n">
        <v>77.34999999999999</v>
      </c>
    </row>
    <row r="68">
      <c r="A68" s="5" t="inlineStr">
        <is>
          <t>Fremdkapitalquote in %</t>
        </is>
      </c>
      <c r="B68" s="5" t="inlineStr">
        <is>
          <t>Debt Ratio in %</t>
        </is>
      </c>
      <c r="C68" t="n">
        <v>67.23</v>
      </c>
      <c r="D68" t="n">
        <v>64.7</v>
      </c>
      <c r="E68" t="n">
        <v>65.29000000000001</v>
      </c>
      <c r="F68" t="n">
        <v>58.98</v>
      </c>
      <c r="G68" t="n">
        <v>56.75</v>
      </c>
      <c r="H68" t="n">
        <v>59.85</v>
      </c>
      <c r="I68" t="n">
        <v>46.04</v>
      </c>
      <c r="J68" t="n">
        <v>43.82</v>
      </c>
      <c r="K68" t="n">
        <v>57.31</v>
      </c>
      <c r="L68" t="n">
        <v>35.98</v>
      </c>
      <c r="M68" t="n">
        <v>34.7</v>
      </c>
      <c r="N68" t="n">
        <v>29.91</v>
      </c>
      <c r="O68" t="n">
        <v>22.65</v>
      </c>
      <c r="P68" t="n">
        <v>22.65</v>
      </c>
    </row>
    <row r="69">
      <c r="A69" s="5" t="inlineStr">
        <is>
          <t>Verschuldungsgrad in %</t>
        </is>
      </c>
      <c r="B69" s="5" t="inlineStr">
        <is>
          <t>Finance Gearing in %</t>
        </is>
      </c>
      <c r="C69" t="n">
        <v>205.12</v>
      </c>
      <c r="D69" t="n">
        <v>183.32</v>
      </c>
      <c r="E69" t="n">
        <v>188.1</v>
      </c>
      <c r="F69" t="n">
        <v>143.78</v>
      </c>
      <c r="G69" t="n">
        <v>131.24</v>
      </c>
      <c r="H69" t="n">
        <v>149.08</v>
      </c>
      <c r="I69" t="n">
        <v>85.31</v>
      </c>
      <c r="J69" t="n">
        <v>77.98999999999999</v>
      </c>
      <c r="K69" t="n">
        <v>134.27</v>
      </c>
      <c r="L69" t="n">
        <v>56.21</v>
      </c>
      <c r="M69" t="n">
        <v>53.13</v>
      </c>
      <c r="N69" t="n">
        <v>42.67</v>
      </c>
      <c r="O69" t="n">
        <v>29.28</v>
      </c>
      <c r="P69" t="n">
        <v>29.28</v>
      </c>
    </row>
    <row r="70">
      <c r="A70" s="5" t="inlineStr">
        <is>
          <t>Bruttoergebnis Marge in %</t>
        </is>
      </c>
      <c r="B70" s="5" t="inlineStr">
        <is>
          <t>Gross Profit Marge in %</t>
        </is>
      </c>
      <c r="C70" t="n">
        <v>100</v>
      </c>
      <c r="D70" t="n">
        <v>100</v>
      </c>
      <c r="E70" t="n">
        <v>100</v>
      </c>
      <c r="F70" t="n">
        <v>100</v>
      </c>
      <c r="G70" t="n">
        <v>100</v>
      </c>
      <c r="H70" t="n">
        <v>100</v>
      </c>
      <c r="I70" t="n">
        <v>100</v>
      </c>
      <c r="J70" t="n">
        <v>100</v>
      </c>
      <c r="K70" t="n">
        <v>100</v>
      </c>
      <c r="L70" t="n">
        <v>100</v>
      </c>
      <c r="M70" t="n">
        <v>100</v>
      </c>
      <c r="N70" t="n">
        <v>100</v>
      </c>
      <c r="O70" t="n">
        <v>100</v>
      </c>
    </row>
    <row r="71">
      <c r="A71" s="5" t="inlineStr">
        <is>
          <t>Kurzfristige Vermögensquote in %</t>
        </is>
      </c>
      <c r="B71" s="5" t="inlineStr">
        <is>
          <t>Current Assets Ratio in %</t>
        </is>
      </c>
      <c r="C71" t="n">
        <v>30.87</v>
      </c>
      <c r="D71" t="n">
        <v>36.52</v>
      </c>
      <c r="E71" t="n">
        <v>30.84</v>
      </c>
      <c r="F71" t="n">
        <v>63.97</v>
      </c>
      <c r="G71" t="n">
        <v>71.98</v>
      </c>
      <c r="H71" t="n">
        <v>75.67</v>
      </c>
      <c r="I71" t="n">
        <v>72.48</v>
      </c>
      <c r="J71" t="n">
        <v>74.95</v>
      </c>
      <c r="K71" t="n">
        <v>75.95</v>
      </c>
      <c r="L71" t="n">
        <v>67.56999999999999</v>
      </c>
      <c r="M71" t="n">
        <v>62.83</v>
      </c>
      <c r="N71" t="n">
        <v>64.09</v>
      </c>
      <c r="O71" t="n">
        <v>68.12</v>
      </c>
    </row>
    <row r="72">
      <c r="A72" s="5" t="inlineStr">
        <is>
          <t>Nettogewinn Marge in %</t>
        </is>
      </c>
      <c r="B72" s="5" t="inlineStr">
        <is>
          <t>Net Profit Marge in %</t>
        </is>
      </c>
      <c r="C72" t="n">
        <v>12.76</v>
      </c>
      <c r="D72" t="n">
        <v>13.19</v>
      </c>
      <c r="E72" t="n">
        <v>14.01</v>
      </c>
      <c r="F72" t="n">
        <v>16.18</v>
      </c>
      <c r="G72" t="n">
        <v>14.68</v>
      </c>
      <c r="H72" t="n">
        <v>6.25</v>
      </c>
      <c r="I72" t="n">
        <v>10.92</v>
      </c>
      <c r="J72" t="n">
        <v>10.68</v>
      </c>
      <c r="K72" t="n">
        <v>-7.07</v>
      </c>
      <c r="L72" t="n">
        <v>13.46</v>
      </c>
      <c r="M72" t="n">
        <v>-3.77</v>
      </c>
      <c r="N72" t="n">
        <v>20.92</v>
      </c>
      <c r="O72" t="n">
        <v>23.68</v>
      </c>
    </row>
    <row r="73">
      <c r="A73" s="5" t="inlineStr">
        <is>
          <t>Operative Ergebnis Marge in %</t>
        </is>
      </c>
      <c r="B73" s="5" t="inlineStr">
        <is>
          <t>EBIT Marge in %</t>
        </is>
      </c>
      <c r="C73" t="n">
        <v>17.44</v>
      </c>
      <c r="D73" t="n">
        <v>19.65</v>
      </c>
      <c r="E73" t="n">
        <v>22.07</v>
      </c>
      <c r="F73" t="n">
        <v>25.57</v>
      </c>
      <c r="G73" t="n">
        <v>22.19</v>
      </c>
      <c r="H73" t="n">
        <v>13.21</v>
      </c>
      <c r="I73" t="n">
        <v>17.29</v>
      </c>
      <c r="J73" t="n">
        <v>16.23</v>
      </c>
      <c r="K73" t="n">
        <v>-0.31</v>
      </c>
      <c r="L73" t="n">
        <v>21.5</v>
      </c>
      <c r="M73" t="n">
        <v>2</v>
      </c>
      <c r="N73" t="n">
        <v>27.79</v>
      </c>
      <c r="O73" t="n">
        <v>24.74</v>
      </c>
    </row>
    <row r="74">
      <c r="A74" s="5" t="inlineStr">
        <is>
          <t>Vermögensumsschlag in %</t>
        </is>
      </c>
      <c r="B74" s="5" t="inlineStr">
        <is>
          <t>Asset Turnover in %</t>
        </is>
      </c>
      <c r="C74" t="n">
        <v>87.02</v>
      </c>
      <c r="D74" t="n">
        <v>84.42</v>
      </c>
      <c r="E74" t="n">
        <v>81.23999999999999</v>
      </c>
      <c r="F74" t="n">
        <v>85.62</v>
      </c>
      <c r="G74" t="n">
        <v>85.7</v>
      </c>
      <c r="H74" t="n">
        <v>91.77</v>
      </c>
      <c r="I74" t="n">
        <v>74.18000000000001</v>
      </c>
      <c r="J74" t="n">
        <v>78.2</v>
      </c>
      <c r="K74" t="n">
        <v>65.23</v>
      </c>
      <c r="L74" t="n">
        <v>55.96</v>
      </c>
      <c r="M74" t="n">
        <v>55.89</v>
      </c>
      <c r="N74" t="n">
        <v>46.6</v>
      </c>
      <c r="O74" t="n">
        <v>31.88</v>
      </c>
    </row>
    <row r="75">
      <c r="A75" s="5" t="inlineStr">
        <is>
          <t>Langfristige Vermögensquote in %</t>
        </is>
      </c>
      <c r="B75" s="5" t="inlineStr">
        <is>
          <t>Non-Current Assets Ratio in %</t>
        </is>
      </c>
      <c r="C75" t="n">
        <v>69.13</v>
      </c>
      <c r="D75" t="n">
        <v>63.48</v>
      </c>
      <c r="E75" t="n">
        <v>69.16</v>
      </c>
      <c r="F75" t="n">
        <v>36.03</v>
      </c>
      <c r="G75" t="n">
        <v>28.02</v>
      </c>
      <c r="H75" t="n">
        <v>24.33</v>
      </c>
      <c r="I75" t="n">
        <v>27.52</v>
      </c>
      <c r="J75" t="n">
        <v>25.05</v>
      </c>
      <c r="K75" t="n">
        <v>24.05</v>
      </c>
      <c r="L75" t="n">
        <v>32.43</v>
      </c>
      <c r="M75" t="n">
        <v>37.17</v>
      </c>
      <c r="N75" t="n">
        <v>35.91</v>
      </c>
      <c r="O75" t="n">
        <v>31.88</v>
      </c>
    </row>
    <row r="76">
      <c r="A76" s="5" t="inlineStr">
        <is>
          <t>Gesamtkapitalrentabilität</t>
        </is>
      </c>
      <c r="B76" s="5" t="inlineStr">
        <is>
          <t>ROA Return on Assets in %</t>
        </is>
      </c>
      <c r="C76" t="n">
        <v>11.11</v>
      </c>
      <c r="D76" t="n">
        <v>11.13</v>
      </c>
      <c r="E76" t="n">
        <v>11.38</v>
      </c>
      <c r="F76" t="n">
        <v>13.85</v>
      </c>
      <c r="G76" t="n">
        <v>12.58</v>
      </c>
      <c r="H76" t="n">
        <v>5.74</v>
      </c>
      <c r="I76" t="n">
        <v>8.1</v>
      </c>
      <c r="J76" t="n">
        <v>8.35</v>
      </c>
      <c r="K76" t="n">
        <v>-4.61</v>
      </c>
      <c r="L76" t="n">
        <v>7.53</v>
      </c>
      <c r="M76" t="n">
        <v>-2.11</v>
      </c>
      <c r="N76" t="n">
        <v>9.75</v>
      </c>
      <c r="O76" t="n">
        <v>7.55</v>
      </c>
    </row>
    <row r="77">
      <c r="A77" s="5" t="inlineStr">
        <is>
          <t>Ertrag des eingesetzten Kapitals</t>
        </is>
      </c>
      <c r="B77" s="5" t="inlineStr">
        <is>
          <t>ROCE Return on Cap. Empl. in %</t>
        </is>
      </c>
      <c r="C77" t="n">
        <v>31.19</v>
      </c>
      <c r="D77" t="n">
        <v>31.99</v>
      </c>
      <c r="E77" t="n">
        <v>34.17</v>
      </c>
      <c r="F77" t="n">
        <v>41.86</v>
      </c>
      <c r="G77" t="n">
        <v>35.51</v>
      </c>
      <c r="H77" t="n">
        <v>25.84</v>
      </c>
      <c r="I77" t="n">
        <v>21.02</v>
      </c>
      <c r="J77" t="n">
        <v>21.08</v>
      </c>
      <c r="K77" t="n">
        <v>-0.43</v>
      </c>
      <c r="L77" t="n">
        <v>17.58</v>
      </c>
      <c r="M77" t="n">
        <v>1.59</v>
      </c>
      <c r="N77" t="n">
        <v>17.64</v>
      </c>
      <c r="O77" t="n">
        <v>9.73</v>
      </c>
    </row>
    <row r="78">
      <c r="A78" s="5" t="inlineStr">
        <is>
          <t>Eigenkapital zu Anlagevermögen</t>
        </is>
      </c>
      <c r="B78" s="5" t="inlineStr">
        <is>
          <t>Equity to Fixed Assets in %</t>
        </is>
      </c>
      <c r="C78" t="n">
        <v>47.41</v>
      </c>
      <c r="D78" t="n">
        <v>55.6</v>
      </c>
      <c r="E78" t="n">
        <v>50.19</v>
      </c>
      <c r="F78" t="n">
        <v>113.84</v>
      </c>
      <c r="G78" t="n">
        <v>154.34</v>
      </c>
      <c r="H78" t="n">
        <v>165.02</v>
      </c>
      <c r="I78" t="n">
        <v>196.12</v>
      </c>
      <c r="J78" t="n">
        <v>224.24</v>
      </c>
      <c r="K78" t="n">
        <v>177.5</v>
      </c>
      <c r="L78" t="n">
        <v>197.42</v>
      </c>
      <c r="M78" t="n">
        <v>175.67</v>
      </c>
      <c r="N78" t="n">
        <v>195.17</v>
      </c>
      <c r="O78" t="n">
        <v>242.63</v>
      </c>
    </row>
    <row r="79">
      <c r="A79" s="5" t="inlineStr">
        <is>
          <t>Liquidität Dritten Grades</t>
        </is>
      </c>
      <c r="B79" s="5" t="inlineStr">
        <is>
          <t>Current Ratio in %</t>
        </is>
      </c>
      <c r="C79" t="n">
        <v>60.13</v>
      </c>
      <c r="D79" t="n">
        <v>75.84</v>
      </c>
      <c r="E79" t="n">
        <v>64.88</v>
      </c>
      <c r="F79" t="n">
        <v>134.07</v>
      </c>
      <c r="G79" t="n">
        <v>154.92</v>
      </c>
      <c r="H79" t="n">
        <v>142.51</v>
      </c>
      <c r="I79" t="n">
        <v>185.84</v>
      </c>
      <c r="J79" t="n">
        <v>188.28</v>
      </c>
      <c r="K79" t="n">
        <v>141.68</v>
      </c>
      <c r="L79" t="n">
        <v>213.91</v>
      </c>
      <c r="M79" t="n">
        <v>210.37</v>
      </c>
      <c r="N79" t="n">
        <v>241.21</v>
      </c>
      <c r="O79" t="n">
        <v>359.29</v>
      </c>
    </row>
    <row r="80">
      <c r="A80" s="5" t="inlineStr">
        <is>
          <t>Operativer Cashflow</t>
        </is>
      </c>
      <c r="B80" s="5" t="inlineStr">
        <is>
          <t>Operating Cashflow in M</t>
        </is>
      </c>
      <c r="C80" t="n">
        <v>115.7158</v>
      </c>
      <c r="D80" t="n">
        <v>101.6658</v>
      </c>
      <c r="E80" t="n">
        <v>144.5464</v>
      </c>
      <c r="F80" t="n">
        <v>111.0512</v>
      </c>
      <c r="G80" t="n">
        <v>150.616</v>
      </c>
      <c r="H80" t="n">
        <v>84.8562</v>
      </c>
      <c r="I80" t="n">
        <v>97.7132</v>
      </c>
      <c r="J80" t="n">
        <v>68.265</v>
      </c>
      <c r="K80" t="n">
        <v>86.98859999999999</v>
      </c>
      <c r="L80" t="n">
        <v>45.58</v>
      </c>
      <c r="M80" t="n">
        <v>61.374</v>
      </c>
      <c r="N80" t="n">
        <v>41.236</v>
      </c>
      <c r="O80" t="n">
        <v>134.316</v>
      </c>
    </row>
    <row r="81">
      <c r="A81" s="5" t="inlineStr">
        <is>
          <t>Aktienrückkauf</t>
        </is>
      </c>
      <c r="B81" s="5" t="inlineStr">
        <is>
          <t>Share Buyback in M</t>
        </is>
      </c>
      <c r="C81" t="n">
        <v>0</v>
      </c>
      <c r="D81" t="n">
        <v>0</v>
      </c>
      <c r="E81" t="n">
        <v>0</v>
      </c>
      <c r="F81" t="n">
        <v>0</v>
      </c>
      <c r="G81" t="n">
        <v>-0.03000000000000025</v>
      </c>
      <c r="H81" t="n">
        <v>0</v>
      </c>
      <c r="I81" t="n">
        <v>-0.04000000000000004</v>
      </c>
      <c r="J81" t="n">
        <v>-0.1200000000000001</v>
      </c>
      <c r="K81" t="n">
        <v>-0.1299999999999999</v>
      </c>
      <c r="L81" t="n">
        <v>0</v>
      </c>
      <c r="M81" t="n">
        <v>-0.09999999999999964</v>
      </c>
      <c r="N81" t="n">
        <v>0</v>
      </c>
      <c r="O81" t="n">
        <v>0</v>
      </c>
    </row>
    <row r="82">
      <c r="A82" s="5" t="inlineStr">
        <is>
          <t>Umsatzwachstum 1J in %</t>
        </is>
      </c>
      <c r="B82" s="5" t="inlineStr">
        <is>
          <t>Revenue Growth 1Y in %</t>
        </is>
      </c>
      <c r="C82" t="n">
        <v>14.63</v>
      </c>
      <c r="D82" t="n">
        <v>27.15</v>
      </c>
      <c r="E82" t="n">
        <v>26.73</v>
      </c>
      <c r="F82" t="n">
        <v>21.68</v>
      </c>
      <c r="G82" t="n">
        <v>20.87</v>
      </c>
      <c r="H82" t="n">
        <v>19.09</v>
      </c>
      <c r="I82" t="n">
        <v>15.53</v>
      </c>
      <c r="J82" t="n">
        <v>10.75</v>
      </c>
      <c r="K82" t="n">
        <v>21.68</v>
      </c>
      <c r="L82" t="n">
        <v>18.63</v>
      </c>
      <c r="M82" t="n">
        <v>29.23</v>
      </c>
      <c r="N82" t="n">
        <v>83.68000000000001</v>
      </c>
      <c r="O82" t="inlineStr">
        <is>
          <t>-</t>
        </is>
      </c>
    </row>
    <row r="83">
      <c r="A83" s="5" t="inlineStr">
        <is>
          <t>Umsatzwachstum 3J in %</t>
        </is>
      </c>
      <c r="B83" s="5" t="inlineStr">
        <is>
          <t>Revenue Growth 3Y in %</t>
        </is>
      </c>
      <c r="C83" t="n">
        <v>22.84</v>
      </c>
      <c r="D83" t="n">
        <v>25.19</v>
      </c>
      <c r="E83" t="n">
        <v>23.09</v>
      </c>
      <c r="F83" t="n">
        <v>20.55</v>
      </c>
      <c r="G83" t="n">
        <v>18.5</v>
      </c>
      <c r="H83" t="n">
        <v>15.12</v>
      </c>
      <c r="I83" t="n">
        <v>15.99</v>
      </c>
      <c r="J83" t="n">
        <v>17.02</v>
      </c>
      <c r="K83" t="n">
        <v>23.18</v>
      </c>
      <c r="L83" t="n">
        <v>43.85</v>
      </c>
      <c r="M83" t="n">
        <v>37.64</v>
      </c>
      <c r="N83" t="inlineStr">
        <is>
          <t>-</t>
        </is>
      </c>
      <c r="O83" t="inlineStr">
        <is>
          <t>-</t>
        </is>
      </c>
    </row>
    <row r="84">
      <c r="A84" s="5" t="inlineStr">
        <is>
          <t>Umsatzwachstum 5J in %</t>
        </is>
      </c>
      <c r="B84" s="5" t="inlineStr">
        <is>
          <t>Revenue Growth 5Y in %</t>
        </is>
      </c>
      <c r="C84" t="n">
        <v>22.21</v>
      </c>
      <c r="D84" t="n">
        <v>23.1</v>
      </c>
      <c r="E84" t="n">
        <v>20.78</v>
      </c>
      <c r="F84" t="n">
        <v>17.58</v>
      </c>
      <c r="G84" t="n">
        <v>17.58</v>
      </c>
      <c r="H84" t="n">
        <v>17.14</v>
      </c>
      <c r="I84" t="n">
        <v>19.16</v>
      </c>
      <c r="J84" t="n">
        <v>32.79</v>
      </c>
      <c r="K84" t="n">
        <v>30.64</v>
      </c>
      <c r="L84" t="inlineStr">
        <is>
          <t>-</t>
        </is>
      </c>
      <c r="M84" t="inlineStr">
        <is>
          <t>-</t>
        </is>
      </c>
      <c r="N84" t="inlineStr">
        <is>
          <t>-</t>
        </is>
      </c>
      <c r="O84" t="inlineStr">
        <is>
          <t>-</t>
        </is>
      </c>
    </row>
    <row r="85">
      <c r="A85" s="5" t="inlineStr">
        <is>
          <t>Umsatzwachstum 10J in %</t>
        </is>
      </c>
      <c r="B85" s="5" t="inlineStr">
        <is>
          <t>Revenue Growth 10Y in %</t>
        </is>
      </c>
      <c r="C85" t="n">
        <v>19.67</v>
      </c>
      <c r="D85" t="n">
        <v>21.13</v>
      </c>
      <c r="E85" t="n">
        <v>26.79</v>
      </c>
      <c r="F85" t="n">
        <v>24.11</v>
      </c>
      <c r="G85" t="inlineStr">
        <is>
          <t>-</t>
        </is>
      </c>
      <c r="H85" t="inlineStr">
        <is>
          <t>-</t>
        </is>
      </c>
      <c r="I85" t="inlineStr">
        <is>
          <t>-</t>
        </is>
      </c>
      <c r="J85" t="inlineStr">
        <is>
          <t>-</t>
        </is>
      </c>
      <c r="K85" t="inlineStr">
        <is>
          <t>-</t>
        </is>
      </c>
      <c r="L85" t="inlineStr">
        <is>
          <t>-</t>
        </is>
      </c>
      <c r="M85" t="inlineStr">
        <is>
          <t>-</t>
        </is>
      </c>
      <c r="N85" t="inlineStr">
        <is>
          <t>-</t>
        </is>
      </c>
      <c r="O85" t="inlineStr">
        <is>
          <t>-</t>
        </is>
      </c>
    </row>
    <row r="86">
      <c r="A86" s="5" t="inlineStr">
        <is>
          <t>Gewinnwachstum 1J in %</t>
        </is>
      </c>
      <c r="B86" s="5" t="inlineStr">
        <is>
          <t>Earnings Growth 1Y in %</t>
        </is>
      </c>
      <c r="C86" t="n">
        <v>10.97</v>
      </c>
      <c r="D86" t="n">
        <v>19.69</v>
      </c>
      <c r="E86" t="n">
        <v>9.75</v>
      </c>
      <c r="F86" t="n">
        <v>34.09</v>
      </c>
      <c r="G86" t="n">
        <v>183.87</v>
      </c>
      <c r="H86" t="n">
        <v>-31.87</v>
      </c>
      <c r="I86" t="n">
        <v>18.18</v>
      </c>
      <c r="J86" t="n">
        <v>-267.39</v>
      </c>
      <c r="K86" t="n">
        <v>-163.89</v>
      </c>
      <c r="L86" t="n">
        <v>-523.53</v>
      </c>
      <c r="M86" t="n">
        <v>-123.29</v>
      </c>
      <c r="N86" t="n">
        <v>62.22</v>
      </c>
      <c r="O86" t="inlineStr">
        <is>
          <t>-</t>
        </is>
      </c>
    </row>
    <row r="87">
      <c r="A87" s="5" t="inlineStr">
        <is>
          <t>Gewinnwachstum 3J in %</t>
        </is>
      </c>
      <c r="B87" s="5" t="inlineStr">
        <is>
          <t>Earnings Growth 3Y in %</t>
        </is>
      </c>
      <c r="C87" t="n">
        <v>13.47</v>
      </c>
      <c r="D87" t="n">
        <v>21.18</v>
      </c>
      <c r="E87" t="n">
        <v>75.90000000000001</v>
      </c>
      <c r="F87" t="n">
        <v>62.03</v>
      </c>
      <c r="G87" t="n">
        <v>56.73</v>
      </c>
      <c r="H87" t="n">
        <v>-93.69</v>
      </c>
      <c r="I87" t="n">
        <v>-137.7</v>
      </c>
      <c r="J87" t="n">
        <v>-318.27</v>
      </c>
      <c r="K87" t="n">
        <v>-270.24</v>
      </c>
      <c r="L87" t="n">
        <v>-194.87</v>
      </c>
      <c r="M87" t="n">
        <v>-20.36</v>
      </c>
      <c r="N87" t="inlineStr">
        <is>
          <t>-</t>
        </is>
      </c>
      <c r="O87" t="inlineStr">
        <is>
          <t>-</t>
        </is>
      </c>
    </row>
    <row r="88">
      <c r="A88" s="5" t="inlineStr">
        <is>
          <t>Gewinnwachstum 5J in %</t>
        </is>
      </c>
      <c r="B88" s="5" t="inlineStr">
        <is>
          <t>Earnings Growth 5Y in %</t>
        </is>
      </c>
      <c r="C88" t="n">
        <v>51.67</v>
      </c>
      <c r="D88" t="n">
        <v>43.11</v>
      </c>
      <c r="E88" t="n">
        <v>42.8</v>
      </c>
      <c r="F88" t="n">
        <v>-12.62</v>
      </c>
      <c r="G88" t="n">
        <v>-52.22</v>
      </c>
      <c r="H88" t="n">
        <v>-193.7</v>
      </c>
      <c r="I88" t="n">
        <v>-211.98</v>
      </c>
      <c r="J88" t="n">
        <v>-203.18</v>
      </c>
      <c r="K88" t="n">
        <v>-149.7</v>
      </c>
      <c r="L88" t="inlineStr">
        <is>
          <t>-</t>
        </is>
      </c>
      <c r="M88" t="inlineStr">
        <is>
          <t>-</t>
        </is>
      </c>
      <c r="N88" t="inlineStr">
        <is>
          <t>-</t>
        </is>
      </c>
      <c r="O88" t="inlineStr">
        <is>
          <t>-</t>
        </is>
      </c>
    </row>
    <row r="89">
      <c r="A89" s="5" t="inlineStr">
        <is>
          <t>Gewinnwachstum 10J in %</t>
        </is>
      </c>
      <c r="B89" s="5" t="inlineStr">
        <is>
          <t>Earnings Growth 10Y in %</t>
        </is>
      </c>
      <c r="C89" t="n">
        <v>-71.01000000000001</v>
      </c>
      <c r="D89" t="n">
        <v>-84.44</v>
      </c>
      <c r="E89" t="n">
        <v>-80.19</v>
      </c>
      <c r="F89" t="n">
        <v>-81.16</v>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PEG Ratio</t>
        </is>
      </c>
      <c r="B90" s="5" t="inlineStr">
        <is>
          <t>KGW Kurs/Gewinn/Wachstum</t>
        </is>
      </c>
      <c r="C90" t="n">
        <v>0.92</v>
      </c>
      <c r="D90" t="n">
        <v>1</v>
      </c>
      <c r="E90" t="n">
        <v>1.36</v>
      </c>
      <c r="F90" t="n">
        <v>-3.32</v>
      </c>
      <c r="G90" t="n">
        <v>-1.04</v>
      </c>
      <c r="H90" t="n">
        <v>-0.17</v>
      </c>
      <c r="I90" t="n">
        <v>-0.21</v>
      </c>
      <c r="J90" t="n">
        <v>-0.14</v>
      </c>
      <c r="K90" t="inlineStr">
        <is>
          <t>-</t>
        </is>
      </c>
      <c r="L90" t="inlineStr">
        <is>
          <t>-</t>
        </is>
      </c>
      <c r="M90" t="inlineStr">
        <is>
          <t>-</t>
        </is>
      </c>
      <c r="N90" t="inlineStr">
        <is>
          <t>-</t>
        </is>
      </c>
      <c r="O90" t="inlineStr">
        <is>
          <t>-</t>
        </is>
      </c>
    </row>
    <row r="91">
      <c r="A91" s="5" t="inlineStr">
        <is>
          <t>EBIT-Wachstum 1J in %</t>
        </is>
      </c>
      <c r="B91" s="5" t="inlineStr">
        <is>
          <t>EBIT Growth 1Y in %</t>
        </is>
      </c>
      <c r="C91" t="n">
        <v>1.73</v>
      </c>
      <c r="D91" t="n">
        <v>13.24</v>
      </c>
      <c r="E91" t="n">
        <v>9.380000000000001</v>
      </c>
      <c r="F91" t="n">
        <v>40.23</v>
      </c>
      <c r="G91" t="n">
        <v>103.05</v>
      </c>
      <c r="H91" t="n">
        <v>-9.029999999999999</v>
      </c>
      <c r="I91" t="n">
        <v>23.08</v>
      </c>
      <c r="J91" t="n">
        <v>-5950</v>
      </c>
      <c r="K91" t="n">
        <v>-101.74</v>
      </c>
      <c r="L91" t="n">
        <v>1177.78</v>
      </c>
      <c r="M91" t="n">
        <v>-90.72</v>
      </c>
      <c r="N91" t="n">
        <v>106.38</v>
      </c>
      <c r="O91" t="inlineStr">
        <is>
          <t>-</t>
        </is>
      </c>
    </row>
    <row r="92">
      <c r="A92" s="5" t="inlineStr">
        <is>
          <t>EBIT-Wachstum 3J in %</t>
        </is>
      </c>
      <c r="B92" s="5" t="inlineStr">
        <is>
          <t>EBIT Growth 3Y in %</t>
        </is>
      </c>
      <c r="C92" t="n">
        <v>8.119999999999999</v>
      </c>
      <c r="D92" t="n">
        <v>20.95</v>
      </c>
      <c r="E92" t="n">
        <v>50.89</v>
      </c>
      <c r="F92" t="n">
        <v>44.75</v>
      </c>
      <c r="G92" t="n">
        <v>39.03</v>
      </c>
      <c r="H92" t="n">
        <v>-1978.65</v>
      </c>
      <c r="I92" t="n">
        <v>-2009.55</v>
      </c>
      <c r="J92" t="n">
        <v>-1624.65</v>
      </c>
      <c r="K92" t="n">
        <v>328.44</v>
      </c>
      <c r="L92" t="n">
        <v>397.81</v>
      </c>
      <c r="M92" t="n">
        <v>5.22</v>
      </c>
      <c r="N92" t="inlineStr">
        <is>
          <t>-</t>
        </is>
      </c>
      <c r="O92" t="inlineStr">
        <is>
          <t>-</t>
        </is>
      </c>
    </row>
    <row r="93">
      <c r="A93" s="5" t="inlineStr">
        <is>
          <t>EBIT-Wachstum 5J in %</t>
        </is>
      </c>
      <c r="B93" s="5" t="inlineStr">
        <is>
          <t>EBIT Growth 5Y in %</t>
        </is>
      </c>
      <c r="C93" t="n">
        <v>33.53</v>
      </c>
      <c r="D93" t="n">
        <v>31.37</v>
      </c>
      <c r="E93" t="n">
        <v>33.34</v>
      </c>
      <c r="F93" t="n">
        <v>-1158.53</v>
      </c>
      <c r="G93" t="n">
        <v>-1186.93</v>
      </c>
      <c r="H93" t="n">
        <v>-971.98</v>
      </c>
      <c r="I93" t="n">
        <v>-988.3200000000001</v>
      </c>
      <c r="J93" t="n">
        <v>-971.66</v>
      </c>
      <c r="K93" t="n">
        <v>218.34</v>
      </c>
      <c r="L93" t="inlineStr">
        <is>
          <t>-</t>
        </is>
      </c>
      <c r="M93" t="inlineStr">
        <is>
          <t>-</t>
        </is>
      </c>
      <c r="N93" t="inlineStr">
        <is>
          <t>-</t>
        </is>
      </c>
      <c r="O93" t="inlineStr">
        <is>
          <t>-</t>
        </is>
      </c>
    </row>
    <row r="94">
      <c r="A94" s="5" t="inlineStr">
        <is>
          <t>EBIT-Wachstum 10J in %</t>
        </is>
      </c>
      <c r="B94" s="5" t="inlineStr">
        <is>
          <t>EBIT Growth 10Y in %</t>
        </is>
      </c>
      <c r="C94" t="n">
        <v>-469.23</v>
      </c>
      <c r="D94" t="n">
        <v>-478.47</v>
      </c>
      <c r="E94" t="n">
        <v>-469.16</v>
      </c>
      <c r="F94" t="n">
        <v>-470.1</v>
      </c>
      <c r="G94" t="inlineStr">
        <is>
          <t>-</t>
        </is>
      </c>
      <c r="H94" t="inlineStr">
        <is>
          <t>-</t>
        </is>
      </c>
      <c r="I94" t="inlineStr">
        <is>
          <t>-</t>
        </is>
      </c>
      <c r="J94" t="inlineStr">
        <is>
          <t>-</t>
        </is>
      </c>
      <c r="K94" t="inlineStr">
        <is>
          <t>-</t>
        </is>
      </c>
      <c r="L94" t="inlineStr">
        <is>
          <t>-</t>
        </is>
      </c>
      <c r="M94" t="inlineStr">
        <is>
          <t>-</t>
        </is>
      </c>
      <c r="N94" t="inlineStr">
        <is>
          <t>-</t>
        </is>
      </c>
      <c r="O94" t="inlineStr">
        <is>
          <t>-</t>
        </is>
      </c>
    </row>
    <row r="95">
      <c r="A95" s="5" t="inlineStr">
        <is>
          <t>Op.Cashflow Wachstum 1J in %</t>
        </is>
      </c>
      <c r="B95" s="5" t="inlineStr">
        <is>
          <t>Op.Cashflow Wachstum 1Y in %</t>
        </is>
      </c>
      <c r="C95" t="n">
        <v>13.82</v>
      </c>
      <c r="D95" t="n">
        <v>-29.67</v>
      </c>
      <c r="E95" t="n">
        <v>30.16</v>
      </c>
      <c r="F95" t="n">
        <v>-26.27</v>
      </c>
      <c r="G95" t="n">
        <v>76.55</v>
      </c>
      <c r="H95" t="n">
        <v>-13.16</v>
      </c>
      <c r="I95" t="n">
        <v>42.11</v>
      </c>
      <c r="J95" t="n">
        <v>-23.22</v>
      </c>
      <c r="K95" t="n">
        <v>86.28</v>
      </c>
      <c r="L95" t="n">
        <v>-25.73</v>
      </c>
      <c r="M95" t="n">
        <v>46.03</v>
      </c>
      <c r="N95" t="n">
        <v>-69.3</v>
      </c>
      <c r="O95" t="inlineStr">
        <is>
          <t>-</t>
        </is>
      </c>
    </row>
    <row r="96">
      <c r="A96" s="5" t="inlineStr">
        <is>
          <t>Op.Cashflow Wachstum 3J in %</t>
        </is>
      </c>
      <c r="B96" s="5" t="inlineStr">
        <is>
          <t>Op.Cashflow Wachstum 3Y in %</t>
        </is>
      </c>
      <c r="C96" t="n">
        <v>4.77</v>
      </c>
      <c r="D96" t="n">
        <v>-8.59</v>
      </c>
      <c r="E96" t="n">
        <v>26.81</v>
      </c>
      <c r="F96" t="n">
        <v>12.37</v>
      </c>
      <c r="G96" t="n">
        <v>35.17</v>
      </c>
      <c r="H96" t="n">
        <v>1.91</v>
      </c>
      <c r="I96" t="n">
        <v>35.06</v>
      </c>
      <c r="J96" t="n">
        <v>12.44</v>
      </c>
      <c r="K96" t="n">
        <v>35.53</v>
      </c>
      <c r="L96" t="n">
        <v>-16.33</v>
      </c>
      <c r="M96" t="n">
        <v>-7.76</v>
      </c>
      <c r="N96" t="inlineStr">
        <is>
          <t>-</t>
        </is>
      </c>
      <c r="O96" t="inlineStr">
        <is>
          <t>-</t>
        </is>
      </c>
    </row>
    <row r="97">
      <c r="A97" s="5" t="inlineStr">
        <is>
          <t>Op.Cashflow Wachstum 5J in %</t>
        </is>
      </c>
      <c r="B97" s="5" t="inlineStr">
        <is>
          <t>Op.Cashflow Wachstum 5Y in %</t>
        </is>
      </c>
      <c r="C97" t="n">
        <v>12.92</v>
      </c>
      <c r="D97" t="n">
        <v>7.52</v>
      </c>
      <c r="E97" t="n">
        <v>21.88</v>
      </c>
      <c r="F97" t="n">
        <v>11.2</v>
      </c>
      <c r="G97" t="n">
        <v>33.71</v>
      </c>
      <c r="H97" t="n">
        <v>13.26</v>
      </c>
      <c r="I97" t="n">
        <v>25.09</v>
      </c>
      <c r="J97" t="n">
        <v>2.81</v>
      </c>
      <c r="K97" t="n">
        <v>7.46</v>
      </c>
      <c r="L97" t="inlineStr">
        <is>
          <t>-</t>
        </is>
      </c>
      <c r="M97" t="inlineStr">
        <is>
          <t>-</t>
        </is>
      </c>
      <c r="N97" t="inlineStr">
        <is>
          <t>-</t>
        </is>
      </c>
      <c r="O97" t="inlineStr">
        <is>
          <t>-</t>
        </is>
      </c>
    </row>
    <row r="98">
      <c r="A98" s="5" t="inlineStr">
        <is>
          <t>Op.Cashflow Wachstum 10J in %</t>
        </is>
      </c>
      <c r="B98" s="5" t="inlineStr">
        <is>
          <t>Op.Cashflow Wachstum 10Y in %</t>
        </is>
      </c>
      <c r="C98" t="n">
        <v>13.09</v>
      </c>
      <c r="D98" t="n">
        <v>16.31</v>
      </c>
      <c r="E98" t="n">
        <v>12.35</v>
      </c>
      <c r="F98" t="n">
        <v>9.33</v>
      </c>
      <c r="G98" t="inlineStr">
        <is>
          <t>-</t>
        </is>
      </c>
      <c r="H98" t="inlineStr">
        <is>
          <t>-</t>
        </is>
      </c>
      <c r="I98" t="inlineStr">
        <is>
          <t>-</t>
        </is>
      </c>
      <c r="J98" t="inlineStr">
        <is>
          <t>-</t>
        </is>
      </c>
      <c r="K98" t="inlineStr">
        <is>
          <t>-</t>
        </is>
      </c>
      <c r="L98" t="inlineStr">
        <is>
          <t>-</t>
        </is>
      </c>
      <c r="M98" t="inlineStr">
        <is>
          <t>-</t>
        </is>
      </c>
      <c r="N98" t="inlineStr">
        <is>
          <t>-</t>
        </is>
      </c>
      <c r="O98" t="inlineStr">
        <is>
          <t>-</t>
        </is>
      </c>
    </row>
    <row r="99">
      <c r="A99" s="5" t="inlineStr">
        <is>
          <t>Working Capital in Mio</t>
        </is>
      </c>
      <c r="B99" s="5" t="inlineStr">
        <is>
          <t>Working Capital in M</t>
        </is>
      </c>
      <c r="C99" t="n">
        <v>-63.4</v>
      </c>
      <c r="D99" t="n">
        <v>-32.4</v>
      </c>
      <c r="E99" t="n">
        <v>-38</v>
      </c>
      <c r="F99" t="n">
        <v>27.7</v>
      </c>
      <c r="G99" t="n">
        <v>35.7</v>
      </c>
      <c r="H99" t="n">
        <v>24.4</v>
      </c>
      <c r="I99" t="n">
        <v>37.6</v>
      </c>
      <c r="J99" t="n">
        <v>32.4</v>
      </c>
      <c r="K99" t="n">
        <v>22.3</v>
      </c>
      <c r="L99" t="n">
        <v>34.4</v>
      </c>
      <c r="M99" t="n">
        <v>26.6</v>
      </c>
      <c r="N99" t="n">
        <v>28.1</v>
      </c>
      <c r="O99" t="n">
        <v>29.3</v>
      </c>
      <c r="P99" t="n">
        <v>29.3</v>
      </c>
    </row>
  </sheetData>
  <pageMargins bottom="1" footer="0.5" header="0.5" left="0.75" right="0.75" top="1"/>
</worksheet>
</file>

<file path=xl/worksheets/sheet43.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9"/>
    <col customWidth="1" max="14" min="14" width="11"/>
    <col customWidth="1" max="15" min="15" width="20"/>
    <col customWidth="1" max="16" min="16" width="10"/>
    <col customWidth="1" max="17" min="17" width="20"/>
    <col customWidth="1" max="18" min="18" width="11"/>
    <col customWidth="1" max="19" min="19" width="21"/>
    <col customWidth="1" max="20" min="20" width="11"/>
    <col customWidth="1" max="21" min="21" width="21"/>
    <col customWidth="1" max="22" min="22" width="10"/>
    <col customWidth="1" max="23" min="23" width="10"/>
  </cols>
  <sheetData>
    <row r="1">
      <c r="A1" s="1" t="inlineStr">
        <is>
          <t xml:space="preserve">NORDEX </t>
        </is>
      </c>
      <c r="B1" s="2" t="inlineStr">
        <is>
          <t>WKN: A0D655  ISIN: DE000A0D6554  Symbol:NDX1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1985</t>
        </is>
      </c>
      <c r="C4" s="5" t="inlineStr">
        <is>
          <t>Telefon / Phone</t>
        </is>
      </c>
      <c r="D4" s="5" t="inlineStr"/>
      <c r="E4" t="inlineStr">
        <is>
          <t>+49-40-30030-1000</t>
        </is>
      </c>
      <c r="G4" t="inlineStr">
        <is>
          <t>09.03.2020</t>
        </is>
      </c>
      <c r="H4" t="inlineStr">
        <is>
          <t>Preliminary Results</t>
        </is>
      </c>
      <c r="J4" t="inlineStr">
        <is>
          <t>Acciona S.A.</t>
        </is>
      </c>
      <c r="L4" t="inlineStr">
        <is>
          <t>36,27%</t>
        </is>
      </c>
    </row>
    <row r="5">
      <c r="A5" s="5" t="inlineStr">
        <is>
          <t>Ticker</t>
        </is>
      </c>
      <c r="B5" t="inlineStr">
        <is>
          <t>NDX1</t>
        </is>
      </c>
      <c r="C5" s="5" t="inlineStr">
        <is>
          <t>Fax</t>
        </is>
      </c>
      <c r="D5" s="5" t="inlineStr"/>
      <c r="E5" t="inlineStr">
        <is>
          <t>+49-40-30030-1101</t>
        </is>
      </c>
      <c r="G5" t="inlineStr">
        <is>
          <t>24.03.2020</t>
        </is>
      </c>
      <c r="H5" t="inlineStr">
        <is>
          <t>Publication Of Annual Report</t>
        </is>
      </c>
      <c r="J5" t="inlineStr">
        <is>
          <t>DWS Investment GmbH</t>
        </is>
      </c>
      <c r="L5" t="inlineStr">
        <is>
          <t>5,54%</t>
        </is>
      </c>
    </row>
    <row r="6">
      <c r="A6" s="5" t="inlineStr">
        <is>
          <t>Gelistet Seit / Listed Since</t>
        </is>
      </c>
      <c r="B6" t="inlineStr">
        <is>
          <t>02.04.2001</t>
        </is>
      </c>
      <c r="C6" s="5" t="inlineStr">
        <is>
          <t>Internet</t>
        </is>
      </c>
      <c r="D6" s="5" t="inlineStr"/>
      <c r="E6" t="inlineStr">
        <is>
          <t>http://www.nordex-online.com</t>
        </is>
      </c>
      <c r="G6" t="inlineStr">
        <is>
          <t>11.05.2020</t>
        </is>
      </c>
      <c r="H6" t="inlineStr">
        <is>
          <t>Result Q1</t>
        </is>
      </c>
      <c r="J6" t="inlineStr">
        <is>
          <t>BlackRock, Inc.</t>
        </is>
      </c>
      <c r="L6" t="inlineStr">
        <is>
          <t>1,38%</t>
        </is>
      </c>
    </row>
    <row r="7">
      <c r="A7" s="5" t="inlineStr">
        <is>
          <t>Nominalwert / Nominal Value</t>
        </is>
      </c>
      <c r="B7" t="inlineStr">
        <is>
          <t>1,00</t>
        </is>
      </c>
      <c r="C7" s="5" t="inlineStr">
        <is>
          <t>E-Mail</t>
        </is>
      </c>
      <c r="D7" s="5" t="inlineStr"/>
      <c r="E7" t="inlineStr">
        <is>
          <t>info@nordex-online.com</t>
        </is>
      </c>
      <c r="G7" t="inlineStr">
        <is>
          <t>26.05.2020</t>
        </is>
      </c>
      <c r="H7" t="inlineStr">
        <is>
          <t>Annual General Meeting</t>
        </is>
      </c>
      <c r="J7" t="inlineStr">
        <is>
          <t>Freefloat</t>
        </is>
      </c>
      <c r="L7" t="inlineStr">
        <is>
          <t>56,81%</t>
        </is>
      </c>
    </row>
    <row r="8">
      <c r="A8" s="5" t="inlineStr">
        <is>
          <t>Land / Country</t>
        </is>
      </c>
      <c r="B8" t="inlineStr">
        <is>
          <t>Deutschland</t>
        </is>
      </c>
      <c r="C8" s="5" t="inlineStr">
        <is>
          <t>Inv. Relations Telefon / Phone</t>
        </is>
      </c>
      <c r="D8" s="5" t="inlineStr"/>
      <c r="E8" t="inlineStr">
        <is>
          <t>+49-40-30030-1116</t>
        </is>
      </c>
      <c r="G8" t="inlineStr">
        <is>
          <t>13.08.2020</t>
        </is>
      </c>
      <c r="H8" t="inlineStr">
        <is>
          <t>Score Half Year</t>
        </is>
      </c>
    </row>
    <row r="9">
      <c r="A9" s="5" t="inlineStr">
        <is>
          <t>Währung / Currency</t>
        </is>
      </c>
      <c r="B9" t="inlineStr">
        <is>
          <t>EUR</t>
        </is>
      </c>
      <c r="C9" s="5" t="inlineStr">
        <is>
          <t>Inv. Relations E-Mail</t>
        </is>
      </c>
      <c r="D9" s="5" t="inlineStr"/>
      <c r="E9" t="inlineStr">
        <is>
          <t>fzander@nordex-online.com</t>
        </is>
      </c>
      <c r="G9" t="inlineStr">
        <is>
          <t>13.11.2020</t>
        </is>
      </c>
      <c r="H9" t="inlineStr">
        <is>
          <t>Q3 Earnings</t>
        </is>
      </c>
    </row>
    <row r="10">
      <c r="A10" s="5" t="inlineStr">
        <is>
          <t>Branche / Industry</t>
        </is>
      </c>
      <c r="B10" t="inlineStr">
        <is>
          <t>Utilities</t>
        </is>
      </c>
      <c r="C10" s="5" t="inlineStr">
        <is>
          <t>Kontaktperson / Contact Person</t>
        </is>
      </c>
      <c r="D10" s="5" t="inlineStr"/>
      <c r="E10" t="inlineStr">
        <is>
          <t>Felix Zander</t>
        </is>
      </c>
    </row>
    <row r="11">
      <c r="A11" s="5" t="inlineStr">
        <is>
          <t>Sektor / Sector</t>
        </is>
      </c>
      <c r="B11" t="inlineStr">
        <is>
          <t>Provider</t>
        </is>
      </c>
    </row>
    <row r="12">
      <c r="A12" s="5" t="inlineStr">
        <is>
          <t>Typ / Genre</t>
        </is>
      </c>
      <c r="B12" t="inlineStr">
        <is>
          <t>Inhaberaktie</t>
        </is>
      </c>
    </row>
    <row r="13">
      <c r="A13" s="5" t="inlineStr">
        <is>
          <t>Adresse / Address</t>
        </is>
      </c>
      <c r="B13" t="inlineStr">
        <is>
          <t>Nordex SELangenhorner Chaussee 600  D-22419 Hamburg</t>
        </is>
      </c>
    </row>
    <row r="14">
      <c r="A14" s="5" t="inlineStr">
        <is>
          <t>Management</t>
        </is>
      </c>
      <c r="B14" t="inlineStr">
        <is>
          <t>José Luis Blanco Diéguez, Christoph Burkhard, Patxi Landa</t>
        </is>
      </c>
    </row>
    <row r="15">
      <c r="A15" s="5" t="inlineStr">
        <is>
          <t>Aufsichtsrat / Board</t>
        </is>
      </c>
      <c r="B15" t="inlineStr">
        <is>
          <t>Dr. Wolfgang Ziebart, Juan Muro-Lara Girod, Jan Klatten, Connie Hedegaard, Rafael Mateo Alcalá, Martin Rey</t>
        </is>
      </c>
    </row>
    <row r="16">
      <c r="A16" s="5" t="inlineStr">
        <is>
          <t>Beschreibung</t>
        </is>
      </c>
      <c r="B16" t="inlineStr">
        <is>
          <t>Die Nordex SE zählt zu den weltweit führenden Anbietern von Windenergieanlagen. Unter dem Markennamen Nordex führt das Unternehmen leistungsstarke Onshore-Anlagen, vor allem im Megawatt-Bereich. Die Kernkompetenz der Nordex-Gruppe liegt in der Planung und dem Engineering großer Windkraftanlagen für Stark-, Mittel- und Schwachwindstandorte, der Entwicklung und Fertigung von Steuerungen dieser Einrichtungen einschließlich des Netzanschlusses sowie der Fertigung von Rotorblättern für Windkraftanlagen der Megawatt-Klasse. Außerdem ist das Unternehmen auch an der Projektentwicklung von Windparks beteiligt. Nordex übernimmt neben der Produktion außerdem die Errichtung und Instandhaltung von Windturbinen. Für den Betrieb von Windenergieanlagen bietet Nordex die webbasierte Steuerungs- und Visualisierungs-Software Nordex Control. Das Programm ermöglicht die Steuerung und Regelung einer gesamten Windkraftanlage oder eines Windparks sowie die Datenerfassung und ihre Visualisierung. Die gesamte Produktpalette der Nordex-Gruppe wird durch verschiedene Serviceleistungen wie Inspektionen, Wartung und kurzfristige Störungsbeseitigung sowie mit Schulungen für die erfolgreiche Betriebsführung von Anlagen abgerundet. Copyright 2014 FINANCE BASE AG</t>
        </is>
      </c>
    </row>
    <row r="17">
      <c r="A17" s="5" t="inlineStr">
        <is>
          <t>Profile</t>
        </is>
      </c>
      <c r="B17" t="inlineStr">
        <is>
          <t>Nordex SE is one of the world's leading suppliers of wind turbines. Under the brand name Nordex the company carries powerful onshore facilities, especially in the megawatt range. The core competence of the Nordex Group is the planning and engineering of large wind turbines for high, medium and low wind conditions, the development and manufacture of control of these facilities, including the grid connection as well as the production of rotor blades for wind turbines in the megawatt class. The company is also involved in the development of wind parks. Nordex sees not only the production also the construction and maintenance of wind turbines. For the operation of wind turbines Nordex offers the web-based control and visualization software Nordex Control. The program enables the control and regulation of an entire wind turbine or a wind farm, as well as data collection and their visualization. The full range of the Nordex Group is complemented by a range of services such as inspections, maintenance and short-term troubleshooting, as well as training for the successful management of plants.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3285</v>
      </c>
      <c r="D20" t="n">
        <v>2459</v>
      </c>
      <c r="E20" t="n">
        <v>3127</v>
      </c>
      <c r="F20" t="n">
        <v>3395</v>
      </c>
      <c r="G20" t="n">
        <v>2416</v>
      </c>
      <c r="H20" t="n">
        <v>1740</v>
      </c>
      <c r="I20" t="n">
        <v>1429</v>
      </c>
      <c r="J20" t="n">
        <v>1075</v>
      </c>
      <c r="K20" t="n">
        <v>927</v>
      </c>
      <c r="L20" t="n">
        <v>1008</v>
      </c>
      <c r="M20" t="n">
        <v>1144</v>
      </c>
      <c r="N20" t="n">
        <v>1190</v>
      </c>
      <c r="O20" t="n">
        <v>806.8</v>
      </c>
      <c r="P20" t="n">
        <v>552.3</v>
      </c>
      <c r="Q20" t="n">
        <v>319.4</v>
      </c>
      <c r="R20" t="n">
        <v>218.8</v>
      </c>
      <c r="S20" t="n">
        <v>215.3</v>
      </c>
      <c r="T20" t="n">
        <v>445.3</v>
      </c>
      <c r="U20" t="n">
        <v>354.3</v>
      </c>
      <c r="V20" t="n">
        <v>270.2</v>
      </c>
      <c r="W20" t="inlineStr">
        <is>
          <t>-</t>
        </is>
      </c>
    </row>
    <row r="21">
      <c r="A21" s="5" t="inlineStr">
        <is>
          <t>Operatives Ergebnis (EBIT)</t>
        </is>
      </c>
      <c r="B21" s="5" t="inlineStr">
        <is>
          <t>EBIT Earning Before Interest &amp; Tax</t>
        </is>
      </c>
      <c r="C21" t="n">
        <v>-19.6</v>
      </c>
      <c r="D21" t="n">
        <v>-54.2</v>
      </c>
      <c r="E21" t="n">
        <v>43.4</v>
      </c>
      <c r="F21" t="n">
        <v>168.6</v>
      </c>
      <c r="G21" t="n">
        <v>126.2</v>
      </c>
      <c r="H21" t="n">
        <v>78</v>
      </c>
      <c r="I21" t="n">
        <v>44.3</v>
      </c>
      <c r="J21" t="n">
        <v>-61.1</v>
      </c>
      <c r="K21" t="n">
        <v>-29.7</v>
      </c>
      <c r="L21" t="n">
        <v>40.1</v>
      </c>
      <c r="M21" t="n">
        <v>40</v>
      </c>
      <c r="N21" t="n">
        <v>63</v>
      </c>
      <c r="O21" t="n">
        <v>40.1</v>
      </c>
      <c r="P21" t="n">
        <v>16.6</v>
      </c>
      <c r="Q21" t="n">
        <v>-5.1</v>
      </c>
      <c r="R21" t="n">
        <v>-28</v>
      </c>
      <c r="S21" t="n">
        <v>-170.9</v>
      </c>
      <c r="T21" t="n">
        <v>19</v>
      </c>
      <c r="U21" t="n">
        <v>15.1</v>
      </c>
      <c r="V21" t="n">
        <v>13.2</v>
      </c>
      <c r="W21" t="inlineStr">
        <is>
          <t>-</t>
        </is>
      </c>
    </row>
    <row r="22">
      <c r="A22" s="5" t="inlineStr">
        <is>
          <t>Finanzergebnis</t>
        </is>
      </c>
      <c r="B22" s="5" t="inlineStr">
        <is>
          <t>Financial Result</t>
        </is>
      </c>
      <c r="C22" t="n">
        <v>-60.1</v>
      </c>
      <c r="D22" t="n">
        <v>-38.4</v>
      </c>
      <c r="E22" t="n">
        <v>-30.9</v>
      </c>
      <c r="F22" t="n">
        <v>-26.8</v>
      </c>
      <c r="G22" t="n">
        <v>-28.1</v>
      </c>
      <c r="H22" t="n">
        <v>-22.7</v>
      </c>
      <c r="I22" t="n">
        <v>-26.1</v>
      </c>
      <c r="J22" t="n">
        <v>-24</v>
      </c>
      <c r="K22" t="n">
        <v>-18.2</v>
      </c>
      <c r="L22" t="n">
        <v>-7.3</v>
      </c>
      <c r="M22" t="n">
        <v>-5.2</v>
      </c>
      <c r="N22" t="n">
        <v>1</v>
      </c>
      <c r="O22" t="n">
        <v>-1</v>
      </c>
      <c r="P22" t="n">
        <v>-3.9</v>
      </c>
      <c r="Q22" t="n">
        <v>-3</v>
      </c>
      <c r="R22" t="n">
        <v>-5</v>
      </c>
      <c r="S22" t="n">
        <v>-5.3</v>
      </c>
      <c r="T22" t="n">
        <v>0.2</v>
      </c>
      <c r="U22" t="n">
        <v>-1.9</v>
      </c>
      <c r="V22" t="n">
        <v>-2.9</v>
      </c>
      <c r="W22" t="inlineStr">
        <is>
          <t>-</t>
        </is>
      </c>
    </row>
    <row r="23">
      <c r="A23" s="5" t="inlineStr">
        <is>
          <t>Ergebnis vor Steuer (EBT)</t>
        </is>
      </c>
      <c r="B23" s="5" t="inlineStr">
        <is>
          <t>EBT Earning Before Tax</t>
        </is>
      </c>
      <c r="C23" t="n">
        <v>-79.7</v>
      </c>
      <c r="D23" t="n">
        <v>-92.59999999999999</v>
      </c>
      <c r="E23" t="n">
        <v>12.5</v>
      </c>
      <c r="F23" t="n">
        <v>141.8</v>
      </c>
      <c r="G23" t="n">
        <v>98.09999999999999</v>
      </c>
      <c r="H23" t="n">
        <v>55.3</v>
      </c>
      <c r="I23" t="n">
        <v>18.2</v>
      </c>
      <c r="J23" t="n">
        <v>-85.09999999999999</v>
      </c>
      <c r="K23" t="n">
        <v>-47.9</v>
      </c>
      <c r="L23" t="n">
        <v>32.8</v>
      </c>
      <c r="M23" t="n">
        <v>34.8</v>
      </c>
      <c r="N23" t="n">
        <v>64</v>
      </c>
      <c r="O23" t="n">
        <v>39.1</v>
      </c>
      <c r="P23" t="n">
        <v>12.7</v>
      </c>
      <c r="Q23" t="n">
        <v>-8.1</v>
      </c>
      <c r="R23" t="n">
        <v>-33</v>
      </c>
      <c r="S23" t="n">
        <v>-176.2</v>
      </c>
      <c r="T23" t="n">
        <v>19.2</v>
      </c>
      <c r="U23" t="n">
        <v>13.2</v>
      </c>
      <c r="V23" t="n">
        <v>10.3</v>
      </c>
      <c r="W23" t="inlineStr">
        <is>
          <t>-</t>
        </is>
      </c>
    </row>
    <row r="24">
      <c r="A24" s="5" t="inlineStr">
        <is>
          <t>Steuern auf Einkommen und Ertrag</t>
        </is>
      </c>
      <c r="B24" s="5" t="inlineStr">
        <is>
          <t>Taxes on income and earnings</t>
        </is>
      </c>
      <c r="C24" t="n">
        <v>-7.1</v>
      </c>
      <c r="D24" t="n">
        <v>-8.699999999999999</v>
      </c>
      <c r="E24" t="n">
        <v>12.2</v>
      </c>
      <c r="F24" t="n">
        <v>46.5</v>
      </c>
      <c r="G24" t="n">
        <v>45.8</v>
      </c>
      <c r="H24" t="n">
        <v>16.3</v>
      </c>
      <c r="I24" t="n">
        <v>7.9</v>
      </c>
      <c r="J24" t="n">
        <v>2.8</v>
      </c>
      <c r="K24" t="n">
        <v>1.5</v>
      </c>
      <c r="L24" t="n">
        <v>11.6</v>
      </c>
      <c r="M24" t="n">
        <v>10.6</v>
      </c>
      <c r="N24" t="n">
        <v>14.4</v>
      </c>
      <c r="O24" t="n">
        <v>-8.9</v>
      </c>
      <c r="P24" t="n">
        <v>0.1</v>
      </c>
      <c r="Q24" t="inlineStr">
        <is>
          <t>-</t>
        </is>
      </c>
      <c r="R24" t="n">
        <v>-0.3</v>
      </c>
      <c r="S24" t="n">
        <v>-22.2</v>
      </c>
      <c r="T24" t="n">
        <v>-0.9</v>
      </c>
      <c r="U24" t="n">
        <v>5.6</v>
      </c>
      <c r="V24" t="n">
        <v>3.9</v>
      </c>
      <c r="W24" t="inlineStr">
        <is>
          <t>-</t>
        </is>
      </c>
    </row>
    <row r="25">
      <c r="A25" s="5" t="inlineStr">
        <is>
          <t>Ergebnis nach Steuer</t>
        </is>
      </c>
      <c r="B25" s="5" t="inlineStr">
        <is>
          <t>Earnings after tax</t>
        </is>
      </c>
      <c r="C25" t="n">
        <v>-72.59999999999999</v>
      </c>
      <c r="D25" t="n">
        <v>-83.90000000000001</v>
      </c>
      <c r="E25" t="n">
        <v>0.3</v>
      </c>
      <c r="F25" t="n">
        <v>95.40000000000001</v>
      </c>
      <c r="G25" t="n">
        <v>52.3</v>
      </c>
      <c r="H25" t="n">
        <v>39</v>
      </c>
      <c r="I25" t="n">
        <v>10.3</v>
      </c>
      <c r="J25" t="n">
        <v>-87.90000000000001</v>
      </c>
      <c r="K25" t="n">
        <v>-49.5</v>
      </c>
      <c r="L25" t="n">
        <v>21.2</v>
      </c>
      <c r="M25" t="n">
        <v>24.2</v>
      </c>
      <c r="N25" t="n">
        <v>49.5</v>
      </c>
      <c r="O25" t="n">
        <v>48</v>
      </c>
      <c r="P25" t="n">
        <v>12.6</v>
      </c>
      <c r="Q25" t="n">
        <v>-8.199999999999999</v>
      </c>
      <c r="R25" t="n">
        <v>-33.5</v>
      </c>
      <c r="S25" t="n">
        <v>-154.1</v>
      </c>
      <c r="T25" t="n">
        <v>20.1</v>
      </c>
      <c r="U25" t="n">
        <v>7.5</v>
      </c>
      <c r="V25" t="n">
        <v>6.4</v>
      </c>
      <c r="W25" t="inlineStr">
        <is>
          <t>-</t>
        </is>
      </c>
    </row>
    <row r="26">
      <c r="A26" s="5" t="inlineStr">
        <is>
          <t>Minderheitenanteil</t>
        </is>
      </c>
      <c r="B26" s="5" t="inlineStr">
        <is>
          <t>Minority Share</t>
        </is>
      </c>
      <c r="C26" t="inlineStr">
        <is>
          <t>-</t>
        </is>
      </c>
      <c r="D26" t="inlineStr">
        <is>
          <t>-</t>
        </is>
      </c>
      <c r="E26" t="inlineStr">
        <is>
          <t>-</t>
        </is>
      </c>
      <c r="F26" t="inlineStr">
        <is>
          <t>-</t>
        </is>
      </c>
      <c r="G26" t="inlineStr">
        <is>
          <t>-</t>
        </is>
      </c>
      <c r="H26" t="inlineStr">
        <is>
          <t>-</t>
        </is>
      </c>
      <c r="I26" t="n">
        <v>-0.02</v>
      </c>
      <c r="J26" t="n">
        <v>0.5</v>
      </c>
      <c r="K26" t="n">
        <v>1</v>
      </c>
      <c r="L26" t="n">
        <v>-0.3</v>
      </c>
      <c r="M26" t="n">
        <v>0.2</v>
      </c>
      <c r="N26" t="n">
        <v>-1.9</v>
      </c>
      <c r="O26" t="n">
        <v>0.9</v>
      </c>
      <c r="P26" t="inlineStr">
        <is>
          <t>-</t>
        </is>
      </c>
      <c r="Q26" t="inlineStr">
        <is>
          <t>-</t>
        </is>
      </c>
      <c r="R26" t="inlineStr">
        <is>
          <t>-</t>
        </is>
      </c>
      <c r="S26" t="inlineStr">
        <is>
          <t>-</t>
        </is>
      </c>
      <c r="T26" t="inlineStr">
        <is>
          <t>-</t>
        </is>
      </c>
      <c r="U26" t="inlineStr">
        <is>
          <t>-</t>
        </is>
      </c>
      <c r="V26" t="inlineStr">
        <is>
          <t>-</t>
        </is>
      </c>
      <c r="W26" t="inlineStr">
        <is>
          <t>-</t>
        </is>
      </c>
    </row>
    <row r="27">
      <c r="A27" s="5" t="inlineStr">
        <is>
          <t>Jahresüberschuss/-fehlbetrag</t>
        </is>
      </c>
      <c r="B27" s="5" t="inlineStr">
        <is>
          <t>Net Profit</t>
        </is>
      </c>
      <c r="C27" t="n">
        <v>-72.59999999999999</v>
      </c>
      <c r="D27" t="n">
        <v>-83.90000000000001</v>
      </c>
      <c r="E27" t="n">
        <v>0.3</v>
      </c>
      <c r="F27" t="n">
        <v>95.40000000000001</v>
      </c>
      <c r="G27" t="n">
        <v>52.3</v>
      </c>
      <c r="H27" t="n">
        <v>39</v>
      </c>
      <c r="I27" t="n">
        <v>10.2</v>
      </c>
      <c r="J27" t="n">
        <v>-93.90000000000001</v>
      </c>
      <c r="K27" t="n">
        <v>-48.5</v>
      </c>
      <c r="L27" t="n">
        <v>20.9</v>
      </c>
      <c r="M27" t="n">
        <v>24.3</v>
      </c>
      <c r="N27" t="n">
        <v>47.6</v>
      </c>
      <c r="O27" t="n">
        <v>48.9</v>
      </c>
      <c r="P27" t="n">
        <v>12.6</v>
      </c>
      <c r="Q27" t="n">
        <v>-8.199999999999999</v>
      </c>
      <c r="R27" t="n">
        <v>-33.5</v>
      </c>
      <c r="S27" t="n">
        <v>-154.1</v>
      </c>
      <c r="T27" t="n">
        <v>20.1</v>
      </c>
      <c r="U27" t="n">
        <v>7.5</v>
      </c>
      <c r="V27" t="n">
        <v>6.4</v>
      </c>
      <c r="W27" t="inlineStr">
        <is>
          <t>-</t>
        </is>
      </c>
    </row>
    <row r="28">
      <c r="A28" s="5" t="inlineStr">
        <is>
          <t>Summe Umlaufvermögen</t>
        </is>
      </c>
      <c r="B28" s="5" t="inlineStr">
        <is>
          <t>Current Assets</t>
        </is>
      </c>
      <c r="C28" t="n">
        <v>2514</v>
      </c>
      <c r="D28" t="n">
        <v>1781</v>
      </c>
      <c r="E28" t="n">
        <v>1543</v>
      </c>
      <c r="F28" t="n">
        <v>1719</v>
      </c>
      <c r="G28" t="n">
        <v>1139</v>
      </c>
      <c r="H28" t="n">
        <v>921.2</v>
      </c>
      <c r="I28" t="n">
        <v>899.5</v>
      </c>
      <c r="J28" t="n">
        <v>813.8</v>
      </c>
      <c r="K28" t="n">
        <v>760.2</v>
      </c>
      <c r="L28" t="n">
        <v>744</v>
      </c>
      <c r="M28" t="n">
        <v>651.4</v>
      </c>
      <c r="N28" t="n">
        <v>669.5</v>
      </c>
      <c r="O28" t="n">
        <v>579.2</v>
      </c>
      <c r="P28" t="n">
        <v>367.1</v>
      </c>
      <c r="Q28" t="n">
        <v>149.8</v>
      </c>
      <c r="R28" t="n">
        <v>151.1</v>
      </c>
      <c r="S28" t="n">
        <v>194.9</v>
      </c>
      <c r="T28" t="n">
        <v>299.6</v>
      </c>
      <c r="U28" t="n">
        <v>234.8</v>
      </c>
      <c r="V28" t="n">
        <v>129.8</v>
      </c>
      <c r="W28" t="inlineStr">
        <is>
          <t>-</t>
        </is>
      </c>
    </row>
    <row r="29">
      <c r="A29" s="5" t="inlineStr">
        <is>
          <t>Summe Anlagevermögen</t>
        </is>
      </c>
      <c r="B29" s="5" t="inlineStr">
        <is>
          <t>Fixed Assets</t>
        </is>
      </c>
      <c r="C29" t="n">
        <v>1253</v>
      </c>
      <c r="D29" t="n">
        <v>1104</v>
      </c>
      <c r="E29" t="n">
        <v>1164</v>
      </c>
      <c r="F29" t="n">
        <v>1161</v>
      </c>
      <c r="G29" t="n">
        <v>286</v>
      </c>
      <c r="H29" t="n">
        <v>273.9</v>
      </c>
      <c r="I29" t="n">
        <v>241</v>
      </c>
      <c r="J29" t="n">
        <v>209.7</v>
      </c>
      <c r="K29" t="n">
        <v>228.1</v>
      </c>
      <c r="L29" t="n">
        <v>210.1</v>
      </c>
      <c r="M29" t="n">
        <v>154.5</v>
      </c>
      <c r="N29" t="n">
        <v>129</v>
      </c>
      <c r="O29" t="n">
        <v>74.3</v>
      </c>
      <c r="P29" t="n">
        <v>58.6</v>
      </c>
      <c r="Q29" t="n">
        <v>55.6</v>
      </c>
      <c r="R29" t="n">
        <v>52.4</v>
      </c>
      <c r="S29" t="n">
        <v>57.1</v>
      </c>
      <c r="T29" t="n">
        <v>58.1</v>
      </c>
      <c r="U29" t="n">
        <v>48.5</v>
      </c>
      <c r="V29" t="n">
        <v>21.4</v>
      </c>
      <c r="W29" t="inlineStr">
        <is>
          <t>-</t>
        </is>
      </c>
    </row>
    <row r="30">
      <c r="A30" s="5" t="inlineStr">
        <is>
          <t>Summe Aktiva</t>
        </is>
      </c>
      <c r="B30" s="5" t="inlineStr">
        <is>
          <t>Total Assets</t>
        </is>
      </c>
      <c r="C30" t="n">
        <v>4003</v>
      </c>
      <c r="D30" t="n">
        <v>3059</v>
      </c>
      <c r="E30" t="n">
        <v>2808</v>
      </c>
      <c r="F30" t="n">
        <v>2994</v>
      </c>
      <c r="G30" t="n">
        <v>1460</v>
      </c>
      <c r="H30" t="n">
        <v>1240</v>
      </c>
      <c r="I30" t="n">
        <v>1191</v>
      </c>
      <c r="J30" t="n">
        <v>1066</v>
      </c>
      <c r="K30" t="n">
        <v>1029</v>
      </c>
      <c r="L30" t="n">
        <v>987</v>
      </c>
      <c r="M30" t="n">
        <v>840.4</v>
      </c>
      <c r="N30" t="n">
        <v>854.3</v>
      </c>
      <c r="O30" t="n">
        <v>703.8</v>
      </c>
      <c r="P30" t="n">
        <v>457.4</v>
      </c>
      <c r="Q30" t="n">
        <v>231.4</v>
      </c>
      <c r="R30" t="n">
        <v>203.5</v>
      </c>
      <c r="S30" t="n">
        <v>252</v>
      </c>
      <c r="T30" t="n">
        <v>357.7</v>
      </c>
      <c r="U30" t="n">
        <v>292</v>
      </c>
      <c r="V30" t="n">
        <v>153.1</v>
      </c>
      <c r="W30" t="inlineStr">
        <is>
          <t>-</t>
        </is>
      </c>
    </row>
    <row r="31">
      <c r="A31" s="5" t="inlineStr">
        <is>
          <t>Summe kurzfristiges Fremdkapital</t>
        </is>
      </c>
      <c r="B31" s="5" t="inlineStr">
        <is>
          <t>Short-Term Debt</t>
        </is>
      </c>
      <c r="C31" t="n">
        <v>2343</v>
      </c>
      <c r="D31" t="n">
        <v>1538</v>
      </c>
      <c r="E31" t="n">
        <v>1104</v>
      </c>
      <c r="F31" t="n">
        <v>1242</v>
      </c>
      <c r="G31" t="n">
        <v>877.6</v>
      </c>
      <c r="H31" t="n">
        <v>629.2</v>
      </c>
      <c r="I31" t="n">
        <v>585.2</v>
      </c>
      <c r="J31" t="n">
        <v>555.1</v>
      </c>
      <c r="K31" t="n">
        <v>593.4</v>
      </c>
      <c r="L31" t="n">
        <v>476.8</v>
      </c>
      <c r="M31" t="n">
        <v>387.2</v>
      </c>
      <c r="N31" t="n">
        <v>462.9</v>
      </c>
      <c r="O31" t="n">
        <v>401.9</v>
      </c>
      <c r="P31" t="n">
        <v>288.1</v>
      </c>
      <c r="Q31" t="n">
        <v>145.5</v>
      </c>
      <c r="R31" t="inlineStr">
        <is>
          <t>-</t>
        </is>
      </c>
      <c r="S31" t="inlineStr">
        <is>
          <t>-</t>
        </is>
      </c>
      <c r="T31" t="n">
        <v>154.8</v>
      </c>
      <c r="U31" t="inlineStr">
        <is>
          <t>-</t>
        </is>
      </c>
      <c r="V31" t="inlineStr">
        <is>
          <t>-</t>
        </is>
      </c>
      <c r="W31" t="inlineStr">
        <is>
          <t>-</t>
        </is>
      </c>
    </row>
    <row r="32">
      <c r="A32" s="5" t="inlineStr">
        <is>
          <t>Summe langfristiges Fremdkapital</t>
        </is>
      </c>
      <c r="B32" s="5" t="inlineStr">
        <is>
          <t>Long-Term Debt</t>
        </is>
      </c>
      <c r="C32" t="n">
        <v>914.2</v>
      </c>
      <c r="D32" t="n">
        <v>744.2</v>
      </c>
      <c r="E32" t="n">
        <v>686</v>
      </c>
      <c r="F32" t="n">
        <v>677.4</v>
      </c>
      <c r="G32" t="n">
        <v>71.59999999999999</v>
      </c>
      <c r="H32" t="n">
        <v>183.8</v>
      </c>
      <c r="I32" t="n">
        <v>205.1</v>
      </c>
      <c r="J32" t="n">
        <v>215.2</v>
      </c>
      <c r="K32" t="n">
        <v>42.2</v>
      </c>
      <c r="L32" t="n">
        <v>126.8</v>
      </c>
      <c r="M32" t="n">
        <v>93.8</v>
      </c>
      <c r="N32" t="n">
        <v>33.9</v>
      </c>
      <c r="O32" t="n">
        <v>11.8</v>
      </c>
      <c r="P32" t="n">
        <v>9.6</v>
      </c>
      <c r="Q32" t="n">
        <v>15.5</v>
      </c>
      <c r="R32" t="inlineStr">
        <is>
          <t>-</t>
        </is>
      </c>
      <c r="S32" t="inlineStr">
        <is>
          <t>-</t>
        </is>
      </c>
      <c r="T32" t="n">
        <v>0.4</v>
      </c>
      <c r="U32" t="inlineStr">
        <is>
          <t>-</t>
        </is>
      </c>
      <c r="V32" t="inlineStr">
        <is>
          <t>-</t>
        </is>
      </c>
      <c r="W32" t="inlineStr">
        <is>
          <t>-</t>
        </is>
      </c>
    </row>
    <row r="33">
      <c r="A33" s="5" t="inlineStr">
        <is>
          <t>Summe Fremdkapital</t>
        </is>
      </c>
      <c r="B33" s="5" t="inlineStr">
        <is>
          <t>Total Liabilities</t>
        </is>
      </c>
      <c r="C33" t="n">
        <v>3257</v>
      </c>
      <c r="D33" t="n">
        <v>2361</v>
      </c>
      <c r="E33" t="n">
        <v>1889</v>
      </c>
      <c r="F33" t="n">
        <v>2054</v>
      </c>
      <c r="G33" t="n">
        <v>1005</v>
      </c>
      <c r="H33" t="n">
        <v>843.9</v>
      </c>
      <c r="I33" t="n">
        <v>823.3</v>
      </c>
      <c r="J33" t="n">
        <v>786.8</v>
      </c>
      <c r="K33" t="n">
        <v>652.4</v>
      </c>
      <c r="L33" t="n">
        <v>616.2</v>
      </c>
      <c r="M33" t="n">
        <v>492.6</v>
      </c>
      <c r="N33" t="n">
        <v>529.9</v>
      </c>
      <c r="O33" t="n">
        <v>432</v>
      </c>
      <c r="P33" t="n">
        <v>309</v>
      </c>
      <c r="Q33" t="n">
        <v>167.9</v>
      </c>
      <c r="R33" t="n">
        <v>193.4</v>
      </c>
      <c r="S33" t="n">
        <v>207.1</v>
      </c>
      <c r="T33" t="n">
        <v>155.3</v>
      </c>
      <c r="U33" t="n">
        <v>104.8</v>
      </c>
      <c r="V33" t="n">
        <v>137.1</v>
      </c>
      <c r="W33" t="inlineStr">
        <is>
          <t>-</t>
        </is>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n">
        <v>0.3</v>
      </c>
      <c r="K34" t="n">
        <v>2.2</v>
      </c>
      <c r="L34" t="n">
        <v>2.8</v>
      </c>
      <c r="M34" t="n">
        <v>2.5</v>
      </c>
      <c r="N34" t="n">
        <v>3.3</v>
      </c>
      <c r="O34" t="n">
        <v>1.4</v>
      </c>
      <c r="P34" t="n">
        <v>2.3</v>
      </c>
      <c r="Q34" t="inlineStr">
        <is>
          <t>-</t>
        </is>
      </c>
      <c r="R34" t="inlineStr">
        <is>
          <t>-</t>
        </is>
      </c>
      <c r="S34" t="inlineStr">
        <is>
          <t>-</t>
        </is>
      </c>
      <c r="T34" t="inlineStr">
        <is>
          <t>-</t>
        </is>
      </c>
      <c r="U34" t="inlineStr">
        <is>
          <t>-</t>
        </is>
      </c>
      <c r="V34" t="inlineStr">
        <is>
          <t>-</t>
        </is>
      </c>
      <c r="W34" t="inlineStr">
        <is>
          <t>-</t>
        </is>
      </c>
    </row>
    <row r="35">
      <c r="A35" s="5" t="inlineStr">
        <is>
          <t>Summe Eigenkapital</t>
        </is>
      </c>
      <c r="B35" s="5" t="inlineStr">
        <is>
          <t>Equity</t>
        </is>
      </c>
      <c r="C35" t="n">
        <v>745.4</v>
      </c>
      <c r="D35" t="n">
        <v>697.3</v>
      </c>
      <c r="E35" t="n">
        <v>919</v>
      </c>
      <c r="F35" t="n">
        <v>940</v>
      </c>
      <c r="G35" t="n">
        <v>455.6</v>
      </c>
      <c r="H35" t="n">
        <v>396</v>
      </c>
      <c r="I35" t="n">
        <v>368.1</v>
      </c>
      <c r="J35" t="n">
        <v>278.9</v>
      </c>
      <c r="K35" t="n">
        <v>374.4</v>
      </c>
      <c r="L35" t="n">
        <v>368</v>
      </c>
      <c r="M35" t="n">
        <v>345.3</v>
      </c>
      <c r="N35" t="n">
        <v>321.1</v>
      </c>
      <c r="O35" t="n">
        <v>270.4</v>
      </c>
      <c r="P35" t="n">
        <v>146.2</v>
      </c>
      <c r="Q35" t="n">
        <v>63.5</v>
      </c>
      <c r="R35" t="n">
        <v>10.1</v>
      </c>
      <c r="S35" t="n">
        <v>44.9</v>
      </c>
      <c r="T35" t="n">
        <v>202.4</v>
      </c>
      <c r="U35" t="n">
        <v>187.2</v>
      </c>
      <c r="V35" t="n">
        <v>16</v>
      </c>
      <c r="W35" t="inlineStr">
        <is>
          <t>-</t>
        </is>
      </c>
    </row>
    <row r="36">
      <c r="A36" s="5" t="inlineStr">
        <is>
          <t>Summe Passiva</t>
        </is>
      </c>
      <c r="B36" s="5" t="inlineStr">
        <is>
          <t>Liabilities &amp; Shareholder Equity</t>
        </is>
      </c>
      <c r="C36" t="n">
        <v>4003</v>
      </c>
      <c r="D36" t="n">
        <v>3059</v>
      </c>
      <c r="E36" t="n">
        <v>2808</v>
      </c>
      <c r="F36" t="n">
        <v>2994</v>
      </c>
      <c r="G36" t="n">
        <v>1460</v>
      </c>
      <c r="H36" t="n">
        <v>1240</v>
      </c>
      <c r="I36" t="n">
        <v>1191</v>
      </c>
      <c r="J36" t="n">
        <v>1066</v>
      </c>
      <c r="K36" t="n">
        <v>1029</v>
      </c>
      <c r="L36" t="n">
        <v>987</v>
      </c>
      <c r="M36" t="n">
        <v>840.4</v>
      </c>
      <c r="N36" t="n">
        <v>854.3</v>
      </c>
      <c r="O36" t="n">
        <v>703.8</v>
      </c>
      <c r="P36" t="n">
        <v>457.4</v>
      </c>
      <c r="Q36" t="n">
        <v>231.4</v>
      </c>
      <c r="R36" t="n">
        <v>203.5</v>
      </c>
      <c r="S36" t="n">
        <v>252</v>
      </c>
      <c r="T36" t="n">
        <v>357.7</v>
      </c>
      <c r="U36" t="n">
        <v>292</v>
      </c>
      <c r="V36" t="n">
        <v>153.1</v>
      </c>
      <c r="W36" t="inlineStr">
        <is>
          <t>-</t>
        </is>
      </c>
    </row>
    <row r="37">
      <c r="A37" s="5" t="inlineStr">
        <is>
          <t>Mio.Aktien im Umlauf</t>
        </is>
      </c>
      <c r="B37" s="5" t="inlineStr">
        <is>
          <t>Million shares outstanding</t>
        </is>
      </c>
      <c r="C37" t="n">
        <v>106.68</v>
      </c>
      <c r="D37" t="n">
        <v>96.98</v>
      </c>
      <c r="E37" t="n">
        <v>96.98</v>
      </c>
      <c r="F37" t="n">
        <v>96.98</v>
      </c>
      <c r="G37" t="n">
        <v>80.88</v>
      </c>
      <c r="H37" t="n">
        <v>80.88</v>
      </c>
      <c r="I37" t="n">
        <v>80.88</v>
      </c>
      <c r="J37" t="n">
        <v>73.53</v>
      </c>
      <c r="K37" t="n">
        <v>73.53</v>
      </c>
      <c r="L37" t="n">
        <v>66.84999999999999</v>
      </c>
      <c r="M37" t="n">
        <v>66.84999999999999</v>
      </c>
      <c r="N37" t="n">
        <v>66.84999999999999</v>
      </c>
      <c r="O37" t="n">
        <v>66.84999999999999</v>
      </c>
      <c r="P37" t="n">
        <v>58.82</v>
      </c>
      <c r="Q37" t="n">
        <v>58.82</v>
      </c>
      <c r="R37" t="n">
        <v>52.05</v>
      </c>
      <c r="S37" t="n">
        <v>52.05</v>
      </c>
      <c r="T37" t="n">
        <v>52.05</v>
      </c>
      <c r="U37" t="n">
        <v>52.05</v>
      </c>
      <c r="V37" t="n">
        <v>52.05</v>
      </c>
      <c r="W37" t="inlineStr">
        <is>
          <t>-</t>
        </is>
      </c>
    </row>
    <row r="38">
      <c r="A38" s="5" t="inlineStr">
        <is>
          <t>Gezeichnetes Kapital (in Mio.)</t>
        </is>
      </c>
      <c r="B38" s="5" t="inlineStr">
        <is>
          <t>Subscribed Capital in M</t>
        </is>
      </c>
      <c r="C38" t="n">
        <v>106.68</v>
      </c>
      <c r="D38" t="n">
        <v>96.98</v>
      </c>
      <c r="E38" t="n">
        <v>96.98</v>
      </c>
      <c r="F38" t="n">
        <v>96.98</v>
      </c>
      <c r="G38" t="n">
        <v>80.88</v>
      </c>
      <c r="H38" t="n">
        <v>80.88</v>
      </c>
      <c r="I38" t="n">
        <v>80.88</v>
      </c>
      <c r="J38" t="n">
        <v>73.53</v>
      </c>
      <c r="K38" t="n">
        <v>73.53</v>
      </c>
      <c r="L38" t="n">
        <v>66.84999999999999</v>
      </c>
      <c r="M38" t="n">
        <v>66.84999999999999</v>
      </c>
      <c r="N38" t="n">
        <v>66.84999999999999</v>
      </c>
      <c r="O38" t="n">
        <v>66.84999999999999</v>
      </c>
      <c r="P38" t="n">
        <v>58.82</v>
      </c>
      <c r="Q38" t="n">
        <v>58.82</v>
      </c>
      <c r="R38" t="n">
        <v>52.05</v>
      </c>
      <c r="S38" t="n">
        <v>52.05</v>
      </c>
      <c r="T38" t="n">
        <v>52.05</v>
      </c>
      <c r="U38" t="n">
        <v>52.05</v>
      </c>
      <c r="V38" t="n">
        <v>52.05</v>
      </c>
      <c r="W38" t="inlineStr">
        <is>
          <t>-</t>
        </is>
      </c>
    </row>
    <row r="39">
      <c r="A39" s="5" t="inlineStr">
        <is>
          <t>Ergebnis je Aktie (brutto)</t>
        </is>
      </c>
      <c r="B39" s="5" t="inlineStr">
        <is>
          <t>Earnings per share</t>
        </is>
      </c>
      <c r="C39" t="n">
        <v>-0.75</v>
      </c>
      <c r="D39" t="n">
        <v>-0.95</v>
      </c>
      <c r="E39" t="n">
        <v>0.13</v>
      </c>
      <c r="F39" t="n">
        <v>1.46</v>
      </c>
      <c r="G39" t="n">
        <v>1.21</v>
      </c>
      <c r="H39" t="n">
        <v>0.68</v>
      </c>
      <c r="I39" t="n">
        <v>0.23</v>
      </c>
      <c r="J39" t="n">
        <v>-1.16</v>
      </c>
      <c r="K39" t="n">
        <v>-0.65</v>
      </c>
      <c r="L39" t="n">
        <v>0.49</v>
      </c>
      <c r="M39" t="n">
        <v>0.52</v>
      </c>
      <c r="N39" t="n">
        <v>0.96</v>
      </c>
      <c r="O39" t="n">
        <v>0.58</v>
      </c>
      <c r="P39" t="n">
        <v>0.22</v>
      </c>
      <c r="Q39" t="n">
        <v>-0.14</v>
      </c>
      <c r="R39" t="n">
        <v>-0.63</v>
      </c>
      <c r="S39" t="n">
        <v>-3.39</v>
      </c>
      <c r="T39" t="n">
        <v>0.37</v>
      </c>
      <c r="U39" t="n">
        <v>0.25</v>
      </c>
      <c r="V39" t="n">
        <v>0.2</v>
      </c>
      <c r="W39" t="inlineStr">
        <is>
          <t>-</t>
        </is>
      </c>
    </row>
    <row r="40">
      <c r="A40" s="5" t="inlineStr">
        <is>
          <t>Ergebnis je Aktie (unverwässert)</t>
        </is>
      </c>
      <c r="B40" s="5" t="inlineStr">
        <is>
          <t>Basic Earnings per share</t>
        </is>
      </c>
      <c r="C40" t="n">
        <v>-0.73</v>
      </c>
      <c r="D40" t="n">
        <v>-0.86</v>
      </c>
      <c r="E40" t="inlineStr">
        <is>
          <t>-</t>
        </is>
      </c>
      <c r="F40" t="n">
        <v>1.03</v>
      </c>
      <c r="G40" t="n">
        <v>0.65</v>
      </c>
      <c r="H40" t="n">
        <v>0.54</v>
      </c>
      <c r="I40" t="n">
        <v>0.14</v>
      </c>
      <c r="J40" t="n">
        <v>-1.28</v>
      </c>
      <c r="K40" t="n">
        <v>-0.67</v>
      </c>
      <c r="L40" t="n">
        <v>0.31</v>
      </c>
      <c r="M40" t="n">
        <v>0.36</v>
      </c>
      <c r="N40" t="n">
        <v>0.71</v>
      </c>
      <c r="O40" t="n">
        <v>0.74</v>
      </c>
      <c r="P40" t="n">
        <v>0.21</v>
      </c>
      <c r="Q40" t="n">
        <v>-0.14</v>
      </c>
      <c r="R40" t="n">
        <v>-0.64</v>
      </c>
      <c r="S40" t="n">
        <v>-2.96</v>
      </c>
      <c r="T40" t="n">
        <v>0.29</v>
      </c>
      <c r="U40" t="n">
        <v>0.14</v>
      </c>
      <c r="V40" t="n">
        <v>0.12</v>
      </c>
      <c r="W40" t="n">
        <v>0.13</v>
      </c>
    </row>
    <row r="41">
      <c r="A41" s="5" t="inlineStr">
        <is>
          <t>Ergebnis je Aktie (verwässert)</t>
        </is>
      </c>
      <c r="B41" s="5" t="inlineStr">
        <is>
          <t>Diluted Earnings per share</t>
        </is>
      </c>
      <c r="C41" t="n">
        <v>-0.73</v>
      </c>
      <c r="D41" t="n">
        <v>-0.86</v>
      </c>
      <c r="E41" t="inlineStr">
        <is>
          <t>-</t>
        </is>
      </c>
      <c r="F41" t="n">
        <v>1.03</v>
      </c>
      <c r="G41" t="n">
        <v>0.65</v>
      </c>
      <c r="H41" t="n">
        <v>0.54</v>
      </c>
      <c r="I41" t="n">
        <v>0.14</v>
      </c>
      <c r="J41" t="n">
        <v>-1.28</v>
      </c>
      <c r="K41" t="n">
        <v>-0.67</v>
      </c>
      <c r="L41" t="n">
        <v>0.31</v>
      </c>
      <c r="M41" t="n">
        <v>0.36</v>
      </c>
      <c r="N41" t="n">
        <v>0.71</v>
      </c>
      <c r="O41" t="n">
        <v>0.74</v>
      </c>
      <c r="P41" t="n">
        <v>0.21</v>
      </c>
      <c r="Q41" t="n">
        <v>-0.14</v>
      </c>
      <c r="R41" t="n">
        <v>-0.64</v>
      </c>
      <c r="S41" t="n">
        <v>-2.96</v>
      </c>
      <c r="T41" t="n">
        <v>0.29</v>
      </c>
      <c r="U41" t="n">
        <v>0.14</v>
      </c>
      <c r="V41" t="n">
        <v>0.12</v>
      </c>
      <c r="W41" t="n">
        <v>0.13</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c r="Q42" t="inlineStr">
        <is>
          <t>-</t>
        </is>
      </c>
      <c r="R42" t="inlineStr">
        <is>
          <t>-</t>
        </is>
      </c>
      <c r="S42" t="inlineStr">
        <is>
          <t>-</t>
        </is>
      </c>
      <c r="T42" t="inlineStr">
        <is>
          <t>-</t>
        </is>
      </c>
      <c r="U42" t="inlineStr">
        <is>
          <t>-</t>
        </is>
      </c>
      <c r="V42" t="inlineStr">
        <is>
          <t>-</t>
        </is>
      </c>
      <c r="W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c r="W43" t="inlineStr">
        <is>
          <t>-</t>
        </is>
      </c>
    </row>
    <row r="44">
      <c r="A44" s="5" t="inlineStr">
        <is>
          <t>Umsatz</t>
        </is>
      </c>
      <c r="B44" s="5" t="inlineStr">
        <is>
          <t>Revenue</t>
        </is>
      </c>
      <c r="C44" t="n">
        <v>30.79</v>
      </c>
      <c r="D44" t="n">
        <v>25.36</v>
      </c>
      <c r="E44" t="n">
        <v>32.25</v>
      </c>
      <c r="F44" t="n">
        <v>35.01</v>
      </c>
      <c r="G44" t="n">
        <v>29.87</v>
      </c>
      <c r="H44" t="n">
        <v>21.51</v>
      </c>
      <c r="I44" t="n">
        <v>17.67</v>
      </c>
      <c r="J44" t="n">
        <v>14.62</v>
      </c>
      <c r="K44" t="n">
        <v>12.61</v>
      </c>
      <c r="L44" t="n">
        <v>15.08</v>
      </c>
      <c r="M44" t="n">
        <v>17.12</v>
      </c>
      <c r="N44" t="n">
        <v>17.8</v>
      </c>
      <c r="O44" t="n">
        <v>12.07</v>
      </c>
      <c r="P44" t="n">
        <v>9.390000000000001</v>
      </c>
      <c r="Q44" t="n">
        <v>5.43</v>
      </c>
      <c r="R44" t="n">
        <v>4.2</v>
      </c>
      <c r="S44" t="n">
        <v>4.14</v>
      </c>
      <c r="T44" t="n">
        <v>8.56</v>
      </c>
      <c r="U44" t="n">
        <v>6.81</v>
      </c>
      <c r="V44" t="n">
        <v>5.19</v>
      </c>
      <c r="W44" t="inlineStr">
        <is>
          <t>-</t>
        </is>
      </c>
    </row>
    <row r="45">
      <c r="A45" s="5" t="inlineStr">
        <is>
          <t>Buchwert je Aktie</t>
        </is>
      </c>
      <c r="B45" s="5" t="inlineStr">
        <is>
          <t>Book value per share</t>
        </is>
      </c>
      <c r="C45" t="n">
        <v>6.99</v>
      </c>
      <c r="D45" t="n">
        <v>7.19</v>
      </c>
      <c r="E45" t="n">
        <v>9.48</v>
      </c>
      <c r="F45" t="n">
        <v>9.69</v>
      </c>
      <c r="G45" t="n">
        <v>5.63</v>
      </c>
      <c r="H45" t="n">
        <v>4.9</v>
      </c>
      <c r="I45" t="n">
        <v>4.55</v>
      </c>
      <c r="J45" t="n">
        <v>3.8</v>
      </c>
      <c r="K45" t="n">
        <v>5.12</v>
      </c>
      <c r="L45" t="n">
        <v>5.55</v>
      </c>
      <c r="M45" t="n">
        <v>5.2</v>
      </c>
      <c r="N45" t="n">
        <v>4.85</v>
      </c>
      <c r="O45" t="n">
        <v>4.07</v>
      </c>
      <c r="P45" t="n">
        <v>2.52</v>
      </c>
      <c r="Q45" t="n">
        <v>1.08</v>
      </c>
      <c r="R45" t="n">
        <v>0.19</v>
      </c>
      <c r="S45" t="n">
        <v>0.86</v>
      </c>
      <c r="T45" t="n">
        <v>3.89</v>
      </c>
      <c r="U45" t="n">
        <v>3.6</v>
      </c>
      <c r="V45" t="n">
        <v>0.31</v>
      </c>
      <c r="W45" t="inlineStr">
        <is>
          <t>-</t>
        </is>
      </c>
    </row>
    <row r="46">
      <c r="A46" s="5" t="inlineStr">
        <is>
          <t>Cashflow je Aktie</t>
        </is>
      </c>
      <c r="B46" s="5" t="inlineStr">
        <is>
          <t>Cashflow per share</t>
        </is>
      </c>
      <c r="C46" t="n">
        <v>0.36</v>
      </c>
      <c r="D46" t="n">
        <v>1.29</v>
      </c>
      <c r="E46" t="n">
        <v>0.9399999999999999</v>
      </c>
      <c r="F46" t="n">
        <v>1.49</v>
      </c>
      <c r="G46" t="n">
        <v>2.08</v>
      </c>
      <c r="H46" t="n">
        <v>1.98</v>
      </c>
      <c r="I46" t="n">
        <v>1.21</v>
      </c>
      <c r="J46" t="n">
        <v>1.92</v>
      </c>
      <c r="K46" t="n">
        <v>-0.59</v>
      </c>
      <c r="L46" t="n">
        <v>0.3</v>
      </c>
      <c r="M46" t="n">
        <v>0.14</v>
      </c>
      <c r="N46" t="n">
        <v>-0.89</v>
      </c>
      <c r="O46" t="n">
        <v>0.44</v>
      </c>
      <c r="P46" t="n">
        <v>1.11</v>
      </c>
      <c r="Q46" t="n">
        <v>-0.35</v>
      </c>
      <c r="R46" t="n">
        <v>0.02</v>
      </c>
      <c r="S46" t="n">
        <v>-1.64</v>
      </c>
      <c r="T46" t="n">
        <v>0.13</v>
      </c>
      <c r="U46" t="n">
        <v>-0.14</v>
      </c>
      <c r="V46" t="n">
        <v>-0.86</v>
      </c>
      <c r="W46" t="inlineStr">
        <is>
          <t>-</t>
        </is>
      </c>
    </row>
    <row r="47">
      <c r="A47" s="5" t="inlineStr">
        <is>
          <t>Bilanzsumme je Aktie</t>
        </is>
      </c>
      <c r="B47" s="5" t="inlineStr">
        <is>
          <t>Total assets per share</t>
        </is>
      </c>
      <c r="C47" t="n">
        <v>37.52</v>
      </c>
      <c r="D47" t="n">
        <v>31.54</v>
      </c>
      <c r="E47" t="n">
        <v>28.95</v>
      </c>
      <c r="F47" t="n">
        <v>30.87</v>
      </c>
      <c r="G47" t="n">
        <v>18.05</v>
      </c>
      <c r="H47" t="n">
        <v>15.33</v>
      </c>
      <c r="I47" t="n">
        <v>14.73</v>
      </c>
      <c r="J47" t="n">
        <v>14.5</v>
      </c>
      <c r="K47" t="n">
        <v>13.99</v>
      </c>
      <c r="L47" t="n">
        <v>14.77</v>
      </c>
      <c r="M47" t="n">
        <v>12.57</v>
      </c>
      <c r="N47" t="n">
        <v>12.78</v>
      </c>
      <c r="O47" t="n">
        <v>10.53</v>
      </c>
      <c r="P47" t="n">
        <v>7.78</v>
      </c>
      <c r="Q47" t="n">
        <v>3.93</v>
      </c>
      <c r="R47" t="n">
        <v>3.91</v>
      </c>
      <c r="S47" t="n">
        <v>4.84</v>
      </c>
      <c r="T47" t="n">
        <v>6.87</v>
      </c>
      <c r="U47" t="n">
        <v>5.61</v>
      </c>
      <c r="V47" t="n">
        <v>2.94</v>
      </c>
      <c r="W47" t="inlineStr">
        <is>
          <t>-</t>
        </is>
      </c>
    </row>
    <row r="48">
      <c r="A48" s="5" t="inlineStr">
        <is>
          <t>Personal am Ende des Jahres</t>
        </is>
      </c>
      <c r="B48" s="5" t="inlineStr">
        <is>
          <t>Staff at the end of year</t>
        </is>
      </c>
      <c r="C48" t="n">
        <v>6880</v>
      </c>
      <c r="D48" t="n">
        <v>5676</v>
      </c>
      <c r="E48" t="n">
        <v>5260</v>
      </c>
      <c r="F48" t="n">
        <v>5129</v>
      </c>
      <c r="G48" t="n">
        <v>3336</v>
      </c>
      <c r="H48" t="n">
        <v>2919</v>
      </c>
      <c r="I48" t="n">
        <v>2543</v>
      </c>
      <c r="J48" t="n">
        <v>2536</v>
      </c>
      <c r="K48" t="n">
        <v>2643</v>
      </c>
      <c r="L48" t="n">
        <v>2379</v>
      </c>
      <c r="M48" t="n">
        <v>2207</v>
      </c>
      <c r="N48" t="n">
        <v>1885</v>
      </c>
      <c r="O48" t="n">
        <v>1304</v>
      </c>
      <c r="P48" t="n">
        <v>814</v>
      </c>
      <c r="Q48" t="n">
        <v>721</v>
      </c>
      <c r="R48" t="n">
        <v>726</v>
      </c>
      <c r="S48" t="n">
        <v>867</v>
      </c>
      <c r="T48" t="n">
        <v>791</v>
      </c>
      <c r="U48" t="n">
        <v>651</v>
      </c>
      <c r="V48" t="n">
        <v>523</v>
      </c>
      <c r="W48" t="n">
        <v>340</v>
      </c>
    </row>
    <row r="49">
      <c r="A49" s="5" t="inlineStr">
        <is>
          <t>Personalaufwand in Mio. EUR</t>
        </is>
      </c>
      <c r="B49" s="5" t="inlineStr">
        <is>
          <t>Personnel expenses in M</t>
        </is>
      </c>
      <c r="C49" t="n">
        <v>360.7</v>
      </c>
      <c r="D49" t="n">
        <v>325.9</v>
      </c>
      <c r="E49" t="n">
        <v>359.2</v>
      </c>
      <c r="F49" t="n">
        <v>289.9</v>
      </c>
      <c r="G49" t="n">
        <v>197.3</v>
      </c>
      <c r="H49" t="n">
        <v>167.7</v>
      </c>
      <c r="I49" t="n">
        <v>153.2</v>
      </c>
      <c r="J49" t="n">
        <v>140.2</v>
      </c>
      <c r="K49" t="n">
        <v>146.5</v>
      </c>
      <c r="L49" t="n">
        <v>119.4</v>
      </c>
      <c r="M49" t="n">
        <v>105.8</v>
      </c>
      <c r="N49" t="n">
        <v>81.7</v>
      </c>
      <c r="O49" t="n">
        <v>55</v>
      </c>
      <c r="P49" t="n">
        <v>41.8</v>
      </c>
      <c r="Q49" t="n">
        <v>34.1</v>
      </c>
      <c r="R49" t="n">
        <v>34.5</v>
      </c>
      <c r="S49" t="n">
        <v>41.6</v>
      </c>
      <c r="T49" t="n">
        <v>37.2</v>
      </c>
      <c r="U49" t="n">
        <v>29.3</v>
      </c>
      <c r="V49" t="n">
        <v>19.2</v>
      </c>
      <c r="W49" t="inlineStr">
        <is>
          <t>-</t>
        </is>
      </c>
    </row>
    <row r="50">
      <c r="A50" s="5" t="inlineStr">
        <is>
          <t>Aufwand je Mitarbeiter in EUR</t>
        </is>
      </c>
      <c r="B50" s="5" t="inlineStr">
        <is>
          <t>Effort per employee</t>
        </is>
      </c>
      <c r="C50" t="n">
        <v>52427</v>
      </c>
      <c r="D50" t="n">
        <v>57417</v>
      </c>
      <c r="E50" t="n">
        <v>68289</v>
      </c>
      <c r="F50" t="n">
        <v>56522</v>
      </c>
      <c r="G50" t="n">
        <v>59143</v>
      </c>
      <c r="H50" t="n">
        <v>57451</v>
      </c>
      <c r="I50" t="n">
        <v>60244</v>
      </c>
      <c r="J50" t="n">
        <v>55284</v>
      </c>
      <c r="K50" t="n">
        <v>55429</v>
      </c>
      <c r="L50" t="n">
        <v>50189</v>
      </c>
      <c r="M50" t="n">
        <v>47938</v>
      </c>
      <c r="N50" t="n">
        <v>43342</v>
      </c>
      <c r="O50" t="n">
        <v>42178</v>
      </c>
      <c r="P50" t="n">
        <v>51351</v>
      </c>
      <c r="Q50" t="n">
        <v>47295</v>
      </c>
      <c r="R50" t="n">
        <v>47521</v>
      </c>
      <c r="S50" t="n">
        <v>47982</v>
      </c>
      <c r="T50" t="n">
        <v>47029</v>
      </c>
      <c r="U50" t="n">
        <v>45008</v>
      </c>
      <c r="V50" t="n">
        <v>36711</v>
      </c>
      <c r="W50" t="inlineStr">
        <is>
          <t>-</t>
        </is>
      </c>
    </row>
    <row r="51">
      <c r="A51" s="5" t="inlineStr">
        <is>
          <t>Umsatz je Aktie</t>
        </is>
      </c>
      <c r="B51" s="5" t="inlineStr">
        <is>
          <t>Revenue per share</t>
        </is>
      </c>
      <c r="C51" t="n">
        <v>477409</v>
      </c>
      <c r="D51" t="n">
        <v>433249</v>
      </c>
      <c r="E51" t="n">
        <v>585131</v>
      </c>
      <c r="F51" t="n">
        <v>661929</v>
      </c>
      <c r="G51" t="n">
        <v>728449</v>
      </c>
      <c r="H51" t="n">
        <v>619475</v>
      </c>
      <c r="I51" t="n">
        <v>562043</v>
      </c>
      <c r="J51" t="n">
        <v>424003</v>
      </c>
      <c r="K51" t="n">
        <v>348387</v>
      </c>
      <c r="L51" t="n">
        <v>408594</v>
      </c>
      <c r="M51" t="n">
        <v>518421</v>
      </c>
      <c r="N51" t="n">
        <v>631246</v>
      </c>
      <c r="O51" t="n">
        <v>618711</v>
      </c>
      <c r="P51" t="n">
        <v>630958</v>
      </c>
      <c r="Q51" t="n">
        <v>442995</v>
      </c>
      <c r="R51" t="n">
        <v>301377</v>
      </c>
      <c r="S51" t="n">
        <v>248327</v>
      </c>
      <c r="T51" t="n">
        <v>554993</v>
      </c>
      <c r="U51" t="n">
        <v>533026</v>
      </c>
      <c r="V51" t="n">
        <v>521988</v>
      </c>
      <c r="W51" t="n">
        <v>802941</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-10552</v>
      </c>
      <c r="D53" t="n">
        <v>-14782</v>
      </c>
      <c r="E53" t="n">
        <v>57.03</v>
      </c>
      <c r="F53" t="n">
        <v>18600</v>
      </c>
      <c r="G53" t="n">
        <v>15677</v>
      </c>
      <c r="H53" t="n">
        <v>13361</v>
      </c>
      <c r="I53" t="n">
        <v>4011</v>
      </c>
      <c r="J53" t="n">
        <v>-37027</v>
      </c>
      <c r="K53" t="n">
        <v>-18350</v>
      </c>
      <c r="L53" t="n">
        <v>8785</v>
      </c>
      <c r="M53" t="n">
        <v>11010</v>
      </c>
      <c r="N53" t="n">
        <v>25252</v>
      </c>
      <c r="O53" t="n">
        <v>37500</v>
      </c>
      <c r="P53" t="n">
        <v>15479</v>
      </c>
      <c r="Q53" t="n">
        <v>-11373</v>
      </c>
      <c r="R53" t="n">
        <v>-46143</v>
      </c>
      <c r="S53" t="n">
        <v>-177739</v>
      </c>
      <c r="T53" t="n">
        <v>25411</v>
      </c>
      <c r="U53" t="n">
        <v>11521</v>
      </c>
      <c r="V53" t="n">
        <v>12237</v>
      </c>
      <c r="W53" t="inlineStr">
        <is>
          <t>-</t>
        </is>
      </c>
    </row>
    <row r="54">
      <c r="A54" s="5" t="inlineStr">
        <is>
          <t>KGV (Kurs/Gewinn)</t>
        </is>
      </c>
      <c r="B54" s="5" t="inlineStr">
        <is>
          <t>PE (price/earnings)</t>
        </is>
      </c>
      <c r="C54" t="inlineStr">
        <is>
          <t>-</t>
        </is>
      </c>
      <c r="D54" t="inlineStr">
        <is>
          <t>-</t>
        </is>
      </c>
      <c r="E54" t="inlineStr">
        <is>
          <t>-</t>
        </is>
      </c>
      <c r="F54" t="n">
        <v>19.8</v>
      </c>
      <c r="G54" t="n">
        <v>50.4</v>
      </c>
      <c r="H54" t="n">
        <v>27.8</v>
      </c>
      <c r="I54" t="n">
        <v>68.59999999999999</v>
      </c>
      <c r="J54" t="inlineStr">
        <is>
          <t>-</t>
        </is>
      </c>
      <c r="K54" t="inlineStr">
        <is>
          <t>-</t>
        </is>
      </c>
      <c r="L54" t="n">
        <v>17.8</v>
      </c>
      <c r="M54" t="n">
        <v>29.1</v>
      </c>
      <c r="N54" t="n">
        <v>14.1</v>
      </c>
      <c r="O54" t="n">
        <v>42.6</v>
      </c>
      <c r="P54" t="n">
        <v>65.5</v>
      </c>
      <c r="Q54" t="inlineStr">
        <is>
          <t>-</t>
        </is>
      </c>
      <c r="R54" t="inlineStr">
        <is>
          <t>-</t>
        </is>
      </c>
      <c r="S54" t="inlineStr">
        <is>
          <t>-</t>
        </is>
      </c>
      <c r="T54" t="n">
        <v>11.9</v>
      </c>
      <c r="U54" t="n">
        <v>60.3</v>
      </c>
      <c r="V54" t="inlineStr">
        <is>
          <t>-</t>
        </is>
      </c>
      <c r="W54" t="inlineStr">
        <is>
          <t>-</t>
        </is>
      </c>
    </row>
    <row r="55">
      <c r="A55" s="5" t="inlineStr">
        <is>
          <t>KUV (Kurs/Umsatz)</t>
        </is>
      </c>
      <c r="B55" s="5" t="inlineStr">
        <is>
          <t>PS (price/sales)</t>
        </is>
      </c>
      <c r="C55" t="n">
        <v>0.39</v>
      </c>
      <c r="D55" t="n">
        <v>0.3</v>
      </c>
      <c r="E55" t="n">
        <v>0.28</v>
      </c>
      <c r="F55" t="n">
        <v>0.58</v>
      </c>
      <c r="G55" t="n">
        <v>1.1</v>
      </c>
      <c r="H55" t="n">
        <v>0.7</v>
      </c>
      <c r="I55" t="n">
        <v>0.54</v>
      </c>
      <c r="J55" t="n">
        <v>0.2</v>
      </c>
      <c r="K55" t="n">
        <v>0.31</v>
      </c>
      <c r="L55" t="n">
        <v>0.37</v>
      </c>
      <c r="M55" t="n">
        <v>0.61</v>
      </c>
      <c r="N55" t="n">
        <v>0.5600000000000001</v>
      </c>
      <c r="O55" t="n">
        <v>2.61</v>
      </c>
      <c r="P55" t="n">
        <v>1.46</v>
      </c>
      <c r="Q55" t="n">
        <v>0.92</v>
      </c>
      <c r="R55" t="n">
        <v>0.15</v>
      </c>
      <c r="S55" t="n">
        <v>0.19</v>
      </c>
      <c r="T55" t="n">
        <v>0.4</v>
      </c>
      <c r="U55" t="n">
        <v>1.24</v>
      </c>
      <c r="V55" t="inlineStr">
        <is>
          <t>-</t>
        </is>
      </c>
      <c r="W55" t="inlineStr">
        <is>
          <t>-</t>
        </is>
      </c>
    </row>
    <row r="56">
      <c r="A56" s="5" t="inlineStr">
        <is>
          <t>KBV (Kurs/Buchwert)</t>
        </is>
      </c>
      <c r="B56" s="5" t="inlineStr">
        <is>
          <t>PB (price/book value)</t>
        </is>
      </c>
      <c r="C56" t="n">
        <v>1.73</v>
      </c>
      <c r="D56" t="n">
        <v>1.06</v>
      </c>
      <c r="E56" t="n">
        <v>0.9399999999999999</v>
      </c>
      <c r="F56" t="n">
        <v>2.1</v>
      </c>
      <c r="G56" t="n">
        <v>5.81</v>
      </c>
      <c r="H56" t="n">
        <v>3.07</v>
      </c>
      <c r="I56" t="n">
        <v>2.11</v>
      </c>
      <c r="J56" t="n">
        <v>0.79</v>
      </c>
      <c r="K56" t="n">
        <v>0.78</v>
      </c>
      <c r="L56" t="n">
        <v>1</v>
      </c>
      <c r="M56" t="n">
        <v>2.03</v>
      </c>
      <c r="N56" t="n">
        <v>2.08</v>
      </c>
      <c r="O56" t="n">
        <v>7.8</v>
      </c>
      <c r="P56" t="n">
        <v>5.53</v>
      </c>
      <c r="Q56" t="n">
        <v>4.63</v>
      </c>
      <c r="R56" t="n">
        <v>3.25</v>
      </c>
      <c r="S56" t="n">
        <v>0.92</v>
      </c>
      <c r="T56" t="n">
        <v>0.88</v>
      </c>
      <c r="U56" t="n">
        <v>2.35</v>
      </c>
      <c r="V56" t="inlineStr">
        <is>
          <t>-</t>
        </is>
      </c>
      <c r="W56" t="inlineStr">
        <is>
          <t>-</t>
        </is>
      </c>
    </row>
    <row r="57">
      <c r="A57" s="5" t="inlineStr">
        <is>
          <t>KCV (Kurs/Cashflow)</t>
        </is>
      </c>
      <c r="B57" s="5" t="inlineStr">
        <is>
          <t>PC (price/cashflow)</t>
        </is>
      </c>
      <c r="C57" t="n">
        <v>33.91</v>
      </c>
      <c r="D57" t="n">
        <v>5.89</v>
      </c>
      <c r="E57" t="n">
        <v>9.42</v>
      </c>
      <c r="F57" t="n">
        <v>13.69</v>
      </c>
      <c r="G57" t="n">
        <v>15.77</v>
      </c>
      <c r="H57" t="n">
        <v>7.57</v>
      </c>
      <c r="I57" t="n">
        <v>7.92</v>
      </c>
      <c r="J57" t="n">
        <v>1.56</v>
      </c>
      <c r="K57" t="n">
        <v>-6.71</v>
      </c>
      <c r="L57" t="n">
        <v>18.14</v>
      </c>
      <c r="M57" t="n">
        <v>72.97</v>
      </c>
      <c r="N57" t="n">
        <v>-11.23</v>
      </c>
      <c r="O57" t="n">
        <v>72.47</v>
      </c>
      <c r="P57" t="n">
        <v>12.39</v>
      </c>
      <c r="Q57" t="n">
        <v>-14.28</v>
      </c>
      <c r="R57" t="n">
        <v>40.99</v>
      </c>
      <c r="S57" t="n">
        <v>-0.48</v>
      </c>
      <c r="T57" t="n">
        <v>25.95</v>
      </c>
      <c r="U57" t="n">
        <v>-61.87</v>
      </c>
      <c r="V57" t="inlineStr">
        <is>
          <t>-</t>
        </is>
      </c>
      <c r="W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c r="K58" t="inlineStr">
        <is>
          <t>-</t>
        </is>
      </c>
      <c r="L58" t="inlineStr">
        <is>
          <t>-</t>
        </is>
      </c>
      <c r="M58" t="inlineStr">
        <is>
          <t>-</t>
        </is>
      </c>
      <c r="N58" t="inlineStr">
        <is>
          <t>-</t>
        </is>
      </c>
      <c r="O58" t="inlineStr">
        <is>
          <t>-</t>
        </is>
      </c>
      <c r="P58" t="inlineStr">
        <is>
          <t>-</t>
        </is>
      </c>
      <c r="Q58" t="inlineStr">
        <is>
          <t>-</t>
        </is>
      </c>
      <c r="R58" t="inlineStr">
        <is>
          <t>-</t>
        </is>
      </c>
      <c r="S58" t="inlineStr">
        <is>
          <t>-</t>
        </is>
      </c>
      <c r="T58" t="inlineStr">
        <is>
          <t>-</t>
        </is>
      </c>
      <c r="U58" t="inlineStr">
        <is>
          <t>-</t>
        </is>
      </c>
      <c r="V58" t="inlineStr">
        <is>
          <t>-</t>
        </is>
      </c>
      <c r="W58" t="inlineStr">
        <is>
          <t>-</t>
        </is>
      </c>
    </row>
    <row r="59">
      <c r="A59" s="5" t="inlineStr">
        <is>
          <t>Gewinnrendite in %</t>
        </is>
      </c>
      <c r="B59" s="5" t="inlineStr">
        <is>
          <t>Return on profit in %</t>
        </is>
      </c>
      <c r="C59" t="n">
        <v>-6</v>
      </c>
      <c r="D59" t="n">
        <v>-11.3</v>
      </c>
      <c r="E59" t="inlineStr">
        <is>
          <t>-</t>
        </is>
      </c>
      <c r="F59" t="n">
        <v>5.1</v>
      </c>
      <c r="G59" t="n">
        <v>2</v>
      </c>
      <c r="H59" t="n">
        <v>3.6</v>
      </c>
      <c r="I59" t="n">
        <v>1.5</v>
      </c>
      <c r="J59" t="n">
        <v>-42.8</v>
      </c>
      <c r="K59" t="n">
        <v>-17</v>
      </c>
      <c r="L59" t="n">
        <v>5.6</v>
      </c>
      <c r="M59" t="n">
        <v>3.4</v>
      </c>
      <c r="N59" t="n">
        <v>7.1</v>
      </c>
      <c r="O59" t="n">
        <v>2.3</v>
      </c>
      <c r="P59" t="n">
        <v>1.5</v>
      </c>
      <c r="Q59" t="n">
        <v>-2.8</v>
      </c>
      <c r="R59" t="n">
        <v>-101.6</v>
      </c>
      <c r="S59" t="n">
        <v>-374.7</v>
      </c>
      <c r="T59" t="n">
        <v>8.4</v>
      </c>
      <c r="U59" t="n">
        <v>1.7</v>
      </c>
      <c r="V59" t="inlineStr">
        <is>
          <t>-</t>
        </is>
      </c>
      <c r="W59" t="inlineStr">
        <is>
          <t>-</t>
        </is>
      </c>
    </row>
    <row r="60">
      <c r="A60" s="5" t="inlineStr">
        <is>
          <t>Eigenkapitalrendite in %</t>
        </is>
      </c>
      <c r="B60" s="5" t="inlineStr">
        <is>
          <t>Return on Equity in %</t>
        </is>
      </c>
      <c r="C60" t="n">
        <v>-9.74</v>
      </c>
      <c r="D60" t="n">
        <v>-12.03</v>
      </c>
      <c r="E60" t="n">
        <v>0.03</v>
      </c>
      <c r="F60" t="n">
        <v>10.15</v>
      </c>
      <c r="G60" t="n">
        <v>11.48</v>
      </c>
      <c r="H60" t="n">
        <v>9.85</v>
      </c>
      <c r="I60" t="n">
        <v>2.77</v>
      </c>
      <c r="J60" t="n">
        <v>-33.63</v>
      </c>
      <c r="K60" t="n">
        <v>-12.88</v>
      </c>
      <c r="L60" t="n">
        <v>5.64</v>
      </c>
      <c r="M60" t="n">
        <v>6.99</v>
      </c>
      <c r="N60" t="n">
        <v>14.67</v>
      </c>
      <c r="O60" t="n">
        <v>17.99</v>
      </c>
      <c r="P60" t="n">
        <v>8.48</v>
      </c>
      <c r="Q60" t="n">
        <v>-12.91</v>
      </c>
      <c r="R60" t="n">
        <v>-331.68</v>
      </c>
      <c r="S60" t="n">
        <v>-343.21</v>
      </c>
      <c r="T60" t="n">
        <v>9.93</v>
      </c>
      <c r="U60" t="n">
        <v>4.01</v>
      </c>
      <c r="V60" t="n">
        <v>40</v>
      </c>
      <c r="W60" t="inlineStr">
        <is>
          <t>-</t>
        </is>
      </c>
    </row>
    <row r="61">
      <c r="A61" s="5" t="inlineStr">
        <is>
          <t>Umsatzrendite in %</t>
        </is>
      </c>
      <c r="B61" s="5" t="inlineStr">
        <is>
          <t>Return on sales in %</t>
        </is>
      </c>
      <c r="C61" t="n">
        <v>-2.21</v>
      </c>
      <c r="D61" t="n">
        <v>-3.41</v>
      </c>
      <c r="E61" t="n">
        <v>0.01</v>
      </c>
      <c r="F61" t="n">
        <v>2.81</v>
      </c>
      <c r="G61" t="n">
        <v>2.16</v>
      </c>
      <c r="H61" t="n">
        <v>2.24</v>
      </c>
      <c r="I61" t="n">
        <v>0.71</v>
      </c>
      <c r="J61" t="n">
        <v>-8.73</v>
      </c>
      <c r="K61" t="n">
        <v>-5.23</v>
      </c>
      <c r="L61" t="n">
        <v>2.07</v>
      </c>
      <c r="M61" t="n">
        <v>2.12</v>
      </c>
      <c r="N61" t="n">
        <v>4</v>
      </c>
      <c r="O61" t="n">
        <v>6.06</v>
      </c>
      <c r="P61" t="n">
        <v>2.28</v>
      </c>
      <c r="Q61" t="n">
        <v>-2.57</v>
      </c>
      <c r="R61" t="n">
        <v>-15.31</v>
      </c>
      <c r="S61" t="n">
        <v>-71.56999999999999</v>
      </c>
      <c r="T61" t="n">
        <v>4.51</v>
      </c>
      <c r="U61" t="n">
        <v>2.12</v>
      </c>
      <c r="V61" t="n">
        <v>2.37</v>
      </c>
      <c r="W61" t="inlineStr">
        <is>
          <t>-</t>
        </is>
      </c>
    </row>
    <row r="62">
      <c r="A62" s="5" t="inlineStr">
        <is>
          <t>Gesamtkapitalrendite in %</t>
        </is>
      </c>
      <c r="B62" s="5" t="inlineStr">
        <is>
          <t>Total Return on Investment in %</t>
        </is>
      </c>
      <c r="C62" t="n">
        <v>-0.11</v>
      </c>
      <c r="D62" t="n">
        <v>-1.33</v>
      </c>
      <c r="E62" t="n">
        <v>1.21</v>
      </c>
      <c r="F62" t="n">
        <v>4.35</v>
      </c>
      <c r="G62" t="n">
        <v>5.18</v>
      </c>
      <c r="H62" t="n">
        <v>4.8</v>
      </c>
      <c r="I62" t="n">
        <v>3.19</v>
      </c>
      <c r="J62" t="n">
        <v>-6.45</v>
      </c>
      <c r="K62" t="n">
        <v>-2.92</v>
      </c>
      <c r="L62" t="n">
        <v>3.13</v>
      </c>
      <c r="M62" t="n">
        <v>3.83</v>
      </c>
      <c r="N62" t="n">
        <v>6.19</v>
      </c>
      <c r="O62" t="n">
        <v>7.7</v>
      </c>
      <c r="P62" t="n">
        <v>3.59</v>
      </c>
      <c r="Q62" t="n">
        <v>-1.69</v>
      </c>
      <c r="R62" t="n">
        <v>-16.46</v>
      </c>
      <c r="S62" t="n">
        <v>-61.15</v>
      </c>
      <c r="T62" t="n">
        <v>5.62</v>
      </c>
      <c r="U62" t="n">
        <v>2.57</v>
      </c>
      <c r="V62" t="n">
        <v>4.18</v>
      </c>
      <c r="W62" t="inlineStr">
        <is>
          <t>-</t>
        </is>
      </c>
    </row>
    <row r="63">
      <c r="A63" s="5" t="inlineStr">
        <is>
          <t>Return on Investment in %</t>
        </is>
      </c>
      <c r="B63" s="5" t="inlineStr">
        <is>
          <t>Return on Investment in %</t>
        </is>
      </c>
      <c r="C63" t="n">
        <v>-1.81</v>
      </c>
      <c r="D63" t="n">
        <v>-2.74</v>
      </c>
      <c r="E63" t="n">
        <v>0.01</v>
      </c>
      <c r="F63" t="n">
        <v>3.19</v>
      </c>
      <c r="G63" t="n">
        <v>3.58</v>
      </c>
      <c r="H63" t="n">
        <v>3.15</v>
      </c>
      <c r="I63" t="n">
        <v>0.86</v>
      </c>
      <c r="J63" t="n">
        <v>-8.81</v>
      </c>
      <c r="K63" t="n">
        <v>-4.71</v>
      </c>
      <c r="L63" t="n">
        <v>2.12</v>
      </c>
      <c r="M63" t="n">
        <v>2.89</v>
      </c>
      <c r="N63" t="n">
        <v>5.57</v>
      </c>
      <c r="O63" t="n">
        <v>6.95</v>
      </c>
      <c r="P63" t="n">
        <v>2.75</v>
      </c>
      <c r="Q63" t="n">
        <v>-3.54</v>
      </c>
      <c r="R63" t="n">
        <v>-16.46</v>
      </c>
      <c r="S63" t="n">
        <v>-61.15</v>
      </c>
      <c r="T63" t="n">
        <v>5.62</v>
      </c>
      <c r="U63" t="n">
        <v>2.57</v>
      </c>
      <c r="V63" t="n">
        <v>4.18</v>
      </c>
      <c r="W63" t="inlineStr">
        <is>
          <t>-</t>
        </is>
      </c>
    </row>
    <row r="64">
      <c r="A64" s="5" t="inlineStr">
        <is>
          <t>Arbeitsintensität in %</t>
        </is>
      </c>
      <c r="B64" s="5" t="inlineStr">
        <is>
          <t>Work Intensity in %</t>
        </is>
      </c>
      <c r="C64" t="n">
        <v>62.8</v>
      </c>
      <c r="D64" t="n">
        <v>58.23</v>
      </c>
      <c r="E64" t="n">
        <v>54.96</v>
      </c>
      <c r="F64" t="n">
        <v>57.41</v>
      </c>
      <c r="G64" t="n">
        <v>78.01000000000001</v>
      </c>
      <c r="H64" t="n">
        <v>74.3</v>
      </c>
      <c r="I64" t="n">
        <v>75.5</v>
      </c>
      <c r="J64" t="n">
        <v>76.34</v>
      </c>
      <c r="K64" t="n">
        <v>73.88</v>
      </c>
      <c r="L64" t="n">
        <v>75.38</v>
      </c>
      <c r="M64" t="n">
        <v>77.51000000000001</v>
      </c>
      <c r="N64" t="n">
        <v>78.37</v>
      </c>
      <c r="O64" t="n">
        <v>82.3</v>
      </c>
      <c r="P64" t="n">
        <v>80.26000000000001</v>
      </c>
      <c r="Q64" t="n">
        <v>64.73999999999999</v>
      </c>
      <c r="R64" t="n">
        <v>74.25</v>
      </c>
      <c r="S64" t="n">
        <v>77.34</v>
      </c>
      <c r="T64" t="n">
        <v>83.76000000000001</v>
      </c>
      <c r="U64" t="n">
        <v>80.41</v>
      </c>
      <c r="V64" t="n">
        <v>84.78</v>
      </c>
      <c r="W64" t="inlineStr">
        <is>
          <t>-</t>
        </is>
      </c>
    </row>
    <row r="65">
      <c r="A65" s="5" t="inlineStr">
        <is>
          <t>Eigenkapitalquote in %</t>
        </is>
      </c>
      <c r="B65" s="5" t="inlineStr">
        <is>
          <t>Equity Ratio in %</t>
        </is>
      </c>
      <c r="C65" t="n">
        <v>18.62</v>
      </c>
      <c r="D65" t="n">
        <v>22.8</v>
      </c>
      <c r="E65" t="n">
        <v>32.73</v>
      </c>
      <c r="F65" t="n">
        <v>31.39</v>
      </c>
      <c r="G65" t="n">
        <v>31.2</v>
      </c>
      <c r="H65" t="n">
        <v>31.94</v>
      </c>
      <c r="I65" t="n">
        <v>30.9</v>
      </c>
      <c r="J65" t="n">
        <v>26.19</v>
      </c>
      <c r="K65" t="n">
        <v>36.6</v>
      </c>
      <c r="L65" t="n">
        <v>37.57</v>
      </c>
      <c r="M65" t="n">
        <v>41.39</v>
      </c>
      <c r="N65" t="n">
        <v>37.97</v>
      </c>
      <c r="O65" t="n">
        <v>38.62</v>
      </c>
      <c r="P65" t="n">
        <v>32.47</v>
      </c>
      <c r="Q65" t="n">
        <v>27.44</v>
      </c>
      <c r="R65" t="n">
        <v>4.96</v>
      </c>
      <c r="S65" t="n">
        <v>17.82</v>
      </c>
      <c r="T65" t="n">
        <v>56.58</v>
      </c>
      <c r="U65" t="n">
        <v>64.11</v>
      </c>
      <c r="V65" t="n">
        <v>10.45</v>
      </c>
      <c r="W65" t="inlineStr">
        <is>
          <t>-</t>
        </is>
      </c>
    </row>
    <row r="66">
      <c r="A66" s="5" t="inlineStr">
        <is>
          <t>Fremdkapitalquote in %</t>
        </is>
      </c>
      <c r="B66" s="5" t="inlineStr">
        <is>
          <t>Debt Ratio in %</t>
        </is>
      </c>
      <c r="C66" t="n">
        <v>81.38</v>
      </c>
      <c r="D66" t="n">
        <v>77.2</v>
      </c>
      <c r="E66" t="n">
        <v>67.27</v>
      </c>
      <c r="F66" t="n">
        <v>68.61</v>
      </c>
      <c r="G66" t="n">
        <v>68.8</v>
      </c>
      <c r="H66" t="n">
        <v>68.06</v>
      </c>
      <c r="I66" t="n">
        <v>69.09999999999999</v>
      </c>
      <c r="J66" t="n">
        <v>73.81</v>
      </c>
      <c r="K66" t="n">
        <v>63.4</v>
      </c>
      <c r="L66" t="n">
        <v>62.43</v>
      </c>
      <c r="M66" t="n">
        <v>58.61</v>
      </c>
      <c r="N66" t="n">
        <v>62.03</v>
      </c>
      <c r="O66" t="n">
        <v>61.38</v>
      </c>
      <c r="P66" t="n">
        <v>67.53</v>
      </c>
      <c r="Q66" t="n">
        <v>72.56</v>
      </c>
      <c r="R66" t="n">
        <v>95.04000000000001</v>
      </c>
      <c r="S66" t="n">
        <v>82.18000000000001</v>
      </c>
      <c r="T66" t="n">
        <v>43.42</v>
      </c>
      <c r="U66" t="n">
        <v>35.89</v>
      </c>
      <c r="V66" t="n">
        <v>89.55</v>
      </c>
      <c r="W66" t="inlineStr">
        <is>
          <t>-</t>
        </is>
      </c>
    </row>
    <row r="67">
      <c r="A67" s="5" t="inlineStr">
        <is>
          <t>Verschuldungsgrad in %</t>
        </is>
      </c>
      <c r="B67" s="5" t="inlineStr">
        <is>
          <t>Finance Gearing in %</t>
        </is>
      </c>
      <c r="C67" t="n">
        <v>436.99</v>
      </c>
      <c r="D67" t="n">
        <v>338.62</v>
      </c>
      <c r="E67" t="n">
        <v>205.51</v>
      </c>
      <c r="F67" t="n">
        <v>218.53</v>
      </c>
      <c r="G67" t="n">
        <v>220.48</v>
      </c>
      <c r="H67" t="n">
        <v>213.11</v>
      </c>
      <c r="I67" t="n">
        <v>223.66</v>
      </c>
      <c r="J67" t="n">
        <v>281.81</v>
      </c>
      <c r="K67" t="n">
        <v>173.23</v>
      </c>
      <c r="L67" t="n">
        <v>166.18</v>
      </c>
      <c r="M67" t="n">
        <v>141.63</v>
      </c>
      <c r="N67" t="n">
        <v>163.35</v>
      </c>
      <c r="O67" t="n">
        <v>158.94</v>
      </c>
      <c r="P67" t="n">
        <v>208.01</v>
      </c>
      <c r="Q67" t="n">
        <v>264.41</v>
      </c>
      <c r="R67" t="n">
        <v>1915</v>
      </c>
      <c r="S67" t="n">
        <v>461.25</v>
      </c>
      <c r="T67" t="n">
        <v>76.73</v>
      </c>
      <c r="U67" t="n">
        <v>55.98</v>
      </c>
      <c r="V67" t="n">
        <v>856.88</v>
      </c>
      <c r="W67" t="inlineStr">
        <is>
          <t>-</t>
        </is>
      </c>
    </row>
    <row r="68">
      <c r="A68" s="5" t="inlineStr"/>
      <c r="B68" s="5" t="inlineStr"/>
    </row>
    <row r="69">
      <c r="A69" s="5" t="inlineStr">
        <is>
          <t>Kurzfristige Vermögensquote in %</t>
        </is>
      </c>
      <c r="B69" s="5" t="inlineStr">
        <is>
          <t>Current Assets Ratio in %</t>
        </is>
      </c>
      <c r="C69" t="n">
        <v>62.8</v>
      </c>
      <c r="D69" t="n">
        <v>58.22</v>
      </c>
      <c r="E69" t="n">
        <v>54.95</v>
      </c>
      <c r="F69" t="n">
        <v>57.41</v>
      </c>
      <c r="G69" t="n">
        <v>78.01000000000001</v>
      </c>
      <c r="H69" t="n">
        <v>74.29000000000001</v>
      </c>
      <c r="I69" t="n">
        <v>75.52</v>
      </c>
      <c r="J69" t="n">
        <v>76.34</v>
      </c>
      <c r="K69" t="n">
        <v>73.88</v>
      </c>
      <c r="L69" t="n">
        <v>75.38</v>
      </c>
      <c r="M69" t="n">
        <v>77.51000000000001</v>
      </c>
      <c r="N69" t="n">
        <v>78.37</v>
      </c>
      <c r="O69" t="n">
        <v>82.3</v>
      </c>
      <c r="P69" t="n">
        <v>80.26000000000001</v>
      </c>
      <c r="Q69" t="n">
        <v>64.73999999999999</v>
      </c>
      <c r="R69" t="n">
        <v>74.25</v>
      </c>
      <c r="S69" t="n">
        <v>77.34</v>
      </c>
      <c r="T69" t="n">
        <v>83.76000000000001</v>
      </c>
      <c r="U69" t="n">
        <v>80.41</v>
      </c>
      <c r="V69" t="n">
        <v>84.78</v>
      </c>
    </row>
    <row r="70">
      <c r="A70" s="5" t="inlineStr">
        <is>
          <t>Nettogewinn Marge in %</t>
        </is>
      </c>
      <c r="B70" s="5" t="inlineStr">
        <is>
          <t>Net Profit Marge in %</t>
        </is>
      </c>
      <c r="C70" t="n">
        <v>-235.79</v>
      </c>
      <c r="D70" t="n">
        <v>-330.84</v>
      </c>
      <c r="E70" t="n">
        <v>0.93</v>
      </c>
      <c r="F70" t="n">
        <v>272.49</v>
      </c>
      <c r="G70" t="n">
        <v>175.09</v>
      </c>
      <c r="H70" t="n">
        <v>181.31</v>
      </c>
      <c r="I70" t="n">
        <v>57.72</v>
      </c>
      <c r="J70" t="n">
        <v>-642.27</v>
      </c>
      <c r="K70" t="n">
        <v>-384.62</v>
      </c>
      <c r="L70" t="n">
        <v>138.59</v>
      </c>
      <c r="M70" t="n">
        <v>141.94</v>
      </c>
      <c r="N70" t="n">
        <v>267.42</v>
      </c>
      <c r="O70" t="n">
        <v>405.14</v>
      </c>
      <c r="P70" t="n">
        <v>134.19</v>
      </c>
      <c r="Q70" t="n">
        <v>-151.01</v>
      </c>
      <c r="R70" t="n">
        <v>-797.62</v>
      </c>
      <c r="S70" t="n">
        <v>-3722.22</v>
      </c>
      <c r="T70" t="n">
        <v>234.81</v>
      </c>
      <c r="U70" t="n">
        <v>110.13</v>
      </c>
      <c r="V70" t="n">
        <v>123.31</v>
      </c>
    </row>
    <row r="71">
      <c r="A71" s="5" t="inlineStr">
        <is>
          <t>Operative Ergebnis Marge in %</t>
        </is>
      </c>
      <c r="B71" s="5" t="inlineStr">
        <is>
          <t>EBIT Marge in %</t>
        </is>
      </c>
      <c r="C71" t="n">
        <v>-63.66</v>
      </c>
      <c r="D71" t="n">
        <v>-213.72</v>
      </c>
      <c r="E71" t="n">
        <v>134.57</v>
      </c>
      <c r="F71" t="n">
        <v>481.58</v>
      </c>
      <c r="G71" t="n">
        <v>422.5</v>
      </c>
      <c r="H71" t="n">
        <v>362.62</v>
      </c>
      <c r="I71" t="n">
        <v>250.71</v>
      </c>
      <c r="J71" t="n">
        <v>-417.92</v>
      </c>
      <c r="K71" t="n">
        <v>-235.53</v>
      </c>
      <c r="L71" t="n">
        <v>265.92</v>
      </c>
      <c r="M71" t="n">
        <v>233.64</v>
      </c>
      <c r="N71" t="n">
        <v>353.93</v>
      </c>
      <c r="O71" t="n">
        <v>332.23</v>
      </c>
      <c r="P71" t="n">
        <v>176.78</v>
      </c>
      <c r="Q71" t="n">
        <v>-93.92</v>
      </c>
      <c r="R71" t="n">
        <v>-666.67</v>
      </c>
      <c r="S71" t="n">
        <v>-4128.02</v>
      </c>
      <c r="T71" t="n">
        <v>221.96</v>
      </c>
      <c r="U71" t="n">
        <v>221.73</v>
      </c>
      <c r="V71" t="n">
        <v>254.34</v>
      </c>
    </row>
    <row r="72">
      <c r="A72" s="5" t="inlineStr">
        <is>
          <t>Vermögensumsschlag in %</t>
        </is>
      </c>
      <c r="B72" s="5" t="inlineStr">
        <is>
          <t>Asset Turnover in %</t>
        </is>
      </c>
      <c r="C72" t="n">
        <v>0.77</v>
      </c>
      <c r="D72" t="n">
        <v>0.83</v>
      </c>
      <c r="E72" t="n">
        <v>1.15</v>
      </c>
      <c r="F72" t="n">
        <v>1.17</v>
      </c>
      <c r="G72" t="n">
        <v>2.05</v>
      </c>
      <c r="H72" t="n">
        <v>1.73</v>
      </c>
      <c r="I72" t="n">
        <v>1.48</v>
      </c>
      <c r="J72" t="n">
        <v>1.37</v>
      </c>
      <c r="K72" t="n">
        <v>1.23</v>
      </c>
      <c r="L72" t="n">
        <v>1.53</v>
      </c>
      <c r="M72" t="n">
        <v>2.04</v>
      </c>
      <c r="N72" t="n">
        <v>2.08</v>
      </c>
      <c r="O72" t="n">
        <v>1.71</v>
      </c>
      <c r="P72" t="n">
        <v>2.05</v>
      </c>
      <c r="Q72" t="n">
        <v>2.35</v>
      </c>
      <c r="R72" t="n">
        <v>2.06</v>
      </c>
      <c r="S72" t="n">
        <v>1.64</v>
      </c>
      <c r="T72" t="n">
        <v>2.39</v>
      </c>
      <c r="U72" t="n">
        <v>2.33</v>
      </c>
      <c r="V72" t="n">
        <v>3.39</v>
      </c>
    </row>
    <row r="73">
      <c r="A73" s="5" t="inlineStr">
        <is>
          <t>Langfristige Vermögensquote in %</t>
        </is>
      </c>
      <c r="B73" s="5" t="inlineStr">
        <is>
          <t>Non-Current Assets Ratio in %</t>
        </is>
      </c>
      <c r="C73" t="n">
        <v>31.3</v>
      </c>
      <c r="D73" t="n">
        <v>36.09</v>
      </c>
      <c r="E73" t="n">
        <v>41.45</v>
      </c>
      <c r="F73" t="n">
        <v>38.78</v>
      </c>
      <c r="G73" t="n">
        <v>19.59</v>
      </c>
      <c r="H73" t="n">
        <v>22.09</v>
      </c>
      <c r="I73" t="n">
        <v>20.24</v>
      </c>
      <c r="J73" t="n">
        <v>19.67</v>
      </c>
      <c r="K73" t="n">
        <v>22.17</v>
      </c>
      <c r="L73" t="n">
        <v>21.29</v>
      </c>
      <c r="M73" t="n">
        <v>18.38</v>
      </c>
      <c r="N73" t="n">
        <v>15.1</v>
      </c>
      <c r="O73" t="n">
        <v>10.56</v>
      </c>
      <c r="P73" t="n">
        <v>12.81</v>
      </c>
      <c r="Q73" t="n">
        <v>24.03</v>
      </c>
      <c r="R73" t="n">
        <v>25.75</v>
      </c>
      <c r="S73" t="n">
        <v>22.66</v>
      </c>
      <c r="T73" t="n">
        <v>16.24</v>
      </c>
      <c r="U73" t="n">
        <v>16.61</v>
      </c>
      <c r="V73" t="n">
        <v>13.98</v>
      </c>
    </row>
    <row r="74">
      <c r="A74" s="5" t="inlineStr">
        <is>
          <t>Gesamtkapitalrentabilität</t>
        </is>
      </c>
      <c r="B74" s="5" t="inlineStr">
        <is>
          <t>ROA Return on Assets in %</t>
        </is>
      </c>
      <c r="C74" t="n">
        <v>-1.81</v>
      </c>
      <c r="D74" t="n">
        <v>-2.74</v>
      </c>
      <c r="E74" t="n">
        <v>0.01</v>
      </c>
      <c r="F74" t="n">
        <v>3.19</v>
      </c>
      <c r="G74" t="n">
        <v>3.58</v>
      </c>
      <c r="H74" t="n">
        <v>3.15</v>
      </c>
      <c r="I74" t="n">
        <v>0.86</v>
      </c>
      <c r="J74" t="n">
        <v>-8.81</v>
      </c>
      <c r="K74" t="n">
        <v>-4.71</v>
      </c>
      <c r="L74" t="n">
        <v>2.12</v>
      </c>
      <c r="M74" t="n">
        <v>2.89</v>
      </c>
      <c r="N74" t="n">
        <v>5.57</v>
      </c>
      <c r="O74" t="n">
        <v>6.95</v>
      </c>
      <c r="P74" t="n">
        <v>2.75</v>
      </c>
      <c r="Q74" t="n">
        <v>-3.54</v>
      </c>
      <c r="R74" t="n">
        <v>-16.46</v>
      </c>
      <c r="S74" t="n">
        <v>-61.15</v>
      </c>
      <c r="T74" t="n">
        <v>5.62</v>
      </c>
      <c r="U74" t="n">
        <v>2.57</v>
      </c>
      <c r="V74" t="n">
        <v>4.18</v>
      </c>
    </row>
    <row r="75">
      <c r="A75" s="5" t="inlineStr">
        <is>
          <t>Ertrag des eingesetzten Kapitals</t>
        </is>
      </c>
      <c r="B75" s="5" t="inlineStr">
        <is>
          <t>ROCE Return on Cap. Empl. in %</t>
        </is>
      </c>
      <c r="C75" t="n">
        <v>-1.18</v>
      </c>
      <c r="D75" t="n">
        <v>-3.56</v>
      </c>
      <c r="E75" t="n">
        <v>2.55</v>
      </c>
      <c r="F75" t="n">
        <v>9.619999999999999</v>
      </c>
      <c r="G75" t="n">
        <v>21.67</v>
      </c>
      <c r="H75" t="n">
        <v>12.77</v>
      </c>
      <c r="I75" t="n">
        <v>7.31</v>
      </c>
      <c r="J75" t="n">
        <v>-11.96</v>
      </c>
      <c r="K75" t="n">
        <v>-6.82</v>
      </c>
      <c r="L75" t="n">
        <v>7.86</v>
      </c>
      <c r="M75" t="n">
        <v>8.83</v>
      </c>
      <c r="N75" t="n">
        <v>16.1</v>
      </c>
      <c r="O75" t="n">
        <v>13.28</v>
      </c>
      <c r="P75" t="n">
        <v>9.81</v>
      </c>
      <c r="Q75" t="n">
        <v>-5.94</v>
      </c>
      <c r="R75" t="inlineStr">
        <is>
          <t>-</t>
        </is>
      </c>
      <c r="S75" t="inlineStr">
        <is>
          <t>-</t>
        </is>
      </c>
      <c r="T75" t="n">
        <v>9.359999999999999</v>
      </c>
      <c r="U75" t="inlineStr">
        <is>
          <t>-</t>
        </is>
      </c>
      <c r="V75" t="inlineStr">
        <is>
          <t>-</t>
        </is>
      </c>
    </row>
    <row r="76">
      <c r="A76" s="5" t="inlineStr">
        <is>
          <t>Eigenkapital zu Anlagevermögen</t>
        </is>
      </c>
      <c r="B76" s="5" t="inlineStr">
        <is>
          <t>Equity to Fixed Assets in %</t>
        </is>
      </c>
      <c r="C76" t="n">
        <v>59.49</v>
      </c>
      <c r="D76" t="n">
        <v>63.16</v>
      </c>
      <c r="E76" t="n">
        <v>78.95</v>
      </c>
      <c r="F76" t="n">
        <v>80.95999999999999</v>
      </c>
      <c r="G76" t="n">
        <v>159.3</v>
      </c>
      <c r="H76" t="n">
        <v>144.58</v>
      </c>
      <c r="I76" t="n">
        <v>152.74</v>
      </c>
      <c r="J76" t="n">
        <v>133</v>
      </c>
      <c r="K76" t="n">
        <v>164.14</v>
      </c>
      <c r="L76" t="n">
        <v>175.15</v>
      </c>
      <c r="M76" t="n">
        <v>223.5</v>
      </c>
      <c r="N76" t="n">
        <v>248.91</v>
      </c>
      <c r="O76" t="n">
        <v>363.93</v>
      </c>
      <c r="P76" t="n">
        <v>249.49</v>
      </c>
      <c r="Q76" t="n">
        <v>114.21</v>
      </c>
      <c r="R76" t="n">
        <v>19.27</v>
      </c>
      <c r="S76" t="n">
        <v>78.63</v>
      </c>
      <c r="T76" t="n">
        <v>348.36</v>
      </c>
      <c r="U76" t="n">
        <v>385.98</v>
      </c>
      <c r="V76" t="n">
        <v>74.77</v>
      </c>
    </row>
    <row r="77">
      <c r="A77" s="5" t="inlineStr">
        <is>
          <t>Liquidität Dritten Grades</t>
        </is>
      </c>
      <c r="B77" s="5" t="inlineStr">
        <is>
          <t>Current Ratio in %</t>
        </is>
      </c>
      <c r="C77" t="n">
        <v>107.3</v>
      </c>
      <c r="D77" t="n">
        <v>115.8</v>
      </c>
      <c r="E77" t="n">
        <v>139.76</v>
      </c>
      <c r="F77" t="n">
        <v>138.41</v>
      </c>
      <c r="G77" t="n">
        <v>129.79</v>
      </c>
      <c r="H77" t="n">
        <v>146.41</v>
      </c>
      <c r="I77" t="n">
        <v>153.71</v>
      </c>
      <c r="J77" t="n">
        <v>146.6</v>
      </c>
      <c r="K77" t="n">
        <v>128.11</v>
      </c>
      <c r="L77" t="n">
        <v>156.04</v>
      </c>
      <c r="M77" t="n">
        <v>168.23</v>
      </c>
      <c r="N77" t="n">
        <v>144.63</v>
      </c>
      <c r="O77" t="n">
        <v>144.12</v>
      </c>
      <c r="P77" t="n">
        <v>127.42</v>
      </c>
      <c r="Q77" t="n">
        <v>102.96</v>
      </c>
      <c r="R77" t="inlineStr">
        <is>
          <t>-</t>
        </is>
      </c>
      <c r="S77" t="inlineStr">
        <is>
          <t>-</t>
        </is>
      </c>
      <c r="T77" t="n">
        <v>193.54</v>
      </c>
      <c r="U77" t="inlineStr">
        <is>
          <t>-</t>
        </is>
      </c>
      <c r="V77" t="inlineStr">
        <is>
          <t>-</t>
        </is>
      </c>
    </row>
    <row r="78">
      <c r="A78" s="5" t="inlineStr">
        <is>
          <t>Operativer Cashflow</t>
        </is>
      </c>
      <c r="B78" s="5" t="inlineStr">
        <is>
          <t>Operating Cashflow in M</t>
        </is>
      </c>
      <c r="C78" t="n">
        <v>3617.5188</v>
      </c>
      <c r="D78" t="n">
        <v>571.2121999999999</v>
      </c>
      <c r="E78" t="n">
        <v>913.5516</v>
      </c>
      <c r="F78" t="n">
        <v>1327.6562</v>
      </c>
      <c r="G78" t="n">
        <v>1275.4776</v>
      </c>
      <c r="H78" t="n">
        <v>612.2616</v>
      </c>
      <c r="I78" t="n">
        <v>640.5695999999999</v>
      </c>
      <c r="J78" t="n">
        <v>114.7068</v>
      </c>
      <c r="K78" t="n">
        <v>-493.3863</v>
      </c>
      <c r="L78" t="n">
        <v>1212.659</v>
      </c>
      <c r="M78" t="n">
        <v>4878.044499999999</v>
      </c>
      <c r="N78" t="n">
        <v>-750.7255</v>
      </c>
      <c r="O78" t="n">
        <v>4844.6195</v>
      </c>
      <c r="P78" t="n">
        <v>728.7798</v>
      </c>
      <c r="Q78" t="n">
        <v>-839.9495999999999</v>
      </c>
      <c r="R78" t="n">
        <v>2133.5295</v>
      </c>
      <c r="S78" t="n">
        <v>-24.984</v>
      </c>
      <c r="T78" t="n">
        <v>1350.6975</v>
      </c>
      <c r="U78" t="n">
        <v>-3220.3335</v>
      </c>
      <c r="V78" t="inlineStr">
        <is>
          <t>-</t>
        </is>
      </c>
    </row>
    <row r="79">
      <c r="A79" s="5" t="inlineStr">
        <is>
          <t>Aktienrückkauf</t>
        </is>
      </c>
      <c r="B79" s="5" t="inlineStr">
        <is>
          <t>Share Buyback in M</t>
        </is>
      </c>
      <c r="C79" t="n">
        <v>-9.700000000000003</v>
      </c>
      <c r="D79" t="n">
        <v>0</v>
      </c>
      <c r="E79" t="n">
        <v>0</v>
      </c>
      <c r="F79" t="n">
        <v>-16.10000000000001</v>
      </c>
      <c r="G79" t="n">
        <v>0</v>
      </c>
      <c r="H79" t="n">
        <v>0</v>
      </c>
      <c r="I79" t="n">
        <v>-7.349999999999994</v>
      </c>
      <c r="J79" t="n">
        <v>0</v>
      </c>
      <c r="K79" t="n">
        <v>-6.680000000000007</v>
      </c>
      <c r="L79" t="n">
        <v>0</v>
      </c>
      <c r="M79" t="n">
        <v>0</v>
      </c>
      <c r="N79" t="n">
        <v>0</v>
      </c>
      <c r="O79" t="n">
        <v>-8.029999999999994</v>
      </c>
      <c r="P79" t="n">
        <v>0</v>
      </c>
      <c r="Q79" t="n">
        <v>-6.770000000000003</v>
      </c>
      <c r="R79" t="n">
        <v>0</v>
      </c>
      <c r="S79" t="n">
        <v>0</v>
      </c>
      <c r="T79" t="n">
        <v>0</v>
      </c>
      <c r="U79" t="n">
        <v>0</v>
      </c>
      <c r="V79" t="inlineStr">
        <is>
          <t>-</t>
        </is>
      </c>
    </row>
    <row r="80">
      <c r="A80" s="5" t="inlineStr">
        <is>
          <t>Umsatzwachstum 1J in %</t>
        </is>
      </c>
      <c r="B80" s="5" t="inlineStr">
        <is>
          <t>Revenue Growth 1Y in %</t>
        </is>
      </c>
      <c r="C80" t="n">
        <v>21.41</v>
      </c>
      <c r="D80" t="n">
        <v>-21.36</v>
      </c>
      <c r="E80" t="n">
        <v>-7.88</v>
      </c>
      <c r="F80" t="n">
        <v>17.21</v>
      </c>
      <c r="G80" t="n">
        <v>38.87</v>
      </c>
      <c r="H80" t="n">
        <v>21.73</v>
      </c>
      <c r="I80" t="n">
        <v>20.86</v>
      </c>
      <c r="J80" t="n">
        <v>15.94</v>
      </c>
      <c r="K80" t="n">
        <v>-16.38</v>
      </c>
      <c r="L80" t="n">
        <v>-11.92</v>
      </c>
      <c r="M80" t="n">
        <v>-3.82</v>
      </c>
      <c r="N80" t="n">
        <v>47.47</v>
      </c>
      <c r="O80" t="n">
        <v>28.54</v>
      </c>
      <c r="P80" t="n">
        <v>72.93000000000001</v>
      </c>
      <c r="Q80" t="n">
        <v>29.29</v>
      </c>
      <c r="R80" t="n">
        <v>1.45</v>
      </c>
      <c r="S80" t="n">
        <v>-51.64</v>
      </c>
      <c r="T80" t="n">
        <v>25.7</v>
      </c>
      <c r="U80" t="n">
        <v>31.21</v>
      </c>
      <c r="V80" t="inlineStr">
        <is>
          <t>-</t>
        </is>
      </c>
    </row>
    <row r="81">
      <c r="A81" s="5" t="inlineStr">
        <is>
          <t>Umsatzwachstum 3J in %</t>
        </is>
      </c>
      <c r="B81" s="5" t="inlineStr">
        <is>
          <t>Revenue Growth 3Y in %</t>
        </is>
      </c>
      <c r="C81" t="n">
        <v>-2.61</v>
      </c>
      <c r="D81" t="n">
        <v>-4.01</v>
      </c>
      <c r="E81" t="n">
        <v>16.07</v>
      </c>
      <c r="F81" t="n">
        <v>25.94</v>
      </c>
      <c r="G81" t="n">
        <v>27.15</v>
      </c>
      <c r="H81" t="n">
        <v>19.51</v>
      </c>
      <c r="I81" t="n">
        <v>6.81</v>
      </c>
      <c r="J81" t="n">
        <v>-4.12</v>
      </c>
      <c r="K81" t="n">
        <v>-10.71</v>
      </c>
      <c r="L81" t="n">
        <v>10.58</v>
      </c>
      <c r="M81" t="n">
        <v>24.06</v>
      </c>
      <c r="N81" t="n">
        <v>49.65</v>
      </c>
      <c r="O81" t="n">
        <v>43.59</v>
      </c>
      <c r="P81" t="n">
        <v>34.56</v>
      </c>
      <c r="Q81" t="n">
        <v>-6.97</v>
      </c>
      <c r="R81" t="n">
        <v>-8.16</v>
      </c>
      <c r="S81" t="n">
        <v>1.76</v>
      </c>
      <c r="T81" t="inlineStr">
        <is>
          <t>-</t>
        </is>
      </c>
      <c r="U81" t="inlineStr">
        <is>
          <t>-</t>
        </is>
      </c>
      <c r="V81" t="inlineStr">
        <is>
          <t>-</t>
        </is>
      </c>
    </row>
    <row r="82">
      <c r="A82" s="5" t="inlineStr">
        <is>
          <t>Umsatzwachstum 5J in %</t>
        </is>
      </c>
      <c r="B82" s="5" t="inlineStr">
        <is>
          <t>Revenue Growth 5Y in %</t>
        </is>
      </c>
      <c r="C82" t="n">
        <v>9.65</v>
      </c>
      <c r="D82" t="n">
        <v>9.710000000000001</v>
      </c>
      <c r="E82" t="n">
        <v>18.16</v>
      </c>
      <c r="F82" t="n">
        <v>22.92</v>
      </c>
      <c r="G82" t="n">
        <v>16.2</v>
      </c>
      <c r="H82" t="n">
        <v>6.05</v>
      </c>
      <c r="I82" t="n">
        <v>0.9399999999999999</v>
      </c>
      <c r="J82" t="n">
        <v>6.26</v>
      </c>
      <c r="K82" t="n">
        <v>8.779999999999999</v>
      </c>
      <c r="L82" t="n">
        <v>26.64</v>
      </c>
      <c r="M82" t="n">
        <v>34.88</v>
      </c>
      <c r="N82" t="n">
        <v>35.94</v>
      </c>
      <c r="O82" t="n">
        <v>16.11</v>
      </c>
      <c r="P82" t="n">
        <v>15.55</v>
      </c>
      <c r="Q82" t="n">
        <v>7.2</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7.85</v>
      </c>
      <c r="D83" t="n">
        <v>5.33</v>
      </c>
      <c r="E83" t="n">
        <v>12.21</v>
      </c>
      <c r="F83" t="n">
        <v>15.85</v>
      </c>
      <c r="G83" t="n">
        <v>21.42</v>
      </c>
      <c r="H83" t="n">
        <v>20.46</v>
      </c>
      <c r="I83" t="n">
        <v>18.44</v>
      </c>
      <c r="J83" t="n">
        <v>11.19</v>
      </c>
      <c r="K83" t="n">
        <v>12.16</v>
      </c>
      <c r="L83" t="n">
        <v>16.92</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-13.47</v>
      </c>
      <c r="D84" t="n">
        <v>-28066.67</v>
      </c>
      <c r="E84" t="n">
        <v>-99.69</v>
      </c>
      <c r="F84" t="n">
        <v>82.41</v>
      </c>
      <c r="G84" t="n">
        <v>34.1</v>
      </c>
      <c r="H84" t="n">
        <v>282.35</v>
      </c>
      <c r="I84" t="n">
        <v>-110.86</v>
      </c>
      <c r="J84" t="n">
        <v>93.61</v>
      </c>
      <c r="K84" t="n">
        <v>-332.06</v>
      </c>
      <c r="L84" t="n">
        <v>-13.99</v>
      </c>
      <c r="M84" t="n">
        <v>-48.95</v>
      </c>
      <c r="N84" t="n">
        <v>-2.66</v>
      </c>
      <c r="O84" t="n">
        <v>288.1</v>
      </c>
      <c r="P84" t="n">
        <v>-253.66</v>
      </c>
      <c r="Q84" t="n">
        <v>-75.52</v>
      </c>
      <c r="R84" t="n">
        <v>-78.26000000000001</v>
      </c>
      <c r="S84" t="n">
        <v>-866.67</v>
      </c>
      <c r="T84" t="n">
        <v>168</v>
      </c>
      <c r="U84" t="n">
        <v>17.19</v>
      </c>
      <c r="V84" t="inlineStr">
        <is>
          <t>-</t>
        </is>
      </c>
    </row>
    <row r="85">
      <c r="A85" s="5" t="inlineStr">
        <is>
          <t>Gewinnwachstum 3J in %</t>
        </is>
      </c>
      <c r="B85" s="5" t="inlineStr">
        <is>
          <t>Earnings Growth 3Y in %</t>
        </is>
      </c>
      <c r="C85" t="n">
        <v>-9393.280000000001</v>
      </c>
      <c r="D85" t="n">
        <v>-9361.32</v>
      </c>
      <c r="E85" t="n">
        <v>5.61</v>
      </c>
      <c r="F85" t="n">
        <v>132.95</v>
      </c>
      <c r="G85" t="n">
        <v>68.53</v>
      </c>
      <c r="H85" t="n">
        <v>88.37</v>
      </c>
      <c r="I85" t="n">
        <v>-116.44</v>
      </c>
      <c r="J85" t="n">
        <v>-84.15000000000001</v>
      </c>
      <c r="K85" t="n">
        <v>-131.67</v>
      </c>
      <c r="L85" t="n">
        <v>-21.87</v>
      </c>
      <c r="M85" t="n">
        <v>78.83</v>
      </c>
      <c r="N85" t="n">
        <v>10.59</v>
      </c>
      <c r="O85" t="n">
        <v>-13.69</v>
      </c>
      <c r="P85" t="n">
        <v>-135.81</v>
      </c>
      <c r="Q85" t="n">
        <v>-340.15</v>
      </c>
      <c r="R85" t="n">
        <v>-258.98</v>
      </c>
      <c r="S85" t="n">
        <v>-227.16</v>
      </c>
      <c r="T85" t="inlineStr">
        <is>
          <t>-</t>
        </is>
      </c>
      <c r="U85" t="inlineStr">
        <is>
          <t>-</t>
        </is>
      </c>
      <c r="V85" t="inlineStr">
        <is>
          <t>-</t>
        </is>
      </c>
    </row>
    <row r="86">
      <c r="A86" s="5" t="inlineStr">
        <is>
          <t>Gewinnwachstum 5J in %</t>
        </is>
      </c>
      <c r="B86" s="5" t="inlineStr">
        <is>
          <t>Earnings Growth 5Y in %</t>
        </is>
      </c>
      <c r="C86" t="n">
        <v>-5612.66</v>
      </c>
      <c r="D86" t="n">
        <v>-5553.5</v>
      </c>
      <c r="E86" t="n">
        <v>37.66</v>
      </c>
      <c r="F86" t="n">
        <v>76.31999999999999</v>
      </c>
      <c r="G86" t="n">
        <v>-6.57</v>
      </c>
      <c r="H86" t="n">
        <v>-16.19</v>
      </c>
      <c r="I86" t="n">
        <v>-82.45</v>
      </c>
      <c r="J86" t="n">
        <v>-60.81</v>
      </c>
      <c r="K86" t="n">
        <v>-21.91</v>
      </c>
      <c r="L86" t="n">
        <v>-6.23</v>
      </c>
      <c r="M86" t="n">
        <v>-18.54</v>
      </c>
      <c r="N86" t="n">
        <v>-24.4</v>
      </c>
      <c r="O86" t="n">
        <v>-197.2</v>
      </c>
      <c r="P86" t="n">
        <v>-221.22</v>
      </c>
      <c r="Q86" t="n">
        <v>-167.05</v>
      </c>
      <c r="R86" t="inlineStr">
        <is>
          <t>-</t>
        </is>
      </c>
      <c r="S86" t="inlineStr">
        <is>
          <t>-</t>
        </is>
      </c>
      <c r="T86" t="inlineStr">
        <is>
          <t>-</t>
        </is>
      </c>
      <c r="U86" t="inlineStr">
        <is>
          <t>-</t>
        </is>
      </c>
      <c r="V86" t="inlineStr">
        <is>
          <t>-</t>
        </is>
      </c>
    </row>
    <row r="87">
      <c r="A87" s="5" t="inlineStr">
        <is>
          <t>Gewinnwachstum 10J in %</t>
        </is>
      </c>
      <c r="B87" s="5" t="inlineStr">
        <is>
          <t>Earnings Growth 10Y in %</t>
        </is>
      </c>
      <c r="C87" t="n">
        <v>-2814.43</v>
      </c>
      <c r="D87" t="n">
        <v>-2817.98</v>
      </c>
      <c r="E87" t="n">
        <v>-11.57</v>
      </c>
      <c r="F87" t="n">
        <v>27.21</v>
      </c>
      <c r="G87" t="n">
        <v>-6.4</v>
      </c>
      <c r="H87" t="n">
        <v>-17.36</v>
      </c>
      <c r="I87" t="n">
        <v>-53.42</v>
      </c>
      <c r="J87" t="n">
        <v>-129.01</v>
      </c>
      <c r="K87" t="n">
        <v>-121.57</v>
      </c>
      <c r="L87" t="n">
        <v>-86.64</v>
      </c>
      <c r="M87" t="inlineStr">
        <is>
          <t>-</t>
        </is>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inlineStr">
        <is>
          <t>-</t>
        </is>
      </c>
      <c r="D88" t="inlineStr">
        <is>
          <t>-</t>
        </is>
      </c>
      <c r="E88" t="inlineStr">
        <is>
          <t>-</t>
        </is>
      </c>
      <c r="F88" t="n">
        <v>0.26</v>
      </c>
      <c r="G88" t="n">
        <v>-7.67</v>
      </c>
      <c r="H88" t="n">
        <v>-1.72</v>
      </c>
      <c r="I88" t="n">
        <v>-0.83</v>
      </c>
      <c r="J88" t="inlineStr">
        <is>
          <t>-</t>
        </is>
      </c>
      <c r="K88" t="inlineStr">
        <is>
          <t>-</t>
        </is>
      </c>
      <c r="L88" t="n">
        <v>-2.86</v>
      </c>
      <c r="M88" t="n">
        <v>-1.57</v>
      </c>
      <c r="N88" t="n">
        <v>-0.58</v>
      </c>
      <c r="O88" t="n">
        <v>-0.22</v>
      </c>
      <c r="P88" t="n">
        <v>-0.3</v>
      </c>
      <c r="Q88" t="inlineStr">
        <is>
          <t>-</t>
        </is>
      </c>
      <c r="R88" t="inlineStr">
        <is>
          <t>-</t>
        </is>
      </c>
      <c r="S88" t="inlineStr">
        <is>
          <t>-</t>
        </is>
      </c>
      <c r="T88" t="inlineStr">
        <is>
          <t>-</t>
        </is>
      </c>
      <c r="U88" t="inlineStr">
        <is>
          <t>-</t>
        </is>
      </c>
      <c r="V88" t="inlineStr">
        <is>
          <t>-</t>
        </is>
      </c>
    </row>
    <row r="89">
      <c r="A89" s="5" t="inlineStr">
        <is>
          <t>EBIT-Wachstum 1J in %</t>
        </is>
      </c>
      <c r="B89" s="5" t="inlineStr">
        <is>
          <t>EBIT Growth 1Y in %</t>
        </is>
      </c>
      <c r="C89" t="n">
        <v>-63.84</v>
      </c>
      <c r="D89" t="n">
        <v>-224.88</v>
      </c>
      <c r="E89" t="n">
        <v>-74.26000000000001</v>
      </c>
      <c r="F89" t="n">
        <v>33.6</v>
      </c>
      <c r="G89" t="n">
        <v>61.79</v>
      </c>
      <c r="H89" t="n">
        <v>76.06999999999999</v>
      </c>
      <c r="I89" t="n">
        <v>-172.5</v>
      </c>
      <c r="J89" t="n">
        <v>105.72</v>
      </c>
      <c r="K89" t="n">
        <v>-174.06</v>
      </c>
      <c r="L89" t="n">
        <v>0.25</v>
      </c>
      <c r="M89" t="n">
        <v>-36.51</v>
      </c>
      <c r="N89" t="n">
        <v>57.11</v>
      </c>
      <c r="O89" t="n">
        <v>141.57</v>
      </c>
      <c r="P89" t="n">
        <v>-425.49</v>
      </c>
      <c r="Q89" t="n">
        <v>-81.79000000000001</v>
      </c>
      <c r="R89" t="n">
        <v>-83.62</v>
      </c>
      <c r="S89" t="n">
        <v>-999.47</v>
      </c>
      <c r="T89" t="n">
        <v>25.83</v>
      </c>
      <c r="U89" t="n">
        <v>14.39</v>
      </c>
      <c r="V89" t="inlineStr">
        <is>
          <t>-</t>
        </is>
      </c>
    </row>
    <row r="90">
      <c r="A90" s="5" t="inlineStr">
        <is>
          <t>EBIT-Wachstum 3J in %</t>
        </is>
      </c>
      <c r="B90" s="5" t="inlineStr">
        <is>
          <t>EBIT Growth 3Y in %</t>
        </is>
      </c>
      <c r="C90" t="n">
        <v>-120.99</v>
      </c>
      <c r="D90" t="n">
        <v>-88.51000000000001</v>
      </c>
      <c r="E90" t="n">
        <v>7.04</v>
      </c>
      <c r="F90" t="n">
        <v>57.15</v>
      </c>
      <c r="G90" t="n">
        <v>-11.55</v>
      </c>
      <c r="H90" t="n">
        <v>3.1</v>
      </c>
      <c r="I90" t="n">
        <v>-80.28</v>
      </c>
      <c r="J90" t="n">
        <v>-22.7</v>
      </c>
      <c r="K90" t="n">
        <v>-70.11</v>
      </c>
      <c r="L90" t="n">
        <v>6.95</v>
      </c>
      <c r="M90" t="n">
        <v>54.06</v>
      </c>
      <c r="N90" t="n">
        <v>-75.59999999999999</v>
      </c>
      <c r="O90" t="n">
        <v>-121.9</v>
      </c>
      <c r="P90" t="n">
        <v>-196.97</v>
      </c>
      <c r="Q90" t="n">
        <v>-388.29</v>
      </c>
      <c r="R90" t="n">
        <v>-352.42</v>
      </c>
      <c r="S90" t="n">
        <v>-319.75</v>
      </c>
      <c r="T90" t="inlineStr">
        <is>
          <t>-</t>
        </is>
      </c>
      <c r="U90" t="inlineStr">
        <is>
          <t>-</t>
        </is>
      </c>
      <c r="V90" t="inlineStr">
        <is>
          <t>-</t>
        </is>
      </c>
    </row>
    <row r="91">
      <c r="A91" s="5" t="inlineStr">
        <is>
          <t>EBIT-Wachstum 5J in %</t>
        </is>
      </c>
      <c r="B91" s="5" t="inlineStr">
        <is>
          <t>EBIT Growth 5Y in %</t>
        </is>
      </c>
      <c r="C91" t="n">
        <v>-53.52</v>
      </c>
      <c r="D91" t="n">
        <v>-25.54</v>
      </c>
      <c r="E91" t="n">
        <v>-15.06</v>
      </c>
      <c r="F91" t="n">
        <v>20.94</v>
      </c>
      <c r="G91" t="n">
        <v>-20.6</v>
      </c>
      <c r="H91" t="n">
        <v>-32.9</v>
      </c>
      <c r="I91" t="n">
        <v>-55.42</v>
      </c>
      <c r="J91" t="n">
        <v>-9.5</v>
      </c>
      <c r="K91" t="n">
        <v>-2.33</v>
      </c>
      <c r="L91" t="n">
        <v>-52.61</v>
      </c>
      <c r="M91" t="n">
        <v>-69.02</v>
      </c>
      <c r="N91" t="n">
        <v>-78.44</v>
      </c>
      <c r="O91" t="n">
        <v>-289.76</v>
      </c>
      <c r="P91" t="n">
        <v>-312.91</v>
      </c>
      <c r="Q91" t="n">
        <v>-224.93</v>
      </c>
      <c r="R91" t="inlineStr">
        <is>
          <t>-</t>
        </is>
      </c>
      <c r="S91" t="inlineStr">
        <is>
          <t>-</t>
        </is>
      </c>
      <c r="T91" t="inlineStr">
        <is>
          <t>-</t>
        </is>
      </c>
      <c r="U91" t="inlineStr">
        <is>
          <t>-</t>
        </is>
      </c>
      <c r="V91" t="inlineStr">
        <is>
          <t>-</t>
        </is>
      </c>
    </row>
    <row r="92">
      <c r="A92" s="5" t="inlineStr">
        <is>
          <t>EBIT-Wachstum 10J in %</t>
        </is>
      </c>
      <c r="B92" s="5" t="inlineStr">
        <is>
          <t>EBIT Growth 10Y in %</t>
        </is>
      </c>
      <c r="C92" t="n">
        <v>-43.21</v>
      </c>
      <c r="D92" t="n">
        <v>-40.48</v>
      </c>
      <c r="E92" t="n">
        <v>-12.28</v>
      </c>
      <c r="F92" t="n">
        <v>9.300000000000001</v>
      </c>
      <c r="G92" t="n">
        <v>-36.61</v>
      </c>
      <c r="H92" t="n">
        <v>-50.96</v>
      </c>
      <c r="I92" t="n">
        <v>-66.93000000000001</v>
      </c>
      <c r="J92" t="n">
        <v>-149.63</v>
      </c>
      <c r="K92" t="n">
        <v>-157.62</v>
      </c>
      <c r="L92" t="n">
        <v>-138.77</v>
      </c>
      <c r="M92" t="inlineStr">
        <is>
          <t>-</t>
        </is>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475.72</v>
      </c>
      <c r="D93" t="n">
        <v>-37.47</v>
      </c>
      <c r="E93" t="n">
        <v>-31.19</v>
      </c>
      <c r="F93" t="n">
        <v>-13.19</v>
      </c>
      <c r="G93" t="n">
        <v>108.32</v>
      </c>
      <c r="H93" t="n">
        <v>-4.42</v>
      </c>
      <c r="I93" t="n">
        <v>407.69</v>
      </c>
      <c r="J93" t="n">
        <v>-123.25</v>
      </c>
      <c r="K93" t="n">
        <v>-136.99</v>
      </c>
      <c r="L93" t="n">
        <v>-75.14</v>
      </c>
      <c r="M93" t="n">
        <v>-749.78</v>
      </c>
      <c r="N93" t="n">
        <v>-115.5</v>
      </c>
      <c r="O93" t="n">
        <v>484.91</v>
      </c>
      <c r="P93" t="n">
        <v>-186.76</v>
      </c>
      <c r="Q93" t="n">
        <v>-134.84</v>
      </c>
      <c r="R93" t="n">
        <v>-8639.58</v>
      </c>
      <c r="S93" t="n">
        <v>-101.85</v>
      </c>
      <c r="T93" t="n">
        <v>-141.94</v>
      </c>
      <c r="U93" t="inlineStr">
        <is>
          <t>-</t>
        </is>
      </c>
      <c r="V93" t="inlineStr">
        <is>
          <t>-</t>
        </is>
      </c>
    </row>
    <row r="94">
      <c r="A94" s="5" t="inlineStr">
        <is>
          <t>Op.Cashflow Wachstum 3J in %</t>
        </is>
      </c>
      <c r="B94" s="5" t="inlineStr">
        <is>
          <t>Op.Cashflow Wachstum 3Y in %</t>
        </is>
      </c>
      <c r="C94" t="n">
        <v>135.69</v>
      </c>
      <c r="D94" t="n">
        <v>-27.28</v>
      </c>
      <c r="E94" t="n">
        <v>21.31</v>
      </c>
      <c r="F94" t="n">
        <v>30.24</v>
      </c>
      <c r="G94" t="n">
        <v>170.53</v>
      </c>
      <c r="H94" t="n">
        <v>93.34</v>
      </c>
      <c r="I94" t="n">
        <v>49.15</v>
      </c>
      <c r="J94" t="n">
        <v>-111.79</v>
      </c>
      <c r="K94" t="n">
        <v>-320.64</v>
      </c>
      <c r="L94" t="n">
        <v>-313.47</v>
      </c>
      <c r="M94" t="n">
        <v>-126.79</v>
      </c>
      <c r="N94" t="n">
        <v>60.88</v>
      </c>
      <c r="O94" t="n">
        <v>54.44</v>
      </c>
      <c r="P94" t="n">
        <v>-2987.06</v>
      </c>
      <c r="Q94" t="n">
        <v>-2958.76</v>
      </c>
      <c r="R94" t="n">
        <v>-2961.12</v>
      </c>
      <c r="S94" t="inlineStr">
        <is>
          <t>-</t>
        </is>
      </c>
      <c r="T94" t="inlineStr">
        <is>
          <t>-</t>
        </is>
      </c>
      <c r="U94" t="inlineStr">
        <is>
          <t>-</t>
        </is>
      </c>
      <c r="V94" t="inlineStr">
        <is>
          <t>-</t>
        </is>
      </c>
    </row>
    <row r="95">
      <c r="A95" s="5" t="inlineStr">
        <is>
          <t>Op.Cashflow Wachstum 5J in %</t>
        </is>
      </c>
      <c r="B95" s="5" t="inlineStr">
        <is>
          <t>Op.Cashflow Wachstum 5Y in %</t>
        </is>
      </c>
      <c r="C95" t="n">
        <v>100.44</v>
      </c>
      <c r="D95" t="n">
        <v>4.41</v>
      </c>
      <c r="E95" t="n">
        <v>93.44</v>
      </c>
      <c r="F95" t="n">
        <v>75.03</v>
      </c>
      <c r="G95" t="n">
        <v>50.27</v>
      </c>
      <c r="H95" t="n">
        <v>13.58</v>
      </c>
      <c r="I95" t="n">
        <v>-135.49</v>
      </c>
      <c r="J95" t="n">
        <v>-240.13</v>
      </c>
      <c r="K95" t="n">
        <v>-118.5</v>
      </c>
      <c r="L95" t="n">
        <v>-128.45</v>
      </c>
      <c r="M95" t="n">
        <v>-140.39</v>
      </c>
      <c r="N95" t="n">
        <v>-1718.35</v>
      </c>
      <c r="O95" t="n">
        <v>-1715.62</v>
      </c>
      <c r="P95" t="n">
        <v>-1840.99</v>
      </c>
      <c r="Q95" t="inlineStr">
        <is>
          <t>-</t>
        </is>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57.01</v>
      </c>
      <c r="D96" t="n">
        <v>-65.54000000000001</v>
      </c>
      <c r="E96" t="n">
        <v>-73.34</v>
      </c>
      <c r="F96" t="n">
        <v>-21.73</v>
      </c>
      <c r="G96" t="n">
        <v>-39.09</v>
      </c>
      <c r="H96" t="n">
        <v>-63.41</v>
      </c>
      <c r="I96" t="n">
        <v>-926.92</v>
      </c>
      <c r="J96" t="n">
        <v>-977.88</v>
      </c>
      <c r="K96" t="n">
        <v>-979.75</v>
      </c>
      <c r="L96" t="inlineStr">
        <is>
          <t>-</t>
        </is>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170.6</v>
      </c>
      <c r="D97" t="n">
        <v>242.7</v>
      </c>
      <c r="E97" t="n">
        <v>439</v>
      </c>
      <c r="F97" t="n">
        <v>476.9</v>
      </c>
      <c r="G97" t="n">
        <v>261.4</v>
      </c>
      <c r="H97" t="n">
        <v>292</v>
      </c>
      <c r="I97" t="n">
        <v>314.3</v>
      </c>
      <c r="J97" t="n">
        <v>258.7</v>
      </c>
      <c r="K97" t="n">
        <v>166.8</v>
      </c>
      <c r="L97" t="n">
        <v>267.2</v>
      </c>
      <c r="M97" t="n">
        <v>264.2</v>
      </c>
      <c r="N97" t="n">
        <v>206.6</v>
      </c>
      <c r="O97" t="n">
        <v>177.3</v>
      </c>
      <c r="P97" t="n">
        <v>79</v>
      </c>
      <c r="Q97" t="n">
        <v>4.3</v>
      </c>
      <c r="R97" t="n">
        <v>151.1</v>
      </c>
      <c r="S97" t="n">
        <v>194.9</v>
      </c>
      <c r="T97" t="n">
        <v>144.8</v>
      </c>
      <c r="U97" t="n">
        <v>234.8</v>
      </c>
      <c r="V97" t="n">
        <v>129.8</v>
      </c>
      <c r="W97" t="inlineStr">
        <is>
          <t>-</t>
        </is>
      </c>
    </row>
  </sheetData>
  <pageMargins bottom="1" footer="0.5" header="0.5" left="0.75" right="0.75" top="1"/>
</worksheet>
</file>

<file path=xl/worksheets/sheet44.xml><?xml version="1.0" encoding="utf-8"?>
<worksheet xmlns="http://schemas.openxmlformats.org/spreadsheetml/2006/main">
  <sheetPr>
    <outlinePr summaryBelow="1" summaryRight="1"/>
    <pageSetUpPr/>
  </sheetPr>
  <dimension ref="A1:M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s>
  <sheetData>
    <row r="1">
      <c r="A1" s="1" t="inlineStr">
        <is>
          <t xml:space="preserve">NORMA GROUP </t>
        </is>
      </c>
      <c r="B1" s="2" t="inlineStr">
        <is>
          <t>WKN: A1H8BV  ISIN: DE000A1H8BV3  Symbol:NOEJ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+49-6181-6102-740</t>
        </is>
      </c>
      <c r="G4" t="inlineStr">
        <is>
          <t>12.02.2020</t>
        </is>
      </c>
      <c r="H4" t="inlineStr">
        <is>
          <t>Preliminary Results</t>
        </is>
      </c>
      <c r="J4" t="inlineStr">
        <is>
          <t>Allianz SE</t>
        </is>
      </c>
      <c r="L4" t="inlineStr">
        <is>
          <t>5,21%</t>
        </is>
      </c>
    </row>
    <row r="5">
      <c r="A5" s="5" t="inlineStr">
        <is>
          <t>Ticker</t>
        </is>
      </c>
      <c r="B5" t="inlineStr">
        <is>
          <t>NOEJ</t>
        </is>
      </c>
      <c r="C5" s="5" t="inlineStr">
        <is>
          <t>Fax</t>
        </is>
      </c>
      <c r="D5" s="5" t="inlineStr"/>
      <c r="E5" t="inlineStr">
        <is>
          <t>+49-6181-403-210</t>
        </is>
      </c>
      <c r="G5" t="inlineStr">
        <is>
          <t>25.03.2020</t>
        </is>
      </c>
      <c r="H5" t="inlineStr">
        <is>
          <t>Publication Of Annual Report</t>
        </is>
      </c>
      <c r="J5" t="inlineStr">
        <is>
          <t>Ameriprise Financial, Inc.</t>
        </is>
      </c>
      <c r="L5" t="inlineStr">
        <is>
          <t>6,85%</t>
        </is>
      </c>
    </row>
    <row r="6">
      <c r="A6" s="5" t="inlineStr">
        <is>
          <t>Gelistet Seit / Listed Since</t>
        </is>
      </c>
      <c r="B6" t="inlineStr">
        <is>
          <t>08.04.2011</t>
        </is>
      </c>
      <c r="C6" s="5" t="inlineStr">
        <is>
          <t>Internet</t>
        </is>
      </c>
      <c r="D6" s="5" t="inlineStr"/>
      <c r="E6" t="inlineStr">
        <is>
          <t>http://www.normagroup.com</t>
        </is>
      </c>
      <c r="G6" t="inlineStr">
        <is>
          <t>06.05.2020</t>
        </is>
      </c>
      <c r="H6" t="inlineStr">
        <is>
          <t>Result Q1</t>
        </is>
      </c>
      <c r="J6" t="inlineStr">
        <is>
          <t>Impax Asset Management Group Plc</t>
        </is>
      </c>
      <c r="L6" t="inlineStr">
        <is>
          <t>5,08%</t>
        </is>
      </c>
    </row>
    <row r="7">
      <c r="A7" s="5" t="inlineStr">
        <is>
          <t>Nominalwert / Nominal Value</t>
        </is>
      </c>
      <c r="B7" t="inlineStr">
        <is>
          <t>-</t>
        </is>
      </c>
      <c r="C7" s="5" t="inlineStr">
        <is>
          <t>E-Mail</t>
        </is>
      </c>
      <c r="D7" s="5" t="inlineStr"/>
      <c r="E7" t="inlineStr">
        <is>
          <t>info@normagroup.com</t>
        </is>
      </c>
      <c r="G7" t="inlineStr">
        <is>
          <t>30.06.2020</t>
        </is>
      </c>
      <c r="H7" t="inlineStr">
        <is>
          <t>Annual General Meeting</t>
        </is>
      </c>
      <c r="J7" t="inlineStr">
        <is>
          <t>Threadneedle (Lux)</t>
        </is>
      </c>
      <c r="L7" t="inlineStr">
        <is>
          <t>4,90%</t>
        </is>
      </c>
    </row>
    <row r="8">
      <c r="A8" s="5" t="inlineStr">
        <is>
          <t>Land / Country</t>
        </is>
      </c>
      <c r="B8" t="inlineStr">
        <is>
          <t>Deutschland</t>
        </is>
      </c>
      <c r="C8" s="5" t="inlineStr">
        <is>
          <t>Inv. Relations Telefon / Phone</t>
        </is>
      </c>
      <c r="D8" s="5" t="inlineStr"/>
      <c r="E8" t="inlineStr">
        <is>
          <t>+49-6181-6102-741</t>
        </is>
      </c>
      <c r="G8" t="inlineStr">
        <is>
          <t>05.08.2020</t>
        </is>
      </c>
      <c r="H8" t="inlineStr">
        <is>
          <t>Score Half Year</t>
        </is>
      </c>
      <c r="J8" t="inlineStr">
        <is>
          <t>Mondrian Investment Partners Limited</t>
        </is>
      </c>
      <c r="L8" t="inlineStr">
        <is>
          <t>3,10%</t>
        </is>
      </c>
    </row>
    <row r="9">
      <c r="A9" s="5" t="inlineStr">
        <is>
          <t>Währung / Currency</t>
        </is>
      </c>
      <c r="B9" t="inlineStr">
        <is>
          <t>EUR</t>
        </is>
      </c>
      <c r="C9" s="5" t="inlineStr">
        <is>
          <t>Inv. Relations E-Mail</t>
        </is>
      </c>
      <c r="D9" s="5" t="inlineStr"/>
      <c r="E9" t="inlineStr">
        <is>
          <t>ir@normagroup.com</t>
        </is>
      </c>
      <c r="G9" t="inlineStr">
        <is>
          <t>04.11.2020</t>
        </is>
      </c>
      <c r="H9" t="inlineStr">
        <is>
          <t>Q3 Earnings</t>
        </is>
      </c>
      <c r="J9" t="inlineStr">
        <is>
          <t>T. Rowe Price International Discovery Fund</t>
        </is>
      </c>
      <c r="L9" t="inlineStr">
        <is>
          <t>5,01%</t>
        </is>
      </c>
    </row>
    <row r="10">
      <c r="A10" s="5" t="inlineStr">
        <is>
          <t>Branche / Industry</t>
        </is>
      </c>
      <c r="B10" t="inlineStr">
        <is>
          <t>Other Technology</t>
        </is>
      </c>
      <c r="C10" s="5" t="inlineStr">
        <is>
          <t>Kontaktperson / Contact Person</t>
        </is>
      </c>
      <c r="D10" s="5" t="inlineStr"/>
      <c r="E10" t="inlineStr">
        <is>
          <t>Andreas Trösch</t>
        </is>
      </c>
      <c r="J10" t="inlineStr">
        <is>
          <t>BNP PARIBAS ASSET MANAGEMENT France S.A.S.</t>
        </is>
      </c>
      <c r="L10" t="inlineStr">
        <is>
          <t>2,97%</t>
        </is>
      </c>
    </row>
    <row r="11">
      <c r="A11" s="5" t="inlineStr">
        <is>
          <t>Sektor / Sector</t>
        </is>
      </c>
      <c r="B11" t="inlineStr">
        <is>
          <t>Technology</t>
        </is>
      </c>
      <c r="J11" t="inlineStr">
        <is>
          <t>AVGP Limited</t>
        </is>
      </c>
      <c r="L11" t="inlineStr">
        <is>
          <t>4,04%</t>
        </is>
      </c>
    </row>
    <row r="12">
      <c r="A12" s="5" t="inlineStr">
        <is>
          <t>Typ / Genre</t>
        </is>
      </c>
      <c r="B12" t="inlineStr">
        <is>
          <t>Stammaktie</t>
        </is>
      </c>
      <c r="J12" t="inlineStr">
        <is>
          <t>Freefloat</t>
        </is>
      </c>
      <c r="L12" t="inlineStr">
        <is>
          <t>62,84%</t>
        </is>
      </c>
    </row>
    <row r="13">
      <c r="A13" s="5" t="inlineStr">
        <is>
          <t>Adresse / Address</t>
        </is>
      </c>
      <c r="B13" t="inlineStr">
        <is>
          <t>Norma Group SEEdisonstraße 4  D-63477 Maintal</t>
        </is>
      </c>
    </row>
    <row r="14">
      <c r="A14" s="5" t="inlineStr">
        <is>
          <t>Management</t>
        </is>
      </c>
      <c r="B14" t="inlineStr">
        <is>
          <t>Dr. Michael Schneider, Dr. Friedrich Klein</t>
        </is>
      </c>
    </row>
    <row r="15">
      <c r="A15" s="5" t="inlineStr">
        <is>
          <t>Aufsichtsrat / Board</t>
        </is>
      </c>
      <c r="B15" t="inlineStr">
        <is>
          <t>Lars Magnus Berg, Erika Schulte, Rita Forst, Günter Hauptmann, Knut J. Michelberger, Mark Wilhelms</t>
        </is>
      </c>
    </row>
    <row r="16">
      <c r="A16" s="5" t="inlineStr">
        <is>
          <t>Beschreibung</t>
        </is>
      </c>
      <c r="B16" t="inlineStr">
        <is>
          <t>Die Norma Group SE ist ein international tätiges Technologieunternehmen, das qualitativ hochwertige Verbindungslösungen produziert und vertreibt. Zu den Kernprodukten zählen Befestigungsschellen, Verbindungselemente sowie Fluidsysteme (Clamp, Connect und Fluid). Dabei wird die gesamte Produktionskette vom Rohmaterial über die Halbteilefertigung bis hin zur Fertigung der Endprodukte abgedeckt. Zudem setzt die Gruppe neben den klassischen Maschinen und Anlagen auch im eigenen Haus entwickelte und gebaute Werkzeuge und Maschinen ein. Mit den angebotenen Produkten und Lösungen richtet sich das Unternehmen an Kunden aus verschiedenen Branchen. Dazu gehören unter anderem die Bereiche landwirtschaftliche Maschinen, Luftfahrt, Nutzfahrzeuge, Baumaschinen, Motoren, Infrastruktur/Bauindustrie/Wassermanagement, Personenkraftwagen, Schienenfahrzeuge, Haushaltsgeräte, Großhandel sowie technischer Vertrieb. Das Angebot der Gruppe reicht dabei von bestimmten Industrieanwendungen für Emissionskontrolle, Kühlsysteme, Induktion und Infrastruktur bis hin zu Vertriebsdienstleistungen. Die modernen Verbindungslösungen der Norma Group ermöglichen es, wertvolle Energiequellen in diesen Bereichen sauberer und effizienter zu nutzen. Dabei spielt die Technologie des Unternehmens eine wichtige Rolle bei der Sicherung der Langzeit- und Kosteneffizienz von erneuerbaren Energieplattformen. Copyright 2014 FINANCE BASE AG</t>
        </is>
      </c>
    </row>
    <row r="17">
      <c r="A17" s="5" t="inlineStr">
        <is>
          <t>Profile</t>
        </is>
      </c>
      <c r="B17" t="inlineStr">
        <is>
          <t>The Norma Group SE is a global technology company that produces high-quality connectivity solutions and markets. Its core products include mounting brackets, fasteners and fluid systems (clamp, connect and fluid). The entire production chain from raw materials to the semi-parts manufacturing to the production of final products is covered. In addition, the Group alongside the classic machinery and equipment also uses in-house developed and built tools and machinery. With the products and solutions, the company is aimed at customers from different industries. These include the areas of agricultural machinery, aviation, commercial vehicles, construction equipment, engines, infrastructure / construction / water management, passenger cars, rail cars, home appliances, wholesale and technical sales. The Group's services range from specific industrial applications for emission control, cooling systems, induction and infrastructure to distribution services. The modern connectivity solutions of Norma Group allow valuable energy sources in these areas clean and efficient to use. The company's technology plays an important role in securing the long-term and cost-effectiveness of renewable energy platforms.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n">
        <v>1100</v>
      </c>
      <c r="D20" t="n">
        <v>1084</v>
      </c>
      <c r="E20" t="n">
        <v>1017</v>
      </c>
      <c r="F20" t="n">
        <v>894.9</v>
      </c>
      <c r="G20" t="n">
        <v>889.6</v>
      </c>
      <c r="H20" t="n">
        <v>694.7</v>
      </c>
      <c r="I20" t="n">
        <v>635.5</v>
      </c>
      <c r="J20" t="n">
        <v>604.6</v>
      </c>
      <c r="K20" t="n">
        <v>581.4</v>
      </c>
      <c r="L20" t="n">
        <v>490.4</v>
      </c>
      <c r="M20" t="n">
        <v>329.8</v>
      </c>
    </row>
    <row r="21">
      <c r="A21" s="5" t="inlineStr">
        <is>
          <t>Bruttoergebnis vom Umsatz</t>
        </is>
      </c>
      <c r="B21" s="5" t="inlineStr">
        <is>
          <t>Gross Profit</t>
        </is>
      </c>
      <c r="C21" t="n">
        <v>630.4</v>
      </c>
      <c r="D21" t="n">
        <v>626.2</v>
      </c>
      <c r="E21" t="n">
        <v>600.2</v>
      </c>
      <c r="F21" t="n">
        <v>544.9</v>
      </c>
      <c r="G21" t="n">
        <v>530.6</v>
      </c>
      <c r="H21" t="n">
        <v>403.4</v>
      </c>
      <c r="I21" t="n">
        <v>371.4</v>
      </c>
      <c r="J21" t="n">
        <v>344.4</v>
      </c>
      <c r="K21" t="n">
        <v>322.6</v>
      </c>
      <c r="L21" t="n">
        <v>274.7</v>
      </c>
      <c r="M21" t="n">
        <v>182.4</v>
      </c>
    </row>
    <row r="22">
      <c r="A22" s="5" t="inlineStr">
        <is>
          <t>Operatives Ergebnis (EBIT)</t>
        </is>
      </c>
      <c r="B22" s="5" t="inlineStr">
        <is>
          <t>EBIT Earning Before Interest &amp; Tax</t>
        </is>
      </c>
      <c r="C22" t="n">
        <v>96.7</v>
      </c>
      <c r="D22" t="n">
        <v>133.5</v>
      </c>
      <c r="E22" t="n">
        <v>137.8</v>
      </c>
      <c r="F22" t="n">
        <v>120</v>
      </c>
      <c r="G22" t="n">
        <v>124.8</v>
      </c>
      <c r="H22" t="n">
        <v>97.8</v>
      </c>
      <c r="I22" t="n">
        <v>99.5</v>
      </c>
      <c r="J22" t="n">
        <v>94.40000000000001</v>
      </c>
      <c r="K22" t="n">
        <v>76.59999999999999</v>
      </c>
      <c r="L22" t="n">
        <v>56.3</v>
      </c>
      <c r="M22" t="n">
        <v>0.6</v>
      </c>
    </row>
    <row r="23">
      <c r="A23" s="5" t="inlineStr">
        <is>
          <t>Finanzergebnis</t>
        </is>
      </c>
      <c r="B23" s="5" t="inlineStr">
        <is>
          <t>Financial Result</t>
        </is>
      </c>
      <c r="C23" t="n">
        <v>-15.5</v>
      </c>
      <c r="D23" t="n">
        <v>-11.6</v>
      </c>
      <c r="E23" t="n">
        <v>-16.1</v>
      </c>
      <c r="F23" t="n">
        <v>-14.6</v>
      </c>
      <c r="G23" t="n">
        <v>-17.2</v>
      </c>
      <c r="H23" t="n">
        <v>-14.4</v>
      </c>
      <c r="I23" t="n">
        <v>-15.6</v>
      </c>
      <c r="J23" t="n">
        <v>-13.3</v>
      </c>
      <c r="K23" t="n">
        <v>-29.6</v>
      </c>
      <c r="L23" t="n">
        <v>-14.9</v>
      </c>
      <c r="M23" t="n">
        <v>-21.4</v>
      </c>
    </row>
    <row r="24">
      <c r="A24" s="5" t="inlineStr">
        <is>
          <t>Ergebnis vor Steuer (EBT)</t>
        </is>
      </c>
      <c r="B24" s="5" t="inlineStr">
        <is>
          <t>EBT Earning Before Tax</t>
        </is>
      </c>
      <c r="C24" t="n">
        <v>81.2</v>
      </c>
      <c r="D24" t="n">
        <v>121.9</v>
      </c>
      <c r="E24" t="n">
        <v>121.7</v>
      </c>
      <c r="F24" t="n">
        <v>105.4</v>
      </c>
      <c r="G24" t="n">
        <v>107.6</v>
      </c>
      <c r="H24" t="n">
        <v>83.40000000000001</v>
      </c>
      <c r="I24" t="n">
        <v>83.90000000000001</v>
      </c>
      <c r="J24" t="n">
        <v>81.09999999999999</v>
      </c>
      <c r="K24" t="n">
        <v>47</v>
      </c>
      <c r="L24" t="n">
        <v>41.4</v>
      </c>
      <c r="M24" t="n">
        <v>-20.8</v>
      </c>
    </row>
    <row r="25">
      <c r="A25" s="5" t="inlineStr">
        <is>
          <t>Steuern auf Einkommen und Ertrag</t>
        </is>
      </c>
      <c r="B25" s="5" t="inlineStr">
        <is>
          <t>Taxes on income and earnings</t>
        </is>
      </c>
      <c r="C25" t="n">
        <v>22.7</v>
      </c>
      <c r="D25" t="n">
        <v>30.1</v>
      </c>
      <c r="E25" t="n">
        <v>1.9</v>
      </c>
      <c r="F25" t="n">
        <v>29.5</v>
      </c>
      <c r="G25" t="n">
        <v>33.7</v>
      </c>
      <c r="H25" t="n">
        <v>28.5</v>
      </c>
      <c r="I25" t="n">
        <v>28.3</v>
      </c>
      <c r="J25" t="n">
        <v>24.6</v>
      </c>
      <c r="K25" t="n">
        <v>11.3</v>
      </c>
      <c r="L25" t="n">
        <v>11.2</v>
      </c>
      <c r="M25" t="n">
        <v>-2.7</v>
      </c>
    </row>
    <row r="26">
      <c r="A26" s="5" t="inlineStr">
        <is>
          <t>Ergebnis nach Steuer</t>
        </is>
      </c>
      <c r="B26" s="5" t="inlineStr">
        <is>
          <t>Earnings after tax</t>
        </is>
      </c>
      <c r="C26" t="n">
        <v>58.4</v>
      </c>
      <c r="D26" t="n">
        <v>91.8</v>
      </c>
      <c r="E26" t="n">
        <v>119.8</v>
      </c>
      <c r="F26" t="n">
        <v>75.90000000000001</v>
      </c>
      <c r="G26" t="n">
        <v>73.8</v>
      </c>
      <c r="H26" t="n">
        <v>54.9</v>
      </c>
      <c r="I26" t="n">
        <v>55.6</v>
      </c>
      <c r="J26" t="n">
        <v>56.6</v>
      </c>
      <c r="K26" t="n">
        <v>35.7</v>
      </c>
      <c r="L26" t="n">
        <v>30.3</v>
      </c>
      <c r="M26" t="n">
        <v>-18</v>
      </c>
    </row>
    <row r="27">
      <c r="A27" s="5" t="inlineStr">
        <is>
          <t>Minderheitenanteil</t>
        </is>
      </c>
      <c r="B27" s="5" t="inlineStr">
        <is>
          <t>Minority Share</t>
        </is>
      </c>
      <c r="C27" t="n">
        <v>-0.03</v>
      </c>
      <c r="D27" t="n">
        <v>0.09</v>
      </c>
      <c r="E27" t="inlineStr">
        <is>
          <t>-</t>
        </is>
      </c>
      <c r="F27" t="inlineStr">
        <is>
          <t>-</t>
        </is>
      </c>
      <c r="G27" t="inlineStr">
        <is>
          <t>-</t>
        </is>
      </c>
      <c r="H27" t="inlineStr">
        <is>
          <t>-</t>
        </is>
      </c>
      <c r="I27" t="inlineStr">
        <is>
          <t>-</t>
        </is>
      </c>
      <c r="J27" t="inlineStr">
        <is>
          <t>-</t>
        </is>
      </c>
      <c r="K27" t="inlineStr">
        <is>
          <t>-</t>
        </is>
      </c>
      <c r="L27" t="n">
        <v>-0.2</v>
      </c>
      <c r="M27" t="n">
        <v>-0.2</v>
      </c>
    </row>
    <row r="28">
      <c r="A28" s="5" t="inlineStr">
        <is>
          <t>Jahresüberschuss/-fehlbetrag</t>
        </is>
      </c>
      <c r="B28" s="5" t="inlineStr">
        <is>
          <t>Net Profit</t>
        </is>
      </c>
      <c r="C28" t="n">
        <v>58.4</v>
      </c>
      <c r="D28" t="n">
        <v>91.90000000000001</v>
      </c>
      <c r="E28" t="n">
        <v>119.8</v>
      </c>
      <c r="F28" t="n">
        <v>75.90000000000001</v>
      </c>
      <c r="G28" t="n">
        <v>73.8</v>
      </c>
      <c r="H28" t="n">
        <v>54.9</v>
      </c>
      <c r="I28" t="n">
        <v>55.6</v>
      </c>
      <c r="J28" t="n">
        <v>56.6</v>
      </c>
      <c r="K28" t="n">
        <v>35.7</v>
      </c>
      <c r="L28" t="n">
        <v>30.2</v>
      </c>
      <c r="M28" t="n">
        <v>-18.2</v>
      </c>
    </row>
    <row r="29">
      <c r="A29" s="5" t="inlineStr">
        <is>
          <t>Summe Umlaufvermögen</t>
        </is>
      </c>
      <c r="B29" s="5" t="inlineStr">
        <is>
          <t>Current Assets</t>
        </is>
      </c>
      <c r="C29" t="n">
        <v>551.5</v>
      </c>
      <c r="D29" t="n">
        <v>543.4</v>
      </c>
      <c r="E29" t="n">
        <v>486.6</v>
      </c>
      <c r="F29" t="n">
        <v>462.7</v>
      </c>
      <c r="G29" t="n">
        <v>374.3</v>
      </c>
      <c r="H29" t="n">
        <v>324.1</v>
      </c>
      <c r="I29" t="n">
        <v>373.1</v>
      </c>
      <c r="J29" t="n">
        <v>246.7</v>
      </c>
      <c r="K29" t="n">
        <v>238.4</v>
      </c>
      <c r="L29" t="n">
        <v>179.5</v>
      </c>
      <c r="M29" t="n">
        <v>123.2</v>
      </c>
    </row>
    <row r="30">
      <c r="A30" s="5" t="inlineStr">
        <is>
          <t>Summe Anlagevermögen</t>
        </is>
      </c>
      <c r="B30" s="5" t="inlineStr">
        <is>
          <t>Fixed Assets</t>
        </is>
      </c>
      <c r="C30" t="n">
        <v>962.8</v>
      </c>
      <c r="D30" t="n">
        <v>928.3</v>
      </c>
      <c r="E30" t="n">
        <v>825.4</v>
      </c>
      <c r="F30" t="n">
        <v>875</v>
      </c>
      <c r="G30" t="n">
        <v>793.6</v>
      </c>
      <c r="H30" t="n">
        <v>754.3</v>
      </c>
      <c r="I30" t="n">
        <v>450.6</v>
      </c>
      <c r="J30" t="n">
        <v>445.4</v>
      </c>
      <c r="K30" t="n">
        <v>410.2</v>
      </c>
      <c r="L30" t="n">
        <v>399.3</v>
      </c>
      <c r="M30" t="n">
        <v>346.5</v>
      </c>
    </row>
    <row r="31">
      <c r="A31" s="5" t="inlineStr">
        <is>
          <t>Summe Aktiva</t>
        </is>
      </c>
      <c r="B31" s="5" t="inlineStr">
        <is>
          <t>Total Assets</t>
        </is>
      </c>
      <c r="C31" t="n">
        <v>1514</v>
      </c>
      <c r="D31" t="n">
        <v>1472</v>
      </c>
      <c r="E31" t="n">
        <v>1312</v>
      </c>
      <c r="F31" t="n">
        <v>1338</v>
      </c>
      <c r="G31" t="n">
        <v>1168</v>
      </c>
      <c r="H31" t="n">
        <v>1078</v>
      </c>
      <c r="I31" t="n">
        <v>823.7</v>
      </c>
      <c r="J31" t="n">
        <v>692.1</v>
      </c>
      <c r="K31" t="n">
        <v>648.6</v>
      </c>
      <c r="L31" t="n">
        <v>578.8</v>
      </c>
      <c r="M31" t="n">
        <v>469.7</v>
      </c>
    </row>
    <row r="32">
      <c r="A32" s="5" t="inlineStr">
        <is>
          <t>Summe kurzfristiges Fremdkapital</t>
        </is>
      </c>
      <c r="B32" s="5" t="inlineStr">
        <is>
          <t>Short-Term Debt</t>
        </is>
      </c>
      <c r="C32" t="n">
        <v>264.6</v>
      </c>
      <c r="D32" t="n">
        <v>317.1</v>
      </c>
      <c r="E32" t="n">
        <v>233.8</v>
      </c>
      <c r="F32" t="n">
        <v>213.8</v>
      </c>
      <c r="G32" t="n">
        <v>162.6</v>
      </c>
      <c r="H32" t="n">
        <v>155.3</v>
      </c>
      <c r="I32" t="n">
        <v>242.4</v>
      </c>
      <c r="J32" t="n">
        <v>135.1</v>
      </c>
      <c r="K32" t="n">
        <v>108.5</v>
      </c>
      <c r="L32" t="n">
        <v>135.8</v>
      </c>
      <c r="M32" t="n">
        <v>66.8</v>
      </c>
    </row>
    <row r="33">
      <c r="A33" s="5" t="inlineStr">
        <is>
          <t>Summe langfristiges Fremdkapital</t>
        </is>
      </c>
      <c r="B33" s="5" t="inlineStr">
        <is>
          <t>Long-Term Debt</t>
        </is>
      </c>
      <c r="C33" t="n">
        <v>620.3</v>
      </c>
      <c r="D33" t="n">
        <v>552.1</v>
      </c>
      <c r="E33" t="n">
        <v>544</v>
      </c>
      <c r="F33" t="n">
        <v>640.3</v>
      </c>
      <c r="G33" t="n">
        <v>575.4</v>
      </c>
      <c r="H33" t="n">
        <v>555.1</v>
      </c>
      <c r="I33" t="n">
        <v>261.4</v>
      </c>
      <c r="J33" t="n">
        <v>268.7</v>
      </c>
      <c r="K33" t="n">
        <v>284</v>
      </c>
      <c r="L33" t="n">
        <v>364.6</v>
      </c>
      <c r="M33" t="n">
        <v>363.7</v>
      </c>
    </row>
    <row r="34">
      <c r="A34" s="5" t="inlineStr">
        <is>
          <t>Summe Fremdkapital</t>
        </is>
      </c>
      <c r="B34" s="5" t="inlineStr">
        <is>
          <t>Total Liabilities</t>
        </is>
      </c>
      <c r="C34" t="n">
        <v>884.9</v>
      </c>
      <c r="D34" t="n">
        <v>869.2</v>
      </c>
      <c r="E34" t="n">
        <v>777.7</v>
      </c>
      <c r="F34" t="n">
        <v>854.1</v>
      </c>
      <c r="G34" t="n">
        <v>738.1</v>
      </c>
      <c r="H34" t="n">
        <v>710.4</v>
      </c>
      <c r="I34" t="n">
        <v>503.8</v>
      </c>
      <c r="J34" t="n">
        <v>403.8</v>
      </c>
      <c r="K34" t="n">
        <v>392.6</v>
      </c>
      <c r="L34" t="n">
        <v>500.4</v>
      </c>
      <c r="M34" t="n">
        <v>430.6</v>
      </c>
    </row>
    <row r="35">
      <c r="A35" s="5" t="inlineStr">
        <is>
          <t>Minderheitenanteil</t>
        </is>
      </c>
      <c r="B35" s="5" t="inlineStr">
        <is>
          <t>Minority Share</t>
        </is>
      </c>
      <c r="C35" t="n">
        <v>1.6</v>
      </c>
      <c r="D35" t="n">
        <v>1.7</v>
      </c>
      <c r="E35" t="n">
        <v>2.4</v>
      </c>
      <c r="F35" t="n">
        <v>0.8</v>
      </c>
      <c r="G35" t="n">
        <v>0.9</v>
      </c>
      <c r="H35" t="n">
        <v>1</v>
      </c>
      <c r="I35" t="n">
        <v>1</v>
      </c>
      <c r="J35" t="n">
        <v>1</v>
      </c>
      <c r="K35" t="n">
        <v>0.4</v>
      </c>
      <c r="L35" t="n">
        <v>3.2</v>
      </c>
      <c r="M35" t="n">
        <v>3.1</v>
      </c>
    </row>
    <row r="36">
      <c r="A36" s="5" t="inlineStr">
        <is>
          <t>Summe Eigenkapital</t>
        </is>
      </c>
      <c r="B36" s="5" t="inlineStr">
        <is>
          <t>Equity</t>
        </is>
      </c>
      <c r="C36" t="n">
        <v>627.9</v>
      </c>
      <c r="D36" t="n">
        <v>600.7</v>
      </c>
      <c r="E36" t="n">
        <v>531.9</v>
      </c>
      <c r="F36" t="n">
        <v>482.8</v>
      </c>
      <c r="G36" t="n">
        <v>428.9</v>
      </c>
      <c r="H36" t="n">
        <v>367</v>
      </c>
      <c r="I36" t="n">
        <v>318.9</v>
      </c>
      <c r="J36" t="n">
        <v>287.3</v>
      </c>
      <c r="K36" t="n">
        <v>255.6</v>
      </c>
      <c r="L36" t="n">
        <v>75.2</v>
      </c>
      <c r="M36" t="n">
        <v>36</v>
      </c>
    </row>
    <row r="37">
      <c r="A37" s="5" t="inlineStr">
        <is>
          <t>Summe Passiva</t>
        </is>
      </c>
      <c r="B37" s="5" t="inlineStr">
        <is>
          <t>Liabilities &amp; Shareholder Equity</t>
        </is>
      </c>
      <c r="C37" t="n">
        <v>1514</v>
      </c>
      <c r="D37" t="n">
        <v>1472</v>
      </c>
      <c r="E37" t="n">
        <v>1312</v>
      </c>
      <c r="F37" t="n">
        <v>1338</v>
      </c>
      <c r="G37" t="n">
        <v>1168</v>
      </c>
      <c r="H37" t="n">
        <v>1078</v>
      </c>
      <c r="I37" t="n">
        <v>823.7</v>
      </c>
      <c r="J37" t="n">
        <v>692.1</v>
      </c>
      <c r="K37" t="n">
        <v>648.6</v>
      </c>
      <c r="L37" t="n">
        <v>578.8</v>
      </c>
      <c r="M37" t="n">
        <v>469.7</v>
      </c>
    </row>
    <row r="38">
      <c r="A38" s="5" t="inlineStr">
        <is>
          <t>Mio.Aktien im Umlauf</t>
        </is>
      </c>
      <c r="B38" s="5" t="inlineStr">
        <is>
          <t>Million shares outstanding</t>
        </is>
      </c>
      <c r="C38" t="n">
        <v>31.86</v>
      </c>
      <c r="D38" t="n">
        <v>31.86</v>
      </c>
      <c r="E38" t="n">
        <v>31.86</v>
      </c>
      <c r="F38" t="n">
        <v>31.86</v>
      </c>
      <c r="G38" t="n">
        <v>31.86</v>
      </c>
      <c r="H38" t="n">
        <v>31.86</v>
      </c>
      <c r="I38" t="n">
        <v>31.86</v>
      </c>
      <c r="J38" t="n">
        <v>31.86</v>
      </c>
      <c r="K38" t="n">
        <v>31.86</v>
      </c>
      <c r="L38" t="inlineStr">
        <is>
          <t>-</t>
        </is>
      </c>
      <c r="M38" t="inlineStr">
        <is>
          <t>-</t>
        </is>
      </c>
    </row>
    <row r="39">
      <c r="A39" s="5" t="inlineStr">
        <is>
          <t>Gezeichnetes Kapital (in Mio.)</t>
        </is>
      </c>
      <c r="B39" s="5" t="inlineStr">
        <is>
          <t>Subscribed Capital in M</t>
        </is>
      </c>
      <c r="C39" t="n">
        <v>31.86</v>
      </c>
      <c r="D39" t="n">
        <v>31.86</v>
      </c>
      <c r="E39" t="n">
        <v>31.86</v>
      </c>
      <c r="F39" t="n">
        <v>31.86</v>
      </c>
      <c r="G39" t="n">
        <v>31.86</v>
      </c>
      <c r="H39" t="n">
        <v>31.86</v>
      </c>
      <c r="I39" t="n">
        <v>31.86</v>
      </c>
      <c r="J39" t="n">
        <v>31.86</v>
      </c>
      <c r="K39" t="n">
        <v>31.86</v>
      </c>
      <c r="L39" t="inlineStr">
        <is>
          <t>-</t>
        </is>
      </c>
      <c r="M39" t="inlineStr">
        <is>
          <t>-</t>
        </is>
      </c>
    </row>
    <row r="40">
      <c r="A40" s="5" t="inlineStr">
        <is>
          <t>Ergebnis je Aktie (brutto)</t>
        </is>
      </c>
      <c r="B40" s="5" t="inlineStr">
        <is>
          <t>Earnings per share</t>
        </is>
      </c>
      <c r="C40" t="n">
        <v>2.55</v>
      </c>
      <c r="D40" t="n">
        <v>3.83</v>
      </c>
      <c r="E40" t="n">
        <v>3.82</v>
      </c>
      <c r="F40" t="n">
        <v>3.31</v>
      </c>
      <c r="G40" t="n">
        <v>3.38</v>
      </c>
      <c r="H40" t="n">
        <v>2.62</v>
      </c>
      <c r="I40" t="n">
        <v>2.63</v>
      </c>
      <c r="J40" t="n">
        <v>2.55</v>
      </c>
      <c r="K40" t="n">
        <v>1.48</v>
      </c>
      <c r="L40" t="inlineStr">
        <is>
          <t>-</t>
        </is>
      </c>
      <c r="M40" t="inlineStr">
        <is>
          <t>-</t>
        </is>
      </c>
    </row>
    <row r="41">
      <c r="A41" s="5" t="inlineStr">
        <is>
          <t>Ergebnis je Aktie (unverwässert)</t>
        </is>
      </c>
      <c r="B41" s="5" t="inlineStr">
        <is>
          <t>Basic Earnings per share</t>
        </is>
      </c>
      <c r="C41" t="n">
        <v>1.83</v>
      </c>
      <c r="D41" t="n">
        <v>2.88</v>
      </c>
      <c r="E41" t="n">
        <v>3.76</v>
      </c>
      <c r="F41" t="n">
        <v>2.38</v>
      </c>
      <c r="G41" t="n">
        <v>2.31</v>
      </c>
      <c r="H41" t="n">
        <v>1.72</v>
      </c>
      <c r="I41" t="n">
        <v>1.74</v>
      </c>
      <c r="J41" t="n">
        <v>1.78</v>
      </c>
      <c r="K41" t="n">
        <v>1.19</v>
      </c>
      <c r="L41" t="n">
        <v>1.21</v>
      </c>
      <c r="M41" t="inlineStr">
        <is>
          <t>-</t>
        </is>
      </c>
    </row>
    <row r="42">
      <c r="A42" s="5" t="inlineStr">
        <is>
          <t>Ergebnis je Aktie (verwässert)</t>
        </is>
      </c>
      <c r="B42" s="5" t="inlineStr">
        <is>
          <t>Diluted Earnings per share</t>
        </is>
      </c>
      <c r="C42" t="n">
        <v>1.83</v>
      </c>
      <c r="D42" t="n">
        <v>2.88</v>
      </c>
      <c r="E42" t="n">
        <v>3.76</v>
      </c>
      <c r="F42" t="n">
        <v>2.38</v>
      </c>
      <c r="G42" t="n">
        <v>2.31</v>
      </c>
      <c r="H42" t="n">
        <v>1.7</v>
      </c>
      <c r="I42" t="n">
        <v>1.74</v>
      </c>
      <c r="J42" t="n">
        <v>1.78</v>
      </c>
      <c r="K42" t="n">
        <v>1.19</v>
      </c>
      <c r="L42" t="n">
        <v>1.21</v>
      </c>
      <c r="M42" t="inlineStr">
        <is>
          <t>-</t>
        </is>
      </c>
    </row>
    <row r="43">
      <c r="A43" s="5" t="inlineStr">
        <is>
          <t>Dividende je Aktie</t>
        </is>
      </c>
      <c r="B43" s="5" t="inlineStr">
        <is>
          <t>Dividend per share</t>
        </is>
      </c>
      <c r="C43" t="inlineStr">
        <is>
          <t>-</t>
        </is>
      </c>
      <c r="D43" t="n">
        <v>1.1</v>
      </c>
      <c r="E43" t="n">
        <v>1.05</v>
      </c>
      <c r="F43" t="n">
        <v>0.95</v>
      </c>
      <c r="G43" t="n">
        <v>0.9</v>
      </c>
      <c r="H43" t="n">
        <v>0.75</v>
      </c>
      <c r="I43" t="n">
        <v>0.7</v>
      </c>
      <c r="J43" t="n">
        <v>0.65</v>
      </c>
      <c r="K43" t="n">
        <v>0.6</v>
      </c>
      <c r="L43" t="inlineStr">
        <is>
          <t>-</t>
        </is>
      </c>
      <c r="M43" t="inlineStr">
        <is>
          <t>-</t>
        </is>
      </c>
    </row>
    <row r="44">
      <c r="A44" s="5" t="inlineStr">
        <is>
          <t>Dividendenausschüttung in Mio</t>
        </is>
      </c>
      <c r="B44" s="5" t="inlineStr">
        <is>
          <t>Dividend Payment in M</t>
        </is>
      </c>
      <c r="C44" t="inlineStr">
        <is>
          <t>-</t>
        </is>
      </c>
      <c r="D44" t="n">
        <v>35.05</v>
      </c>
      <c r="E44" t="n">
        <v>33.46</v>
      </c>
      <c r="F44" t="n">
        <v>30.27</v>
      </c>
      <c r="G44" t="n">
        <v>28.68</v>
      </c>
      <c r="H44" t="n">
        <v>23.9</v>
      </c>
      <c r="I44" t="n">
        <v>22.3</v>
      </c>
      <c r="J44" t="n">
        <v>20.71</v>
      </c>
      <c r="K44" t="n">
        <v>19.13</v>
      </c>
      <c r="L44" t="inlineStr">
        <is>
          <t>-</t>
        </is>
      </c>
      <c r="M44" t="inlineStr">
        <is>
          <t>-</t>
        </is>
      </c>
    </row>
    <row r="45">
      <c r="A45" s="5" t="inlineStr">
        <is>
          <t>Umsatz je Aktie</t>
        </is>
      </c>
      <c r="B45" s="5" t="inlineStr">
        <is>
          <t>Revenue per share</t>
        </is>
      </c>
      <c r="C45" t="n">
        <v>34.53</v>
      </c>
      <c r="D45" t="n">
        <v>34.02</v>
      </c>
      <c r="E45" t="n">
        <v>31.92</v>
      </c>
      <c r="F45" t="n">
        <v>28.09</v>
      </c>
      <c r="G45" t="n">
        <v>27.92</v>
      </c>
      <c r="H45" t="n">
        <v>21.8</v>
      </c>
      <c r="I45" t="n">
        <v>19.95</v>
      </c>
      <c r="J45" t="n">
        <v>18.98</v>
      </c>
      <c r="K45" t="n">
        <v>18.25</v>
      </c>
      <c r="L45" t="inlineStr">
        <is>
          <t>-</t>
        </is>
      </c>
      <c r="M45" t="inlineStr">
        <is>
          <t>-</t>
        </is>
      </c>
    </row>
    <row r="46">
      <c r="A46" s="5" t="inlineStr">
        <is>
          <t>Buchwert je Aktie</t>
        </is>
      </c>
      <c r="B46" s="5" t="inlineStr">
        <is>
          <t>Book value per share</t>
        </is>
      </c>
      <c r="C46" t="n">
        <v>19.71</v>
      </c>
      <c r="D46" t="n">
        <v>18.85</v>
      </c>
      <c r="E46" t="n">
        <v>16.69</v>
      </c>
      <c r="F46" t="n">
        <v>15.15</v>
      </c>
      <c r="G46" t="n">
        <v>13.46</v>
      </c>
      <c r="H46" t="n">
        <v>11.52</v>
      </c>
      <c r="I46" t="n">
        <v>10.01</v>
      </c>
      <c r="J46" t="n">
        <v>9.02</v>
      </c>
      <c r="K46" t="n">
        <v>8.02</v>
      </c>
      <c r="L46" t="inlineStr">
        <is>
          <t>-</t>
        </is>
      </c>
      <c r="M46" t="inlineStr">
        <is>
          <t>-</t>
        </is>
      </c>
    </row>
    <row r="47">
      <c r="A47" s="5" t="inlineStr">
        <is>
          <t>Cashflow je Aktie</t>
        </is>
      </c>
      <c r="B47" s="5" t="inlineStr">
        <is>
          <t>Cashflow per share</t>
        </is>
      </c>
      <c r="C47" t="n">
        <v>4.3</v>
      </c>
      <c r="D47" t="n">
        <v>4.11</v>
      </c>
      <c r="E47" t="n">
        <v>4.58</v>
      </c>
      <c r="F47" t="n">
        <v>4.68</v>
      </c>
      <c r="G47" t="n">
        <v>4.02</v>
      </c>
      <c r="H47" t="n">
        <v>3.03</v>
      </c>
      <c r="I47" t="n">
        <v>3.62</v>
      </c>
      <c r="J47" t="n">
        <v>3.02</v>
      </c>
      <c r="K47" t="n">
        <v>2.25</v>
      </c>
      <c r="L47" t="inlineStr">
        <is>
          <t>-</t>
        </is>
      </c>
      <c r="M47" t="inlineStr">
        <is>
          <t>-</t>
        </is>
      </c>
    </row>
    <row r="48">
      <c r="A48" s="5" t="inlineStr">
        <is>
          <t>Bilanzsumme je Aktie</t>
        </is>
      </c>
      <c r="B48" s="5" t="inlineStr">
        <is>
          <t>Total assets per share</t>
        </is>
      </c>
      <c r="C48" t="n">
        <v>47.53</v>
      </c>
      <c r="D48" t="n">
        <v>46.19</v>
      </c>
      <c r="E48" t="n">
        <v>41.18</v>
      </c>
      <c r="F48" t="n">
        <v>41.98</v>
      </c>
      <c r="G48" t="n">
        <v>36.65</v>
      </c>
      <c r="H48" t="n">
        <v>33.85</v>
      </c>
      <c r="I48" t="n">
        <v>25.85</v>
      </c>
      <c r="J48" t="n">
        <v>21.72</v>
      </c>
      <c r="K48" t="n">
        <v>20.36</v>
      </c>
      <c r="L48" t="inlineStr">
        <is>
          <t>-</t>
        </is>
      </c>
      <c r="M48" t="inlineStr">
        <is>
          <t>-</t>
        </is>
      </c>
    </row>
    <row r="49">
      <c r="A49" s="5" t="inlineStr">
        <is>
          <t>Personal am Ende des Jahres</t>
        </is>
      </c>
      <c r="B49" s="5" t="inlineStr">
        <is>
          <t>Staff at the end of year</t>
        </is>
      </c>
      <c r="C49" t="n">
        <v>6798</v>
      </c>
      <c r="D49" t="n">
        <v>6614</v>
      </c>
      <c r="E49" t="n">
        <v>5791</v>
      </c>
      <c r="F49" t="n">
        <v>5266</v>
      </c>
      <c r="G49" t="n">
        <v>5006</v>
      </c>
      <c r="H49" t="n">
        <v>4747</v>
      </c>
      <c r="I49" t="n">
        <v>3945</v>
      </c>
      <c r="J49" t="n">
        <v>3577</v>
      </c>
      <c r="K49" t="n">
        <v>3330</v>
      </c>
      <c r="L49" t="n">
        <v>3505</v>
      </c>
      <c r="M49" t="n">
        <v>2849</v>
      </c>
    </row>
    <row r="50">
      <c r="A50" s="5" t="inlineStr">
        <is>
          <t>Personalaufwand in Mio. EUR</t>
        </is>
      </c>
      <c r="B50" s="5" t="inlineStr">
        <is>
          <t>Personnel expenses in M</t>
        </is>
      </c>
      <c r="C50" t="n">
        <v>302.4</v>
      </c>
      <c r="D50" t="n">
        <v>280.8</v>
      </c>
      <c r="E50" t="n">
        <v>269.6</v>
      </c>
      <c r="F50" t="n">
        <v>243.9</v>
      </c>
      <c r="G50" t="n">
        <v>234.1</v>
      </c>
      <c r="H50" t="n">
        <v>188.3</v>
      </c>
      <c r="I50" t="n">
        <v>169.7</v>
      </c>
      <c r="J50" t="n">
        <v>156.5</v>
      </c>
      <c r="K50" t="n">
        <v>143.7</v>
      </c>
      <c r="L50" t="n">
        <v>124.4</v>
      </c>
      <c r="M50" t="n">
        <v>111.3</v>
      </c>
    </row>
    <row r="51">
      <c r="A51" s="5" t="inlineStr">
        <is>
          <t>Aufwand je Mitarbeiter in EUR</t>
        </is>
      </c>
      <c r="B51" s="5" t="inlineStr">
        <is>
          <t>Effort per employee</t>
        </is>
      </c>
      <c r="C51" t="n">
        <v>44484</v>
      </c>
      <c r="D51" t="n">
        <v>42455</v>
      </c>
      <c r="E51" t="n">
        <v>46555</v>
      </c>
      <c r="F51" t="n">
        <v>46316</v>
      </c>
      <c r="G51" t="n">
        <v>46764</v>
      </c>
      <c r="H51" t="n">
        <v>39667</v>
      </c>
      <c r="I51" t="n">
        <v>43016</v>
      </c>
      <c r="J51" t="n">
        <v>43752</v>
      </c>
      <c r="K51" t="n">
        <v>43153</v>
      </c>
      <c r="L51" t="n">
        <v>35492</v>
      </c>
      <c r="M51" t="n">
        <v>39066</v>
      </c>
    </row>
    <row r="52">
      <c r="A52" s="5" t="inlineStr">
        <is>
          <t>Umsatz je Mitarbeiter in EUR</t>
        </is>
      </c>
      <c r="B52" s="5" t="inlineStr">
        <is>
          <t>Turnover per employee</t>
        </is>
      </c>
      <c r="C52" t="n">
        <v>161826</v>
      </c>
      <c r="D52" t="n">
        <v>163916</v>
      </c>
      <c r="E52" t="n">
        <v>175632</v>
      </c>
      <c r="F52" t="n">
        <v>169937</v>
      </c>
      <c r="G52" t="n">
        <v>177709</v>
      </c>
      <c r="H52" t="n">
        <v>146354</v>
      </c>
      <c r="I52" t="n">
        <v>161101</v>
      </c>
      <c r="J52" t="n">
        <v>169028</v>
      </c>
      <c r="K52" t="n">
        <v>174581</v>
      </c>
      <c r="L52" t="n">
        <v>139916</v>
      </c>
      <c r="M52" t="n">
        <v>115758</v>
      </c>
    </row>
    <row r="53">
      <c r="A53" s="5" t="inlineStr">
        <is>
          <t>Bruttoergebnis je Mitarbeiter in EUR</t>
        </is>
      </c>
      <c r="B53" s="5" t="inlineStr">
        <is>
          <t>Gross Profit per employee</t>
        </is>
      </c>
      <c r="C53" t="n">
        <v>92733</v>
      </c>
      <c r="D53" t="n">
        <v>94678</v>
      </c>
      <c r="E53" t="n">
        <v>103644</v>
      </c>
      <c r="F53" t="n">
        <v>103475</v>
      </c>
      <c r="G53" t="n">
        <v>105993</v>
      </c>
      <c r="H53" t="n">
        <v>84980</v>
      </c>
      <c r="I53" t="n">
        <v>94144</v>
      </c>
      <c r="J53" t="n">
        <v>96282</v>
      </c>
      <c r="K53" t="n">
        <v>96877</v>
      </c>
      <c r="L53" t="n">
        <v>78374</v>
      </c>
      <c r="M53" t="n">
        <v>64022</v>
      </c>
    </row>
    <row r="54">
      <c r="A54" s="5" t="inlineStr">
        <is>
          <t>Gewinn je Mitarbeiter in EUR</t>
        </is>
      </c>
      <c r="B54" s="5" t="inlineStr">
        <is>
          <t>Earnings per employee</t>
        </is>
      </c>
      <c r="C54" t="n">
        <v>8591</v>
      </c>
      <c r="D54" t="n">
        <v>13895</v>
      </c>
      <c r="E54" t="n">
        <v>20687</v>
      </c>
      <c r="F54" t="n">
        <v>14413</v>
      </c>
      <c r="G54" t="n">
        <v>14742</v>
      </c>
      <c r="H54" t="n">
        <v>11565</v>
      </c>
      <c r="I54" t="n">
        <v>14094</v>
      </c>
      <c r="J54" t="n">
        <v>15823</v>
      </c>
      <c r="K54" t="n">
        <v>10721</v>
      </c>
      <c r="L54" t="n">
        <v>8616</v>
      </c>
      <c r="M54" t="n">
        <v>-6388</v>
      </c>
    </row>
    <row r="55">
      <c r="A55" s="5" t="inlineStr">
        <is>
          <t>KGV (Kurs/Gewinn)</t>
        </is>
      </c>
      <c r="B55" s="5" t="inlineStr">
        <is>
          <t>PE (price/earnings)</t>
        </is>
      </c>
      <c r="C55" t="n">
        <v>20.8</v>
      </c>
      <c r="D55" t="n">
        <v>15</v>
      </c>
      <c r="E55" t="n">
        <v>14.9</v>
      </c>
      <c r="F55" t="n">
        <v>17</v>
      </c>
      <c r="G55" t="n">
        <v>22.1</v>
      </c>
      <c r="H55" t="n">
        <v>23</v>
      </c>
      <c r="I55" t="n">
        <v>20.7</v>
      </c>
      <c r="J55" t="n">
        <v>11.8</v>
      </c>
      <c r="K55" t="n">
        <v>13.4</v>
      </c>
      <c r="L55" t="inlineStr">
        <is>
          <t>-</t>
        </is>
      </c>
      <c r="M55" t="inlineStr">
        <is>
          <t>-</t>
        </is>
      </c>
    </row>
    <row r="56">
      <c r="A56" s="5" t="inlineStr">
        <is>
          <t>KUV (Kurs/Umsatz)</t>
        </is>
      </c>
      <c r="B56" s="5" t="inlineStr">
        <is>
          <t>PS (price/sales)</t>
        </is>
      </c>
      <c r="C56" t="n">
        <v>1.1</v>
      </c>
      <c r="D56" t="n">
        <v>1.27</v>
      </c>
      <c r="E56" t="n">
        <v>1.75</v>
      </c>
      <c r="F56" t="n">
        <v>1.44</v>
      </c>
      <c r="G56" t="n">
        <v>1.83</v>
      </c>
      <c r="H56" t="n">
        <v>1.82</v>
      </c>
      <c r="I56" t="n">
        <v>1.81</v>
      </c>
      <c r="J56" t="n">
        <v>1.11</v>
      </c>
      <c r="K56" t="n">
        <v>0.88</v>
      </c>
      <c r="L56" t="inlineStr">
        <is>
          <t>-</t>
        </is>
      </c>
      <c r="M56" t="inlineStr">
        <is>
          <t>-</t>
        </is>
      </c>
    </row>
    <row r="57">
      <c r="A57" s="5" t="inlineStr">
        <is>
          <t>KBV (Kurs/Buchwert)</t>
        </is>
      </c>
      <c r="B57" s="5" t="inlineStr">
        <is>
          <t>PB (price/book value)</t>
        </is>
      </c>
      <c r="C57" t="n">
        <v>1.93</v>
      </c>
      <c r="D57" t="n">
        <v>2.29</v>
      </c>
      <c r="E57" t="n">
        <v>3.35</v>
      </c>
      <c r="F57" t="n">
        <v>2.68</v>
      </c>
      <c r="G57" t="n">
        <v>3.8</v>
      </c>
      <c r="H57" t="n">
        <v>3.44</v>
      </c>
      <c r="I57" t="n">
        <v>3.6</v>
      </c>
      <c r="J57" t="n">
        <v>2.33</v>
      </c>
      <c r="K57" t="n">
        <v>1.99</v>
      </c>
      <c r="L57" t="inlineStr">
        <is>
          <t>-</t>
        </is>
      </c>
      <c r="M57" t="inlineStr">
        <is>
          <t>-</t>
        </is>
      </c>
    </row>
    <row r="58">
      <c r="A58" s="5" t="inlineStr">
        <is>
          <t>KCV (Kurs/Cashflow)</t>
        </is>
      </c>
      <c r="B58" s="5" t="inlineStr">
        <is>
          <t>PC (price/cashflow)</t>
        </is>
      </c>
      <c r="C58" t="n">
        <v>8.83</v>
      </c>
      <c r="D58" t="n">
        <v>10.52</v>
      </c>
      <c r="E58" t="n">
        <v>12.21</v>
      </c>
      <c r="F58" t="n">
        <v>8.66</v>
      </c>
      <c r="G58" t="n">
        <v>12.71</v>
      </c>
      <c r="H58" t="n">
        <v>13.1</v>
      </c>
      <c r="I58" t="n">
        <v>9.960000000000001</v>
      </c>
      <c r="J58" t="n">
        <v>6.96</v>
      </c>
      <c r="K58" t="n">
        <v>7.11</v>
      </c>
      <c r="L58" t="inlineStr">
        <is>
          <t>-</t>
        </is>
      </c>
      <c r="M58" t="inlineStr">
        <is>
          <t>-</t>
        </is>
      </c>
    </row>
    <row r="59">
      <c r="A59" s="5" t="inlineStr">
        <is>
          <t>Dividendenrendite in %</t>
        </is>
      </c>
      <c r="B59" s="5" t="inlineStr">
        <is>
          <t>Dividend Yield in %</t>
        </is>
      </c>
      <c r="C59" t="inlineStr">
        <is>
          <t>-</t>
        </is>
      </c>
      <c r="D59" t="n">
        <v>2.55</v>
      </c>
      <c r="E59" t="n">
        <v>1.88</v>
      </c>
      <c r="F59" t="n">
        <v>2.34</v>
      </c>
      <c r="G59" t="n">
        <v>1.76</v>
      </c>
      <c r="H59" t="n">
        <v>1.89</v>
      </c>
      <c r="I59" t="n">
        <v>1.94</v>
      </c>
      <c r="J59" t="n">
        <v>3.1</v>
      </c>
      <c r="K59" t="n">
        <v>3.75</v>
      </c>
      <c r="L59" t="inlineStr">
        <is>
          <t>-</t>
        </is>
      </c>
      <c r="M59" t="inlineStr">
        <is>
          <t>-</t>
        </is>
      </c>
    </row>
    <row r="60">
      <c r="A60" s="5" t="inlineStr">
        <is>
          <t>Gewinnrendite in %</t>
        </is>
      </c>
      <c r="B60" s="5" t="inlineStr">
        <is>
          <t>Return on profit in %</t>
        </is>
      </c>
      <c r="C60" t="n">
        <v>4.8</v>
      </c>
      <c r="D60" t="n">
        <v>6.7</v>
      </c>
      <c r="E60" t="n">
        <v>6.7</v>
      </c>
      <c r="F60" t="n">
        <v>5.9</v>
      </c>
      <c r="G60" t="n">
        <v>4.5</v>
      </c>
      <c r="H60" t="n">
        <v>4.3</v>
      </c>
      <c r="I60" t="n">
        <v>4.8</v>
      </c>
      <c r="J60" t="n">
        <v>8.5</v>
      </c>
      <c r="K60" t="n">
        <v>7.4</v>
      </c>
      <c r="L60" t="inlineStr">
        <is>
          <t>-</t>
        </is>
      </c>
      <c r="M60" t="inlineStr">
        <is>
          <t>-</t>
        </is>
      </c>
    </row>
    <row r="61">
      <c r="A61" s="5" t="inlineStr">
        <is>
          <t>Eigenkapitalrendite in %</t>
        </is>
      </c>
      <c r="B61" s="5" t="inlineStr">
        <is>
          <t>Return on Equity in %</t>
        </is>
      </c>
      <c r="C61" t="n">
        <v>9.300000000000001</v>
      </c>
      <c r="D61" t="n">
        <v>15.3</v>
      </c>
      <c r="E61" t="n">
        <v>22.52</v>
      </c>
      <c r="F61" t="n">
        <v>15.72</v>
      </c>
      <c r="G61" t="n">
        <v>17.21</v>
      </c>
      <c r="H61" t="n">
        <v>14.96</v>
      </c>
      <c r="I61" t="n">
        <v>17.43</v>
      </c>
      <c r="J61" t="n">
        <v>19.7</v>
      </c>
      <c r="K61" t="n">
        <v>13.97</v>
      </c>
      <c r="L61" t="n">
        <v>40.16</v>
      </c>
      <c r="M61" t="n">
        <v>-50.56</v>
      </c>
    </row>
    <row r="62">
      <c r="A62" s="5" t="inlineStr">
        <is>
          <t>Umsatzrendite in %</t>
        </is>
      </c>
      <c r="B62" s="5" t="inlineStr">
        <is>
          <t>Return on sales in %</t>
        </is>
      </c>
      <c r="C62" t="n">
        <v>5.31</v>
      </c>
      <c r="D62" t="n">
        <v>8.48</v>
      </c>
      <c r="E62" t="n">
        <v>11.78</v>
      </c>
      <c r="F62" t="n">
        <v>8.48</v>
      </c>
      <c r="G62" t="n">
        <v>8.300000000000001</v>
      </c>
      <c r="H62" t="n">
        <v>7.9</v>
      </c>
      <c r="I62" t="n">
        <v>8.75</v>
      </c>
      <c r="J62" t="n">
        <v>9.359999999999999</v>
      </c>
      <c r="K62" t="n">
        <v>6.14</v>
      </c>
      <c r="L62" t="n">
        <v>6.16</v>
      </c>
      <c r="M62" t="n">
        <v>-5.52</v>
      </c>
    </row>
    <row r="63">
      <c r="A63" s="5" t="inlineStr">
        <is>
          <t>Gesamtkapitalrendite in %</t>
        </is>
      </c>
      <c r="B63" s="5" t="inlineStr">
        <is>
          <t>Total Return on Investment in %</t>
        </is>
      </c>
      <c r="C63" t="n">
        <v>4.98</v>
      </c>
      <c r="D63" t="n">
        <v>7.22</v>
      </c>
      <c r="E63" t="n">
        <v>10.43</v>
      </c>
      <c r="F63" t="n">
        <v>6.79</v>
      </c>
      <c r="G63" t="n">
        <v>7.83</v>
      </c>
      <c r="H63" t="n">
        <v>6.47</v>
      </c>
      <c r="I63" t="n">
        <v>8.699999999999999</v>
      </c>
      <c r="J63" t="n">
        <v>10.22</v>
      </c>
      <c r="K63" t="n">
        <v>10.75</v>
      </c>
      <c r="L63" t="n">
        <v>8.640000000000001</v>
      </c>
      <c r="M63" t="n">
        <v>1.47</v>
      </c>
    </row>
    <row r="64">
      <c r="A64" s="5" t="inlineStr">
        <is>
          <t>Return on Investment in %</t>
        </is>
      </c>
      <c r="B64" s="5" t="inlineStr">
        <is>
          <t>Return on Investment in %</t>
        </is>
      </c>
      <c r="C64" t="n">
        <v>3.86</v>
      </c>
      <c r="D64" t="n">
        <v>6.24</v>
      </c>
      <c r="E64" t="n">
        <v>9.130000000000001</v>
      </c>
      <c r="F64" t="n">
        <v>5.67</v>
      </c>
      <c r="G64" t="n">
        <v>6.32</v>
      </c>
      <c r="H64" t="n">
        <v>5.09</v>
      </c>
      <c r="I64" t="n">
        <v>6.75</v>
      </c>
      <c r="J64" t="n">
        <v>8.18</v>
      </c>
      <c r="K64" t="n">
        <v>5.5</v>
      </c>
      <c r="L64" t="n">
        <v>5.22</v>
      </c>
      <c r="M64" t="n">
        <v>-3.87</v>
      </c>
    </row>
    <row r="65">
      <c r="A65" s="5" t="inlineStr">
        <is>
          <t>Arbeitsintensität in %</t>
        </is>
      </c>
      <c r="B65" s="5" t="inlineStr">
        <is>
          <t>Work Intensity in %</t>
        </is>
      </c>
      <c r="C65" t="n">
        <v>36.42</v>
      </c>
      <c r="D65" t="n">
        <v>36.92</v>
      </c>
      <c r="E65" t="n">
        <v>37.09</v>
      </c>
      <c r="F65" t="n">
        <v>34.59</v>
      </c>
      <c r="G65" t="n">
        <v>32.05</v>
      </c>
      <c r="H65" t="n">
        <v>30.05</v>
      </c>
      <c r="I65" t="n">
        <v>45.3</v>
      </c>
      <c r="J65" t="n">
        <v>35.65</v>
      </c>
      <c r="K65" t="n">
        <v>36.76</v>
      </c>
      <c r="L65" t="n">
        <v>31.01</v>
      </c>
      <c r="M65" t="n">
        <v>26.23</v>
      </c>
    </row>
    <row r="66">
      <c r="A66" s="5" t="inlineStr">
        <is>
          <t>Eigenkapitalquote in %</t>
        </is>
      </c>
      <c r="B66" s="5" t="inlineStr">
        <is>
          <t>Equity Ratio in %</t>
        </is>
      </c>
      <c r="C66" t="n">
        <v>41.46</v>
      </c>
      <c r="D66" t="n">
        <v>40.82</v>
      </c>
      <c r="E66" t="n">
        <v>40.54</v>
      </c>
      <c r="F66" t="n">
        <v>36.09</v>
      </c>
      <c r="G66" t="n">
        <v>36.72</v>
      </c>
      <c r="H66" t="n">
        <v>34.03</v>
      </c>
      <c r="I66" t="n">
        <v>38.72</v>
      </c>
      <c r="J66" t="n">
        <v>41.51</v>
      </c>
      <c r="K66" t="n">
        <v>39.41</v>
      </c>
      <c r="L66" t="n">
        <v>12.99</v>
      </c>
      <c r="M66" t="n">
        <v>7.66</v>
      </c>
    </row>
    <row r="67">
      <c r="A67" s="5" t="inlineStr">
        <is>
          <t>Fremdkapitalquote in %</t>
        </is>
      </c>
      <c r="B67" s="5" t="inlineStr">
        <is>
          <t>Debt Ratio in %</t>
        </is>
      </c>
      <c r="C67" t="n">
        <v>58.54</v>
      </c>
      <c r="D67" t="n">
        <v>59.18</v>
      </c>
      <c r="E67" t="n">
        <v>59.46</v>
      </c>
      <c r="F67" t="n">
        <v>63.91</v>
      </c>
      <c r="G67" t="n">
        <v>63.28</v>
      </c>
      <c r="H67" t="n">
        <v>65.97</v>
      </c>
      <c r="I67" t="n">
        <v>61.28</v>
      </c>
      <c r="J67" t="n">
        <v>58.49</v>
      </c>
      <c r="K67" t="n">
        <v>60.59</v>
      </c>
      <c r="L67" t="n">
        <v>87.01000000000001</v>
      </c>
      <c r="M67" t="n">
        <v>92.34</v>
      </c>
    </row>
    <row r="68">
      <c r="A68" s="5" t="inlineStr">
        <is>
          <t>Verschuldungsgrad in %</t>
        </is>
      </c>
      <c r="B68" s="5" t="inlineStr">
        <is>
          <t>Finance Gearing in %</t>
        </is>
      </c>
      <c r="C68" t="n">
        <v>141.17</v>
      </c>
      <c r="D68" t="n">
        <v>145</v>
      </c>
      <c r="E68" t="n">
        <v>146.66</v>
      </c>
      <c r="F68" t="n">
        <v>177.07</v>
      </c>
      <c r="G68" t="n">
        <v>172.3</v>
      </c>
      <c r="H68" t="n">
        <v>193.84</v>
      </c>
      <c r="I68" t="n">
        <v>158.29</v>
      </c>
      <c r="J68" t="n">
        <v>140.9</v>
      </c>
      <c r="K68" t="n">
        <v>153.76</v>
      </c>
      <c r="L68" t="n">
        <v>669.6799999999999</v>
      </c>
      <c r="M68" t="n">
        <v>1205</v>
      </c>
    </row>
    <row r="69">
      <c r="A69" s="5" t="inlineStr">
        <is>
          <t>Bruttoergebnis Marge in %</t>
        </is>
      </c>
      <c r="B69" s="5" t="inlineStr">
        <is>
          <t>Gross Profit Marge in %</t>
        </is>
      </c>
      <c r="C69" t="n">
        <v>57.31</v>
      </c>
      <c r="D69" t="n">
        <v>57.77</v>
      </c>
      <c r="E69" t="n">
        <v>59.02</v>
      </c>
      <c r="F69" t="n">
        <v>60.89</v>
      </c>
      <c r="G69" t="n">
        <v>59.64</v>
      </c>
      <c r="H69" t="n">
        <v>58.07</v>
      </c>
      <c r="I69" t="n">
        <v>58.44</v>
      </c>
      <c r="J69" t="n">
        <v>56.96</v>
      </c>
      <c r="K69" t="n">
        <v>55.49</v>
      </c>
      <c r="L69" t="n">
        <v>56.02</v>
      </c>
    </row>
    <row r="70">
      <c r="A70" s="5" t="inlineStr">
        <is>
          <t>Kurzfristige Vermögensquote in %</t>
        </is>
      </c>
      <c r="B70" s="5" t="inlineStr">
        <is>
          <t>Current Assets Ratio in %</t>
        </is>
      </c>
      <c r="C70" t="n">
        <v>36.43</v>
      </c>
      <c r="D70" t="n">
        <v>36.92</v>
      </c>
      <c r="E70" t="n">
        <v>37.09</v>
      </c>
      <c r="F70" t="n">
        <v>34.58</v>
      </c>
      <c r="G70" t="n">
        <v>32.05</v>
      </c>
      <c r="H70" t="n">
        <v>30.06</v>
      </c>
      <c r="I70" t="n">
        <v>45.3</v>
      </c>
      <c r="J70" t="n">
        <v>35.65</v>
      </c>
      <c r="K70" t="n">
        <v>36.76</v>
      </c>
      <c r="L70" t="n">
        <v>31.01</v>
      </c>
    </row>
    <row r="71">
      <c r="A71" s="5" t="inlineStr">
        <is>
          <t>Nettogewinn Marge in %</t>
        </is>
      </c>
      <c r="B71" s="5" t="inlineStr">
        <is>
          <t>Net Profit Marge in %</t>
        </is>
      </c>
      <c r="C71" t="n">
        <v>5.31</v>
      </c>
      <c r="D71" t="n">
        <v>8.48</v>
      </c>
      <c r="E71" t="n">
        <v>11.78</v>
      </c>
      <c r="F71" t="n">
        <v>8.48</v>
      </c>
      <c r="G71" t="n">
        <v>8.300000000000001</v>
      </c>
      <c r="H71" t="n">
        <v>7.9</v>
      </c>
      <c r="I71" t="n">
        <v>8.75</v>
      </c>
      <c r="J71" t="n">
        <v>9.359999999999999</v>
      </c>
      <c r="K71" t="n">
        <v>6.14</v>
      </c>
      <c r="L71" t="n">
        <v>6.16</v>
      </c>
    </row>
    <row r="72">
      <c r="A72" s="5" t="inlineStr">
        <is>
          <t>Operative Ergebnis Marge in %</t>
        </is>
      </c>
      <c r="B72" s="5" t="inlineStr">
        <is>
          <t>EBIT Marge in %</t>
        </is>
      </c>
      <c r="C72" t="n">
        <v>8.789999999999999</v>
      </c>
      <c r="D72" t="n">
        <v>12.32</v>
      </c>
      <c r="E72" t="n">
        <v>13.55</v>
      </c>
      <c r="F72" t="n">
        <v>13.41</v>
      </c>
      <c r="G72" t="n">
        <v>14.03</v>
      </c>
      <c r="H72" t="n">
        <v>14.08</v>
      </c>
      <c r="I72" t="n">
        <v>15.66</v>
      </c>
      <c r="J72" t="n">
        <v>15.61</v>
      </c>
      <c r="K72" t="n">
        <v>13.18</v>
      </c>
      <c r="L72" t="n">
        <v>11.48</v>
      </c>
    </row>
    <row r="73">
      <c r="A73" s="5" t="inlineStr">
        <is>
          <t>Vermögensumsschlag in %</t>
        </is>
      </c>
      <c r="B73" s="5" t="inlineStr">
        <is>
          <t>Asset Turnover in %</t>
        </is>
      </c>
      <c r="C73" t="n">
        <v>72.66</v>
      </c>
      <c r="D73" t="n">
        <v>73.64</v>
      </c>
      <c r="E73" t="n">
        <v>77.52</v>
      </c>
      <c r="F73" t="n">
        <v>66.88</v>
      </c>
      <c r="G73" t="n">
        <v>76.16</v>
      </c>
      <c r="H73" t="n">
        <v>64.44</v>
      </c>
      <c r="I73" t="n">
        <v>77.15000000000001</v>
      </c>
      <c r="J73" t="n">
        <v>87.36</v>
      </c>
      <c r="K73" t="n">
        <v>89.64</v>
      </c>
      <c r="L73" t="n">
        <v>84.73</v>
      </c>
    </row>
    <row r="74">
      <c r="A74" s="5" t="inlineStr">
        <is>
          <t>Langfristige Vermögensquote in %</t>
        </is>
      </c>
      <c r="B74" s="5" t="inlineStr">
        <is>
          <t>Non-Current Assets Ratio in %</t>
        </is>
      </c>
      <c r="C74" t="n">
        <v>63.59</v>
      </c>
      <c r="D74" t="n">
        <v>63.06</v>
      </c>
      <c r="E74" t="n">
        <v>62.91</v>
      </c>
      <c r="F74" t="n">
        <v>65.40000000000001</v>
      </c>
      <c r="G74" t="n">
        <v>67.95</v>
      </c>
      <c r="H74" t="n">
        <v>69.97</v>
      </c>
      <c r="I74" t="n">
        <v>54.7</v>
      </c>
      <c r="J74" t="n">
        <v>64.34999999999999</v>
      </c>
      <c r="K74" t="n">
        <v>63.24</v>
      </c>
      <c r="L74" t="n">
        <v>68.98999999999999</v>
      </c>
    </row>
    <row r="75">
      <c r="A75" s="5" t="inlineStr">
        <is>
          <t>Gesamtkapitalrentabilität</t>
        </is>
      </c>
      <c r="B75" s="5" t="inlineStr">
        <is>
          <t>ROA Return on Assets in %</t>
        </is>
      </c>
      <c r="C75" t="n">
        <v>3.86</v>
      </c>
      <c r="D75" t="n">
        <v>6.24</v>
      </c>
      <c r="E75" t="n">
        <v>9.130000000000001</v>
      </c>
      <c r="F75" t="n">
        <v>5.67</v>
      </c>
      <c r="G75" t="n">
        <v>6.32</v>
      </c>
      <c r="H75" t="n">
        <v>5.09</v>
      </c>
      <c r="I75" t="n">
        <v>6.75</v>
      </c>
      <c r="J75" t="n">
        <v>8.18</v>
      </c>
      <c r="K75" t="n">
        <v>5.5</v>
      </c>
      <c r="L75" t="n">
        <v>5.22</v>
      </c>
    </row>
    <row r="76">
      <c r="A76" s="5" t="inlineStr">
        <is>
          <t>Ertrag des eingesetzten Kapitals</t>
        </is>
      </c>
      <c r="B76" s="5" t="inlineStr">
        <is>
          <t>ROCE Return on Cap. Empl. in %</t>
        </is>
      </c>
      <c r="C76" t="n">
        <v>7.74</v>
      </c>
      <c r="D76" t="n">
        <v>11.56</v>
      </c>
      <c r="E76" t="n">
        <v>12.78</v>
      </c>
      <c r="F76" t="n">
        <v>10.67</v>
      </c>
      <c r="G76" t="n">
        <v>12.41</v>
      </c>
      <c r="H76" t="n">
        <v>10.6</v>
      </c>
      <c r="I76" t="n">
        <v>17.12</v>
      </c>
      <c r="J76" t="n">
        <v>16.95</v>
      </c>
      <c r="K76" t="n">
        <v>14.18</v>
      </c>
      <c r="L76" t="n">
        <v>12.71</v>
      </c>
    </row>
    <row r="77">
      <c r="A77" s="5" t="inlineStr">
        <is>
          <t>Eigenkapital zu Anlagevermögen</t>
        </is>
      </c>
      <c r="B77" s="5" t="inlineStr">
        <is>
          <t>Equity to Fixed Assets in %</t>
        </is>
      </c>
      <c r="C77" t="n">
        <v>65.22</v>
      </c>
      <c r="D77" t="n">
        <v>64.70999999999999</v>
      </c>
      <c r="E77" t="n">
        <v>64.44</v>
      </c>
      <c r="F77" t="n">
        <v>55.18</v>
      </c>
      <c r="G77" t="n">
        <v>54.04</v>
      </c>
      <c r="H77" t="n">
        <v>48.65</v>
      </c>
      <c r="I77" t="n">
        <v>70.77</v>
      </c>
      <c r="J77" t="n">
        <v>64.5</v>
      </c>
      <c r="K77" t="n">
        <v>62.31</v>
      </c>
      <c r="L77" t="n">
        <v>18.83</v>
      </c>
    </row>
    <row r="78">
      <c r="A78" s="5" t="inlineStr">
        <is>
          <t>Liquidität Dritten Grades</t>
        </is>
      </c>
      <c r="B78" s="5" t="inlineStr">
        <is>
          <t>Current Ratio in %</t>
        </is>
      </c>
      <c r="C78" t="n">
        <v>208.43</v>
      </c>
      <c r="D78" t="n">
        <v>171.37</v>
      </c>
      <c r="E78" t="n">
        <v>208.13</v>
      </c>
      <c r="F78" t="n">
        <v>216.42</v>
      </c>
      <c r="G78" t="n">
        <v>230.2</v>
      </c>
      <c r="H78" t="n">
        <v>208.69</v>
      </c>
      <c r="I78" t="n">
        <v>153.92</v>
      </c>
      <c r="J78" t="n">
        <v>182.61</v>
      </c>
      <c r="K78" t="n">
        <v>219.72</v>
      </c>
      <c r="L78" t="n">
        <v>132.18</v>
      </c>
    </row>
    <row r="79">
      <c r="A79" s="5" t="inlineStr">
        <is>
          <t>Operativer Cashflow</t>
        </is>
      </c>
      <c r="B79" s="5" t="inlineStr">
        <is>
          <t>Operating Cashflow in M</t>
        </is>
      </c>
      <c r="C79" t="n">
        <v>281.3238</v>
      </c>
      <c r="D79" t="n">
        <v>335.1672</v>
      </c>
      <c r="E79" t="n">
        <v>389.0106</v>
      </c>
      <c r="F79" t="n">
        <v>275.9076</v>
      </c>
      <c r="G79" t="n">
        <v>404.9406</v>
      </c>
      <c r="H79" t="n">
        <v>417.366</v>
      </c>
      <c r="I79" t="n">
        <v>317.3256</v>
      </c>
      <c r="J79" t="n">
        <v>221.7456</v>
      </c>
      <c r="K79" t="n">
        <v>226.5246</v>
      </c>
      <c r="L79" t="inlineStr">
        <is>
          <t>-</t>
        </is>
      </c>
    </row>
    <row r="80">
      <c r="A80" s="5" t="inlineStr">
        <is>
          <t>Aktienrückkauf</t>
        </is>
      </c>
      <c r="B80" s="5" t="inlineStr">
        <is>
          <t>Share Buyback in M</t>
        </is>
      </c>
      <c r="C80" t="n">
        <v>0</v>
      </c>
      <c r="D80" t="n">
        <v>0</v>
      </c>
      <c r="E80" t="n">
        <v>0</v>
      </c>
      <c r="F80" t="n">
        <v>0</v>
      </c>
      <c r="G80" t="n">
        <v>0</v>
      </c>
      <c r="H80" t="n">
        <v>0</v>
      </c>
      <c r="I80" t="n">
        <v>0</v>
      </c>
      <c r="J80" t="n">
        <v>0</v>
      </c>
      <c r="K80" t="inlineStr">
        <is>
          <t>-</t>
        </is>
      </c>
      <c r="L80" t="inlineStr">
        <is>
          <t>-</t>
        </is>
      </c>
    </row>
    <row r="81">
      <c r="A81" s="5" t="inlineStr">
        <is>
          <t>Umsatzwachstum 1J in %</t>
        </is>
      </c>
      <c r="B81" s="5" t="inlineStr">
        <is>
          <t>Revenue Growth 1Y in %</t>
        </is>
      </c>
      <c r="C81" t="n">
        <v>1.48</v>
      </c>
      <c r="D81" t="n">
        <v>6.59</v>
      </c>
      <c r="E81" t="n">
        <v>13.64</v>
      </c>
      <c r="F81" t="n">
        <v>0.6</v>
      </c>
      <c r="G81" t="n">
        <v>28.06</v>
      </c>
      <c r="H81" t="n">
        <v>9.32</v>
      </c>
      <c r="I81" t="n">
        <v>5.11</v>
      </c>
      <c r="J81" t="n">
        <v>3.99</v>
      </c>
      <c r="K81" t="n">
        <v>18.56</v>
      </c>
      <c r="L81" t="n">
        <v>48.7</v>
      </c>
    </row>
    <row r="82">
      <c r="A82" s="5" t="inlineStr">
        <is>
          <t>Umsatzwachstum 3J in %</t>
        </is>
      </c>
      <c r="B82" s="5" t="inlineStr">
        <is>
          <t>Revenue Growth 3Y in %</t>
        </is>
      </c>
      <c r="C82" t="n">
        <v>7.24</v>
      </c>
      <c r="D82" t="n">
        <v>6.94</v>
      </c>
      <c r="E82" t="n">
        <v>14.1</v>
      </c>
      <c r="F82" t="n">
        <v>12.66</v>
      </c>
      <c r="G82" t="n">
        <v>14.16</v>
      </c>
      <c r="H82" t="n">
        <v>6.14</v>
      </c>
      <c r="I82" t="n">
        <v>9.220000000000001</v>
      </c>
      <c r="J82" t="n">
        <v>23.75</v>
      </c>
      <c r="K82" t="inlineStr">
        <is>
          <t>-</t>
        </is>
      </c>
      <c r="L82" t="inlineStr">
        <is>
          <t>-</t>
        </is>
      </c>
    </row>
    <row r="83">
      <c r="A83" s="5" t="inlineStr">
        <is>
          <t>Umsatzwachstum 5J in %</t>
        </is>
      </c>
      <c r="B83" s="5" t="inlineStr">
        <is>
          <t>Revenue Growth 5Y in %</t>
        </is>
      </c>
      <c r="C83" t="n">
        <v>10.07</v>
      </c>
      <c r="D83" t="n">
        <v>11.64</v>
      </c>
      <c r="E83" t="n">
        <v>11.35</v>
      </c>
      <c r="F83" t="n">
        <v>9.42</v>
      </c>
      <c r="G83" t="n">
        <v>13.01</v>
      </c>
      <c r="H83" t="n">
        <v>17.14</v>
      </c>
      <c r="I83" t="inlineStr">
        <is>
          <t>-</t>
        </is>
      </c>
      <c r="J83" t="inlineStr">
        <is>
          <t>-</t>
        </is>
      </c>
      <c r="K83" t="inlineStr">
        <is>
          <t>-</t>
        </is>
      </c>
      <c r="L83" t="inlineStr">
        <is>
          <t>-</t>
        </is>
      </c>
    </row>
    <row r="84">
      <c r="A84" s="5" t="inlineStr">
        <is>
          <t>Umsatzwachstum 10J in %</t>
        </is>
      </c>
      <c r="B84" s="5" t="inlineStr">
        <is>
          <t>Revenue Growth 10Y in %</t>
        </is>
      </c>
      <c r="C84" t="n">
        <v>13.61</v>
      </c>
      <c r="D84" t="inlineStr">
        <is>
          <t>-</t>
        </is>
      </c>
      <c r="E84" t="inlineStr">
        <is>
          <t>-</t>
        </is>
      </c>
      <c r="F84" t="inlineStr">
        <is>
          <t>-</t>
        </is>
      </c>
      <c r="G84" t="inlineStr">
        <is>
          <t>-</t>
        </is>
      </c>
      <c r="H84" t="inlineStr">
        <is>
          <t>-</t>
        </is>
      </c>
      <c r="I84" t="inlineStr">
        <is>
          <t>-</t>
        </is>
      </c>
      <c r="J84" t="inlineStr">
        <is>
          <t>-</t>
        </is>
      </c>
      <c r="K84" t="inlineStr">
        <is>
          <t>-</t>
        </is>
      </c>
      <c r="L84" t="inlineStr">
        <is>
          <t>-</t>
        </is>
      </c>
    </row>
    <row r="85">
      <c r="A85" s="5" t="inlineStr">
        <is>
          <t>Gewinnwachstum 1J in %</t>
        </is>
      </c>
      <c r="B85" s="5" t="inlineStr">
        <is>
          <t>Earnings Growth 1Y in %</t>
        </is>
      </c>
      <c r="C85" t="n">
        <v>-36.45</v>
      </c>
      <c r="D85" t="n">
        <v>-23.29</v>
      </c>
      <c r="E85" t="n">
        <v>57.84</v>
      </c>
      <c r="F85" t="n">
        <v>2.85</v>
      </c>
      <c r="G85" t="n">
        <v>34.43</v>
      </c>
      <c r="H85" t="n">
        <v>-1.26</v>
      </c>
      <c r="I85" t="n">
        <v>-1.77</v>
      </c>
      <c r="J85" t="n">
        <v>58.54</v>
      </c>
      <c r="K85" t="n">
        <v>18.21</v>
      </c>
      <c r="L85" t="n">
        <v>-265.93</v>
      </c>
    </row>
    <row r="86">
      <c r="A86" s="5" t="inlineStr">
        <is>
          <t>Gewinnwachstum 3J in %</t>
        </is>
      </c>
      <c r="B86" s="5" t="inlineStr">
        <is>
          <t>Earnings Growth 3Y in %</t>
        </is>
      </c>
      <c r="C86" t="n">
        <v>-0.63</v>
      </c>
      <c r="D86" t="n">
        <v>12.47</v>
      </c>
      <c r="E86" t="n">
        <v>31.71</v>
      </c>
      <c r="F86" t="n">
        <v>12.01</v>
      </c>
      <c r="G86" t="n">
        <v>10.47</v>
      </c>
      <c r="H86" t="n">
        <v>18.5</v>
      </c>
      <c r="I86" t="n">
        <v>24.99</v>
      </c>
      <c r="J86" t="n">
        <v>-63.06</v>
      </c>
      <c r="K86" t="inlineStr">
        <is>
          <t>-</t>
        </is>
      </c>
      <c r="L86" t="inlineStr">
        <is>
          <t>-</t>
        </is>
      </c>
    </row>
    <row r="87">
      <c r="A87" s="5" t="inlineStr">
        <is>
          <t>Gewinnwachstum 5J in %</t>
        </is>
      </c>
      <c r="B87" s="5" t="inlineStr">
        <is>
          <t>Earnings Growth 5Y in %</t>
        </is>
      </c>
      <c r="C87" t="n">
        <v>7.08</v>
      </c>
      <c r="D87" t="n">
        <v>14.11</v>
      </c>
      <c r="E87" t="n">
        <v>18.42</v>
      </c>
      <c r="F87" t="n">
        <v>18.56</v>
      </c>
      <c r="G87" t="n">
        <v>21.63</v>
      </c>
      <c r="H87" t="n">
        <v>-38.44</v>
      </c>
      <c r="I87" t="inlineStr">
        <is>
          <t>-</t>
        </is>
      </c>
      <c r="J87" t="inlineStr">
        <is>
          <t>-</t>
        </is>
      </c>
      <c r="K87" t="inlineStr">
        <is>
          <t>-</t>
        </is>
      </c>
      <c r="L87" t="inlineStr">
        <is>
          <t>-</t>
        </is>
      </c>
    </row>
    <row r="88">
      <c r="A88" s="5" t="inlineStr">
        <is>
          <t>Gewinnwachstum 10J in %</t>
        </is>
      </c>
      <c r="B88" s="5" t="inlineStr">
        <is>
          <t>Earnings Growth 10Y in %</t>
        </is>
      </c>
      <c r="C88" t="n">
        <v>-15.68</v>
      </c>
      <c r="D88" t="inlineStr">
        <is>
          <t>-</t>
        </is>
      </c>
      <c r="E88" t="inlineStr">
        <is>
          <t>-</t>
        </is>
      </c>
      <c r="F88" t="inlineStr">
        <is>
          <t>-</t>
        </is>
      </c>
      <c r="G88" t="inlineStr">
        <is>
          <t>-</t>
        </is>
      </c>
      <c r="H88" t="inlineStr">
        <is>
          <t>-</t>
        </is>
      </c>
      <c r="I88" t="inlineStr">
        <is>
          <t>-</t>
        </is>
      </c>
      <c r="J88" t="inlineStr">
        <is>
          <t>-</t>
        </is>
      </c>
      <c r="K88" t="inlineStr">
        <is>
          <t>-</t>
        </is>
      </c>
      <c r="L88" t="inlineStr">
        <is>
          <t>-</t>
        </is>
      </c>
    </row>
    <row r="89">
      <c r="A89" s="5" t="inlineStr">
        <is>
          <t>PEG Ratio</t>
        </is>
      </c>
      <c r="B89" s="5" t="inlineStr">
        <is>
          <t>KGW Kurs/Gewinn/Wachstum</t>
        </is>
      </c>
      <c r="C89" t="n">
        <v>2.94</v>
      </c>
      <c r="D89" t="n">
        <v>1.06</v>
      </c>
      <c r="E89" t="n">
        <v>0.8100000000000001</v>
      </c>
      <c r="F89" t="n">
        <v>0.92</v>
      </c>
      <c r="G89" t="n">
        <v>1.02</v>
      </c>
      <c r="H89" t="n">
        <v>-0.6</v>
      </c>
      <c r="I89" t="inlineStr">
        <is>
          <t>-</t>
        </is>
      </c>
      <c r="J89" t="inlineStr">
        <is>
          <t>-</t>
        </is>
      </c>
      <c r="K89" t="inlineStr">
        <is>
          <t>-</t>
        </is>
      </c>
      <c r="L89" t="inlineStr">
        <is>
          <t>-</t>
        </is>
      </c>
    </row>
    <row r="90">
      <c r="A90" s="5" t="inlineStr">
        <is>
          <t>EBIT-Wachstum 1J in %</t>
        </is>
      </c>
      <c r="B90" s="5" t="inlineStr">
        <is>
          <t>EBIT Growth 1Y in %</t>
        </is>
      </c>
      <c r="C90" t="n">
        <v>-27.57</v>
      </c>
      <c r="D90" t="n">
        <v>-3.12</v>
      </c>
      <c r="E90" t="n">
        <v>14.83</v>
      </c>
      <c r="F90" t="n">
        <v>-3.85</v>
      </c>
      <c r="G90" t="n">
        <v>27.61</v>
      </c>
      <c r="H90" t="n">
        <v>-1.71</v>
      </c>
      <c r="I90" t="n">
        <v>5.4</v>
      </c>
      <c r="J90" t="n">
        <v>23.24</v>
      </c>
      <c r="K90" t="n">
        <v>36.06</v>
      </c>
      <c r="L90" t="n">
        <v>9283.33</v>
      </c>
    </row>
    <row r="91">
      <c r="A91" s="5" t="inlineStr">
        <is>
          <t>EBIT-Wachstum 3J in %</t>
        </is>
      </c>
      <c r="B91" s="5" t="inlineStr">
        <is>
          <t>EBIT Growth 3Y in %</t>
        </is>
      </c>
      <c r="C91" t="n">
        <v>-5.29</v>
      </c>
      <c r="D91" t="n">
        <v>2.62</v>
      </c>
      <c r="E91" t="n">
        <v>12.86</v>
      </c>
      <c r="F91" t="n">
        <v>7.35</v>
      </c>
      <c r="G91" t="n">
        <v>10.43</v>
      </c>
      <c r="H91" t="n">
        <v>8.98</v>
      </c>
      <c r="I91" t="n">
        <v>21.57</v>
      </c>
      <c r="J91" t="n">
        <v>3114.21</v>
      </c>
      <c r="K91" t="inlineStr">
        <is>
          <t>-</t>
        </is>
      </c>
      <c r="L91" t="inlineStr">
        <is>
          <t>-</t>
        </is>
      </c>
    </row>
    <row r="92">
      <c r="A92" s="5" t="inlineStr">
        <is>
          <t>EBIT-Wachstum 5J in %</t>
        </is>
      </c>
      <c r="B92" s="5" t="inlineStr">
        <is>
          <t>EBIT Growth 5Y in %</t>
        </is>
      </c>
      <c r="C92" t="n">
        <v>1.58</v>
      </c>
      <c r="D92" t="n">
        <v>6.75</v>
      </c>
      <c r="E92" t="n">
        <v>8.460000000000001</v>
      </c>
      <c r="F92" t="n">
        <v>10.14</v>
      </c>
      <c r="G92" t="n">
        <v>18.12</v>
      </c>
      <c r="H92" t="n">
        <v>1869.26</v>
      </c>
      <c r="I92" t="inlineStr">
        <is>
          <t>-</t>
        </is>
      </c>
      <c r="J92" t="inlineStr">
        <is>
          <t>-</t>
        </is>
      </c>
      <c r="K92" t="inlineStr">
        <is>
          <t>-</t>
        </is>
      </c>
      <c r="L92" t="inlineStr">
        <is>
          <t>-</t>
        </is>
      </c>
    </row>
    <row r="93">
      <c r="A93" s="5" t="inlineStr">
        <is>
          <t>EBIT-Wachstum 10J in %</t>
        </is>
      </c>
      <c r="B93" s="5" t="inlineStr">
        <is>
          <t>EBIT Growth 10Y in %</t>
        </is>
      </c>
      <c r="C93" t="n">
        <v>935.42</v>
      </c>
      <c r="D93" t="inlineStr">
        <is>
          <t>-</t>
        </is>
      </c>
      <c r="E93" t="inlineStr">
        <is>
          <t>-</t>
        </is>
      </c>
      <c r="F93" t="inlineStr">
        <is>
          <t>-</t>
        </is>
      </c>
      <c r="G93" t="inlineStr">
        <is>
          <t>-</t>
        </is>
      </c>
      <c r="H93" t="inlineStr">
        <is>
          <t>-</t>
        </is>
      </c>
      <c r="I93" t="inlineStr">
        <is>
          <t>-</t>
        </is>
      </c>
      <c r="J93" t="inlineStr">
        <is>
          <t>-</t>
        </is>
      </c>
      <c r="K93" t="inlineStr">
        <is>
          <t>-</t>
        </is>
      </c>
      <c r="L93" t="inlineStr">
        <is>
          <t>-</t>
        </is>
      </c>
    </row>
    <row r="94">
      <c r="A94" s="5" t="inlineStr">
        <is>
          <t>Op.Cashflow Wachstum 1J in %</t>
        </is>
      </c>
      <c r="B94" s="5" t="inlineStr">
        <is>
          <t>Op.Cashflow Wachstum 1Y in %</t>
        </is>
      </c>
      <c r="C94" t="n">
        <v>-16.06</v>
      </c>
      <c r="D94" t="n">
        <v>-13.84</v>
      </c>
      <c r="E94" t="n">
        <v>40.99</v>
      </c>
      <c r="F94" t="n">
        <v>-31.86</v>
      </c>
      <c r="G94" t="n">
        <v>-2.98</v>
      </c>
      <c r="H94" t="n">
        <v>31.53</v>
      </c>
      <c r="I94" t="n">
        <v>43.1</v>
      </c>
      <c r="J94" t="n">
        <v>-2.11</v>
      </c>
      <c r="K94" t="inlineStr">
        <is>
          <t>-</t>
        </is>
      </c>
      <c r="L94" t="inlineStr">
        <is>
          <t>-</t>
        </is>
      </c>
    </row>
    <row r="95">
      <c r="A95" s="5" t="inlineStr">
        <is>
          <t>Op.Cashflow Wachstum 3J in %</t>
        </is>
      </c>
      <c r="B95" s="5" t="inlineStr">
        <is>
          <t>Op.Cashflow Wachstum 3Y in %</t>
        </is>
      </c>
      <c r="C95" t="n">
        <v>3.7</v>
      </c>
      <c r="D95" t="n">
        <v>-1.57</v>
      </c>
      <c r="E95" t="n">
        <v>2.05</v>
      </c>
      <c r="F95" t="n">
        <v>-1.1</v>
      </c>
      <c r="G95" t="n">
        <v>23.88</v>
      </c>
      <c r="H95" t="n">
        <v>24.17</v>
      </c>
      <c r="I95" t="inlineStr">
        <is>
          <t>-</t>
        </is>
      </c>
      <c r="J95" t="inlineStr">
        <is>
          <t>-</t>
        </is>
      </c>
      <c r="K95" t="inlineStr">
        <is>
          <t>-</t>
        </is>
      </c>
      <c r="L95" t="inlineStr">
        <is>
          <t>-</t>
        </is>
      </c>
    </row>
    <row r="96">
      <c r="A96" s="5" t="inlineStr">
        <is>
          <t>Op.Cashflow Wachstum 5J in %</t>
        </is>
      </c>
      <c r="B96" s="5" t="inlineStr">
        <is>
          <t>Op.Cashflow Wachstum 5Y in %</t>
        </is>
      </c>
      <c r="C96" t="n">
        <v>-4.75</v>
      </c>
      <c r="D96" t="n">
        <v>4.77</v>
      </c>
      <c r="E96" t="n">
        <v>16.16</v>
      </c>
      <c r="F96" t="n">
        <v>7.54</v>
      </c>
      <c r="G96" t="inlineStr">
        <is>
          <t>-</t>
        </is>
      </c>
      <c r="H96" t="inlineStr">
        <is>
          <t>-</t>
        </is>
      </c>
      <c r="I96" t="inlineStr">
        <is>
          <t>-</t>
        </is>
      </c>
      <c r="J96" t="inlineStr">
        <is>
          <t>-</t>
        </is>
      </c>
      <c r="K96" t="inlineStr">
        <is>
          <t>-</t>
        </is>
      </c>
      <c r="L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c r="L97" t="inlineStr">
        <is>
          <t>-</t>
        </is>
      </c>
    </row>
    <row r="98">
      <c r="A98" s="5" t="inlineStr">
        <is>
          <t>Working Capital in Mio</t>
        </is>
      </c>
      <c r="B98" s="5" t="inlineStr">
        <is>
          <t>Working Capital in M</t>
        </is>
      </c>
      <c r="C98" t="n">
        <v>286.9</v>
      </c>
      <c r="D98" t="n">
        <v>226.3</v>
      </c>
      <c r="E98" t="n">
        <v>252.8</v>
      </c>
      <c r="F98" t="n">
        <v>248.9</v>
      </c>
      <c r="G98" t="n">
        <v>211.7</v>
      </c>
      <c r="H98" t="n">
        <v>168.8</v>
      </c>
      <c r="I98" t="n">
        <v>130.7</v>
      </c>
      <c r="J98" t="n">
        <v>111.6</v>
      </c>
      <c r="K98" t="n">
        <v>129.9</v>
      </c>
      <c r="L98" t="n">
        <v>43.7</v>
      </c>
      <c r="M98" t="n">
        <v>56.4</v>
      </c>
    </row>
  </sheetData>
  <pageMargins bottom="1" footer="0.5" header="0.5" left="0.75" right="0.75" top="1"/>
</worksheet>
</file>

<file path=xl/worksheets/sheet45.xml><?xml version="1.0" encoding="utf-8"?>
<worksheet xmlns="http://schemas.openxmlformats.org/spreadsheetml/2006/main">
  <sheetPr>
    <outlinePr summaryBelow="1" summaryRight="1"/>
    <pageSetUpPr/>
  </sheetPr>
  <dimension ref="A1:Q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10"/>
    <col customWidth="1" max="14" min="14" width="11"/>
    <col customWidth="1" max="15" min="15" width="20"/>
    <col customWidth="1" max="16" min="16" width="11"/>
    <col customWidth="1" max="17" min="17" width="10"/>
  </cols>
  <sheetData>
    <row r="1">
      <c r="A1" s="1" t="inlineStr">
        <is>
          <t xml:space="preserve">PATRIZIA AG </t>
        </is>
      </c>
      <c r="B1" s="2" t="inlineStr">
        <is>
          <t>WKN: PAT1AG  ISIN: DE000PAT1AG3  Symbol:PAT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1984</t>
        </is>
      </c>
      <c r="C4" s="5" t="inlineStr">
        <is>
          <t>Telefon / Phone</t>
        </is>
      </c>
      <c r="D4" s="5" t="inlineStr"/>
      <c r="E4" t="inlineStr">
        <is>
          <t>+49-821-50910-000</t>
        </is>
      </c>
      <c r="G4" t="inlineStr">
        <is>
          <t>18.02.2020</t>
        </is>
      </c>
      <c r="H4" t="inlineStr">
        <is>
          <t>Preliminary Results</t>
        </is>
      </c>
      <c r="J4" t="inlineStr">
        <is>
          <t>First Capital Partner GmbH (Wolfgang Egger)</t>
        </is>
      </c>
      <c r="L4" t="inlineStr">
        <is>
          <t>51,81%</t>
        </is>
      </c>
    </row>
    <row r="5">
      <c r="A5" s="5" t="inlineStr">
        <is>
          <t>Ticker</t>
        </is>
      </c>
      <c r="B5" t="inlineStr">
        <is>
          <t>PAT</t>
        </is>
      </c>
      <c r="C5" s="5" t="inlineStr">
        <is>
          <t>Fax</t>
        </is>
      </c>
      <c r="D5" s="5" t="inlineStr"/>
      <c r="E5" t="inlineStr">
        <is>
          <t>+49-821-50910-999</t>
        </is>
      </c>
      <c r="G5" t="inlineStr">
        <is>
          <t>19.03.2020</t>
        </is>
      </c>
      <c r="H5" t="inlineStr">
        <is>
          <t>Publication Of Annual Report</t>
        </is>
      </c>
      <c r="J5" t="inlineStr">
        <is>
          <t>Union Investment Privatfonds GmbH</t>
        </is>
      </c>
      <c r="L5" t="inlineStr">
        <is>
          <t>5,02%</t>
        </is>
      </c>
    </row>
    <row r="6">
      <c r="A6" s="5" t="inlineStr">
        <is>
          <t>Gelistet Seit / Listed Since</t>
        </is>
      </c>
      <c r="B6" t="inlineStr">
        <is>
          <t>31.03.2006</t>
        </is>
      </c>
      <c r="C6" s="5" t="inlineStr">
        <is>
          <t>Internet</t>
        </is>
      </c>
      <c r="D6" s="5" t="inlineStr"/>
      <c r="E6" t="inlineStr">
        <is>
          <t>http://www.patrizia.ag</t>
        </is>
      </c>
      <c r="G6" t="inlineStr">
        <is>
          <t>14.05.2020</t>
        </is>
      </c>
      <c r="H6" t="inlineStr">
        <is>
          <t>Result Q1</t>
        </is>
      </c>
      <c r="J6" t="inlineStr">
        <is>
          <t>Allianz Global Investors GmbH</t>
        </is>
      </c>
      <c r="L6" t="inlineStr">
        <is>
          <t>5,02%</t>
        </is>
      </c>
    </row>
    <row r="7">
      <c r="A7" s="5" t="inlineStr">
        <is>
          <t>Nominalwert / Nominal Value</t>
        </is>
      </c>
      <c r="B7" t="inlineStr">
        <is>
          <t>-</t>
        </is>
      </c>
      <c r="C7" s="5" t="inlineStr">
        <is>
          <t>E-Mail</t>
        </is>
      </c>
      <c r="D7" s="5" t="inlineStr"/>
      <c r="E7" t="inlineStr">
        <is>
          <t>immobilien@patrizia.ag</t>
        </is>
      </c>
      <c r="G7" t="inlineStr">
        <is>
          <t>01.06.2020</t>
        </is>
      </c>
      <c r="H7" t="inlineStr">
        <is>
          <t>Annual General Meeting</t>
        </is>
      </c>
      <c r="J7" t="inlineStr">
        <is>
          <t>eigene Anteile</t>
        </is>
      </c>
      <c r="L7" t="inlineStr">
        <is>
          <t>1,40%</t>
        </is>
      </c>
    </row>
    <row r="8">
      <c r="A8" s="5" t="inlineStr">
        <is>
          <t>Land / Country</t>
        </is>
      </c>
      <c r="B8" t="inlineStr">
        <is>
          <t>Deutschland</t>
        </is>
      </c>
      <c r="C8" s="5" t="inlineStr">
        <is>
          <t>Inv. Relations Telefon / Phone</t>
        </is>
      </c>
      <c r="D8" s="5" t="inlineStr"/>
      <c r="E8" t="inlineStr">
        <is>
          <t>+49-821-50910-402</t>
        </is>
      </c>
      <c r="G8" t="inlineStr">
        <is>
          <t>06.08.2020</t>
        </is>
      </c>
      <c r="H8" t="inlineStr">
        <is>
          <t>Score Half Year</t>
        </is>
      </c>
      <c r="J8" t="inlineStr">
        <is>
          <t>Freefloat</t>
        </is>
      </c>
      <c r="L8" t="inlineStr">
        <is>
          <t>36,75%</t>
        </is>
      </c>
    </row>
    <row r="9">
      <c r="A9" s="5" t="inlineStr">
        <is>
          <t>Währung / Currency</t>
        </is>
      </c>
      <c r="B9" t="inlineStr">
        <is>
          <t>EUR</t>
        </is>
      </c>
      <c r="C9" s="5" t="inlineStr">
        <is>
          <t>Inv. Relations E-Mail</t>
        </is>
      </c>
      <c r="D9" s="5" t="inlineStr"/>
      <c r="E9" t="inlineStr">
        <is>
          <t>investor.relations@patrizia.ag</t>
        </is>
      </c>
      <c r="G9" t="inlineStr">
        <is>
          <t>12.11.2020</t>
        </is>
      </c>
      <c r="H9" t="inlineStr">
        <is>
          <t>Q3 Earnings</t>
        </is>
      </c>
    </row>
    <row r="10">
      <c r="A10" s="5" t="inlineStr">
        <is>
          <t>Branche / Industry</t>
        </is>
      </c>
      <c r="B10" t="inlineStr">
        <is>
          <t>Real Estate</t>
        </is>
      </c>
      <c r="C10" s="5" t="inlineStr">
        <is>
          <t>Kontaktperson / Contact Person</t>
        </is>
      </c>
      <c r="D10" s="5" t="inlineStr"/>
      <c r="E10" t="inlineStr">
        <is>
          <t>Martin Praum</t>
        </is>
      </c>
    </row>
    <row r="11">
      <c r="A11" s="5" t="inlineStr">
        <is>
          <t>Sektor / Sector</t>
        </is>
      </c>
      <c r="B11" t="inlineStr">
        <is>
          <t>Various</t>
        </is>
      </c>
    </row>
    <row r="12">
      <c r="A12" s="5" t="inlineStr">
        <is>
          <t>Typ / Genre</t>
        </is>
      </c>
      <c r="B12" t="inlineStr">
        <is>
          <t>Namensaktie</t>
        </is>
      </c>
    </row>
    <row r="13">
      <c r="A13" s="5" t="inlineStr">
        <is>
          <t>Adresse / Address</t>
        </is>
      </c>
      <c r="B13" t="inlineStr">
        <is>
          <t>PATRIZIA AGFuggerstraße 26  D-86150 Augsburg</t>
        </is>
      </c>
    </row>
    <row r="14">
      <c r="A14" s="5" t="inlineStr">
        <is>
          <t>Management</t>
        </is>
      </c>
      <c r="B14" t="inlineStr">
        <is>
          <t>Wolfgang Egger, Thomas Wels (ab 1.05.2020), Alexander Betz, Karim Bohn, Dr. Manuel Käsbauer, Anne Kavanagh, Klaus Schmitt (bis 31.12.2020), Simon Woolf</t>
        </is>
      </c>
    </row>
    <row r="15">
      <c r="A15" s="5" t="inlineStr">
        <is>
          <t>Aufsichtsrat / Board</t>
        </is>
      </c>
      <c r="B15" t="inlineStr">
        <is>
          <t>Dr. Theodor Seitz, Alfred Hoschek, Uwe H. Reuter</t>
        </is>
      </c>
    </row>
    <row r="16">
      <c r="A16" s="5" t="inlineStr">
        <is>
          <t>Beschreibung</t>
        </is>
      </c>
      <c r="B16" t="inlineStr">
        <is>
          <t>Die Patrizia AG (ehemals PATRIZIA Immobilien AG) ist ein bankenunabhängiges vollstufiges Immobilien-Investmenthaus. Den gesamten Immobilien-Lebenszyklus abdeckend, bietet die Gesellschaft Akquisition &amp; Consulting, Asset Management, Wohnungsprivatisierung, Immobilienmanagement, Projektentwicklung, Bautechnik und Sales. Des Weiteren werden Lage und Nutzungskonzept, Bausubstanz und Energiebilanz der Objekte analysiert, Teilmärkte erfasst und dabei auch steuerliche Gesichtspunkte berücksichtigt. Zu den Kunden des Unternehmens gehören institutionelle Investoren, gewerbliche und private Anleger sowie Selbstnutzer. Copyright 2014 FINANCE BASE AG</t>
        </is>
      </c>
    </row>
    <row r="17">
      <c r="A17" s="5" t="inlineStr">
        <is>
          <t>Profile</t>
        </is>
      </c>
      <c r="B17" t="inlineStr">
        <is>
          <t>The Patrizia AG (formerly PATRIZIA Immobilien AG) is a bank-independent fully integrated real estate investment company. The entire property life cycle covering, the Company offers Acquisition &amp; Consulting, asset management, housing privatization, property management, project development, construction and sales. Furthermore, to analyze situation and use concept, building materials and energy balance of the objects submarkets recorded and also taking into account tax considerations. Among the company's customers include institutional investors, commercial and residential investors and owner-occupiers.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row>
    <row r="20">
      <c r="A20" s="5" t="inlineStr">
        <is>
          <t>Umsatz</t>
        </is>
      </c>
      <c r="B20" s="5" t="inlineStr">
        <is>
          <t>Revenue</t>
        </is>
      </c>
      <c r="C20" t="n">
        <v>363.6</v>
      </c>
      <c r="D20" t="n">
        <v>343.7</v>
      </c>
      <c r="E20" t="n">
        <v>227.7</v>
      </c>
      <c r="F20" t="n">
        <v>526.4</v>
      </c>
      <c r="G20" t="n">
        <v>249.4</v>
      </c>
      <c r="H20" t="n">
        <v>205.5</v>
      </c>
      <c r="I20" t="n">
        <v>207.9</v>
      </c>
      <c r="J20" t="n">
        <v>196.1</v>
      </c>
      <c r="K20" t="n">
        <v>180.5</v>
      </c>
      <c r="L20" t="n">
        <v>179.9</v>
      </c>
      <c r="M20" t="n">
        <v>159.3</v>
      </c>
      <c r="N20" t="n">
        <v>171.6</v>
      </c>
      <c r="O20" t="n">
        <v>861.9</v>
      </c>
      <c r="P20" t="n">
        <v>285.1</v>
      </c>
      <c r="Q20" t="n">
        <v>138.1</v>
      </c>
    </row>
    <row r="21">
      <c r="A21" s="5" t="inlineStr">
        <is>
          <t>Operatives Ergebnis (EBIT)</t>
        </is>
      </c>
      <c r="B21" s="5" t="inlineStr">
        <is>
          <t>EBIT Earning Before Interest &amp; Tax</t>
        </is>
      </c>
      <c r="C21" t="n">
        <v>81.40000000000001</v>
      </c>
      <c r="D21" t="n">
        <v>78.5</v>
      </c>
      <c r="E21" t="n">
        <v>87.09999999999999</v>
      </c>
      <c r="F21" t="n">
        <v>322</v>
      </c>
      <c r="G21" t="n">
        <v>12.1</v>
      </c>
      <c r="H21" t="n">
        <v>6.7</v>
      </c>
      <c r="I21" t="n">
        <v>18.7</v>
      </c>
      <c r="J21" t="n">
        <v>44.7</v>
      </c>
      <c r="K21" t="n">
        <v>54.6</v>
      </c>
      <c r="L21" t="n">
        <v>61.3</v>
      </c>
      <c r="M21" t="n">
        <v>56</v>
      </c>
      <c r="N21" t="n">
        <v>65</v>
      </c>
      <c r="O21" t="n">
        <v>111.3</v>
      </c>
      <c r="P21" t="n">
        <v>51.3</v>
      </c>
      <c r="Q21" t="n">
        <v>25.6</v>
      </c>
    </row>
    <row r="22">
      <c r="A22" s="5" t="inlineStr">
        <is>
          <t>Finanzergebnis</t>
        </is>
      </c>
      <c r="B22" s="5" t="inlineStr">
        <is>
          <t>Financial Result</t>
        </is>
      </c>
      <c r="C22" t="n">
        <v>-4</v>
      </c>
      <c r="D22" t="n">
        <v>-2.2</v>
      </c>
      <c r="E22" t="n">
        <v>-7</v>
      </c>
      <c r="F22" t="n">
        <v>-8.4</v>
      </c>
      <c r="G22" t="n">
        <v>138.8</v>
      </c>
      <c r="H22" t="n">
        <v>35.3</v>
      </c>
      <c r="I22" t="n">
        <v>20.9</v>
      </c>
      <c r="J22" t="n">
        <v>-16.1</v>
      </c>
      <c r="K22" t="n">
        <v>-34.7</v>
      </c>
      <c r="L22" t="n">
        <v>-49.8</v>
      </c>
      <c r="M22" t="n">
        <v>-64</v>
      </c>
      <c r="N22" t="n">
        <v>-97.40000000000001</v>
      </c>
      <c r="O22" t="n">
        <v>-48.1</v>
      </c>
      <c r="P22" t="n">
        <v>-4.1</v>
      </c>
      <c r="Q22" t="n">
        <v>-5.5</v>
      </c>
    </row>
    <row r="23">
      <c r="A23" s="5" t="inlineStr">
        <is>
          <t>Ergebnis vor Steuer (EBT)</t>
        </is>
      </c>
      <c r="B23" s="5" t="inlineStr">
        <is>
          <t>EBT Earning Before Tax</t>
        </is>
      </c>
      <c r="C23" t="n">
        <v>77.40000000000001</v>
      </c>
      <c r="D23" t="n">
        <v>76.3</v>
      </c>
      <c r="E23" t="n">
        <v>80.09999999999999</v>
      </c>
      <c r="F23" t="n">
        <v>313.6</v>
      </c>
      <c r="G23" t="n">
        <v>150.9</v>
      </c>
      <c r="H23" t="n">
        <v>42</v>
      </c>
      <c r="I23" t="n">
        <v>39.6</v>
      </c>
      <c r="J23" t="n">
        <v>28.6</v>
      </c>
      <c r="K23" t="n">
        <v>19.9</v>
      </c>
      <c r="L23" t="n">
        <v>11.5</v>
      </c>
      <c r="M23" t="n">
        <v>-8</v>
      </c>
      <c r="N23" t="n">
        <v>-32.4</v>
      </c>
      <c r="O23" t="n">
        <v>63.2</v>
      </c>
      <c r="P23" t="n">
        <v>47.2</v>
      </c>
      <c r="Q23" t="n">
        <v>20.1</v>
      </c>
    </row>
    <row r="24">
      <c r="A24" s="5" t="inlineStr">
        <is>
          <t>Steuern auf Einkommen und Ertrag</t>
        </is>
      </c>
      <c r="B24" s="5" t="inlineStr">
        <is>
          <t>Taxes on income and earnings</t>
        </is>
      </c>
      <c r="C24" t="n">
        <v>21.1</v>
      </c>
      <c r="D24" t="n">
        <v>18.2</v>
      </c>
      <c r="E24" t="n">
        <v>21.2</v>
      </c>
      <c r="F24" t="n">
        <v>57.4</v>
      </c>
      <c r="G24" t="n">
        <v>16.4</v>
      </c>
      <c r="H24" t="n">
        <v>7</v>
      </c>
      <c r="I24" t="n">
        <v>2.4</v>
      </c>
      <c r="J24" t="n">
        <v>3.2</v>
      </c>
      <c r="K24" t="n">
        <v>6.4</v>
      </c>
      <c r="L24" t="n">
        <v>5.3</v>
      </c>
      <c r="M24" t="n">
        <v>1.5</v>
      </c>
      <c r="N24" t="n">
        <v>1.7</v>
      </c>
      <c r="O24" t="n">
        <v>15.1</v>
      </c>
      <c r="P24" t="n">
        <v>14.8</v>
      </c>
      <c r="Q24" t="n">
        <v>3.4</v>
      </c>
    </row>
    <row r="25">
      <c r="A25" s="5" t="inlineStr">
        <is>
          <t>Ergebnis nach Steuer</t>
        </is>
      </c>
      <c r="B25" s="5" t="inlineStr">
        <is>
          <t>Earnings after tax</t>
        </is>
      </c>
      <c r="C25" t="n">
        <v>56.3</v>
      </c>
      <c r="D25" t="n">
        <v>58.1</v>
      </c>
      <c r="E25" t="n">
        <v>58.9</v>
      </c>
      <c r="F25" t="n">
        <v>256.3</v>
      </c>
      <c r="G25" t="n">
        <v>134.5</v>
      </c>
      <c r="H25" t="n">
        <v>35</v>
      </c>
      <c r="I25" t="n">
        <v>37.2</v>
      </c>
      <c r="J25" t="n">
        <v>25.5</v>
      </c>
      <c r="K25" t="n">
        <v>13.5</v>
      </c>
      <c r="L25" t="n">
        <v>6.2</v>
      </c>
      <c r="M25" t="n">
        <v>-9.5</v>
      </c>
      <c r="N25" t="n">
        <v>-34.1</v>
      </c>
      <c r="O25" t="n">
        <v>48</v>
      </c>
      <c r="P25" t="n">
        <v>32.4</v>
      </c>
      <c r="Q25" t="n">
        <v>16.6</v>
      </c>
    </row>
    <row r="26">
      <c r="A26" s="5" t="inlineStr">
        <is>
          <t>Minderheitenanteil</t>
        </is>
      </c>
      <c r="B26" s="5" t="inlineStr">
        <is>
          <t>Minority Share</t>
        </is>
      </c>
      <c r="C26" t="n">
        <v>-3.5</v>
      </c>
      <c r="D26" t="n">
        <v>-6.5</v>
      </c>
      <c r="E26" t="inlineStr">
        <is>
          <t>-</t>
        </is>
      </c>
      <c r="F26" t="inlineStr">
        <is>
          <t>-</t>
        </is>
      </c>
      <c r="G26" t="inlineStr">
        <is>
          <t>-</t>
        </is>
      </c>
      <c r="H26" t="inlineStr">
        <is>
          <t>-</t>
        </is>
      </c>
      <c r="I26" t="inlineStr">
        <is>
          <t>-</t>
        </is>
      </c>
      <c r="J26" t="inlineStr">
        <is>
          <t>-</t>
        </is>
      </c>
      <c r="K26" t="inlineStr">
        <is>
          <t>-</t>
        </is>
      </c>
      <c r="L26" t="inlineStr">
        <is>
          <t>-</t>
        </is>
      </c>
      <c r="M26" t="inlineStr">
        <is>
          <t>-</t>
        </is>
      </c>
      <c r="N26" t="inlineStr">
        <is>
          <t>-</t>
        </is>
      </c>
      <c r="O26" t="inlineStr">
        <is>
          <t>-</t>
        </is>
      </c>
      <c r="P26" t="inlineStr">
        <is>
          <t>-</t>
        </is>
      </c>
      <c r="Q26" t="inlineStr">
        <is>
          <t>-</t>
        </is>
      </c>
    </row>
    <row r="27">
      <c r="A27" s="5" t="inlineStr">
        <is>
          <t>Jahresüberschuss/-fehlbetrag</t>
        </is>
      </c>
      <c r="B27" s="5" t="inlineStr">
        <is>
          <t>Net Profit</t>
        </is>
      </c>
      <c r="C27" t="n">
        <v>52.9</v>
      </c>
      <c r="D27" t="n">
        <v>51.7</v>
      </c>
      <c r="E27" t="n">
        <v>58.9</v>
      </c>
      <c r="F27" t="n">
        <v>256.3</v>
      </c>
      <c r="G27" t="n">
        <v>134.5</v>
      </c>
      <c r="H27" t="n">
        <v>35</v>
      </c>
      <c r="I27" t="n">
        <v>37.2</v>
      </c>
      <c r="J27" t="n">
        <v>25.5</v>
      </c>
      <c r="K27" t="n">
        <v>13.5</v>
      </c>
      <c r="L27" t="n">
        <v>6.2</v>
      </c>
      <c r="M27" t="n">
        <v>-9.5</v>
      </c>
      <c r="N27" t="n">
        <v>-34.1</v>
      </c>
      <c r="O27" t="n">
        <v>48</v>
      </c>
      <c r="P27" t="n">
        <v>32.4</v>
      </c>
      <c r="Q27" t="n">
        <v>16.6</v>
      </c>
    </row>
    <row r="28">
      <c r="A28" s="5" t="inlineStr">
        <is>
          <t>Summe Umlaufvermögen</t>
        </is>
      </c>
      <c r="B28" s="5" t="inlineStr">
        <is>
          <t>Current Assets</t>
        </is>
      </c>
      <c r="C28" t="n">
        <v>961.4</v>
      </c>
      <c r="D28" t="n">
        <v>776.2</v>
      </c>
      <c r="E28" t="n">
        <v>976.5</v>
      </c>
      <c r="F28" t="n">
        <v>734.4</v>
      </c>
      <c r="G28" t="n">
        <v>1377</v>
      </c>
      <c r="H28" t="n">
        <v>436.9</v>
      </c>
      <c r="I28" t="n">
        <v>502.7</v>
      </c>
      <c r="J28" t="n">
        <v>488.1</v>
      </c>
      <c r="K28" t="n">
        <v>505.3</v>
      </c>
      <c r="L28" t="n">
        <v>591.5</v>
      </c>
      <c r="M28" t="n">
        <v>763.5</v>
      </c>
      <c r="N28" t="n">
        <v>834</v>
      </c>
      <c r="O28" t="n">
        <v>893</v>
      </c>
      <c r="P28" t="n">
        <v>371.1</v>
      </c>
      <c r="Q28" t="n">
        <v>222.4</v>
      </c>
    </row>
    <row r="29">
      <c r="A29" s="5" t="inlineStr">
        <is>
          <t>Summe Anlagevermögen</t>
        </is>
      </c>
      <c r="B29" s="5" t="inlineStr">
        <is>
          <t>Fixed Assets</t>
        </is>
      </c>
      <c r="C29" t="n">
        <v>1026</v>
      </c>
      <c r="D29" t="n">
        <v>1002</v>
      </c>
      <c r="E29" t="n">
        <v>275.9</v>
      </c>
      <c r="F29" t="n">
        <v>258.9</v>
      </c>
      <c r="G29" t="n">
        <v>255.2</v>
      </c>
      <c r="H29" t="n">
        <v>304.3</v>
      </c>
      <c r="I29" t="n">
        <v>390</v>
      </c>
      <c r="J29" t="n">
        <v>463.5</v>
      </c>
      <c r="K29" t="n">
        <v>597</v>
      </c>
      <c r="L29" t="n">
        <v>623</v>
      </c>
      <c r="M29" t="n">
        <v>662.9</v>
      </c>
      <c r="N29" t="n">
        <v>683.2</v>
      </c>
      <c r="O29" t="n">
        <v>750.2</v>
      </c>
      <c r="P29" t="n">
        <v>3.6</v>
      </c>
      <c r="Q29" t="n">
        <v>5</v>
      </c>
    </row>
    <row r="30">
      <c r="A30" s="5" t="inlineStr">
        <is>
          <t>Summe Aktiva</t>
        </is>
      </c>
      <c r="B30" s="5" t="inlineStr">
        <is>
          <t>Total Assets</t>
        </is>
      </c>
      <c r="C30" t="n">
        <v>1987</v>
      </c>
      <c r="D30" t="n">
        <v>1778</v>
      </c>
      <c r="E30" t="n">
        <v>1252</v>
      </c>
      <c r="F30" t="n">
        <v>993.3</v>
      </c>
      <c r="G30" t="n">
        <v>1632</v>
      </c>
      <c r="H30" t="n">
        <v>741.2</v>
      </c>
      <c r="I30" t="n">
        <v>892.7</v>
      </c>
      <c r="J30" t="n">
        <v>951.6</v>
      </c>
      <c r="K30" t="n">
        <v>1102</v>
      </c>
      <c r="L30" t="n">
        <v>1215</v>
      </c>
      <c r="M30" t="n">
        <v>1426</v>
      </c>
      <c r="N30" t="n">
        <v>1517</v>
      </c>
      <c r="O30" t="n">
        <v>1643</v>
      </c>
      <c r="P30" t="n">
        <v>374.7</v>
      </c>
      <c r="Q30" t="n">
        <v>227.4</v>
      </c>
    </row>
    <row r="31">
      <c r="A31" s="5" t="inlineStr">
        <is>
          <t>Summe kurzfristiges Fremdkapital</t>
        </is>
      </c>
      <c r="B31" s="5" t="inlineStr">
        <is>
          <t>Short-Term Debt</t>
        </is>
      </c>
      <c r="C31" t="n">
        <v>269.7</v>
      </c>
      <c r="D31" t="n">
        <v>175.7</v>
      </c>
      <c r="E31" t="n">
        <v>170.3</v>
      </c>
      <c r="F31" t="n">
        <v>194.7</v>
      </c>
      <c r="G31" t="n">
        <v>986.8</v>
      </c>
      <c r="H31" t="n">
        <v>228.3</v>
      </c>
      <c r="I31" t="n">
        <v>413.9</v>
      </c>
      <c r="J31" t="n">
        <v>269.8</v>
      </c>
      <c r="K31" t="n">
        <v>312</v>
      </c>
      <c r="L31" t="n">
        <v>868.8</v>
      </c>
      <c r="M31" t="n">
        <v>1101</v>
      </c>
      <c r="N31" t="n">
        <v>1196</v>
      </c>
      <c r="O31" t="n">
        <v>1295</v>
      </c>
      <c r="P31" t="n">
        <v>181.7</v>
      </c>
      <c r="Q31" t="n">
        <v>180.6</v>
      </c>
    </row>
    <row r="32">
      <c r="A32" s="5" t="inlineStr">
        <is>
          <t>Summe langfristiges Fremdkapital</t>
        </is>
      </c>
      <c r="B32" s="5" t="inlineStr">
        <is>
          <t>Long-Term Debt</t>
        </is>
      </c>
      <c r="C32" t="n">
        <v>480.7</v>
      </c>
      <c r="D32" t="n">
        <v>448.9</v>
      </c>
      <c r="E32" t="n">
        <v>325.7</v>
      </c>
      <c r="F32" t="n">
        <v>47.5</v>
      </c>
      <c r="G32" t="n">
        <v>105.2</v>
      </c>
      <c r="H32" t="n">
        <v>102.9</v>
      </c>
      <c r="I32" t="n">
        <v>104.3</v>
      </c>
      <c r="J32" t="n">
        <v>345.4</v>
      </c>
      <c r="K32" t="n">
        <v>480.3</v>
      </c>
      <c r="L32" t="n">
        <v>51</v>
      </c>
      <c r="M32" t="n">
        <v>40.3</v>
      </c>
      <c r="N32" t="n">
        <v>29.7</v>
      </c>
      <c r="O32" t="n">
        <v>11.4</v>
      </c>
      <c r="P32" t="n">
        <v>1.3</v>
      </c>
      <c r="Q32" t="n">
        <v>4.7</v>
      </c>
    </row>
    <row r="33">
      <c r="A33" s="5" t="inlineStr">
        <is>
          <t>Summe Fremdkapital</t>
        </is>
      </c>
      <c r="B33" s="5" t="inlineStr">
        <is>
          <t>Total Liabilities</t>
        </is>
      </c>
      <c r="C33" t="n">
        <v>750.4</v>
      </c>
      <c r="D33" t="n">
        <v>624.7</v>
      </c>
      <c r="E33" t="n">
        <v>496</v>
      </c>
      <c r="F33" t="n">
        <v>242.2</v>
      </c>
      <c r="G33" t="n">
        <v>1092</v>
      </c>
      <c r="H33" t="n">
        <v>331.1</v>
      </c>
      <c r="I33" t="n">
        <v>518.2</v>
      </c>
      <c r="J33" t="n">
        <v>615.2</v>
      </c>
      <c r="K33" t="n">
        <v>792.3</v>
      </c>
      <c r="L33" t="n">
        <v>919.8</v>
      </c>
      <c r="M33" t="n">
        <v>1142</v>
      </c>
      <c r="N33" t="n">
        <v>1226</v>
      </c>
      <c r="O33" t="n">
        <v>1307</v>
      </c>
      <c r="P33" t="n">
        <v>183</v>
      </c>
      <c r="Q33" t="n">
        <v>185.3</v>
      </c>
    </row>
    <row r="34">
      <c r="A34" s="5" t="inlineStr">
        <is>
          <t>Minderheitenanteil</t>
        </is>
      </c>
      <c r="B34" s="5" t="inlineStr">
        <is>
          <t>Minority Share</t>
        </is>
      </c>
      <c r="C34" t="n">
        <v>30.4</v>
      </c>
      <c r="D34" t="n">
        <v>10.7</v>
      </c>
      <c r="E34" t="n">
        <v>1.7</v>
      </c>
      <c r="F34" t="n">
        <v>1.7</v>
      </c>
      <c r="G34" t="n">
        <v>18.2</v>
      </c>
      <c r="H34" t="n">
        <v>0.8</v>
      </c>
      <c r="I34" t="n">
        <v>1.4</v>
      </c>
      <c r="J34" t="n">
        <v>1.6</v>
      </c>
      <c r="K34" t="n">
        <v>1.6</v>
      </c>
      <c r="L34" t="n">
        <v>0.8</v>
      </c>
      <c r="M34" t="n">
        <v>0.9</v>
      </c>
      <c r="N34" t="inlineStr">
        <is>
          <t>-</t>
        </is>
      </c>
      <c r="O34" t="inlineStr">
        <is>
          <t>-</t>
        </is>
      </c>
      <c r="P34" t="inlineStr">
        <is>
          <t>-</t>
        </is>
      </c>
      <c r="Q34" t="inlineStr">
        <is>
          <t>-</t>
        </is>
      </c>
    </row>
    <row r="35">
      <c r="A35" s="5" t="inlineStr">
        <is>
          <t>Summe Eigenkapital</t>
        </is>
      </c>
      <c r="B35" s="5" t="inlineStr">
        <is>
          <t>Equity</t>
        </is>
      </c>
      <c r="C35" t="n">
        <v>1206</v>
      </c>
      <c r="D35" t="n">
        <v>1143</v>
      </c>
      <c r="E35" t="n">
        <v>754.7</v>
      </c>
      <c r="F35" t="n">
        <v>749.3</v>
      </c>
      <c r="G35" t="n">
        <v>521.6</v>
      </c>
      <c r="H35" t="n">
        <v>409.2</v>
      </c>
      <c r="I35" t="n">
        <v>373.1</v>
      </c>
      <c r="J35" t="n">
        <v>334.8</v>
      </c>
      <c r="K35" t="n">
        <v>308.5</v>
      </c>
      <c r="L35" t="n">
        <v>294.7</v>
      </c>
      <c r="M35" t="n">
        <v>284.8</v>
      </c>
      <c r="N35" t="n">
        <v>291.5</v>
      </c>
      <c r="O35" t="n">
        <v>336.6</v>
      </c>
      <c r="P35" t="n">
        <v>191.7</v>
      </c>
      <c r="Q35" t="n">
        <v>42.1</v>
      </c>
    </row>
    <row r="36">
      <c r="A36" s="5" t="inlineStr">
        <is>
          <t>Summe Passiva</t>
        </is>
      </c>
      <c r="B36" s="5" t="inlineStr">
        <is>
          <t>Liabilities &amp; Shareholder Equity</t>
        </is>
      </c>
      <c r="C36" t="n">
        <v>1987</v>
      </c>
      <c r="D36" t="n">
        <v>1778</v>
      </c>
      <c r="E36" t="n">
        <v>1252</v>
      </c>
      <c r="F36" t="n">
        <v>993.3</v>
      </c>
      <c r="G36" t="n">
        <v>1632</v>
      </c>
      <c r="H36" t="n">
        <v>741.2</v>
      </c>
      <c r="I36" t="n">
        <v>892.7</v>
      </c>
      <c r="J36" t="n">
        <v>951.6</v>
      </c>
      <c r="K36" t="n">
        <v>1102</v>
      </c>
      <c r="L36" t="n">
        <v>1215</v>
      </c>
      <c r="M36" t="n">
        <v>1426</v>
      </c>
      <c r="N36" t="n">
        <v>1517</v>
      </c>
      <c r="O36" t="n">
        <v>1643</v>
      </c>
      <c r="P36" t="n">
        <v>374.7</v>
      </c>
      <c r="Q36" t="n">
        <v>227.4</v>
      </c>
    </row>
    <row r="37">
      <c r="A37" s="5" t="inlineStr">
        <is>
          <t>Mio.Aktien im Umlauf</t>
        </is>
      </c>
      <c r="B37" s="5" t="inlineStr">
        <is>
          <t>Million shares outstanding</t>
        </is>
      </c>
      <c r="C37" t="n">
        <v>91.06</v>
      </c>
      <c r="D37" t="n">
        <v>91.06</v>
      </c>
      <c r="E37" t="n">
        <v>89.56</v>
      </c>
      <c r="F37" t="n">
        <v>101.59</v>
      </c>
      <c r="G37" t="n">
        <v>101.59</v>
      </c>
      <c r="H37" t="n">
        <v>101.59</v>
      </c>
      <c r="I37" t="n">
        <v>101.59</v>
      </c>
      <c r="J37" t="n">
        <v>92.34999999999999</v>
      </c>
      <c r="K37" t="n">
        <v>83.95999999999999</v>
      </c>
      <c r="L37" t="n">
        <v>83.91</v>
      </c>
      <c r="M37" t="n">
        <v>83.91</v>
      </c>
      <c r="N37" t="n">
        <v>83.91</v>
      </c>
      <c r="O37" t="n">
        <v>83.91</v>
      </c>
      <c r="P37" t="n">
        <v>76.34</v>
      </c>
      <c r="Q37" t="n">
        <v>8.210000000000001</v>
      </c>
    </row>
    <row r="38">
      <c r="A38" s="5" t="inlineStr">
        <is>
          <t>Gezeichnetes Kapital (in Mio.)</t>
        </is>
      </c>
      <c r="B38" s="5" t="inlineStr">
        <is>
          <t>Subscribed Capital in M</t>
        </is>
      </c>
      <c r="C38" t="n">
        <v>91.06</v>
      </c>
      <c r="D38" t="n">
        <v>91.06</v>
      </c>
      <c r="E38" t="n">
        <v>89.56</v>
      </c>
      <c r="F38" t="n">
        <v>101.59</v>
      </c>
      <c r="G38" t="n">
        <v>92.34999999999999</v>
      </c>
      <c r="H38" t="n">
        <v>83.95999999999999</v>
      </c>
      <c r="I38" t="n">
        <v>76.31999999999999</v>
      </c>
      <c r="J38" t="n">
        <v>69.39</v>
      </c>
      <c r="K38" t="n">
        <v>63.08</v>
      </c>
      <c r="L38" t="n">
        <v>63.04</v>
      </c>
      <c r="M38" t="n">
        <v>63.04</v>
      </c>
      <c r="N38" t="n">
        <v>63.04</v>
      </c>
      <c r="O38" t="n">
        <v>63.04</v>
      </c>
      <c r="P38" t="n">
        <v>57.35</v>
      </c>
      <c r="Q38" t="n">
        <v>6.17</v>
      </c>
    </row>
    <row r="39">
      <c r="A39" s="5" t="inlineStr">
        <is>
          <t>Ergebnis je Aktie (brutto)</t>
        </is>
      </c>
      <c r="B39" s="5" t="inlineStr">
        <is>
          <t>Earnings per share</t>
        </is>
      </c>
      <c r="C39" t="n">
        <v>0.85</v>
      </c>
      <c r="D39" t="n">
        <v>0.84</v>
      </c>
      <c r="E39" t="n">
        <v>0.89</v>
      </c>
      <c r="F39" t="n">
        <v>3.09</v>
      </c>
      <c r="G39" t="n">
        <v>1.49</v>
      </c>
      <c r="H39" t="n">
        <v>0.41</v>
      </c>
      <c r="I39" t="n">
        <v>0.39</v>
      </c>
      <c r="J39" t="n">
        <v>0.31</v>
      </c>
      <c r="K39" t="n">
        <v>0.24</v>
      </c>
      <c r="L39" t="n">
        <v>0.14</v>
      </c>
      <c r="M39" t="n">
        <v>-0.1</v>
      </c>
      <c r="N39" t="n">
        <v>-0.39</v>
      </c>
      <c r="O39" t="n">
        <v>0.75</v>
      </c>
      <c r="P39" t="n">
        <v>0.62</v>
      </c>
      <c r="Q39" t="n">
        <v>2.45</v>
      </c>
    </row>
    <row r="40">
      <c r="A40" s="5" t="inlineStr">
        <is>
          <t>Ergebnis je Aktie (unverwässert)</t>
        </is>
      </c>
      <c r="B40" s="5" t="inlineStr">
        <is>
          <t>Basic Earnings per share</t>
        </is>
      </c>
      <c r="C40" t="n">
        <v>0.58</v>
      </c>
      <c r="D40" t="n">
        <v>0.57</v>
      </c>
      <c r="E40" t="n">
        <v>0.5</v>
      </c>
      <c r="F40" t="n">
        <v>2.34</v>
      </c>
      <c r="G40" t="n">
        <v>1.09</v>
      </c>
      <c r="H40" t="n">
        <v>0.35</v>
      </c>
      <c r="I40" t="n">
        <v>0.37</v>
      </c>
      <c r="J40" t="n">
        <v>0.27</v>
      </c>
      <c r="K40" t="n">
        <v>0.16</v>
      </c>
      <c r="L40" t="n">
        <v>0.075</v>
      </c>
      <c r="M40" t="n">
        <v>-0.11</v>
      </c>
      <c r="N40" t="n">
        <v>-0.4</v>
      </c>
      <c r="O40" t="n">
        <v>0.57</v>
      </c>
      <c r="P40" t="n">
        <v>0.44</v>
      </c>
      <c r="Q40" t="n">
        <v>2.06</v>
      </c>
    </row>
    <row r="41">
      <c r="A41" s="5" t="inlineStr">
        <is>
          <t>Ergebnis je Aktie (verwässert)</t>
        </is>
      </c>
      <c r="B41" s="5" t="inlineStr">
        <is>
          <t>Diluted Earnings per share</t>
        </is>
      </c>
      <c r="C41" t="n">
        <v>0.58</v>
      </c>
      <c r="D41" t="n">
        <v>0.57</v>
      </c>
      <c r="E41" t="n">
        <v>0.5</v>
      </c>
      <c r="F41" t="n">
        <v>2.34</v>
      </c>
      <c r="G41" t="n">
        <v>1.09</v>
      </c>
      <c r="H41" t="n">
        <v>0.35</v>
      </c>
      <c r="I41" t="n">
        <v>0.37</v>
      </c>
      <c r="J41" t="n">
        <v>0.27</v>
      </c>
      <c r="K41" t="n">
        <v>0.16</v>
      </c>
      <c r="L41" t="n">
        <v>0.075</v>
      </c>
      <c r="M41" t="n">
        <v>-0.11</v>
      </c>
      <c r="N41" t="n">
        <v>-0.4</v>
      </c>
      <c r="O41" t="n">
        <v>0.57</v>
      </c>
      <c r="P41" t="n">
        <v>0.44</v>
      </c>
      <c r="Q41" t="n">
        <v>2.06</v>
      </c>
    </row>
    <row r="42">
      <c r="A42" s="5" t="inlineStr">
        <is>
          <t>Dividende je Aktie</t>
        </is>
      </c>
      <c r="B42" s="5" t="inlineStr">
        <is>
          <t>Dividend per share</t>
        </is>
      </c>
      <c r="C42" t="n">
        <v>0.29</v>
      </c>
      <c r="D42" t="n">
        <v>0.27</v>
      </c>
      <c r="E42" t="n">
        <v>0.25</v>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n">
        <v>0.094</v>
      </c>
      <c r="Q42" t="n">
        <v>1</v>
      </c>
    </row>
    <row r="43">
      <c r="A43" s="5" t="inlineStr">
        <is>
          <t>Dividendenausschüttung in Mio</t>
        </is>
      </c>
      <c r="B43" s="5" t="inlineStr">
        <is>
          <t>Dividend Payment in M</t>
        </is>
      </c>
      <c r="C43" t="inlineStr">
        <is>
          <t>-</t>
        </is>
      </c>
      <c r="D43" t="n">
        <v>24.6</v>
      </c>
      <c r="E43" t="n">
        <v>21.2</v>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c r="Q43" t="inlineStr">
        <is>
          <t>-</t>
        </is>
      </c>
    </row>
    <row r="44">
      <c r="A44" s="5" t="inlineStr">
        <is>
          <t>Umsatz</t>
        </is>
      </c>
      <c r="B44" s="5" t="inlineStr">
        <is>
          <t>Revenue</t>
        </is>
      </c>
      <c r="C44" t="n">
        <v>3.99</v>
      </c>
      <c r="D44" t="n">
        <v>3.77</v>
      </c>
      <c r="E44" t="n">
        <v>2.54</v>
      </c>
      <c r="F44" t="n">
        <v>5.18</v>
      </c>
      <c r="G44" t="n">
        <v>2.46</v>
      </c>
      <c r="H44" t="n">
        <v>2.02</v>
      </c>
      <c r="I44" t="n">
        <v>2.05</v>
      </c>
      <c r="J44" t="n">
        <v>2.12</v>
      </c>
      <c r="K44" t="n">
        <v>2.15</v>
      </c>
      <c r="L44" t="n">
        <v>2.14</v>
      </c>
      <c r="M44" t="n">
        <v>1.9</v>
      </c>
      <c r="N44" t="n">
        <v>2.05</v>
      </c>
      <c r="O44" t="n">
        <v>10.27</v>
      </c>
      <c r="P44" t="n">
        <v>3.73</v>
      </c>
      <c r="Q44" t="n">
        <v>16.81</v>
      </c>
    </row>
    <row r="45">
      <c r="A45" s="5" t="inlineStr">
        <is>
          <t>Buchwert je Aktie</t>
        </is>
      </c>
      <c r="B45" s="5" t="inlineStr">
        <is>
          <t>Book value per share</t>
        </is>
      </c>
      <c r="C45" t="n">
        <v>13.58</v>
      </c>
      <c r="D45" t="n">
        <v>12.67</v>
      </c>
      <c r="E45" t="n">
        <v>8.449999999999999</v>
      </c>
      <c r="F45" t="n">
        <v>7.39</v>
      </c>
      <c r="G45" t="n">
        <v>5.31</v>
      </c>
      <c r="H45" t="n">
        <v>4.03</v>
      </c>
      <c r="I45" t="n">
        <v>3.67</v>
      </c>
      <c r="J45" t="n">
        <v>3.63</v>
      </c>
      <c r="K45" t="n">
        <v>3.67</v>
      </c>
      <c r="L45" t="n">
        <v>3.51</v>
      </c>
      <c r="M45" t="n">
        <v>3.39</v>
      </c>
      <c r="N45" t="n">
        <v>3.47</v>
      </c>
      <c r="O45" t="n">
        <v>4.01</v>
      </c>
      <c r="P45" t="n">
        <v>2.51</v>
      </c>
      <c r="Q45" t="n">
        <v>5.13</v>
      </c>
    </row>
    <row r="46">
      <c r="A46" s="5" t="inlineStr">
        <is>
          <t>Cashflow je Aktie</t>
        </is>
      </c>
      <c r="B46" s="5" t="inlineStr">
        <is>
          <t>Cashflow per share</t>
        </is>
      </c>
      <c r="C46" t="n">
        <v>0.62</v>
      </c>
      <c r="D46" t="n">
        <v>-0.59</v>
      </c>
      <c r="E46" t="n">
        <v>0.19</v>
      </c>
      <c r="F46" t="n">
        <v>4.96</v>
      </c>
      <c r="G46" t="n">
        <v>0.89</v>
      </c>
      <c r="H46" t="n">
        <v>1.38</v>
      </c>
      <c r="I46" t="n">
        <v>1.77</v>
      </c>
      <c r="J46" t="n">
        <v>0.36</v>
      </c>
      <c r="K46" t="n">
        <v>0.53</v>
      </c>
      <c r="L46" t="n">
        <v>2.45</v>
      </c>
      <c r="M46" t="n">
        <v>1.21</v>
      </c>
      <c r="N46" t="n">
        <v>-0.26</v>
      </c>
      <c r="O46" t="n">
        <v>-0.75</v>
      </c>
      <c r="P46" t="n">
        <v>-0.64</v>
      </c>
      <c r="Q46" t="n">
        <v>0.86</v>
      </c>
    </row>
    <row r="47">
      <c r="A47" s="5" t="inlineStr">
        <is>
          <t>Bilanzsumme je Aktie</t>
        </is>
      </c>
      <c r="B47" s="5" t="inlineStr">
        <is>
          <t>Total assets per share</t>
        </is>
      </c>
      <c r="C47" t="n">
        <v>21.82</v>
      </c>
      <c r="D47" t="n">
        <v>19.53</v>
      </c>
      <c r="E47" t="n">
        <v>13.98</v>
      </c>
      <c r="F47" t="n">
        <v>9.779999999999999</v>
      </c>
      <c r="G47" t="n">
        <v>16.06</v>
      </c>
      <c r="H47" t="n">
        <v>7.3</v>
      </c>
      <c r="I47" t="n">
        <v>8.789999999999999</v>
      </c>
      <c r="J47" t="n">
        <v>10.3</v>
      </c>
      <c r="K47" t="n">
        <v>13.13</v>
      </c>
      <c r="L47" t="n">
        <v>14.47</v>
      </c>
      <c r="M47" t="n">
        <v>17</v>
      </c>
      <c r="N47" t="n">
        <v>18.08</v>
      </c>
      <c r="O47" t="n">
        <v>19.58</v>
      </c>
      <c r="P47" t="n">
        <v>4.91</v>
      </c>
      <c r="Q47" t="n">
        <v>27.68</v>
      </c>
    </row>
    <row r="48">
      <c r="A48" s="5" t="inlineStr">
        <is>
          <t>Personal am Ende des Jahres</t>
        </is>
      </c>
      <c r="B48" s="5" t="inlineStr">
        <is>
          <t>Staff at the end of year</t>
        </is>
      </c>
      <c r="C48" t="n">
        <v>814</v>
      </c>
      <c r="D48" t="n">
        <v>804</v>
      </c>
      <c r="E48" t="n">
        <v>643</v>
      </c>
      <c r="F48" t="n">
        <v>794</v>
      </c>
      <c r="G48" t="n">
        <v>823</v>
      </c>
      <c r="H48" t="n">
        <v>792</v>
      </c>
      <c r="I48" t="n">
        <v>712</v>
      </c>
      <c r="J48" t="n">
        <v>586</v>
      </c>
      <c r="K48" t="n">
        <v>498</v>
      </c>
      <c r="L48" t="n">
        <v>370</v>
      </c>
      <c r="M48" t="n">
        <v>349</v>
      </c>
      <c r="N48" t="n">
        <v>381</v>
      </c>
      <c r="O48" t="n">
        <v>287</v>
      </c>
      <c r="P48" t="n">
        <v>247</v>
      </c>
      <c r="Q48" t="n">
        <v>228</v>
      </c>
    </row>
    <row r="49">
      <c r="A49" s="5" t="inlineStr">
        <is>
          <t>Personalaufwand in Mio. EUR</t>
        </is>
      </c>
      <c r="B49" s="5" t="inlineStr">
        <is>
          <t>Personnel expenses in M</t>
        </is>
      </c>
      <c r="C49" t="n">
        <v>131.8</v>
      </c>
      <c r="D49" t="n">
        <v>125</v>
      </c>
      <c r="E49" t="n">
        <v>87.09999999999999</v>
      </c>
      <c r="F49" t="n">
        <v>101.3</v>
      </c>
      <c r="G49" t="n">
        <v>93.5</v>
      </c>
      <c r="H49" t="n">
        <v>77.2</v>
      </c>
      <c r="I49" t="n">
        <v>65.7</v>
      </c>
      <c r="J49" t="n">
        <v>47.6</v>
      </c>
      <c r="K49" t="n">
        <v>35.7</v>
      </c>
      <c r="L49" t="n">
        <v>28.6</v>
      </c>
      <c r="M49" t="n">
        <v>23.9</v>
      </c>
      <c r="N49" t="n">
        <v>22.4</v>
      </c>
      <c r="O49" t="n">
        <v>19.9</v>
      </c>
      <c r="P49" t="n">
        <v>14.9</v>
      </c>
      <c r="Q49" t="n">
        <v>12.4</v>
      </c>
    </row>
    <row r="50">
      <c r="A50" s="5" t="inlineStr">
        <is>
          <t>Aufwand je Mitarbeiter in EUR</t>
        </is>
      </c>
      <c r="B50" s="5" t="inlineStr">
        <is>
          <t>Effort per employee</t>
        </is>
      </c>
      <c r="C50" t="n">
        <v>161916</v>
      </c>
      <c r="D50" t="n">
        <v>155473</v>
      </c>
      <c r="E50" t="n">
        <v>135459</v>
      </c>
      <c r="F50" t="n">
        <v>127582</v>
      </c>
      <c r="G50" t="n">
        <v>113609</v>
      </c>
      <c r="H50" t="n">
        <v>97475</v>
      </c>
      <c r="I50" t="n">
        <v>92275</v>
      </c>
      <c r="J50" t="n">
        <v>81229</v>
      </c>
      <c r="K50" t="n">
        <v>71687</v>
      </c>
      <c r="L50" t="n">
        <v>77297</v>
      </c>
      <c r="M50" t="n">
        <v>68481</v>
      </c>
      <c r="N50" t="n">
        <v>58793</v>
      </c>
      <c r="O50" t="n">
        <v>69338</v>
      </c>
      <c r="P50" t="n">
        <v>60324</v>
      </c>
      <c r="Q50" t="n">
        <v>54386</v>
      </c>
    </row>
    <row r="51">
      <c r="A51" s="5" t="inlineStr">
        <is>
          <t>Umsatz je Aktie</t>
        </is>
      </c>
      <c r="B51" s="5" t="inlineStr">
        <is>
          <t>Revenue per share</t>
        </is>
      </c>
      <c r="C51" t="n">
        <v>489807</v>
      </c>
      <c r="D51" t="n">
        <v>436104</v>
      </c>
      <c r="E51" t="n">
        <v>388140</v>
      </c>
      <c r="F51" t="n">
        <v>1030000</v>
      </c>
      <c r="G51" t="n">
        <v>467628</v>
      </c>
      <c r="H51" t="n">
        <v>368453</v>
      </c>
      <c r="I51" t="n">
        <v>305334</v>
      </c>
      <c r="J51" t="n">
        <v>391191</v>
      </c>
      <c r="K51" t="n">
        <v>540175</v>
      </c>
      <c r="L51" t="n">
        <v>917819</v>
      </c>
      <c r="M51" t="n">
        <v>718877</v>
      </c>
      <c r="N51" t="n">
        <v>450393</v>
      </c>
      <c r="O51" t="n">
        <v>3000000</v>
      </c>
      <c r="P51" t="n">
        <v>1150000</v>
      </c>
      <c r="Q51" t="n">
        <v>605701</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row>
    <row r="53">
      <c r="A53" s="5" t="inlineStr">
        <is>
          <t>Gewinn je Mitarbeiter in EUR</t>
        </is>
      </c>
      <c r="B53" s="5" t="inlineStr">
        <is>
          <t>Earnings per employee</t>
        </is>
      </c>
      <c r="C53" t="n">
        <v>64988</v>
      </c>
      <c r="D53" t="n">
        <v>64303</v>
      </c>
      <c r="E53" t="n">
        <v>91602</v>
      </c>
      <c r="F53" t="n">
        <v>322796</v>
      </c>
      <c r="G53" t="n">
        <v>163426</v>
      </c>
      <c r="H53" t="n">
        <v>44192</v>
      </c>
      <c r="I53" t="n">
        <v>52247</v>
      </c>
      <c r="J53" t="n">
        <v>43515</v>
      </c>
      <c r="K53" t="n">
        <v>27108</v>
      </c>
      <c r="L53" t="n">
        <v>16757</v>
      </c>
      <c r="M53" t="n">
        <v>-27221</v>
      </c>
      <c r="N53" t="n">
        <v>-89501</v>
      </c>
      <c r="O53" t="n">
        <v>167247</v>
      </c>
      <c r="P53" t="n">
        <v>131174</v>
      </c>
      <c r="Q53" t="n">
        <v>72807</v>
      </c>
    </row>
    <row r="54">
      <c r="A54" s="5" t="inlineStr">
        <is>
          <t>KGV (Kurs/Gewinn)</t>
        </is>
      </c>
      <c r="B54" s="5" t="inlineStr">
        <is>
          <t>PE (price/earnings)</t>
        </is>
      </c>
      <c r="C54" t="n">
        <v>34.2</v>
      </c>
      <c r="D54" t="n">
        <v>29.2</v>
      </c>
      <c r="E54" t="n">
        <v>39.1</v>
      </c>
      <c r="F54" t="n">
        <v>5.6</v>
      </c>
      <c r="G54" t="n">
        <v>18.6</v>
      </c>
      <c r="H54" t="n">
        <v>23.9</v>
      </c>
      <c r="I54" t="n">
        <v>12.9</v>
      </c>
      <c r="J54" t="n">
        <v>14.6</v>
      </c>
      <c r="K54" t="n">
        <v>13</v>
      </c>
      <c r="L54" t="n">
        <v>31.8</v>
      </c>
      <c r="M54" t="inlineStr">
        <is>
          <t>-</t>
        </is>
      </c>
      <c r="N54" t="inlineStr">
        <is>
          <t>-</t>
        </is>
      </c>
      <c r="O54" t="n">
        <v>5.6</v>
      </c>
      <c r="P54" t="n">
        <v>31.5</v>
      </c>
      <c r="Q54" t="inlineStr">
        <is>
          <t>-</t>
        </is>
      </c>
    </row>
    <row r="55">
      <c r="A55" s="5" t="inlineStr">
        <is>
          <t>KUV (Kurs/Umsatz)</t>
        </is>
      </c>
      <c r="B55" s="5" t="inlineStr">
        <is>
          <t>PS (price/sales)</t>
        </is>
      </c>
      <c r="C55" t="n">
        <v>4.97</v>
      </c>
      <c r="D55" t="n">
        <v>4.41</v>
      </c>
      <c r="E55" t="n">
        <v>7.6</v>
      </c>
      <c r="F55" t="n">
        <v>2.52</v>
      </c>
      <c r="G55" t="n">
        <v>8.26</v>
      </c>
      <c r="H55" t="n">
        <v>4.12</v>
      </c>
      <c r="I55" t="n">
        <v>2.32</v>
      </c>
      <c r="J55" t="n">
        <v>1.89</v>
      </c>
      <c r="K55" t="n">
        <v>0.99</v>
      </c>
      <c r="L55" t="n">
        <v>1.11</v>
      </c>
      <c r="M55" t="n">
        <v>0.95</v>
      </c>
      <c r="N55" t="n">
        <v>0.49</v>
      </c>
      <c r="O55" t="n">
        <v>0.31</v>
      </c>
      <c r="P55" t="n">
        <v>3.75</v>
      </c>
      <c r="Q55" t="inlineStr">
        <is>
          <t>-</t>
        </is>
      </c>
    </row>
    <row r="56">
      <c r="A56" s="5" t="inlineStr">
        <is>
          <t>KBV (Kurs/Buchwert)</t>
        </is>
      </c>
      <c r="B56" s="5" t="inlineStr">
        <is>
          <t>PB (price/book value)</t>
        </is>
      </c>
      <c r="C56" t="n">
        <v>1.5</v>
      </c>
      <c r="D56" t="n">
        <v>1.33</v>
      </c>
      <c r="E56" t="n">
        <v>2.29</v>
      </c>
      <c r="F56" t="n">
        <v>1.77</v>
      </c>
      <c r="G56" t="n">
        <v>3.95</v>
      </c>
      <c r="H56" t="n">
        <v>2.07</v>
      </c>
      <c r="I56" t="n">
        <v>1.29</v>
      </c>
      <c r="J56" t="n">
        <v>1.11</v>
      </c>
      <c r="K56" t="n">
        <v>0.58</v>
      </c>
      <c r="L56" t="n">
        <v>0.68</v>
      </c>
      <c r="M56" t="n">
        <v>0.53</v>
      </c>
      <c r="N56" t="n">
        <v>0.29</v>
      </c>
      <c r="O56" t="n">
        <v>0.8</v>
      </c>
      <c r="P56" t="n">
        <v>5.58</v>
      </c>
      <c r="Q56" t="inlineStr">
        <is>
          <t>-</t>
        </is>
      </c>
    </row>
    <row r="57">
      <c r="A57" s="5" t="inlineStr">
        <is>
          <t>KCV (Kurs/Cashflow)</t>
        </is>
      </c>
      <c r="B57" s="5" t="inlineStr">
        <is>
          <t>PC (price/cashflow)</t>
        </is>
      </c>
      <c r="C57" t="n">
        <v>31.95</v>
      </c>
      <c r="D57" t="n">
        <v>-28.45</v>
      </c>
      <c r="E57" t="n">
        <v>100.65</v>
      </c>
      <c r="F57" t="n">
        <v>2.63</v>
      </c>
      <c r="G57" t="n">
        <v>22.8</v>
      </c>
      <c r="H57" t="n">
        <v>6.04</v>
      </c>
      <c r="I57" t="n">
        <v>2.69</v>
      </c>
      <c r="J57" t="n">
        <v>11.25</v>
      </c>
      <c r="K57" t="n">
        <v>4</v>
      </c>
      <c r="L57" t="n">
        <v>0.97</v>
      </c>
      <c r="M57" t="n">
        <v>1.49</v>
      </c>
      <c r="N57" t="n">
        <v>-3.91</v>
      </c>
      <c r="O57" t="n">
        <v>-4.29</v>
      </c>
      <c r="P57" t="n">
        <v>-22.05</v>
      </c>
      <c r="Q57" t="inlineStr">
        <is>
          <t>-</t>
        </is>
      </c>
    </row>
    <row r="58">
      <c r="A58" s="5" t="inlineStr">
        <is>
          <t>Dividendenrendite in %</t>
        </is>
      </c>
      <c r="B58" s="5" t="inlineStr">
        <is>
          <t>Dividend Yield in %</t>
        </is>
      </c>
      <c r="C58" t="n">
        <v>1.46</v>
      </c>
      <c r="D58" t="n">
        <v>1.62</v>
      </c>
      <c r="E58" t="n">
        <v>1.29</v>
      </c>
      <c r="F58" t="inlineStr">
        <is>
          <t>-</t>
        </is>
      </c>
      <c r="G58" t="inlineStr">
        <is>
          <t>-</t>
        </is>
      </c>
      <c r="H58" t="inlineStr">
        <is>
          <t>-</t>
        </is>
      </c>
      <c r="I58" t="inlineStr">
        <is>
          <t>-</t>
        </is>
      </c>
      <c r="J58" t="inlineStr">
        <is>
          <t>-</t>
        </is>
      </c>
      <c r="K58" t="inlineStr">
        <is>
          <t>-</t>
        </is>
      </c>
      <c r="L58" t="inlineStr">
        <is>
          <t>-</t>
        </is>
      </c>
      <c r="M58" t="inlineStr">
        <is>
          <t>-</t>
        </is>
      </c>
      <c r="N58" t="inlineStr">
        <is>
          <t>-</t>
        </is>
      </c>
      <c r="O58" t="inlineStr">
        <is>
          <t>-</t>
        </is>
      </c>
      <c r="P58" t="n">
        <v>0.67</v>
      </c>
      <c r="Q58" t="inlineStr">
        <is>
          <t>-</t>
        </is>
      </c>
    </row>
    <row r="59">
      <c r="A59" s="5" t="inlineStr">
        <is>
          <t>Gewinnrendite in %</t>
        </is>
      </c>
      <c r="B59" s="5" t="inlineStr">
        <is>
          <t>Return on profit in %</t>
        </is>
      </c>
      <c r="C59" t="n">
        <v>2.9</v>
      </c>
      <c r="D59" t="n">
        <v>3.4</v>
      </c>
      <c r="E59" t="n">
        <v>2.6</v>
      </c>
      <c r="F59" t="n">
        <v>17.9</v>
      </c>
      <c r="G59" t="n">
        <v>5.4</v>
      </c>
      <c r="H59" t="n">
        <v>4.2</v>
      </c>
      <c r="I59" t="n">
        <v>7.7</v>
      </c>
      <c r="J59" t="n">
        <v>6.8</v>
      </c>
      <c r="K59" t="n">
        <v>7.7</v>
      </c>
      <c r="L59" t="n">
        <v>3.1</v>
      </c>
      <c r="M59" t="n">
        <v>-6</v>
      </c>
      <c r="N59" t="n">
        <v>-39.9</v>
      </c>
      <c r="O59" t="n">
        <v>17.9</v>
      </c>
      <c r="P59" t="n">
        <v>3.2</v>
      </c>
      <c r="Q59" t="inlineStr">
        <is>
          <t>-</t>
        </is>
      </c>
    </row>
    <row r="60">
      <c r="A60" s="5" t="inlineStr">
        <is>
          <t>Eigenkapitalrendite in %</t>
        </is>
      </c>
      <c r="B60" s="5" t="inlineStr">
        <is>
          <t>Return on Equity in %</t>
        </is>
      </c>
      <c r="C60" t="n">
        <v>4.28</v>
      </c>
      <c r="D60" t="n">
        <v>4.48</v>
      </c>
      <c r="E60" t="n">
        <v>7.79</v>
      </c>
      <c r="F60" t="n">
        <v>34.13</v>
      </c>
      <c r="G60" t="n">
        <v>24.92</v>
      </c>
      <c r="H60" t="n">
        <v>8.550000000000001</v>
      </c>
      <c r="I60" t="n">
        <v>9.970000000000001</v>
      </c>
      <c r="J60" t="n">
        <v>7.62</v>
      </c>
      <c r="K60" t="n">
        <v>4.38</v>
      </c>
      <c r="L60" t="n">
        <v>2.1</v>
      </c>
      <c r="M60" t="n">
        <v>-3.34</v>
      </c>
      <c r="N60" t="n">
        <v>-11.7</v>
      </c>
      <c r="O60" t="n">
        <v>14.26</v>
      </c>
      <c r="P60" t="n">
        <v>16.9</v>
      </c>
      <c r="Q60" t="n">
        <v>39.43</v>
      </c>
    </row>
    <row r="61">
      <c r="A61" s="5" t="inlineStr">
        <is>
          <t>Umsatzrendite in %</t>
        </is>
      </c>
      <c r="B61" s="5" t="inlineStr">
        <is>
          <t>Return on sales in %</t>
        </is>
      </c>
      <c r="C61" t="n">
        <v>14.55</v>
      </c>
      <c r="D61" t="n">
        <v>15.04</v>
      </c>
      <c r="E61" t="n">
        <v>25.87</v>
      </c>
      <c r="F61" t="n">
        <v>48.69</v>
      </c>
      <c r="G61" t="n">
        <v>53.93</v>
      </c>
      <c r="H61" t="n">
        <v>17.03</v>
      </c>
      <c r="I61" t="n">
        <v>17.89</v>
      </c>
      <c r="J61" t="n">
        <v>13</v>
      </c>
      <c r="K61" t="n">
        <v>7.48</v>
      </c>
      <c r="L61" t="n">
        <v>3.45</v>
      </c>
      <c r="M61" t="n">
        <v>-5.96</v>
      </c>
      <c r="N61" t="n">
        <v>-19.87</v>
      </c>
      <c r="O61" t="n">
        <v>5.57</v>
      </c>
      <c r="P61" t="n">
        <v>11.36</v>
      </c>
      <c r="Q61" t="n">
        <v>12.02</v>
      </c>
    </row>
    <row r="62">
      <c r="A62" s="5" t="inlineStr">
        <is>
          <t>Gesamtkapitalrendite in %</t>
        </is>
      </c>
      <c r="B62" s="5" t="inlineStr">
        <is>
          <t>Total Return on Investment in %</t>
        </is>
      </c>
      <c r="C62" t="n">
        <v>2.97</v>
      </c>
      <c r="D62" t="n">
        <v>3.27</v>
      </c>
      <c r="E62" t="n">
        <v>5.11</v>
      </c>
      <c r="F62" t="n">
        <v>26.55</v>
      </c>
      <c r="G62" t="n">
        <v>9.66</v>
      </c>
      <c r="H62" t="n">
        <v>6.33</v>
      </c>
      <c r="I62" t="n">
        <v>7.8</v>
      </c>
      <c r="J62" t="n">
        <v>6.35</v>
      </c>
      <c r="K62" t="n">
        <v>5.19</v>
      </c>
      <c r="L62" t="n">
        <v>5.56</v>
      </c>
      <c r="M62" t="n">
        <v>4.68</v>
      </c>
      <c r="N62" t="n">
        <v>6.08</v>
      </c>
      <c r="O62" t="n">
        <v>7.07</v>
      </c>
      <c r="P62" t="n">
        <v>10.44</v>
      </c>
      <c r="Q62" t="n">
        <v>10.07</v>
      </c>
    </row>
    <row r="63">
      <c r="A63" s="5" t="inlineStr">
        <is>
          <t>Return on Investment in %</t>
        </is>
      </c>
      <c r="B63" s="5" t="inlineStr">
        <is>
          <t>Return on Investment in %</t>
        </is>
      </c>
      <c r="C63" t="n">
        <v>2.66</v>
      </c>
      <c r="D63" t="n">
        <v>2.91</v>
      </c>
      <c r="E63" t="n">
        <v>4.7</v>
      </c>
      <c r="F63" t="n">
        <v>25.8</v>
      </c>
      <c r="G63" t="n">
        <v>8.24</v>
      </c>
      <c r="H63" t="n">
        <v>4.72</v>
      </c>
      <c r="I63" t="n">
        <v>4.17</v>
      </c>
      <c r="J63" t="n">
        <v>2.68</v>
      </c>
      <c r="K63" t="n">
        <v>1.22</v>
      </c>
      <c r="L63" t="n">
        <v>0.51</v>
      </c>
      <c r="M63" t="n">
        <v>-0.67</v>
      </c>
      <c r="N63" t="n">
        <v>-2.25</v>
      </c>
      <c r="O63" t="n">
        <v>2.92</v>
      </c>
      <c r="P63" t="n">
        <v>8.65</v>
      </c>
      <c r="Q63" t="n">
        <v>7.3</v>
      </c>
    </row>
    <row r="64">
      <c r="A64" s="5" t="inlineStr">
        <is>
          <t>Arbeitsintensität in %</t>
        </is>
      </c>
      <c r="B64" s="5" t="inlineStr">
        <is>
          <t>Work Intensity in %</t>
        </is>
      </c>
      <c r="C64" t="n">
        <v>48.38</v>
      </c>
      <c r="D64" t="n">
        <v>43.65</v>
      </c>
      <c r="E64" t="n">
        <v>77.97</v>
      </c>
      <c r="F64" t="n">
        <v>73.94</v>
      </c>
      <c r="G64" t="n">
        <v>84.36</v>
      </c>
      <c r="H64" t="n">
        <v>58.94</v>
      </c>
      <c r="I64" t="n">
        <v>56.31</v>
      </c>
      <c r="J64" t="n">
        <v>51.29</v>
      </c>
      <c r="K64" t="n">
        <v>45.84</v>
      </c>
      <c r="L64" t="n">
        <v>48.7</v>
      </c>
      <c r="M64" t="n">
        <v>53.53</v>
      </c>
      <c r="N64" t="n">
        <v>54.97</v>
      </c>
      <c r="O64" t="n">
        <v>54.35</v>
      </c>
      <c r="P64" t="n">
        <v>99.04000000000001</v>
      </c>
      <c r="Q64" t="n">
        <v>97.8</v>
      </c>
    </row>
    <row r="65">
      <c r="A65" s="5" t="inlineStr">
        <is>
          <t>Eigenkapitalquote in %</t>
        </is>
      </c>
      <c r="B65" s="5" t="inlineStr">
        <is>
          <t>Equity Ratio in %</t>
        </is>
      </c>
      <c r="C65" t="n">
        <v>62.24</v>
      </c>
      <c r="D65" t="n">
        <v>64.88</v>
      </c>
      <c r="E65" t="n">
        <v>60.4</v>
      </c>
      <c r="F65" t="n">
        <v>75.61</v>
      </c>
      <c r="G65" t="n">
        <v>33.08</v>
      </c>
      <c r="H65" t="n">
        <v>55.21</v>
      </c>
      <c r="I65" t="n">
        <v>41.79</v>
      </c>
      <c r="J65" t="n">
        <v>35.18</v>
      </c>
      <c r="K65" t="n">
        <v>27.99</v>
      </c>
      <c r="L65" t="n">
        <v>24.27</v>
      </c>
      <c r="M65" t="n">
        <v>19.97</v>
      </c>
      <c r="N65" t="n">
        <v>19.21</v>
      </c>
      <c r="O65" t="n">
        <v>20.48</v>
      </c>
      <c r="P65" t="n">
        <v>51.16</v>
      </c>
      <c r="Q65" t="n">
        <v>18.51</v>
      </c>
    </row>
    <row r="66">
      <c r="A66" s="5" t="inlineStr">
        <is>
          <t>Fremdkapitalquote in %</t>
        </is>
      </c>
      <c r="B66" s="5" t="inlineStr">
        <is>
          <t>Debt Ratio in %</t>
        </is>
      </c>
      <c r="C66" t="n">
        <v>37.76</v>
      </c>
      <c r="D66" t="n">
        <v>35.12</v>
      </c>
      <c r="E66" t="n">
        <v>39.6</v>
      </c>
      <c r="F66" t="n">
        <v>24.39</v>
      </c>
      <c r="G66" t="n">
        <v>66.92</v>
      </c>
      <c r="H66" t="n">
        <v>44.79</v>
      </c>
      <c r="I66" t="n">
        <v>58.21</v>
      </c>
      <c r="J66" t="n">
        <v>64.81999999999999</v>
      </c>
      <c r="K66" t="n">
        <v>72.01000000000001</v>
      </c>
      <c r="L66" t="n">
        <v>75.73</v>
      </c>
      <c r="M66" t="n">
        <v>80.03</v>
      </c>
      <c r="N66" t="n">
        <v>80.79000000000001</v>
      </c>
      <c r="O66" t="n">
        <v>79.52</v>
      </c>
      <c r="P66" t="n">
        <v>48.84</v>
      </c>
      <c r="Q66" t="n">
        <v>81.48999999999999</v>
      </c>
    </row>
    <row r="67">
      <c r="A67" s="5" t="inlineStr">
        <is>
          <t>Verschuldungsgrad in %</t>
        </is>
      </c>
      <c r="B67" s="5" t="inlineStr">
        <is>
          <t>Finance Gearing in %</t>
        </is>
      </c>
      <c r="C67" t="n">
        <v>60.66</v>
      </c>
      <c r="D67" t="n">
        <v>54.13</v>
      </c>
      <c r="E67" t="n">
        <v>65.56999999999999</v>
      </c>
      <c r="F67" t="n">
        <v>32.26</v>
      </c>
      <c r="G67" t="n">
        <v>202.3</v>
      </c>
      <c r="H67" t="n">
        <v>81.13</v>
      </c>
      <c r="I67" t="n">
        <v>139.27</v>
      </c>
      <c r="J67" t="n">
        <v>184.23</v>
      </c>
      <c r="K67" t="n">
        <v>257.31</v>
      </c>
      <c r="L67" t="n">
        <v>312.11</v>
      </c>
      <c r="M67" t="n">
        <v>400.84</v>
      </c>
      <c r="N67" t="n">
        <v>420.48</v>
      </c>
      <c r="O67" t="n">
        <v>388.18</v>
      </c>
      <c r="P67" t="n">
        <v>95.45999999999999</v>
      </c>
      <c r="Q67" t="n">
        <v>440.14</v>
      </c>
    </row>
    <row r="68">
      <c r="A68" s="5" t="inlineStr"/>
      <c r="B68" s="5" t="inlineStr"/>
    </row>
    <row r="69">
      <c r="A69" s="5" t="inlineStr">
        <is>
          <t>Kurzfristige Vermögensquote in %</t>
        </is>
      </c>
      <c r="B69" s="5" t="inlineStr">
        <is>
          <t>Current Assets Ratio in %</t>
        </is>
      </c>
      <c r="C69" t="n">
        <v>48.38</v>
      </c>
      <c r="D69" t="n">
        <v>43.66</v>
      </c>
      <c r="E69" t="n">
        <v>78</v>
      </c>
      <c r="F69" t="n">
        <v>73.94</v>
      </c>
      <c r="G69" t="n">
        <v>84.38</v>
      </c>
      <c r="H69" t="n">
        <v>58.94</v>
      </c>
      <c r="I69" t="n">
        <v>56.31</v>
      </c>
      <c r="J69" t="n">
        <v>51.29</v>
      </c>
      <c r="K69" t="n">
        <v>45.85</v>
      </c>
      <c r="L69" t="n">
        <v>48.68</v>
      </c>
      <c r="M69" t="n">
        <v>53.54</v>
      </c>
      <c r="N69" t="n">
        <v>54.98</v>
      </c>
      <c r="O69" t="n">
        <v>54.35</v>
      </c>
      <c r="P69" t="n">
        <v>99.04000000000001</v>
      </c>
    </row>
    <row r="70">
      <c r="A70" s="5" t="inlineStr">
        <is>
          <t>Nettogewinn Marge in %</t>
        </is>
      </c>
      <c r="B70" s="5" t="inlineStr">
        <is>
          <t>Net Profit Marge in %</t>
        </is>
      </c>
      <c r="C70" t="n">
        <v>1325.81</v>
      </c>
      <c r="D70" t="n">
        <v>1371.35</v>
      </c>
      <c r="E70" t="n">
        <v>2318.9</v>
      </c>
      <c r="F70" t="n">
        <v>4947.88</v>
      </c>
      <c r="G70" t="n">
        <v>5467.48</v>
      </c>
      <c r="H70" t="n">
        <v>1732.67</v>
      </c>
      <c r="I70" t="n">
        <v>1814.63</v>
      </c>
      <c r="J70" t="n">
        <v>1202.83</v>
      </c>
      <c r="K70" t="n">
        <v>627.91</v>
      </c>
      <c r="L70" t="n">
        <v>289.72</v>
      </c>
      <c r="M70" t="n">
        <v>-500</v>
      </c>
      <c r="N70" t="n">
        <v>-1663.41</v>
      </c>
      <c r="O70" t="n">
        <v>467.38</v>
      </c>
      <c r="P70" t="n">
        <v>868.63</v>
      </c>
    </row>
    <row r="71">
      <c r="A71" s="5" t="inlineStr">
        <is>
          <t>Operative Ergebnis Marge in %</t>
        </is>
      </c>
      <c r="B71" s="5" t="inlineStr">
        <is>
          <t>EBIT Marge in %</t>
        </is>
      </c>
      <c r="C71" t="n">
        <v>2040.1</v>
      </c>
      <c r="D71" t="n">
        <v>2082.23</v>
      </c>
      <c r="E71" t="n">
        <v>3429.13</v>
      </c>
      <c r="F71" t="n">
        <v>6216.22</v>
      </c>
      <c r="G71" t="n">
        <v>491.87</v>
      </c>
      <c r="H71" t="n">
        <v>331.68</v>
      </c>
      <c r="I71" t="n">
        <v>912.2</v>
      </c>
      <c r="J71" t="n">
        <v>2108.49</v>
      </c>
      <c r="K71" t="n">
        <v>2539.53</v>
      </c>
      <c r="L71" t="n">
        <v>2864.49</v>
      </c>
      <c r="M71" t="n">
        <v>2947.37</v>
      </c>
      <c r="N71" t="n">
        <v>3170.73</v>
      </c>
      <c r="O71" t="n">
        <v>1083.74</v>
      </c>
      <c r="P71" t="n">
        <v>1375.34</v>
      </c>
    </row>
    <row r="72">
      <c r="A72" s="5" t="inlineStr">
        <is>
          <t>Vermögensumsschlag in %</t>
        </is>
      </c>
      <c r="B72" s="5" t="inlineStr">
        <is>
          <t>Asset Turnover in %</t>
        </is>
      </c>
      <c r="C72" t="n">
        <v>0.2</v>
      </c>
      <c r="D72" t="n">
        <v>0.21</v>
      </c>
      <c r="E72" t="n">
        <v>0.2</v>
      </c>
      <c r="F72" t="n">
        <v>0.52</v>
      </c>
      <c r="G72" t="n">
        <v>0.15</v>
      </c>
      <c r="H72" t="n">
        <v>0.27</v>
      </c>
      <c r="I72" t="n">
        <v>0.23</v>
      </c>
      <c r="J72" t="n">
        <v>0.22</v>
      </c>
      <c r="K72" t="n">
        <v>0.2</v>
      </c>
      <c r="L72" t="n">
        <v>0.18</v>
      </c>
      <c r="M72" t="n">
        <v>0.13</v>
      </c>
      <c r="N72" t="n">
        <v>0.14</v>
      </c>
      <c r="O72" t="n">
        <v>0.63</v>
      </c>
      <c r="P72" t="n">
        <v>1</v>
      </c>
    </row>
    <row r="73">
      <c r="A73" s="5" t="inlineStr">
        <is>
          <t>Langfristige Vermögensquote in %</t>
        </is>
      </c>
      <c r="B73" s="5" t="inlineStr">
        <is>
          <t>Non-Current Assets Ratio in %</t>
        </is>
      </c>
      <c r="C73" t="n">
        <v>51.64</v>
      </c>
      <c r="D73" t="n">
        <v>56.36</v>
      </c>
      <c r="E73" t="n">
        <v>22.04</v>
      </c>
      <c r="F73" t="n">
        <v>26.06</v>
      </c>
      <c r="G73" t="n">
        <v>15.64</v>
      </c>
      <c r="H73" t="n">
        <v>41.06</v>
      </c>
      <c r="I73" t="n">
        <v>43.69</v>
      </c>
      <c r="J73" t="n">
        <v>48.71</v>
      </c>
      <c r="K73" t="n">
        <v>54.17</v>
      </c>
      <c r="L73" t="n">
        <v>51.28</v>
      </c>
      <c r="M73" t="n">
        <v>46.49</v>
      </c>
      <c r="N73" t="n">
        <v>45.04</v>
      </c>
      <c r="O73" t="n">
        <v>45.66</v>
      </c>
      <c r="P73" t="n">
        <v>0.96</v>
      </c>
    </row>
    <row r="74">
      <c r="A74" s="5" t="inlineStr">
        <is>
          <t>Gesamtkapitalrentabilität</t>
        </is>
      </c>
      <c r="B74" s="5" t="inlineStr">
        <is>
          <t>ROA Return on Assets in %</t>
        </is>
      </c>
      <c r="C74" t="n">
        <v>2.66</v>
      </c>
      <c r="D74" t="n">
        <v>2.91</v>
      </c>
      <c r="E74" t="n">
        <v>4.7</v>
      </c>
      <c r="F74" t="n">
        <v>25.8</v>
      </c>
      <c r="G74" t="n">
        <v>8.24</v>
      </c>
      <c r="H74" t="n">
        <v>4.72</v>
      </c>
      <c r="I74" t="n">
        <v>4.17</v>
      </c>
      <c r="J74" t="n">
        <v>2.68</v>
      </c>
      <c r="K74" t="n">
        <v>1.23</v>
      </c>
      <c r="L74" t="n">
        <v>0.51</v>
      </c>
      <c r="M74" t="n">
        <v>-0.67</v>
      </c>
      <c r="N74" t="n">
        <v>-2.25</v>
      </c>
      <c r="O74" t="n">
        <v>2.92</v>
      </c>
      <c r="P74" t="n">
        <v>8.65</v>
      </c>
    </row>
    <row r="75">
      <c r="A75" s="5" t="inlineStr">
        <is>
          <t>Ertrag des eingesetzten Kapitals</t>
        </is>
      </c>
      <c r="B75" s="5" t="inlineStr">
        <is>
          <t>ROCE Return on Cap. Empl. in %</t>
        </is>
      </c>
      <c r="C75" t="n">
        <v>4.74</v>
      </c>
      <c r="D75" t="n">
        <v>4.9</v>
      </c>
      <c r="E75" t="n">
        <v>8.050000000000001</v>
      </c>
      <c r="F75" t="n">
        <v>40.32</v>
      </c>
      <c r="G75" t="n">
        <v>1.88</v>
      </c>
      <c r="H75" t="n">
        <v>1.31</v>
      </c>
      <c r="I75" t="n">
        <v>3.91</v>
      </c>
      <c r="J75" t="n">
        <v>6.56</v>
      </c>
      <c r="K75" t="n">
        <v>6.91</v>
      </c>
      <c r="L75" t="n">
        <v>17.71</v>
      </c>
      <c r="M75" t="n">
        <v>17.23</v>
      </c>
      <c r="N75" t="n">
        <v>20.25</v>
      </c>
      <c r="O75" t="n">
        <v>31.98</v>
      </c>
      <c r="P75" t="n">
        <v>26.58</v>
      </c>
    </row>
    <row r="76">
      <c r="A76" s="5" t="inlineStr">
        <is>
          <t>Eigenkapital zu Anlagevermögen</t>
        </is>
      </c>
      <c r="B76" s="5" t="inlineStr">
        <is>
          <t>Equity to Fixed Assets in %</t>
        </is>
      </c>
      <c r="C76" t="n">
        <v>117.54</v>
      </c>
      <c r="D76" t="n">
        <v>114.07</v>
      </c>
      <c r="E76" t="n">
        <v>273.54</v>
      </c>
      <c r="F76" t="n">
        <v>289.42</v>
      </c>
      <c r="G76" t="n">
        <v>204.39</v>
      </c>
      <c r="H76" t="n">
        <v>134.47</v>
      </c>
      <c r="I76" t="n">
        <v>95.67</v>
      </c>
      <c r="J76" t="n">
        <v>72.23</v>
      </c>
      <c r="K76" t="n">
        <v>51.68</v>
      </c>
      <c r="L76" t="n">
        <v>47.3</v>
      </c>
      <c r="M76" t="n">
        <v>42.96</v>
      </c>
      <c r="N76" t="n">
        <v>42.67</v>
      </c>
      <c r="O76" t="n">
        <v>44.87</v>
      </c>
      <c r="P76" t="n">
        <v>5325</v>
      </c>
    </row>
    <row r="77">
      <c r="A77" s="5" t="inlineStr">
        <is>
          <t>Liquidität Dritten Grades</t>
        </is>
      </c>
      <c r="B77" s="5" t="inlineStr">
        <is>
          <t>Current Ratio in %</t>
        </is>
      </c>
      <c r="C77" t="n">
        <v>356.47</v>
      </c>
      <c r="D77" t="n">
        <v>441.78</v>
      </c>
      <c r="E77" t="n">
        <v>573.4</v>
      </c>
      <c r="F77" t="n">
        <v>377.2</v>
      </c>
      <c r="G77" t="n">
        <v>139.54</v>
      </c>
      <c r="H77" t="n">
        <v>191.37</v>
      </c>
      <c r="I77" t="n">
        <v>121.45</v>
      </c>
      <c r="J77" t="n">
        <v>180.91</v>
      </c>
      <c r="K77" t="n">
        <v>161.96</v>
      </c>
      <c r="L77" t="n">
        <v>68.08</v>
      </c>
      <c r="M77" t="n">
        <v>69.34999999999999</v>
      </c>
      <c r="N77" t="n">
        <v>69.73</v>
      </c>
      <c r="O77" t="n">
        <v>68.95999999999999</v>
      </c>
      <c r="P77" t="n">
        <v>204.24</v>
      </c>
    </row>
    <row r="78">
      <c r="A78" s="5" t="inlineStr">
        <is>
          <t>Operativer Cashflow</t>
        </is>
      </c>
      <c r="B78" s="5" t="inlineStr">
        <is>
          <t>Operating Cashflow in M</t>
        </is>
      </c>
      <c r="C78" t="n">
        <v>2909.367</v>
      </c>
      <c r="D78" t="n">
        <v>-2590.657</v>
      </c>
      <c r="E78" t="n">
        <v>9014.214</v>
      </c>
      <c r="F78" t="n">
        <v>267.1817</v>
      </c>
      <c r="G78" t="n">
        <v>2316.252</v>
      </c>
      <c r="H78" t="n">
        <v>613.6036</v>
      </c>
      <c r="I78" t="n">
        <v>273.2771</v>
      </c>
      <c r="J78" t="n">
        <v>1038.9375</v>
      </c>
      <c r="K78" t="n">
        <v>335.84</v>
      </c>
      <c r="L78" t="n">
        <v>81.39269999999999</v>
      </c>
      <c r="M78" t="n">
        <v>125.0259</v>
      </c>
      <c r="N78" t="n">
        <v>-328.0881</v>
      </c>
      <c r="O78" t="n">
        <v>-359.9739</v>
      </c>
      <c r="P78" t="n">
        <v>-1683.297</v>
      </c>
    </row>
    <row r="79">
      <c r="A79" s="5" t="inlineStr">
        <is>
          <t>Aktienrückkauf</t>
        </is>
      </c>
      <c r="B79" s="5" t="inlineStr">
        <is>
          <t>Share Buyback in M</t>
        </is>
      </c>
      <c r="C79" t="n">
        <v>0</v>
      </c>
      <c r="D79" t="n">
        <v>-1.5</v>
      </c>
      <c r="E79" t="n">
        <v>12.03</v>
      </c>
      <c r="F79" t="n">
        <v>0</v>
      </c>
      <c r="G79" t="n">
        <v>0</v>
      </c>
      <c r="H79" t="n">
        <v>0</v>
      </c>
      <c r="I79" t="n">
        <v>-9.240000000000009</v>
      </c>
      <c r="J79" t="n">
        <v>-8.390000000000001</v>
      </c>
      <c r="K79" t="n">
        <v>-0.04999999999999716</v>
      </c>
      <c r="L79" t="n">
        <v>0</v>
      </c>
      <c r="M79" t="n">
        <v>0</v>
      </c>
      <c r="N79" t="n">
        <v>0</v>
      </c>
      <c r="O79" t="n">
        <v>-7.569999999999993</v>
      </c>
      <c r="P79" t="n">
        <v>-68.13</v>
      </c>
    </row>
    <row r="80">
      <c r="A80" s="5" t="inlineStr">
        <is>
          <t>Umsatzwachstum 1J in %</t>
        </is>
      </c>
      <c r="B80" s="5" t="inlineStr">
        <is>
          <t>Revenue Growth 1Y in %</t>
        </is>
      </c>
      <c r="C80" t="n">
        <v>5.84</v>
      </c>
      <c r="D80" t="n">
        <v>48.43</v>
      </c>
      <c r="E80" t="n">
        <v>-50.97</v>
      </c>
      <c r="F80" t="n">
        <v>110.57</v>
      </c>
      <c r="G80" t="n">
        <v>21.78</v>
      </c>
      <c r="H80" t="n">
        <v>-1.46</v>
      </c>
      <c r="I80" t="n">
        <v>-3.3</v>
      </c>
      <c r="J80" t="n">
        <v>-1.4</v>
      </c>
      <c r="K80" t="n">
        <v>0.47</v>
      </c>
      <c r="L80" t="n">
        <v>12.63</v>
      </c>
      <c r="M80" t="n">
        <v>-7.32</v>
      </c>
      <c r="N80" t="n">
        <v>-80.04000000000001</v>
      </c>
      <c r="O80" t="n">
        <v>175.34</v>
      </c>
      <c r="P80" t="n">
        <v>-77.81</v>
      </c>
    </row>
    <row r="81">
      <c r="A81" s="5" t="inlineStr">
        <is>
          <t>Umsatzwachstum 3J in %</t>
        </is>
      </c>
      <c r="B81" s="5" t="inlineStr">
        <is>
          <t>Revenue Growth 3Y in %</t>
        </is>
      </c>
      <c r="C81" t="n">
        <v>1.1</v>
      </c>
      <c r="D81" t="n">
        <v>36.01</v>
      </c>
      <c r="E81" t="n">
        <v>27.13</v>
      </c>
      <c r="F81" t="n">
        <v>43.63</v>
      </c>
      <c r="G81" t="n">
        <v>5.67</v>
      </c>
      <c r="H81" t="n">
        <v>-2.05</v>
      </c>
      <c r="I81" t="n">
        <v>-1.41</v>
      </c>
      <c r="J81" t="n">
        <v>3.9</v>
      </c>
      <c r="K81" t="n">
        <v>1.93</v>
      </c>
      <c r="L81" t="n">
        <v>-24.91</v>
      </c>
      <c r="M81" t="n">
        <v>29.33</v>
      </c>
      <c r="N81" t="n">
        <v>5.83</v>
      </c>
      <c r="O81" t="inlineStr">
        <is>
          <t>-</t>
        </is>
      </c>
      <c r="P81" t="inlineStr">
        <is>
          <t>-</t>
        </is>
      </c>
    </row>
    <row r="82">
      <c r="A82" s="5" t="inlineStr">
        <is>
          <t>Umsatzwachstum 5J in %</t>
        </is>
      </c>
      <c r="B82" s="5" t="inlineStr">
        <is>
          <t>Revenue Growth 5Y in %</t>
        </is>
      </c>
      <c r="C82" t="n">
        <v>27.13</v>
      </c>
      <c r="D82" t="n">
        <v>25.67</v>
      </c>
      <c r="E82" t="n">
        <v>15.32</v>
      </c>
      <c r="F82" t="n">
        <v>25.24</v>
      </c>
      <c r="G82" t="n">
        <v>3.22</v>
      </c>
      <c r="H82" t="n">
        <v>1.39</v>
      </c>
      <c r="I82" t="n">
        <v>0.22</v>
      </c>
      <c r="J82" t="n">
        <v>-15.13</v>
      </c>
      <c r="K82" t="n">
        <v>20.22</v>
      </c>
      <c r="L82" t="n">
        <v>4.56</v>
      </c>
      <c r="M82" t="inlineStr">
        <is>
          <t>-</t>
        </is>
      </c>
      <c r="N82" t="inlineStr">
        <is>
          <t>-</t>
        </is>
      </c>
      <c r="O82" t="inlineStr">
        <is>
          <t>-</t>
        </is>
      </c>
      <c r="P82" t="inlineStr">
        <is>
          <t>-</t>
        </is>
      </c>
    </row>
    <row r="83">
      <c r="A83" s="5" t="inlineStr">
        <is>
          <t>Umsatzwachstum 10J in %</t>
        </is>
      </c>
      <c r="B83" s="5" t="inlineStr">
        <is>
          <t>Revenue Growth 10Y in %</t>
        </is>
      </c>
      <c r="C83" t="n">
        <v>14.26</v>
      </c>
      <c r="D83" t="n">
        <v>12.94</v>
      </c>
      <c r="E83" t="n">
        <v>0.1</v>
      </c>
      <c r="F83" t="n">
        <v>22.73</v>
      </c>
      <c r="G83" t="n">
        <v>3.89</v>
      </c>
      <c r="H83" t="inlineStr">
        <is>
          <t>-</t>
        </is>
      </c>
      <c r="I83" t="inlineStr">
        <is>
          <t>-</t>
        </is>
      </c>
      <c r="J83" t="inlineStr">
        <is>
          <t>-</t>
        </is>
      </c>
      <c r="K83" t="inlineStr">
        <is>
          <t>-</t>
        </is>
      </c>
      <c r="L83" t="inlineStr">
        <is>
          <t>-</t>
        </is>
      </c>
      <c r="M83" t="inlineStr">
        <is>
          <t>-</t>
        </is>
      </c>
      <c r="N83" t="inlineStr">
        <is>
          <t>-</t>
        </is>
      </c>
      <c r="O83" t="inlineStr">
        <is>
          <t>-</t>
        </is>
      </c>
      <c r="P83" t="inlineStr">
        <is>
          <t>-</t>
        </is>
      </c>
    </row>
    <row r="84">
      <c r="A84" s="5" t="inlineStr">
        <is>
          <t>Gewinnwachstum 1J in %</t>
        </is>
      </c>
      <c r="B84" s="5" t="inlineStr">
        <is>
          <t>Earnings Growth 1Y in %</t>
        </is>
      </c>
      <c r="C84" t="n">
        <v>2.32</v>
      </c>
      <c r="D84" t="n">
        <v>-12.22</v>
      </c>
      <c r="E84" t="n">
        <v>-77.02</v>
      </c>
      <c r="F84" t="n">
        <v>90.56</v>
      </c>
      <c r="G84" t="n">
        <v>284.29</v>
      </c>
      <c r="H84" t="n">
        <v>-5.91</v>
      </c>
      <c r="I84" t="n">
        <v>45.88</v>
      </c>
      <c r="J84" t="n">
        <v>88.89</v>
      </c>
      <c r="K84" t="n">
        <v>117.74</v>
      </c>
      <c r="L84" t="n">
        <v>-165.26</v>
      </c>
      <c r="M84" t="n">
        <v>-72.14</v>
      </c>
      <c r="N84" t="n">
        <v>-171.04</v>
      </c>
      <c r="O84" t="n">
        <v>48.15</v>
      </c>
      <c r="P84" t="n">
        <v>95.18000000000001</v>
      </c>
    </row>
    <row r="85">
      <c r="A85" s="5" t="inlineStr">
        <is>
          <t>Gewinnwachstum 3J in %</t>
        </is>
      </c>
      <c r="B85" s="5" t="inlineStr">
        <is>
          <t>Earnings Growth 3Y in %</t>
        </is>
      </c>
      <c r="C85" t="n">
        <v>-28.97</v>
      </c>
      <c r="D85" t="n">
        <v>0.44</v>
      </c>
      <c r="E85" t="n">
        <v>99.28</v>
      </c>
      <c r="F85" t="n">
        <v>122.98</v>
      </c>
      <c r="G85" t="n">
        <v>108.09</v>
      </c>
      <c r="H85" t="n">
        <v>42.95</v>
      </c>
      <c r="I85" t="n">
        <v>84.17</v>
      </c>
      <c r="J85" t="n">
        <v>13.79</v>
      </c>
      <c r="K85" t="n">
        <v>-39.89</v>
      </c>
      <c r="L85" t="n">
        <v>-136.15</v>
      </c>
      <c r="M85" t="n">
        <v>-65.01000000000001</v>
      </c>
      <c r="N85" t="n">
        <v>-9.24</v>
      </c>
      <c r="O85" t="inlineStr">
        <is>
          <t>-</t>
        </is>
      </c>
      <c r="P85" t="inlineStr">
        <is>
          <t>-</t>
        </is>
      </c>
    </row>
    <row r="86">
      <c r="A86" s="5" t="inlineStr">
        <is>
          <t>Gewinnwachstum 5J in %</t>
        </is>
      </c>
      <c r="B86" s="5" t="inlineStr">
        <is>
          <t>Earnings Growth 5Y in %</t>
        </is>
      </c>
      <c r="C86" t="n">
        <v>57.59</v>
      </c>
      <c r="D86" t="n">
        <v>55.94</v>
      </c>
      <c r="E86" t="n">
        <v>67.56</v>
      </c>
      <c r="F86" t="n">
        <v>100.74</v>
      </c>
      <c r="G86" t="n">
        <v>106.18</v>
      </c>
      <c r="H86" t="n">
        <v>16.27</v>
      </c>
      <c r="I86" t="n">
        <v>3.02</v>
      </c>
      <c r="J86" t="n">
        <v>-40.36</v>
      </c>
      <c r="K86" t="n">
        <v>-48.51</v>
      </c>
      <c r="L86" t="n">
        <v>-53.02</v>
      </c>
      <c r="M86" t="inlineStr">
        <is>
          <t>-</t>
        </is>
      </c>
      <c r="N86" t="inlineStr">
        <is>
          <t>-</t>
        </is>
      </c>
      <c r="O86" t="inlineStr">
        <is>
          <t>-</t>
        </is>
      </c>
      <c r="P86" t="inlineStr">
        <is>
          <t>-</t>
        </is>
      </c>
    </row>
    <row r="87">
      <c r="A87" s="5" t="inlineStr">
        <is>
          <t>Gewinnwachstum 10J in %</t>
        </is>
      </c>
      <c r="B87" s="5" t="inlineStr">
        <is>
          <t>Earnings Growth 10Y in %</t>
        </is>
      </c>
      <c r="C87" t="n">
        <v>36.93</v>
      </c>
      <c r="D87" t="n">
        <v>29.48</v>
      </c>
      <c r="E87" t="n">
        <v>13.6</v>
      </c>
      <c r="F87" t="n">
        <v>26.12</v>
      </c>
      <c r="G87" t="n">
        <v>26.58</v>
      </c>
      <c r="H87" t="inlineStr">
        <is>
          <t>-</t>
        </is>
      </c>
      <c r="I87" t="inlineStr">
        <is>
          <t>-</t>
        </is>
      </c>
      <c r="J87" t="inlineStr">
        <is>
          <t>-</t>
        </is>
      </c>
      <c r="K87" t="inlineStr">
        <is>
          <t>-</t>
        </is>
      </c>
      <c r="L87" t="inlineStr">
        <is>
          <t>-</t>
        </is>
      </c>
      <c r="M87" t="inlineStr">
        <is>
          <t>-</t>
        </is>
      </c>
      <c r="N87" t="inlineStr">
        <is>
          <t>-</t>
        </is>
      </c>
      <c r="O87" t="inlineStr">
        <is>
          <t>-</t>
        </is>
      </c>
      <c r="P87" t="inlineStr">
        <is>
          <t>-</t>
        </is>
      </c>
    </row>
    <row r="88">
      <c r="A88" s="5" t="inlineStr">
        <is>
          <t>PEG Ratio</t>
        </is>
      </c>
      <c r="B88" s="5" t="inlineStr">
        <is>
          <t>KGW Kurs/Gewinn/Wachstum</t>
        </is>
      </c>
      <c r="C88" t="n">
        <v>0.59</v>
      </c>
      <c r="D88" t="n">
        <v>0.52</v>
      </c>
      <c r="E88" t="n">
        <v>0.58</v>
      </c>
      <c r="F88" t="n">
        <v>0.06</v>
      </c>
      <c r="G88" t="n">
        <v>0.18</v>
      </c>
      <c r="H88" t="n">
        <v>1.47</v>
      </c>
      <c r="I88" t="n">
        <v>4.27</v>
      </c>
      <c r="J88" t="n">
        <v>-0.36</v>
      </c>
      <c r="K88" t="n">
        <v>-0.27</v>
      </c>
      <c r="L88" t="n">
        <v>-0.6</v>
      </c>
      <c r="M88" t="inlineStr">
        <is>
          <t>-</t>
        </is>
      </c>
      <c r="N88" t="inlineStr">
        <is>
          <t>-</t>
        </is>
      </c>
      <c r="O88" t="inlineStr">
        <is>
          <t>-</t>
        </is>
      </c>
      <c r="P88" t="inlineStr">
        <is>
          <t>-</t>
        </is>
      </c>
    </row>
    <row r="89">
      <c r="A89" s="5" t="inlineStr">
        <is>
          <t>EBIT-Wachstum 1J in %</t>
        </is>
      </c>
      <c r="B89" s="5" t="inlineStr">
        <is>
          <t>EBIT Growth 1Y in %</t>
        </is>
      </c>
      <c r="C89" t="n">
        <v>3.69</v>
      </c>
      <c r="D89" t="n">
        <v>-9.869999999999999</v>
      </c>
      <c r="E89" t="n">
        <v>-72.95</v>
      </c>
      <c r="F89" t="n">
        <v>2561.16</v>
      </c>
      <c r="G89" t="n">
        <v>80.59999999999999</v>
      </c>
      <c r="H89" t="n">
        <v>-64.17</v>
      </c>
      <c r="I89" t="n">
        <v>-58.17</v>
      </c>
      <c r="J89" t="n">
        <v>-18.13</v>
      </c>
      <c r="K89" t="n">
        <v>-10.93</v>
      </c>
      <c r="L89" t="n">
        <v>9.460000000000001</v>
      </c>
      <c r="M89" t="n">
        <v>-13.85</v>
      </c>
      <c r="N89" t="n">
        <v>-41.6</v>
      </c>
      <c r="O89" t="n">
        <v>116.96</v>
      </c>
      <c r="P89" t="n">
        <v>100.39</v>
      </c>
    </row>
    <row r="90">
      <c r="A90" s="5" t="inlineStr">
        <is>
          <t>EBIT-Wachstum 3J in %</t>
        </is>
      </c>
      <c r="B90" s="5" t="inlineStr">
        <is>
          <t>EBIT Growth 3Y in %</t>
        </is>
      </c>
      <c r="C90" t="n">
        <v>-26.38</v>
      </c>
      <c r="D90" t="n">
        <v>826.11</v>
      </c>
      <c r="E90" t="n">
        <v>856.27</v>
      </c>
      <c r="F90" t="n">
        <v>859.2</v>
      </c>
      <c r="G90" t="n">
        <v>-13.91</v>
      </c>
      <c r="H90" t="n">
        <v>-46.82</v>
      </c>
      <c r="I90" t="n">
        <v>-29.08</v>
      </c>
      <c r="J90" t="n">
        <v>-6.53</v>
      </c>
      <c r="K90" t="n">
        <v>-5.11</v>
      </c>
      <c r="L90" t="n">
        <v>-15.33</v>
      </c>
      <c r="M90" t="n">
        <v>20.5</v>
      </c>
      <c r="N90" t="n">
        <v>58.58</v>
      </c>
      <c r="O90" t="inlineStr">
        <is>
          <t>-</t>
        </is>
      </c>
      <c r="P90" t="inlineStr">
        <is>
          <t>-</t>
        </is>
      </c>
    </row>
    <row r="91">
      <c r="A91" s="5" t="inlineStr">
        <is>
          <t>EBIT-Wachstum 5J in %</t>
        </is>
      </c>
      <c r="B91" s="5" t="inlineStr">
        <is>
          <t>EBIT Growth 5Y in %</t>
        </is>
      </c>
      <c r="C91" t="n">
        <v>512.53</v>
      </c>
      <c r="D91" t="n">
        <v>498.95</v>
      </c>
      <c r="E91" t="n">
        <v>489.29</v>
      </c>
      <c r="F91" t="n">
        <v>500.26</v>
      </c>
      <c r="G91" t="n">
        <v>-14.16</v>
      </c>
      <c r="H91" t="n">
        <v>-28.39</v>
      </c>
      <c r="I91" t="n">
        <v>-18.32</v>
      </c>
      <c r="J91" t="n">
        <v>-15.01</v>
      </c>
      <c r="K91" t="n">
        <v>12.01</v>
      </c>
      <c r="L91" t="n">
        <v>34.27</v>
      </c>
      <c r="M91" t="inlineStr">
        <is>
          <t>-</t>
        </is>
      </c>
      <c r="N91" t="inlineStr">
        <is>
          <t>-</t>
        </is>
      </c>
      <c r="O91" t="inlineStr">
        <is>
          <t>-</t>
        </is>
      </c>
      <c r="P91" t="inlineStr">
        <is>
          <t>-</t>
        </is>
      </c>
    </row>
    <row r="92">
      <c r="A92" s="5" t="inlineStr">
        <is>
          <t>EBIT-Wachstum 10J in %</t>
        </is>
      </c>
      <c r="B92" s="5" t="inlineStr">
        <is>
          <t>EBIT Growth 10Y in %</t>
        </is>
      </c>
      <c r="C92" t="n">
        <v>242.07</v>
      </c>
      <c r="D92" t="n">
        <v>240.31</v>
      </c>
      <c r="E92" t="n">
        <v>237.14</v>
      </c>
      <c r="F92" t="n">
        <v>256.13</v>
      </c>
      <c r="G92" t="n">
        <v>10.06</v>
      </c>
      <c r="H92" t="inlineStr">
        <is>
          <t>-</t>
        </is>
      </c>
      <c r="I92" t="inlineStr">
        <is>
          <t>-</t>
        </is>
      </c>
      <c r="J92" t="inlineStr">
        <is>
          <t>-</t>
        </is>
      </c>
      <c r="K92" t="inlineStr">
        <is>
          <t>-</t>
        </is>
      </c>
      <c r="L92" t="inlineStr">
        <is>
          <t>-</t>
        </is>
      </c>
      <c r="M92" t="inlineStr">
        <is>
          <t>-</t>
        </is>
      </c>
      <c r="N92" t="inlineStr">
        <is>
          <t>-</t>
        </is>
      </c>
      <c r="O92" t="inlineStr">
        <is>
          <t>-</t>
        </is>
      </c>
      <c r="P92" t="inlineStr">
        <is>
          <t>-</t>
        </is>
      </c>
    </row>
    <row r="93">
      <c r="A93" s="5" t="inlineStr">
        <is>
          <t>Op.Cashflow Wachstum 1J in %</t>
        </is>
      </c>
      <c r="B93" s="5" t="inlineStr">
        <is>
          <t>Op.Cashflow Wachstum 1Y in %</t>
        </is>
      </c>
      <c r="C93" t="n">
        <v>-212.3</v>
      </c>
      <c r="D93" t="n">
        <v>-128.27</v>
      </c>
      <c r="E93" t="n">
        <v>3727</v>
      </c>
      <c r="F93" t="n">
        <v>-88.45999999999999</v>
      </c>
      <c r="G93" t="n">
        <v>277.48</v>
      </c>
      <c r="H93" t="n">
        <v>124.54</v>
      </c>
      <c r="I93" t="n">
        <v>-76.09</v>
      </c>
      <c r="J93" t="n">
        <v>181.25</v>
      </c>
      <c r="K93" t="n">
        <v>312.37</v>
      </c>
      <c r="L93" t="n">
        <v>-34.9</v>
      </c>
      <c r="M93" t="n">
        <v>-138.11</v>
      </c>
      <c r="N93" t="n">
        <v>-8.859999999999999</v>
      </c>
      <c r="O93" t="n">
        <v>-80.54000000000001</v>
      </c>
      <c r="P93" t="inlineStr">
        <is>
          <t>-</t>
        </is>
      </c>
    </row>
    <row r="94">
      <c r="A94" s="5" t="inlineStr">
        <is>
          <t>Op.Cashflow Wachstum 3J in %</t>
        </is>
      </c>
      <c r="B94" s="5" t="inlineStr">
        <is>
          <t>Op.Cashflow Wachstum 3Y in %</t>
        </is>
      </c>
      <c r="C94" t="n">
        <v>1128.81</v>
      </c>
      <c r="D94" t="n">
        <v>1170.09</v>
      </c>
      <c r="E94" t="n">
        <v>1305.34</v>
      </c>
      <c r="F94" t="n">
        <v>104.52</v>
      </c>
      <c r="G94" t="n">
        <v>108.64</v>
      </c>
      <c r="H94" t="n">
        <v>76.56999999999999</v>
      </c>
      <c r="I94" t="n">
        <v>139.18</v>
      </c>
      <c r="J94" t="n">
        <v>152.91</v>
      </c>
      <c r="K94" t="n">
        <v>46.45</v>
      </c>
      <c r="L94" t="n">
        <v>-60.62</v>
      </c>
      <c r="M94" t="n">
        <v>-75.84</v>
      </c>
      <c r="N94" t="inlineStr">
        <is>
          <t>-</t>
        </is>
      </c>
      <c r="O94" t="inlineStr">
        <is>
          <t>-</t>
        </is>
      </c>
      <c r="P94" t="inlineStr">
        <is>
          <t>-</t>
        </is>
      </c>
    </row>
    <row r="95">
      <c r="A95" s="5" t="inlineStr">
        <is>
          <t>Op.Cashflow Wachstum 5J in %</t>
        </is>
      </c>
      <c r="B95" s="5" t="inlineStr">
        <is>
          <t>Op.Cashflow Wachstum 5Y in %</t>
        </is>
      </c>
      <c r="C95" t="n">
        <v>715.09</v>
      </c>
      <c r="D95" t="n">
        <v>782.46</v>
      </c>
      <c r="E95" t="n">
        <v>792.89</v>
      </c>
      <c r="F95" t="n">
        <v>83.73999999999999</v>
      </c>
      <c r="G95" t="n">
        <v>163.91</v>
      </c>
      <c r="H95" t="n">
        <v>101.43</v>
      </c>
      <c r="I95" t="n">
        <v>48.9</v>
      </c>
      <c r="J95" t="n">
        <v>62.35</v>
      </c>
      <c r="K95" t="n">
        <v>9.99</v>
      </c>
      <c r="L95" t="inlineStr">
        <is>
          <t>-</t>
        </is>
      </c>
      <c r="M95" t="inlineStr">
        <is>
          <t>-</t>
        </is>
      </c>
      <c r="N95" t="inlineStr">
        <is>
          <t>-</t>
        </is>
      </c>
      <c r="O95" t="inlineStr">
        <is>
          <t>-</t>
        </is>
      </c>
      <c r="P95" t="inlineStr">
        <is>
          <t>-</t>
        </is>
      </c>
    </row>
    <row r="96">
      <c r="A96" s="5" t="inlineStr">
        <is>
          <t>Op.Cashflow Wachstum 10J in %</t>
        </is>
      </c>
      <c r="B96" s="5" t="inlineStr">
        <is>
          <t>Op.Cashflow Wachstum 10Y in %</t>
        </is>
      </c>
      <c r="C96" t="n">
        <v>408.26</v>
      </c>
      <c r="D96" t="n">
        <v>415.68</v>
      </c>
      <c r="E96" t="n">
        <v>427.62</v>
      </c>
      <c r="F96" t="n">
        <v>46.87</v>
      </c>
      <c r="G96" t="inlineStr">
        <is>
          <t>-</t>
        </is>
      </c>
      <c r="H96" t="inlineStr">
        <is>
          <t>-</t>
        </is>
      </c>
      <c r="I96" t="inlineStr">
        <is>
          <t>-</t>
        </is>
      </c>
      <c r="J96" t="inlineStr">
        <is>
          <t>-</t>
        </is>
      </c>
      <c r="K96" t="inlineStr">
        <is>
          <t>-</t>
        </is>
      </c>
      <c r="L96" t="inlineStr">
        <is>
          <t>-</t>
        </is>
      </c>
      <c r="M96" t="inlineStr">
        <is>
          <t>-</t>
        </is>
      </c>
      <c r="N96" t="inlineStr">
        <is>
          <t>-</t>
        </is>
      </c>
      <c r="O96" t="inlineStr">
        <is>
          <t>-</t>
        </is>
      </c>
      <c r="P96" t="inlineStr">
        <is>
          <t>-</t>
        </is>
      </c>
    </row>
    <row r="97">
      <c r="A97" s="5" t="inlineStr">
        <is>
          <t>Working Capital in Mio</t>
        </is>
      </c>
      <c r="B97" s="5" t="inlineStr">
        <is>
          <t>Working Capital in M</t>
        </is>
      </c>
      <c r="C97" t="n">
        <v>691.7</v>
      </c>
      <c r="D97" t="n">
        <v>600.5</v>
      </c>
      <c r="E97" t="n">
        <v>806.2</v>
      </c>
      <c r="F97" t="n">
        <v>539.7</v>
      </c>
      <c r="G97" t="n">
        <v>389.8</v>
      </c>
      <c r="H97" t="n">
        <v>208.6</v>
      </c>
      <c r="I97" t="n">
        <v>88.8</v>
      </c>
      <c r="J97" t="n">
        <v>218.3</v>
      </c>
      <c r="K97" t="n">
        <v>193.3</v>
      </c>
      <c r="L97" t="n">
        <v>-277.3</v>
      </c>
      <c r="M97" t="n">
        <v>-337.8</v>
      </c>
      <c r="N97" t="n">
        <v>-362</v>
      </c>
      <c r="O97" t="n">
        <v>-402.2</v>
      </c>
      <c r="P97" t="n">
        <v>189.4</v>
      </c>
      <c r="Q97" t="n">
        <v>41.8</v>
      </c>
    </row>
  </sheetData>
  <pageMargins bottom="1" footer="0.5" header="0.5" left="0.75" right="0.75" top="1"/>
</worksheet>
</file>

<file path=xl/worksheets/sheet46.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 customWidth="1" max="14" min="14" width="10"/>
    <col customWidth="1" max="15" min="15" width="20"/>
    <col customWidth="1" max="16" min="16" width="21"/>
    <col customWidth="1" max="17" min="17" width="10"/>
    <col customWidth="1" max="18" min="18" width="10"/>
    <col customWidth="1" max="19" min="19" width="21"/>
    <col customWidth="1" max="20" min="20" width="10"/>
    <col customWidth="1" max="21" min="21" width="22"/>
    <col customWidth="1" max="22" min="22" width="10"/>
  </cols>
  <sheetData>
    <row r="1">
      <c r="A1" s="1" t="inlineStr">
        <is>
          <t xml:space="preserve">PFEIFFER VACUUM </t>
        </is>
      </c>
      <c r="B1" s="2" t="inlineStr">
        <is>
          <t>WKN: 691660  ISIN: DE0006916604  Symbol:PFV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1890</t>
        </is>
      </c>
      <c r="C4" s="5" t="inlineStr">
        <is>
          <t>Telefon / Phone</t>
        </is>
      </c>
      <c r="D4" s="5" t="inlineStr"/>
      <c r="E4" t="inlineStr">
        <is>
          <t>+49-6441-802-0</t>
        </is>
      </c>
      <c r="G4" t="inlineStr">
        <is>
          <t>20.02.2020</t>
        </is>
      </c>
      <c r="H4" t="inlineStr">
        <is>
          <t>Preliminary Results</t>
        </is>
      </c>
      <c r="J4" t="inlineStr">
        <is>
          <t>Pangea/Busch</t>
        </is>
      </c>
      <c r="L4" t="inlineStr">
        <is>
          <t>50,02%</t>
        </is>
      </c>
    </row>
    <row r="5">
      <c r="A5" s="5" t="inlineStr">
        <is>
          <t>Ticker</t>
        </is>
      </c>
      <c r="B5" t="inlineStr">
        <is>
          <t>PFV</t>
        </is>
      </c>
      <c r="C5" s="5" t="inlineStr">
        <is>
          <t>Fax</t>
        </is>
      </c>
      <c r="D5" s="5" t="inlineStr"/>
      <c r="E5" t="inlineStr">
        <is>
          <t>+49-6441-802-1202</t>
        </is>
      </c>
      <c r="G5" t="inlineStr">
        <is>
          <t>26.03.2020</t>
        </is>
      </c>
      <c r="H5" t="inlineStr">
        <is>
          <t>Publication Of Annual Report</t>
        </is>
      </c>
      <c r="J5" t="inlineStr">
        <is>
          <t>Hakuto, Tokyo</t>
        </is>
      </c>
      <c r="L5" t="inlineStr">
        <is>
          <t>3,48%</t>
        </is>
      </c>
    </row>
    <row r="6">
      <c r="A6" s="5" t="inlineStr">
        <is>
          <t>Gelistet Seit / Listed Since</t>
        </is>
      </c>
      <c r="B6" t="inlineStr">
        <is>
          <t>15.04.1996</t>
        </is>
      </c>
      <c r="C6" s="5" t="inlineStr">
        <is>
          <t>Internet</t>
        </is>
      </c>
      <c r="D6" s="5" t="inlineStr"/>
      <c r="E6" t="inlineStr">
        <is>
          <t>http://www.pfeiffer-vacuum.de</t>
        </is>
      </c>
      <c r="G6" t="inlineStr">
        <is>
          <t>05.05.2020</t>
        </is>
      </c>
      <c r="H6" t="inlineStr">
        <is>
          <t>Result Q1</t>
        </is>
      </c>
      <c r="J6" t="inlineStr">
        <is>
          <t>Norges Bank</t>
        </is>
      </c>
      <c r="L6" t="inlineStr">
        <is>
          <t>3,13%</t>
        </is>
      </c>
    </row>
    <row r="7">
      <c r="A7" s="5" t="inlineStr">
        <is>
          <t>Nominalwert / Nominal Value</t>
        </is>
      </c>
      <c r="B7" t="inlineStr">
        <is>
          <t>-</t>
        </is>
      </c>
      <c r="C7" s="5" t="inlineStr">
        <is>
          <t>E-Mail</t>
        </is>
      </c>
      <c r="D7" s="5" t="inlineStr"/>
      <c r="E7" t="inlineStr">
        <is>
          <t>info@pfeiffer-vacuum.de</t>
        </is>
      </c>
      <c r="G7" t="inlineStr">
        <is>
          <t>20.05.2020</t>
        </is>
      </c>
      <c r="H7" t="inlineStr">
        <is>
          <t>Annual General Meeting</t>
        </is>
      </c>
      <c r="J7" t="inlineStr">
        <is>
          <t>Investmentgesellschaft für langfristige Investoren TGV</t>
        </is>
      </c>
      <c r="L7" t="inlineStr">
        <is>
          <t>3,05%</t>
        </is>
      </c>
    </row>
    <row r="8">
      <c r="A8" s="5" t="inlineStr">
        <is>
          <t>Land / Country</t>
        </is>
      </c>
      <c r="B8" t="inlineStr">
        <is>
          <t>Deutschland</t>
        </is>
      </c>
      <c r="C8" s="5" t="inlineStr">
        <is>
          <t>Inv. Relations Telefon / Phone</t>
        </is>
      </c>
      <c r="D8" s="5" t="inlineStr"/>
      <c r="E8" t="inlineStr">
        <is>
          <t>+49-6441-802-1360</t>
        </is>
      </c>
      <c r="G8" t="inlineStr">
        <is>
          <t>04.08.2020</t>
        </is>
      </c>
      <c r="H8" t="inlineStr">
        <is>
          <t>Score Half Year</t>
        </is>
      </c>
      <c r="J8" t="inlineStr">
        <is>
          <t>Freefloat</t>
        </is>
      </c>
      <c r="L8" t="inlineStr">
        <is>
          <t>40,32%</t>
        </is>
      </c>
    </row>
    <row r="9">
      <c r="A9" s="5" t="inlineStr">
        <is>
          <t>Währung / Currency</t>
        </is>
      </c>
      <c r="B9" t="inlineStr">
        <is>
          <t>EUR</t>
        </is>
      </c>
      <c r="C9" s="5" t="inlineStr">
        <is>
          <t>Kontaktperson / Contact Person</t>
        </is>
      </c>
      <c r="D9" s="5" t="inlineStr"/>
      <c r="E9" t="inlineStr">
        <is>
          <t>Heide Erickson</t>
        </is>
      </c>
      <c r="G9" t="inlineStr">
        <is>
          <t>03.11.2020</t>
        </is>
      </c>
      <c r="H9" t="inlineStr">
        <is>
          <t>Q3 Earnings</t>
        </is>
      </c>
    </row>
    <row r="10">
      <c r="A10" s="5" t="inlineStr">
        <is>
          <t>Branche / Industry</t>
        </is>
      </c>
      <c r="B10" t="inlineStr">
        <is>
          <t>Other Technology</t>
        </is>
      </c>
      <c r="C10" s="5" t="inlineStr"/>
      <c r="D10" s="5" t="inlineStr"/>
    </row>
    <row r="11">
      <c r="A11" s="5" t="inlineStr">
        <is>
          <t>Sektor / Sector</t>
        </is>
      </c>
      <c r="B11" t="inlineStr">
        <is>
          <t>Technology</t>
        </is>
      </c>
    </row>
    <row r="12">
      <c r="A12" s="5" t="inlineStr">
        <is>
          <t>Typ / Genre</t>
        </is>
      </c>
      <c r="B12" t="inlineStr">
        <is>
          <t>Inhaberaktie</t>
        </is>
      </c>
    </row>
    <row r="13">
      <c r="A13" s="5" t="inlineStr">
        <is>
          <t>Adresse / Address</t>
        </is>
      </c>
      <c r="B13" t="inlineStr">
        <is>
          <t>Pfeiffer Vacuum Technology AGBerliner Straße 43  D-35614 Asslar</t>
        </is>
      </c>
    </row>
    <row r="14">
      <c r="A14" s="5" t="inlineStr">
        <is>
          <t>Management</t>
        </is>
      </c>
      <c r="B14" t="inlineStr">
        <is>
          <t>Eric Taberlet, Wolfgang Ehrk, Nathalie Benedikt</t>
        </is>
      </c>
    </row>
    <row r="15">
      <c r="A15" s="5" t="inlineStr">
        <is>
          <t>Aufsichtsrat / Board</t>
        </is>
      </c>
      <c r="B15" t="inlineStr">
        <is>
          <t>Ayla Busch, Götz Timmerbeil, Matthias Mädler, Stefan Röser, Filippo Th. Beck, Henrik Newerla</t>
        </is>
      </c>
    </row>
    <row r="16">
      <c r="A16" s="5" t="inlineStr">
        <is>
          <t>Beschreibung</t>
        </is>
      </c>
      <c r="B16" t="inlineStr">
        <is>
          <t>Die Pfeiffer Vacuum Technology AG entwickelt, produziert, vertreibt und wartet eine breite Palette an Vakuumpumpen und -systemen sowie Mess- und Analysegeräten. Die Produkte werden in einem breiten Spektrum von kommerziellen und analytischen Anwendungen verwendet unter anderem bei der Herstellung von Halbleitern, CDs, Computerfestplatten, optischen Linsen, Monitoren, Glühlampen, Autoelektronik, Autoscheinwerfern, gefriergetrockneter Nahrung, oberflächenbehandelten Ersatz- und Maschinenteilen, Elektronenmikroskopen und Massenspektrometern. Zu den Kunden gehören Hersteller von analytischen Geräten und Vakuum-Prozessausrüstungen, Forschungs- und Entwicklungseinrichtungen sowie Unternehmen, die Vakuumprozesse in ihrer Produktion einsetzen. Copyright 2014 FINANCE BASE AG</t>
        </is>
      </c>
    </row>
    <row r="17">
      <c r="A17" s="5" t="inlineStr">
        <is>
          <t>Profile</t>
        </is>
      </c>
      <c r="B17" t="inlineStr">
        <is>
          <t>Pfeiffer Vacuum Technology AG develops, manufactures, sells and services a wide range of vacuum pumps and systems, and measurement and analysis equipment. The products are used in a wide range of commercial and analytical applications, among others, in the manufacture of semiconductors, CDs, computer hard drives, optical lenses, monitors, light bulbs, car electronics, car headlights, freeze dried food, surface-treated parts and machine parts, electron microscopes and mass spectrometers. Customers include manufacturers of analytical devices and, using vacuum process equipment, research and development institutions and companies, the vacuum processes in their production.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632.9</v>
      </c>
      <c r="D20" t="n">
        <v>659.7</v>
      </c>
      <c r="E20" t="n">
        <v>587</v>
      </c>
      <c r="F20" t="n">
        <v>474.2</v>
      </c>
      <c r="G20" t="n">
        <v>451.5</v>
      </c>
      <c r="H20" t="n">
        <v>406.6</v>
      </c>
      <c r="I20" t="n">
        <v>408.7</v>
      </c>
      <c r="J20" t="n">
        <v>461.3</v>
      </c>
      <c r="K20" t="n">
        <v>519.5</v>
      </c>
      <c r="L20" t="n">
        <v>220.5</v>
      </c>
      <c r="M20" t="n">
        <v>182</v>
      </c>
      <c r="N20" t="n">
        <v>198.1</v>
      </c>
      <c r="O20" t="n">
        <v>192</v>
      </c>
      <c r="P20" t="n">
        <v>179.5</v>
      </c>
      <c r="Q20" t="n">
        <v>159.5</v>
      </c>
      <c r="R20" t="n">
        <v>156.2</v>
      </c>
      <c r="S20" t="n">
        <v>144</v>
      </c>
      <c r="T20" t="n">
        <v>150.9</v>
      </c>
      <c r="U20" t="n">
        <v>170.2</v>
      </c>
      <c r="V20" t="n">
        <v>184.7</v>
      </c>
    </row>
    <row r="21">
      <c r="A21" s="5" t="inlineStr">
        <is>
          <t>Bruttoergebnis vom Umsatz</t>
        </is>
      </c>
      <c r="B21" s="5" t="inlineStr">
        <is>
          <t>Gross Profit</t>
        </is>
      </c>
      <c r="C21" t="n">
        <v>215.9</v>
      </c>
      <c r="D21" t="n">
        <v>235.2</v>
      </c>
      <c r="E21" t="n">
        <v>210</v>
      </c>
      <c r="F21" t="n">
        <v>180.5</v>
      </c>
      <c r="G21" t="n">
        <v>175.5</v>
      </c>
      <c r="H21" t="n">
        <v>143.4</v>
      </c>
      <c r="I21" t="n">
        <v>149.4</v>
      </c>
      <c r="J21" t="n">
        <v>166.8</v>
      </c>
      <c r="K21" t="n">
        <v>167.4</v>
      </c>
      <c r="L21" t="n">
        <v>102.9</v>
      </c>
      <c r="M21" t="n">
        <v>78.3</v>
      </c>
      <c r="N21" t="n">
        <v>91.7</v>
      </c>
      <c r="O21" t="n">
        <v>94.2</v>
      </c>
      <c r="P21" t="n">
        <v>87.7</v>
      </c>
      <c r="Q21" t="n">
        <v>75.5</v>
      </c>
      <c r="R21" t="n">
        <v>62.3</v>
      </c>
      <c r="S21" t="n">
        <v>62.3</v>
      </c>
      <c r="T21" t="n">
        <v>70.59999999999999</v>
      </c>
      <c r="U21" t="n">
        <v>77</v>
      </c>
      <c r="V21" t="n">
        <v>82.90000000000001</v>
      </c>
    </row>
    <row r="22">
      <c r="A22" s="5" t="inlineStr">
        <is>
          <t>Operatives Ergebnis (EBIT)</t>
        </is>
      </c>
      <c r="B22" s="5" t="inlineStr">
        <is>
          <t>EBIT Earning Before Interest &amp; Tax</t>
        </is>
      </c>
      <c r="C22" t="n">
        <v>65.2</v>
      </c>
      <c r="D22" t="n">
        <v>95.09999999999999</v>
      </c>
      <c r="E22" t="n">
        <v>71.40000000000001</v>
      </c>
      <c r="F22" t="n">
        <v>68</v>
      </c>
      <c r="G22" t="n">
        <v>60.8</v>
      </c>
      <c r="H22" t="n">
        <v>44.7</v>
      </c>
      <c r="I22" t="n">
        <v>50.5</v>
      </c>
      <c r="J22" t="n">
        <v>67.7</v>
      </c>
      <c r="K22" t="n">
        <v>61.8</v>
      </c>
      <c r="L22" t="n">
        <v>52.9</v>
      </c>
      <c r="M22" t="n">
        <v>37.8</v>
      </c>
      <c r="N22" t="n">
        <v>51.5</v>
      </c>
      <c r="O22" t="n">
        <v>52.8</v>
      </c>
      <c r="P22" t="n">
        <v>45</v>
      </c>
      <c r="Q22" t="n">
        <v>36.8</v>
      </c>
      <c r="R22" t="n">
        <v>18.1</v>
      </c>
      <c r="S22" t="n">
        <v>19.5</v>
      </c>
      <c r="T22" t="n">
        <v>21.2</v>
      </c>
      <c r="U22" t="n">
        <v>28.2</v>
      </c>
      <c r="V22" t="n">
        <v>35.5</v>
      </c>
    </row>
    <row r="23">
      <c r="A23" s="5" t="inlineStr">
        <is>
          <t>Finanzergebnis</t>
        </is>
      </c>
      <c r="B23" s="5" t="inlineStr">
        <is>
          <t>Financial Result</t>
        </is>
      </c>
      <c r="C23" t="n">
        <v>-0.7</v>
      </c>
      <c r="D23" t="n">
        <v>-0.5</v>
      </c>
      <c r="E23" t="n">
        <v>-0.4</v>
      </c>
      <c r="F23" t="n">
        <v>-0.4</v>
      </c>
      <c r="G23" t="n">
        <v>-0.3</v>
      </c>
      <c r="H23" t="n">
        <v>-0.4</v>
      </c>
      <c r="I23" t="n">
        <v>-0.5</v>
      </c>
      <c r="J23" t="n">
        <v>-1.4</v>
      </c>
      <c r="K23" t="n">
        <v>-2.3</v>
      </c>
      <c r="L23" t="n">
        <v>1.6</v>
      </c>
      <c r="M23" t="n">
        <v>0.6</v>
      </c>
      <c r="N23" t="n">
        <v>2.6</v>
      </c>
      <c r="O23" t="n">
        <v>6.6</v>
      </c>
      <c r="P23" t="n">
        <v>1.4</v>
      </c>
      <c r="Q23" t="n">
        <v>2.5</v>
      </c>
      <c r="R23" t="n">
        <v>1.5</v>
      </c>
      <c r="S23" t="n">
        <v>3.7</v>
      </c>
      <c r="T23" t="n">
        <v>3.6</v>
      </c>
      <c r="U23" t="n">
        <v>1.2</v>
      </c>
      <c r="V23" t="n">
        <v>-1.4</v>
      </c>
    </row>
    <row r="24">
      <c r="A24" s="5" t="inlineStr">
        <is>
          <t>Ergebnis vor Steuer (EBT)</t>
        </is>
      </c>
      <c r="B24" s="5" t="inlineStr">
        <is>
          <t>EBT Earning Before Tax</t>
        </is>
      </c>
      <c r="C24" t="n">
        <v>64.5</v>
      </c>
      <c r="D24" t="n">
        <v>94.59999999999999</v>
      </c>
      <c r="E24" t="n">
        <v>71</v>
      </c>
      <c r="F24" t="n">
        <v>67.59999999999999</v>
      </c>
      <c r="G24" t="n">
        <v>60.5</v>
      </c>
      <c r="H24" t="n">
        <v>44.3</v>
      </c>
      <c r="I24" t="n">
        <v>50</v>
      </c>
      <c r="J24" t="n">
        <v>66.3</v>
      </c>
      <c r="K24" t="n">
        <v>59.5</v>
      </c>
      <c r="L24" t="n">
        <v>54.5</v>
      </c>
      <c r="M24" t="n">
        <v>38.4</v>
      </c>
      <c r="N24" t="n">
        <v>54.1</v>
      </c>
      <c r="O24" t="n">
        <v>59.4</v>
      </c>
      <c r="P24" t="n">
        <v>46.4</v>
      </c>
      <c r="Q24" t="n">
        <v>39.3</v>
      </c>
      <c r="R24" t="n">
        <v>19.6</v>
      </c>
      <c r="S24" t="n">
        <v>23.2</v>
      </c>
      <c r="T24" t="n">
        <v>24.8</v>
      </c>
      <c r="U24" t="n">
        <v>29.4</v>
      </c>
      <c r="V24" t="n">
        <v>34.1</v>
      </c>
    </row>
    <row r="25">
      <c r="A25" s="5" t="inlineStr">
        <is>
          <t>Steuern auf Einkommen und Ertrag</t>
        </is>
      </c>
      <c r="B25" s="5" t="inlineStr">
        <is>
          <t>Taxes on income and earnings</t>
        </is>
      </c>
      <c r="C25" t="n">
        <v>16.2</v>
      </c>
      <c r="D25" t="n">
        <v>25.7</v>
      </c>
      <c r="E25" t="n">
        <v>17.2</v>
      </c>
      <c r="F25" t="n">
        <v>20.6</v>
      </c>
      <c r="G25" t="n">
        <v>18.5</v>
      </c>
      <c r="H25" t="n">
        <v>11.9</v>
      </c>
      <c r="I25" t="n">
        <v>15.1</v>
      </c>
      <c r="J25" t="n">
        <v>21</v>
      </c>
      <c r="K25" t="n">
        <v>17.4</v>
      </c>
      <c r="L25" t="n">
        <v>16.2</v>
      </c>
      <c r="M25" t="n">
        <v>10.7</v>
      </c>
      <c r="N25" t="n">
        <v>16.1</v>
      </c>
      <c r="O25" t="n">
        <v>22.1</v>
      </c>
      <c r="P25" t="n">
        <v>16.6</v>
      </c>
      <c r="Q25" t="n">
        <v>14.5</v>
      </c>
      <c r="R25" t="n">
        <v>6.9</v>
      </c>
      <c r="S25" t="n">
        <v>11.5</v>
      </c>
      <c r="T25" t="n">
        <v>7.5</v>
      </c>
      <c r="U25" t="n">
        <v>10.5</v>
      </c>
      <c r="V25" t="n">
        <v>15</v>
      </c>
    </row>
    <row r="26">
      <c r="A26" s="5" t="inlineStr">
        <is>
          <t>Ergebnis nach Steuer</t>
        </is>
      </c>
      <c r="B26" s="5" t="inlineStr">
        <is>
          <t>Earnings after tax</t>
        </is>
      </c>
      <c r="C26" t="n">
        <v>48.4</v>
      </c>
      <c r="D26" t="n">
        <v>68.90000000000001</v>
      </c>
      <c r="E26" t="n">
        <v>53.8</v>
      </c>
      <c r="F26" t="n">
        <v>47</v>
      </c>
      <c r="G26" t="n">
        <v>41.9</v>
      </c>
      <c r="H26" t="n">
        <v>32.4</v>
      </c>
      <c r="I26" t="n">
        <v>34.8</v>
      </c>
      <c r="J26" t="n">
        <v>45.3</v>
      </c>
      <c r="K26" t="n">
        <v>41.6</v>
      </c>
      <c r="L26" t="n">
        <v>38.3</v>
      </c>
      <c r="M26" t="n">
        <v>27.7</v>
      </c>
      <c r="N26" t="n">
        <v>38</v>
      </c>
      <c r="O26" t="n">
        <v>37.3</v>
      </c>
      <c r="P26" t="n">
        <v>29.8</v>
      </c>
      <c r="Q26" t="n">
        <v>24.4</v>
      </c>
      <c r="R26" t="n">
        <v>11.6</v>
      </c>
      <c r="S26" t="n">
        <v>12.7</v>
      </c>
      <c r="T26" t="n">
        <v>17.5</v>
      </c>
      <c r="U26" t="n">
        <v>18.9</v>
      </c>
      <c r="V26" t="n">
        <v>19.1</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n">
        <v>-0.2</v>
      </c>
      <c r="L27" t="n">
        <v>-0.2</v>
      </c>
      <c r="M27" t="n">
        <v>-0.1</v>
      </c>
      <c r="N27" t="n">
        <v>-0.1</v>
      </c>
      <c r="O27" t="n">
        <v>-0.3</v>
      </c>
      <c r="P27" t="n">
        <v>-0.2</v>
      </c>
      <c r="Q27" t="n">
        <v>-0.6</v>
      </c>
      <c r="R27" t="inlineStr">
        <is>
          <t>-</t>
        </is>
      </c>
      <c r="S27" t="inlineStr">
        <is>
          <t>-</t>
        </is>
      </c>
      <c r="T27" t="inlineStr">
        <is>
          <t>-</t>
        </is>
      </c>
      <c r="U27" t="inlineStr">
        <is>
          <t>-</t>
        </is>
      </c>
      <c r="V27" t="inlineStr">
        <is>
          <t>-</t>
        </is>
      </c>
    </row>
    <row r="28">
      <c r="A28" s="5" t="inlineStr">
        <is>
          <t>Jahresüberschuss/-fehlbetrag</t>
        </is>
      </c>
      <c r="B28" s="5" t="inlineStr">
        <is>
          <t>Net Profit</t>
        </is>
      </c>
      <c r="C28" t="n">
        <v>48.4</v>
      </c>
      <c r="D28" t="n">
        <v>68.90000000000001</v>
      </c>
      <c r="E28" t="n">
        <v>53.8</v>
      </c>
      <c r="F28" t="n">
        <v>47</v>
      </c>
      <c r="G28" t="n">
        <v>41.9</v>
      </c>
      <c r="H28" t="n">
        <v>32.4</v>
      </c>
      <c r="I28" t="n">
        <v>34.8</v>
      </c>
      <c r="J28" t="n">
        <v>45.3</v>
      </c>
      <c r="K28" t="n">
        <v>41.4</v>
      </c>
      <c r="L28" t="n">
        <v>38.1</v>
      </c>
      <c r="M28" t="n">
        <v>27.6</v>
      </c>
      <c r="N28" t="n">
        <v>38</v>
      </c>
      <c r="O28" t="n">
        <v>37</v>
      </c>
      <c r="P28" t="n">
        <v>29.6</v>
      </c>
      <c r="Q28" t="n">
        <v>22.7</v>
      </c>
      <c r="R28" t="n">
        <v>11.6</v>
      </c>
      <c r="S28" t="n">
        <v>12.7</v>
      </c>
      <c r="T28" t="n">
        <v>17.5</v>
      </c>
      <c r="U28" t="n">
        <v>18.9</v>
      </c>
      <c r="V28" t="n">
        <v>19.1</v>
      </c>
    </row>
    <row r="29">
      <c r="A29" s="5" t="inlineStr">
        <is>
          <t>Summe Umlaufvermögen</t>
        </is>
      </c>
      <c r="B29" s="5" t="inlineStr">
        <is>
          <t>Current Assets</t>
        </is>
      </c>
      <c r="C29" t="n">
        <v>358.8</v>
      </c>
      <c r="D29" t="n">
        <v>355.8</v>
      </c>
      <c r="E29" t="n">
        <v>308.3</v>
      </c>
      <c r="F29" t="n">
        <v>276.8</v>
      </c>
      <c r="G29" t="n">
        <v>268.2</v>
      </c>
      <c r="H29" t="n">
        <v>236.9</v>
      </c>
      <c r="I29" t="n">
        <v>238</v>
      </c>
      <c r="J29" t="n">
        <v>247.4</v>
      </c>
      <c r="K29" t="n">
        <v>269.9</v>
      </c>
      <c r="L29" t="n">
        <v>286.2</v>
      </c>
      <c r="M29" t="n">
        <v>114.8</v>
      </c>
      <c r="N29" t="n">
        <v>123.7</v>
      </c>
      <c r="O29" t="n">
        <v>131.9</v>
      </c>
      <c r="P29" t="n">
        <v>118.5</v>
      </c>
      <c r="Q29" t="n">
        <v>104.5</v>
      </c>
      <c r="R29" t="n">
        <v>93.8</v>
      </c>
      <c r="S29" t="n">
        <v>76.7</v>
      </c>
      <c r="T29" t="n">
        <v>121.8</v>
      </c>
      <c r="U29" t="n">
        <v>115.7</v>
      </c>
      <c r="V29" t="n">
        <v>111.2</v>
      </c>
    </row>
    <row r="30">
      <c r="A30" s="5" t="inlineStr">
        <is>
          <t>Summe Anlagevermögen</t>
        </is>
      </c>
      <c r="B30" s="5" t="inlineStr">
        <is>
          <t>Fixed Assets</t>
        </is>
      </c>
      <c r="C30" t="n">
        <v>300.8</v>
      </c>
      <c r="D30" t="n">
        <v>268.4</v>
      </c>
      <c r="E30" t="n">
        <v>245.1</v>
      </c>
      <c r="F30" t="n">
        <v>182.5</v>
      </c>
      <c r="G30" t="n">
        <v>185.3</v>
      </c>
      <c r="H30" t="n">
        <v>192.2</v>
      </c>
      <c r="I30" t="n">
        <v>192.5</v>
      </c>
      <c r="J30" t="n">
        <v>198.3</v>
      </c>
      <c r="K30" t="n">
        <v>206.9</v>
      </c>
      <c r="L30" t="n">
        <v>186.5</v>
      </c>
      <c r="M30" t="n">
        <v>44.3</v>
      </c>
      <c r="N30" t="n">
        <v>46.4</v>
      </c>
      <c r="O30" t="n">
        <v>45.5</v>
      </c>
      <c r="P30" t="n">
        <v>50.2</v>
      </c>
      <c r="Q30" t="n">
        <v>34.3</v>
      </c>
      <c r="R30" t="n">
        <v>31.4</v>
      </c>
      <c r="S30" t="n">
        <v>43.1</v>
      </c>
      <c r="T30" t="n">
        <v>33.7</v>
      </c>
      <c r="U30" t="n">
        <v>34.9</v>
      </c>
      <c r="V30" t="n">
        <v>30.3</v>
      </c>
    </row>
    <row r="31">
      <c r="A31" s="5" t="inlineStr">
        <is>
          <t>Summe Aktiva</t>
        </is>
      </c>
      <c r="B31" s="5" t="inlineStr">
        <is>
          <t>Total Assets</t>
        </is>
      </c>
      <c r="C31" t="n">
        <v>659.6</v>
      </c>
      <c r="D31" t="n">
        <v>624.2</v>
      </c>
      <c r="E31" t="n">
        <v>553.4</v>
      </c>
      <c r="F31" t="n">
        <v>459.3</v>
      </c>
      <c r="G31" t="n">
        <v>453.5</v>
      </c>
      <c r="H31" t="n">
        <v>429.1</v>
      </c>
      <c r="I31" t="n">
        <v>430.5</v>
      </c>
      <c r="J31" t="n">
        <v>445.7</v>
      </c>
      <c r="K31" t="n">
        <v>476.8</v>
      </c>
      <c r="L31" t="n">
        <v>472.7</v>
      </c>
      <c r="M31" t="n">
        <v>159.1</v>
      </c>
      <c r="N31" t="n">
        <v>170.1</v>
      </c>
      <c r="O31" t="n">
        <v>177.4</v>
      </c>
      <c r="P31" t="n">
        <v>168.7</v>
      </c>
      <c r="Q31" t="n">
        <v>138.8</v>
      </c>
      <c r="R31" t="n">
        <v>125.2</v>
      </c>
      <c r="S31" t="n">
        <v>119.8</v>
      </c>
      <c r="T31" t="n">
        <v>155.5</v>
      </c>
      <c r="U31" t="n">
        <v>150.6</v>
      </c>
      <c r="V31" t="n">
        <v>141.5</v>
      </c>
    </row>
    <row r="32">
      <c r="A32" s="5" t="inlineStr">
        <is>
          <t>Summe kurzfristiges Fremdkapital</t>
        </is>
      </c>
      <c r="B32" s="5" t="inlineStr">
        <is>
          <t>Short-Term Debt</t>
        </is>
      </c>
      <c r="C32" t="n">
        <v>126.7</v>
      </c>
      <c r="D32" t="n">
        <v>130.8</v>
      </c>
      <c r="E32" t="n">
        <v>118.2</v>
      </c>
      <c r="F32" t="n">
        <v>90.7</v>
      </c>
      <c r="G32" t="n">
        <v>90</v>
      </c>
      <c r="H32" t="n">
        <v>76.8</v>
      </c>
      <c r="I32" t="n">
        <v>75</v>
      </c>
      <c r="J32" t="n">
        <v>81.40000000000001</v>
      </c>
      <c r="K32" t="n">
        <v>100.3</v>
      </c>
      <c r="L32" t="n">
        <v>119.9</v>
      </c>
      <c r="M32" t="n">
        <v>18.9</v>
      </c>
      <c r="N32" t="n">
        <v>30.4</v>
      </c>
      <c r="O32" t="n">
        <v>26.2</v>
      </c>
      <c r="P32" t="n">
        <v>25.5</v>
      </c>
      <c r="Q32" t="n">
        <v>20.8</v>
      </c>
      <c r="R32" t="n">
        <v>23.6</v>
      </c>
      <c r="S32" t="n">
        <v>22.9</v>
      </c>
      <c r="T32" t="n">
        <v>20.5</v>
      </c>
      <c r="U32" t="n">
        <v>26.6</v>
      </c>
      <c r="V32" t="n">
        <v>37.7</v>
      </c>
    </row>
    <row r="33">
      <c r="A33" s="5" t="inlineStr">
        <is>
          <t>Summe langfristiges Fremdkapital</t>
        </is>
      </c>
      <c r="B33" s="5" t="inlineStr">
        <is>
          <t>Long-Term Debt</t>
        </is>
      </c>
      <c r="C33" t="n">
        <v>139.5</v>
      </c>
      <c r="D33" t="n">
        <v>121.1</v>
      </c>
      <c r="E33" t="n">
        <v>114.3</v>
      </c>
      <c r="F33" t="n">
        <v>53</v>
      </c>
      <c r="G33" t="n">
        <v>58.6</v>
      </c>
      <c r="H33" t="n">
        <v>72.5</v>
      </c>
      <c r="I33" t="n">
        <v>79.59999999999999</v>
      </c>
      <c r="J33" t="n">
        <v>70.8</v>
      </c>
      <c r="K33" t="n">
        <v>95.40000000000001</v>
      </c>
      <c r="L33" t="n">
        <v>82.8</v>
      </c>
      <c r="M33" t="n">
        <v>1.8</v>
      </c>
      <c r="N33" t="n">
        <v>2</v>
      </c>
      <c r="O33" t="n">
        <v>1.9</v>
      </c>
      <c r="P33" t="n">
        <v>4.2</v>
      </c>
      <c r="Q33" t="n">
        <v>4.8</v>
      </c>
      <c r="R33" t="n">
        <v>2.2</v>
      </c>
      <c r="S33" t="n">
        <v>1.9</v>
      </c>
      <c r="T33" t="n">
        <v>42.5</v>
      </c>
      <c r="U33" t="n">
        <v>40.6</v>
      </c>
      <c r="V33" t="n">
        <v>36.7</v>
      </c>
    </row>
    <row r="34">
      <c r="A34" s="5" t="inlineStr">
        <is>
          <t>Summe Fremdkapital</t>
        </is>
      </c>
      <c r="B34" s="5" t="inlineStr">
        <is>
          <t>Total Liabilities</t>
        </is>
      </c>
      <c r="C34" t="n">
        <v>266.1</v>
      </c>
      <c r="D34" t="n">
        <v>252</v>
      </c>
      <c r="E34" t="n">
        <v>232.5</v>
      </c>
      <c r="F34" t="n">
        <v>143.7</v>
      </c>
      <c r="G34" t="n">
        <v>148.5</v>
      </c>
      <c r="H34" t="n">
        <v>149.4</v>
      </c>
      <c r="I34" t="n">
        <v>154.6</v>
      </c>
      <c r="J34" t="n">
        <v>152.2</v>
      </c>
      <c r="K34" t="n">
        <v>195.6</v>
      </c>
      <c r="L34" t="n">
        <v>202.7</v>
      </c>
      <c r="M34" t="n">
        <v>20.7</v>
      </c>
      <c r="N34" t="n">
        <v>32.3</v>
      </c>
      <c r="O34" t="n">
        <v>28.1</v>
      </c>
      <c r="P34" t="n">
        <v>29.8</v>
      </c>
      <c r="Q34" t="n">
        <v>25.6</v>
      </c>
      <c r="R34" t="n">
        <v>25.8</v>
      </c>
      <c r="S34" t="n">
        <v>24.7</v>
      </c>
      <c r="T34" t="n">
        <v>63</v>
      </c>
      <c r="U34" t="n">
        <v>67.2</v>
      </c>
      <c r="V34" t="n">
        <v>74.40000000000001</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inlineStr">
        <is>
          <t>-</t>
        </is>
      </c>
      <c r="J35" t="inlineStr">
        <is>
          <t>-</t>
        </is>
      </c>
      <c r="K35" t="n">
        <v>0.9</v>
      </c>
      <c r="L35" t="n">
        <v>2.4</v>
      </c>
      <c r="M35" t="n">
        <v>0.6</v>
      </c>
      <c r="N35" t="n">
        <v>0.5</v>
      </c>
      <c r="O35" t="n">
        <v>0.7</v>
      </c>
      <c r="P35" t="n">
        <v>0.6</v>
      </c>
      <c r="Q35" t="n">
        <v>0.6</v>
      </c>
      <c r="R35" t="inlineStr">
        <is>
          <t>-</t>
        </is>
      </c>
      <c r="S35" t="inlineStr">
        <is>
          <t>-</t>
        </is>
      </c>
      <c r="T35" t="inlineStr">
        <is>
          <t>-</t>
        </is>
      </c>
      <c r="U35" t="inlineStr">
        <is>
          <t>-</t>
        </is>
      </c>
      <c r="V35" t="inlineStr">
        <is>
          <t>-</t>
        </is>
      </c>
    </row>
    <row r="36">
      <c r="A36" s="5" t="inlineStr">
        <is>
          <t>Summe Eigenkapital</t>
        </is>
      </c>
      <c r="B36" s="5" t="inlineStr">
        <is>
          <t>Equity</t>
        </is>
      </c>
      <c r="C36" t="n">
        <v>393.4</v>
      </c>
      <c r="D36" t="n">
        <v>372.2</v>
      </c>
      <c r="E36" t="n">
        <v>320.9</v>
      </c>
      <c r="F36" t="n">
        <v>315.6</v>
      </c>
      <c r="G36" t="n">
        <v>305</v>
      </c>
      <c r="H36" t="n">
        <v>279.7</v>
      </c>
      <c r="I36" t="n">
        <v>276</v>
      </c>
      <c r="J36" t="n">
        <v>293.4</v>
      </c>
      <c r="K36" t="n">
        <v>280.3</v>
      </c>
      <c r="L36" t="n">
        <v>267.6</v>
      </c>
      <c r="M36" t="n">
        <v>137.8</v>
      </c>
      <c r="N36" t="n">
        <v>137.3</v>
      </c>
      <c r="O36" t="n">
        <v>148.6</v>
      </c>
      <c r="P36" t="n">
        <v>138.3</v>
      </c>
      <c r="Q36" t="n">
        <v>112.6</v>
      </c>
      <c r="R36" t="n">
        <v>99.40000000000001</v>
      </c>
      <c r="S36" t="n">
        <v>95</v>
      </c>
      <c r="T36" t="n">
        <v>92.5</v>
      </c>
      <c r="U36" t="n">
        <v>83.40000000000001</v>
      </c>
      <c r="V36" t="n">
        <v>67.09999999999999</v>
      </c>
    </row>
    <row r="37">
      <c r="A37" s="5" t="inlineStr">
        <is>
          <t>Summe Passiva</t>
        </is>
      </c>
      <c r="B37" s="5" t="inlineStr">
        <is>
          <t>Liabilities &amp; Shareholder Equity</t>
        </is>
      </c>
      <c r="C37" t="n">
        <v>659.6</v>
      </c>
      <c r="D37" t="n">
        <v>624.2</v>
      </c>
      <c r="E37" t="n">
        <v>553.4</v>
      </c>
      <c r="F37" t="n">
        <v>459.3</v>
      </c>
      <c r="G37" t="n">
        <v>453.5</v>
      </c>
      <c r="H37" t="n">
        <v>429.1</v>
      </c>
      <c r="I37" t="n">
        <v>430.5</v>
      </c>
      <c r="J37" t="n">
        <v>445.7</v>
      </c>
      <c r="K37" t="n">
        <v>476.8</v>
      </c>
      <c r="L37" t="n">
        <v>472.7</v>
      </c>
      <c r="M37" t="n">
        <v>159.1</v>
      </c>
      <c r="N37" t="n">
        <v>170.1</v>
      </c>
      <c r="O37" t="n">
        <v>177.4</v>
      </c>
      <c r="P37" t="n">
        <v>168.7</v>
      </c>
      <c r="Q37" t="n">
        <v>138.8</v>
      </c>
      <c r="R37" t="n">
        <v>125.2</v>
      </c>
      <c r="S37" t="n">
        <v>119.8</v>
      </c>
      <c r="T37" t="n">
        <v>155.5</v>
      </c>
      <c r="U37" t="n">
        <v>150.6</v>
      </c>
      <c r="V37" t="n">
        <v>141.5</v>
      </c>
    </row>
    <row r="38">
      <c r="A38" s="5" t="inlineStr">
        <is>
          <t>Mio.Aktien im Umlauf</t>
        </is>
      </c>
      <c r="B38" s="5" t="inlineStr">
        <is>
          <t>Million shares outstanding</t>
        </is>
      </c>
      <c r="C38" t="n">
        <v>9.869999999999999</v>
      </c>
      <c r="D38" t="n">
        <v>9.869999999999999</v>
      </c>
      <c r="E38" t="n">
        <v>9.869999999999999</v>
      </c>
      <c r="F38" t="n">
        <v>9.869999999999999</v>
      </c>
      <c r="G38" t="n">
        <v>9.869999999999999</v>
      </c>
      <c r="H38" t="n">
        <v>9.869999999999999</v>
      </c>
      <c r="I38" t="n">
        <v>9.869999999999999</v>
      </c>
      <c r="J38" t="n">
        <v>9.869999999999999</v>
      </c>
      <c r="K38" t="n">
        <v>9.9</v>
      </c>
      <c r="L38" t="n">
        <v>9.9</v>
      </c>
      <c r="M38" t="n">
        <v>9</v>
      </c>
      <c r="N38" t="n">
        <v>9</v>
      </c>
      <c r="O38" t="n">
        <v>9</v>
      </c>
      <c r="P38" t="n">
        <v>9</v>
      </c>
      <c r="Q38" t="n">
        <v>8.800000000000001</v>
      </c>
      <c r="R38" t="n">
        <v>8.800000000000001</v>
      </c>
      <c r="S38" t="n">
        <v>8.800000000000001</v>
      </c>
      <c r="T38" t="n">
        <v>8.800000000000001</v>
      </c>
      <c r="U38" t="n">
        <v>8.800000000000001</v>
      </c>
      <c r="V38" t="n">
        <v>8.6</v>
      </c>
    </row>
    <row r="39">
      <c r="A39" s="5" t="inlineStr">
        <is>
          <t>Ergebnis je Aktie (brutto)</t>
        </is>
      </c>
      <c r="B39" s="5" t="inlineStr">
        <is>
          <t>Earnings per share</t>
        </is>
      </c>
      <c r="C39" t="n">
        <v>6.54</v>
      </c>
      <c r="D39" t="n">
        <v>9.59</v>
      </c>
      <c r="E39" t="n">
        <v>7.19</v>
      </c>
      <c r="F39" t="n">
        <v>6.85</v>
      </c>
      <c r="G39" t="n">
        <v>6.13</v>
      </c>
      <c r="H39" t="n">
        <v>4.49</v>
      </c>
      <c r="I39" t="n">
        <v>5.07</v>
      </c>
      <c r="J39" t="n">
        <v>6.72</v>
      </c>
      <c r="K39" t="n">
        <v>6.01</v>
      </c>
      <c r="L39" t="n">
        <v>5.51</v>
      </c>
      <c r="M39" t="n">
        <v>4.27</v>
      </c>
      <c r="N39" t="n">
        <v>6.01</v>
      </c>
      <c r="O39" t="n">
        <v>6.6</v>
      </c>
      <c r="P39" t="n">
        <v>5.16</v>
      </c>
      <c r="Q39" t="n">
        <v>4.47</v>
      </c>
      <c r="R39" t="n">
        <v>2.23</v>
      </c>
      <c r="S39" t="n">
        <v>2.64</v>
      </c>
      <c r="T39" t="n">
        <v>2.82</v>
      </c>
      <c r="U39" t="n">
        <v>3.34</v>
      </c>
      <c r="V39" t="n">
        <v>3.97</v>
      </c>
    </row>
    <row r="40">
      <c r="A40" s="5" t="inlineStr">
        <is>
          <t>Ergebnis je Aktie (unverwässert)</t>
        </is>
      </c>
      <c r="B40" s="5" t="inlineStr">
        <is>
          <t>Basic Earnings per share</t>
        </is>
      </c>
      <c r="C40" t="n">
        <v>4.9</v>
      </c>
      <c r="D40" t="n">
        <v>6.98</v>
      </c>
      <c r="E40" t="n">
        <v>5.46</v>
      </c>
      <c r="F40" t="n">
        <v>4.77</v>
      </c>
      <c r="G40" t="n">
        <v>4.25</v>
      </c>
      <c r="H40" t="n">
        <v>3.29</v>
      </c>
      <c r="I40" t="n">
        <v>3.53</v>
      </c>
      <c r="J40" t="n">
        <v>4.59</v>
      </c>
      <c r="K40" t="n">
        <v>4.19</v>
      </c>
      <c r="L40" t="n">
        <v>4.4</v>
      </c>
      <c r="M40" t="n">
        <v>3.24</v>
      </c>
      <c r="N40" t="n">
        <v>4.36</v>
      </c>
      <c r="O40" t="n">
        <v>4.19</v>
      </c>
      <c r="P40" t="n">
        <v>3.39</v>
      </c>
      <c r="Q40" t="n">
        <v>2.62</v>
      </c>
      <c r="R40" t="n">
        <v>1.34</v>
      </c>
      <c r="S40" t="n">
        <v>1.46</v>
      </c>
      <c r="T40" t="n">
        <v>1.99</v>
      </c>
      <c r="U40" t="n">
        <v>2.16</v>
      </c>
      <c r="V40" t="n">
        <v>2.24</v>
      </c>
    </row>
    <row r="41">
      <c r="A41" s="5" t="inlineStr">
        <is>
          <t>Ergebnis je Aktie (verwässert)</t>
        </is>
      </c>
      <c r="B41" s="5" t="inlineStr">
        <is>
          <t>Diluted Earnings per share</t>
        </is>
      </c>
      <c r="C41" t="n">
        <v>4.9</v>
      </c>
      <c r="D41" t="n">
        <v>6.98</v>
      </c>
      <c r="E41" t="n">
        <v>5.46</v>
      </c>
      <c r="F41" t="n">
        <v>4.77</v>
      </c>
      <c r="G41" t="n">
        <v>4.25</v>
      </c>
      <c r="H41" t="n">
        <v>3.29</v>
      </c>
      <c r="I41" t="n">
        <v>3.53</v>
      </c>
      <c r="J41" t="n">
        <v>4.59</v>
      </c>
      <c r="K41" t="n">
        <v>4.19</v>
      </c>
      <c r="L41" t="n">
        <v>4.4</v>
      </c>
      <c r="M41" t="n">
        <v>3.24</v>
      </c>
      <c r="N41" t="n">
        <v>4.36</v>
      </c>
      <c r="O41" t="n">
        <v>4.19</v>
      </c>
      <c r="P41" t="n">
        <v>3.39</v>
      </c>
      <c r="Q41" t="n">
        <v>2.62</v>
      </c>
      <c r="R41" t="n">
        <v>1.34</v>
      </c>
      <c r="S41" t="n">
        <v>1.46</v>
      </c>
      <c r="T41" t="n">
        <v>1.99</v>
      </c>
      <c r="U41" t="n">
        <v>2.16</v>
      </c>
      <c r="V41" t="n">
        <v>2.24</v>
      </c>
    </row>
    <row r="42">
      <c r="A42" s="5" t="inlineStr">
        <is>
          <t>Dividende je Aktie</t>
        </is>
      </c>
      <c r="B42" s="5" t="inlineStr">
        <is>
          <t>Dividend per share</t>
        </is>
      </c>
      <c r="C42" t="n">
        <v>1.25</v>
      </c>
      <c r="D42" t="n">
        <v>2.3</v>
      </c>
      <c r="E42" t="n">
        <v>2</v>
      </c>
      <c r="F42" t="n">
        <v>3.6</v>
      </c>
      <c r="G42" t="n">
        <v>3.2</v>
      </c>
      <c r="H42" t="n">
        <v>2.65</v>
      </c>
      <c r="I42" t="n">
        <v>2.65</v>
      </c>
      <c r="J42" t="n">
        <v>3.45</v>
      </c>
      <c r="K42" t="n">
        <v>3.15</v>
      </c>
      <c r="L42" t="n">
        <v>2.9</v>
      </c>
      <c r="M42" t="n">
        <v>2.45</v>
      </c>
      <c r="N42" t="n">
        <v>3.35</v>
      </c>
      <c r="O42" t="n">
        <v>3.15</v>
      </c>
      <c r="P42" t="n">
        <v>2.5</v>
      </c>
      <c r="Q42" t="n">
        <v>1.35</v>
      </c>
      <c r="R42" t="n">
        <v>0.9</v>
      </c>
      <c r="S42" t="n">
        <v>0.7</v>
      </c>
      <c r="T42" t="n">
        <v>0.5600000000000001</v>
      </c>
      <c r="U42" t="n">
        <v>0.5600000000000001</v>
      </c>
      <c r="V42" t="n">
        <v>0.5</v>
      </c>
    </row>
    <row r="43">
      <c r="A43" s="5" t="inlineStr">
        <is>
          <t>Dividendenausschüttung in Mio</t>
        </is>
      </c>
      <c r="B43" s="5" t="inlineStr">
        <is>
          <t>Dividend Payment in M</t>
        </is>
      </c>
      <c r="C43" t="n">
        <v>12.34</v>
      </c>
      <c r="D43" t="n">
        <v>22.7</v>
      </c>
      <c r="E43" t="n">
        <v>19.74</v>
      </c>
      <c r="F43" t="n">
        <v>35.52</v>
      </c>
      <c r="G43" t="n">
        <v>31.58</v>
      </c>
      <c r="H43" t="n">
        <v>26.15</v>
      </c>
      <c r="I43" t="n">
        <v>26.15</v>
      </c>
      <c r="J43" t="n">
        <v>34.04</v>
      </c>
      <c r="K43" t="n">
        <v>31.1</v>
      </c>
      <c r="L43" t="n">
        <v>28.6</v>
      </c>
      <c r="M43" t="inlineStr">
        <is>
          <t>-</t>
        </is>
      </c>
      <c r="N43" t="inlineStr">
        <is>
          <t>-</t>
        </is>
      </c>
      <c r="O43" t="inlineStr">
        <is>
          <t>-</t>
        </is>
      </c>
      <c r="P43" t="inlineStr">
        <is>
          <t>-</t>
        </is>
      </c>
      <c r="Q43" t="inlineStr">
        <is>
          <t>-</t>
        </is>
      </c>
      <c r="R43" t="inlineStr">
        <is>
          <t>-</t>
        </is>
      </c>
      <c r="S43" t="inlineStr">
        <is>
          <t>-</t>
        </is>
      </c>
      <c r="T43" t="inlineStr">
        <is>
          <t>-</t>
        </is>
      </c>
      <c r="U43" t="inlineStr">
        <is>
          <t>-</t>
        </is>
      </c>
      <c r="V43" t="inlineStr">
        <is>
          <t>-</t>
        </is>
      </c>
    </row>
    <row r="44">
      <c r="A44" s="5" t="inlineStr">
        <is>
          <t>Umsatz je Aktie</t>
        </is>
      </c>
      <c r="B44" s="5" t="inlineStr">
        <is>
          <t>Revenue per share</t>
        </is>
      </c>
      <c r="C44" t="n">
        <v>64.14</v>
      </c>
      <c r="D44" t="n">
        <v>66.84999999999999</v>
      </c>
      <c r="E44" t="n">
        <v>59.49</v>
      </c>
      <c r="F44" t="n">
        <v>48.05</v>
      </c>
      <c r="G44" t="n">
        <v>45.75</v>
      </c>
      <c r="H44" t="n">
        <v>41.2</v>
      </c>
      <c r="I44" t="n">
        <v>41.42</v>
      </c>
      <c r="J44" t="n">
        <v>46.75</v>
      </c>
      <c r="K44" t="n">
        <v>52.47</v>
      </c>
      <c r="L44" t="n">
        <v>22.27</v>
      </c>
      <c r="M44" t="n">
        <v>20.22</v>
      </c>
      <c r="N44" t="n">
        <v>22.01</v>
      </c>
      <c r="O44" t="n">
        <v>21.33</v>
      </c>
      <c r="P44" t="n">
        <v>19.94</v>
      </c>
      <c r="Q44" t="n">
        <v>18.13</v>
      </c>
      <c r="R44" t="n">
        <v>17.75</v>
      </c>
      <c r="S44" t="n">
        <v>16.36</v>
      </c>
      <c r="T44" t="n">
        <v>17.15</v>
      </c>
      <c r="U44" t="n">
        <v>19.34</v>
      </c>
      <c r="V44" t="n">
        <v>21.48</v>
      </c>
    </row>
    <row r="45">
      <c r="A45" s="5" t="inlineStr">
        <is>
          <t>Buchwert je Aktie</t>
        </is>
      </c>
      <c r="B45" s="5" t="inlineStr">
        <is>
          <t>Book value per share</t>
        </is>
      </c>
      <c r="C45" t="n">
        <v>39.87</v>
      </c>
      <c r="D45" t="n">
        <v>37.72</v>
      </c>
      <c r="E45" t="n">
        <v>32.52</v>
      </c>
      <c r="F45" t="n">
        <v>31.98</v>
      </c>
      <c r="G45" t="n">
        <v>30.91</v>
      </c>
      <c r="H45" t="n">
        <v>28.34</v>
      </c>
      <c r="I45" t="n">
        <v>27.97</v>
      </c>
      <c r="J45" t="n">
        <v>29.73</v>
      </c>
      <c r="K45" t="n">
        <v>28.31</v>
      </c>
      <c r="L45" t="n">
        <v>27.03</v>
      </c>
      <c r="M45" t="n">
        <v>15.31</v>
      </c>
      <c r="N45" t="n">
        <v>15.26</v>
      </c>
      <c r="O45" t="n">
        <v>16.51</v>
      </c>
      <c r="P45" t="n">
        <v>15.37</v>
      </c>
      <c r="Q45" t="n">
        <v>12.8</v>
      </c>
      <c r="R45" t="n">
        <v>11.3</v>
      </c>
      <c r="S45" t="n">
        <v>10.8</v>
      </c>
      <c r="T45" t="n">
        <v>10.51</v>
      </c>
      <c r="U45" t="n">
        <v>9.48</v>
      </c>
      <c r="V45" t="n">
        <v>7.8</v>
      </c>
    </row>
    <row r="46">
      <c r="A46" s="5" t="inlineStr">
        <is>
          <t>Cashflow je Aktie</t>
        </is>
      </c>
      <c r="B46" s="5" t="inlineStr">
        <is>
          <t>Cashflow per share</t>
        </is>
      </c>
      <c r="C46" t="n">
        <v>6.63</v>
      </c>
      <c r="D46" t="n">
        <v>6.33</v>
      </c>
      <c r="E46" t="n">
        <v>7.24</v>
      </c>
      <c r="F46" t="n">
        <v>6.45</v>
      </c>
      <c r="G46" t="n">
        <v>6.05</v>
      </c>
      <c r="H46" t="n">
        <v>5.3</v>
      </c>
      <c r="I46" t="n">
        <v>4.85</v>
      </c>
      <c r="J46" t="n">
        <v>6.41</v>
      </c>
      <c r="K46" t="n">
        <v>7.19</v>
      </c>
      <c r="L46" t="n">
        <v>5.24</v>
      </c>
      <c r="M46" t="n">
        <v>2.6</v>
      </c>
      <c r="N46" t="n">
        <v>4.79</v>
      </c>
      <c r="O46" t="n">
        <v>3.13</v>
      </c>
      <c r="P46" t="n">
        <v>3.53</v>
      </c>
      <c r="Q46" t="n">
        <v>2.78</v>
      </c>
      <c r="R46" t="n">
        <v>2.99</v>
      </c>
      <c r="S46" t="n">
        <v>-1.52</v>
      </c>
      <c r="T46" t="n">
        <v>2.45</v>
      </c>
      <c r="U46" t="n">
        <v>2.39</v>
      </c>
      <c r="V46" t="n">
        <v>2.97</v>
      </c>
    </row>
    <row r="47">
      <c r="A47" s="5" t="inlineStr">
        <is>
          <t>Bilanzsumme je Aktie</t>
        </is>
      </c>
      <c r="B47" s="5" t="inlineStr">
        <is>
          <t>Total assets per share</t>
        </is>
      </c>
      <c r="C47" t="n">
        <v>66.84</v>
      </c>
      <c r="D47" t="n">
        <v>63.25</v>
      </c>
      <c r="E47" t="n">
        <v>56.08</v>
      </c>
      <c r="F47" t="n">
        <v>46.54</v>
      </c>
      <c r="G47" t="n">
        <v>45.96</v>
      </c>
      <c r="H47" t="n">
        <v>43.48</v>
      </c>
      <c r="I47" t="n">
        <v>43.63</v>
      </c>
      <c r="J47" t="n">
        <v>45.17</v>
      </c>
      <c r="K47" t="n">
        <v>48.16</v>
      </c>
      <c r="L47" t="n">
        <v>47.75</v>
      </c>
      <c r="M47" t="n">
        <v>17.68</v>
      </c>
      <c r="N47" t="n">
        <v>18.9</v>
      </c>
      <c r="O47" t="n">
        <v>19.71</v>
      </c>
      <c r="P47" t="n">
        <v>18.74</v>
      </c>
      <c r="Q47" t="n">
        <v>15.77</v>
      </c>
      <c r="R47" t="n">
        <v>14.23</v>
      </c>
      <c r="S47" t="n">
        <v>13.61</v>
      </c>
      <c r="T47" t="n">
        <v>17.67</v>
      </c>
      <c r="U47" t="n">
        <v>17.11</v>
      </c>
      <c r="V47" t="n">
        <v>16.45</v>
      </c>
    </row>
    <row r="48">
      <c r="A48" s="5" t="inlineStr">
        <is>
          <t>Personal am Ende des Jahres</t>
        </is>
      </c>
      <c r="B48" s="5" t="inlineStr">
        <is>
          <t>Staff at the end of year</t>
        </is>
      </c>
      <c r="C48" t="n">
        <v>3276</v>
      </c>
      <c r="D48" t="n">
        <v>3204</v>
      </c>
      <c r="E48" t="n">
        <v>2945</v>
      </c>
      <c r="F48" t="n">
        <v>2415</v>
      </c>
      <c r="G48" t="n">
        <v>2374</v>
      </c>
      <c r="H48" t="n">
        <v>2258</v>
      </c>
      <c r="I48" t="n">
        <v>2235</v>
      </c>
      <c r="J48" t="n">
        <v>2270</v>
      </c>
      <c r="K48" t="n">
        <v>2276</v>
      </c>
      <c r="L48" t="n">
        <v>1226</v>
      </c>
      <c r="M48" t="n">
        <v>729</v>
      </c>
      <c r="N48" t="n">
        <v>713</v>
      </c>
      <c r="O48" t="n">
        <v>692</v>
      </c>
      <c r="P48" t="n">
        <v>684</v>
      </c>
      <c r="Q48" t="n">
        <v>691</v>
      </c>
      <c r="R48" t="n">
        <v>745</v>
      </c>
      <c r="S48" t="n">
        <v>761</v>
      </c>
      <c r="T48" t="n">
        <v>811</v>
      </c>
      <c r="U48" t="n">
        <v>793</v>
      </c>
      <c r="V48" t="n">
        <v>800</v>
      </c>
    </row>
    <row r="49">
      <c r="A49" s="5" t="inlineStr">
        <is>
          <t>Personalaufwand in Mio. EUR</t>
        </is>
      </c>
      <c r="B49" s="5" t="inlineStr">
        <is>
          <t>Personnel expenses in M</t>
        </is>
      </c>
      <c r="C49" t="n">
        <v>211</v>
      </c>
      <c r="D49" t="n">
        <v>212</v>
      </c>
      <c r="E49" t="n">
        <v>191</v>
      </c>
      <c r="F49" t="n">
        <v>157.6</v>
      </c>
      <c r="G49" t="n">
        <v>152</v>
      </c>
      <c r="H49" t="n">
        <v>134.4</v>
      </c>
      <c r="I49" t="n">
        <v>130.7</v>
      </c>
      <c r="J49" t="n">
        <v>131.4</v>
      </c>
      <c r="K49" t="n">
        <v>137.8</v>
      </c>
      <c r="L49" t="n">
        <v>55.4</v>
      </c>
      <c r="M49" t="n">
        <v>46.2</v>
      </c>
      <c r="N49" t="n">
        <v>43.3</v>
      </c>
      <c r="O49" t="n">
        <v>44.7</v>
      </c>
      <c r="P49" t="n">
        <v>47.2</v>
      </c>
      <c r="Q49" t="n">
        <v>43.5</v>
      </c>
      <c r="R49" t="n">
        <v>45.9</v>
      </c>
      <c r="S49" t="n">
        <v>47.1</v>
      </c>
      <c r="T49" t="n">
        <v>49.6</v>
      </c>
      <c r="U49" t="n">
        <v>46</v>
      </c>
      <c r="V49" t="n">
        <v>48</v>
      </c>
    </row>
    <row r="50">
      <c r="A50" s="5" t="inlineStr">
        <is>
          <t>Aufwand je Mitarbeiter in EUR</t>
        </is>
      </c>
      <c r="B50" s="5" t="inlineStr">
        <is>
          <t>Effort per employee</t>
        </is>
      </c>
      <c r="C50" t="n">
        <v>64408</v>
      </c>
      <c r="D50" t="n">
        <v>66167</v>
      </c>
      <c r="E50" t="n">
        <v>64856</v>
      </c>
      <c r="F50" t="n">
        <v>65259</v>
      </c>
      <c r="G50" t="n">
        <v>64027</v>
      </c>
      <c r="H50" t="n">
        <v>59522</v>
      </c>
      <c r="I50" t="n">
        <v>58479</v>
      </c>
      <c r="J50" t="n">
        <v>57885</v>
      </c>
      <c r="K50" t="n">
        <v>60545</v>
      </c>
      <c r="L50" t="n">
        <v>45188</v>
      </c>
      <c r="M50" t="n">
        <v>63374</v>
      </c>
      <c r="N50" t="n">
        <v>60729</v>
      </c>
      <c r="O50" t="n">
        <v>64595</v>
      </c>
      <c r="P50" t="n">
        <v>69006</v>
      </c>
      <c r="Q50" t="n">
        <v>62952</v>
      </c>
      <c r="R50" t="n">
        <v>61611</v>
      </c>
      <c r="S50" t="n">
        <v>61892</v>
      </c>
      <c r="T50" t="n">
        <v>61159</v>
      </c>
      <c r="U50" t="n">
        <v>58008</v>
      </c>
      <c r="V50" t="n">
        <v>60000</v>
      </c>
    </row>
    <row r="51">
      <c r="A51" s="5" t="inlineStr">
        <is>
          <t>Umsatz je Mitarbeiter in EUR</t>
        </is>
      </c>
      <c r="B51" s="5" t="inlineStr">
        <is>
          <t>Turnover per employee</t>
        </is>
      </c>
      <c r="C51" t="n">
        <v>193182</v>
      </c>
      <c r="D51" t="n">
        <v>205907</v>
      </c>
      <c r="E51" t="n">
        <v>199308</v>
      </c>
      <c r="F51" t="n">
        <v>196374</v>
      </c>
      <c r="G51" t="n">
        <v>190194</v>
      </c>
      <c r="H51" t="n">
        <v>180089</v>
      </c>
      <c r="I51" t="n">
        <v>182876</v>
      </c>
      <c r="J51" t="n">
        <v>203228</v>
      </c>
      <c r="K51" t="n">
        <v>228255</v>
      </c>
      <c r="L51" t="n">
        <v>179833</v>
      </c>
      <c r="M51" t="n">
        <v>249658</v>
      </c>
      <c r="N51" t="n">
        <v>277840</v>
      </c>
      <c r="O51" t="n">
        <v>277456</v>
      </c>
      <c r="P51" t="n">
        <v>262426</v>
      </c>
      <c r="Q51" t="n">
        <v>230824</v>
      </c>
      <c r="R51" t="n">
        <v>209664</v>
      </c>
      <c r="S51" t="n">
        <v>189224</v>
      </c>
      <c r="T51" t="n">
        <v>186000</v>
      </c>
      <c r="U51" t="n">
        <v>215000</v>
      </c>
      <c r="V51" t="n">
        <v>231000</v>
      </c>
    </row>
    <row r="52">
      <c r="A52" s="5" t="inlineStr">
        <is>
          <t>Bruttoergebnis je Mitarbeiter in EUR</t>
        </is>
      </c>
      <c r="B52" s="5" t="inlineStr">
        <is>
          <t>Gross Profit per employee</t>
        </is>
      </c>
      <c r="C52" t="n">
        <v>65904</v>
      </c>
      <c r="D52" t="n">
        <v>73408</v>
      </c>
      <c r="E52" t="n">
        <v>71307</v>
      </c>
      <c r="F52" t="n">
        <v>74741</v>
      </c>
      <c r="G52" t="n">
        <v>73926</v>
      </c>
      <c r="H52" t="n">
        <v>63508</v>
      </c>
      <c r="I52" t="n">
        <v>66846</v>
      </c>
      <c r="J52" t="n">
        <v>73480</v>
      </c>
      <c r="K52" t="n">
        <v>73550</v>
      </c>
      <c r="L52" t="n">
        <v>83931</v>
      </c>
      <c r="M52" t="n">
        <v>107407</v>
      </c>
      <c r="N52" t="n">
        <v>128612</v>
      </c>
      <c r="O52" t="n">
        <v>136127</v>
      </c>
      <c r="P52" t="n">
        <v>128216</v>
      </c>
      <c r="Q52" t="n">
        <v>109262</v>
      </c>
      <c r="R52" t="n">
        <v>83624</v>
      </c>
      <c r="S52" t="n">
        <v>81866</v>
      </c>
      <c r="T52" t="n">
        <v>87053</v>
      </c>
      <c r="U52" t="n">
        <v>97100</v>
      </c>
      <c r="V52" t="n">
        <v>103625</v>
      </c>
    </row>
    <row r="53">
      <c r="A53" s="5" t="inlineStr">
        <is>
          <t>Gewinn je Mitarbeiter in EUR</t>
        </is>
      </c>
      <c r="B53" s="5" t="inlineStr">
        <is>
          <t>Earnings per employee</t>
        </is>
      </c>
      <c r="C53" t="n">
        <v>14774</v>
      </c>
      <c r="D53" t="n">
        <v>21504</v>
      </c>
      <c r="E53" t="n">
        <v>18268</v>
      </c>
      <c r="F53" t="n">
        <v>19462</v>
      </c>
      <c r="G53" t="n">
        <v>17650</v>
      </c>
      <c r="H53" t="n">
        <v>14349</v>
      </c>
      <c r="I53" t="n">
        <v>15570</v>
      </c>
      <c r="J53" t="n">
        <v>19956</v>
      </c>
      <c r="K53" t="n">
        <v>18190</v>
      </c>
      <c r="L53" t="n">
        <v>31077</v>
      </c>
      <c r="M53" t="n">
        <v>37860</v>
      </c>
      <c r="N53" t="n">
        <v>53296</v>
      </c>
      <c r="O53" t="n">
        <v>53468</v>
      </c>
      <c r="P53" t="n">
        <v>43275</v>
      </c>
      <c r="Q53" t="n">
        <v>32851</v>
      </c>
      <c r="R53" t="n">
        <v>15570</v>
      </c>
      <c r="S53" t="n">
        <v>16689</v>
      </c>
      <c r="T53" t="n">
        <v>21578</v>
      </c>
      <c r="U53" t="n">
        <v>23834</v>
      </c>
      <c r="V53" t="n">
        <v>23875</v>
      </c>
    </row>
    <row r="54">
      <c r="A54" s="5" t="inlineStr">
        <is>
          <t>KGV (Kurs/Gewinn)</t>
        </is>
      </c>
      <c r="B54" s="5" t="inlineStr">
        <is>
          <t>PE (price/earnings)</t>
        </is>
      </c>
      <c r="C54" t="n">
        <v>32.4</v>
      </c>
      <c r="D54" t="n">
        <v>15.6</v>
      </c>
      <c r="E54" t="n">
        <v>28.6</v>
      </c>
      <c r="F54" t="n">
        <v>18.6</v>
      </c>
      <c r="G54" t="n">
        <v>22</v>
      </c>
      <c r="H54" t="n">
        <v>20.9</v>
      </c>
      <c r="I54" t="n">
        <v>28</v>
      </c>
      <c r="J54" t="n">
        <v>19.9</v>
      </c>
      <c r="K54" t="n">
        <v>16.1</v>
      </c>
      <c r="L54" t="n">
        <v>20</v>
      </c>
      <c r="M54" t="n">
        <v>18.1</v>
      </c>
      <c r="N54" t="n">
        <v>10.8</v>
      </c>
      <c r="O54" t="n">
        <v>13.1</v>
      </c>
      <c r="P54" t="n">
        <v>19</v>
      </c>
      <c r="Q54" t="n">
        <v>17.6</v>
      </c>
      <c r="R54" t="n">
        <v>24.6</v>
      </c>
      <c r="S54" t="n">
        <v>19.2</v>
      </c>
      <c r="T54" t="n">
        <v>9.6</v>
      </c>
      <c r="U54" t="n">
        <v>16.3</v>
      </c>
      <c r="V54" t="n">
        <v>20.2</v>
      </c>
    </row>
    <row r="55">
      <c r="A55" s="5" t="inlineStr">
        <is>
          <t>KUV (Kurs/Umsatz)</t>
        </is>
      </c>
      <c r="B55" s="5" t="inlineStr">
        <is>
          <t>PS (price/sales)</t>
        </is>
      </c>
      <c r="C55" t="n">
        <v>2.48</v>
      </c>
      <c r="D55" t="n">
        <v>1.63</v>
      </c>
      <c r="E55" t="n">
        <v>2.63</v>
      </c>
      <c r="F55" t="n">
        <v>1.85</v>
      </c>
      <c r="G55" t="n">
        <v>2.04</v>
      </c>
      <c r="H55" t="n">
        <v>1.66</v>
      </c>
      <c r="I55" t="n">
        <v>2.39</v>
      </c>
      <c r="J55" t="n">
        <v>1.95</v>
      </c>
      <c r="K55" t="n">
        <v>1.29</v>
      </c>
      <c r="L55" t="n">
        <v>3.95</v>
      </c>
      <c r="M55" t="n">
        <v>2.89</v>
      </c>
      <c r="N55" t="n">
        <v>2.13</v>
      </c>
      <c r="O55" t="n">
        <v>2.58</v>
      </c>
      <c r="P55" t="n">
        <v>3.23</v>
      </c>
      <c r="Q55" t="n">
        <v>2.55</v>
      </c>
      <c r="R55" t="n">
        <v>1.86</v>
      </c>
      <c r="S55" t="n">
        <v>1.71</v>
      </c>
      <c r="T55" t="n">
        <v>1.12</v>
      </c>
      <c r="U55" t="n">
        <v>1.82</v>
      </c>
      <c r="V55" t="n">
        <v>2.1</v>
      </c>
    </row>
    <row r="56">
      <c r="A56" s="5" t="inlineStr">
        <is>
          <t>KBV (Kurs/Buchwert)</t>
        </is>
      </c>
      <c r="B56" s="5" t="inlineStr">
        <is>
          <t>PB (price/book value)</t>
        </is>
      </c>
      <c r="C56" t="n">
        <v>3.99</v>
      </c>
      <c r="D56" t="n">
        <v>2.88</v>
      </c>
      <c r="E56" t="n">
        <v>4.8</v>
      </c>
      <c r="F56" t="n">
        <v>2.78</v>
      </c>
      <c r="G56" t="n">
        <v>3.03</v>
      </c>
      <c r="H56" t="n">
        <v>2.42</v>
      </c>
      <c r="I56" t="n">
        <v>3.54</v>
      </c>
      <c r="J56" t="n">
        <v>3.07</v>
      </c>
      <c r="K56" t="n">
        <v>2.39</v>
      </c>
      <c r="L56" t="n">
        <v>3.26</v>
      </c>
      <c r="M56" t="n">
        <v>3.82</v>
      </c>
      <c r="N56" t="n">
        <v>3.08</v>
      </c>
      <c r="O56" t="n">
        <v>3.33</v>
      </c>
      <c r="P56" t="n">
        <v>4.19</v>
      </c>
      <c r="Q56" t="n">
        <v>3.61</v>
      </c>
      <c r="R56" t="n">
        <v>2.92</v>
      </c>
      <c r="S56" t="n">
        <v>2.59</v>
      </c>
      <c r="T56" t="n">
        <v>1.82</v>
      </c>
      <c r="U56" t="n">
        <v>3.71</v>
      </c>
      <c r="V56" t="n">
        <v>5.79</v>
      </c>
    </row>
    <row r="57">
      <c r="A57" s="5" t="inlineStr">
        <is>
          <t>KCV (Kurs/Cashflow)</t>
        </is>
      </c>
      <c r="B57" s="5" t="inlineStr">
        <is>
          <t>PC (price/cashflow)</t>
        </is>
      </c>
      <c r="C57" t="n">
        <v>23.99</v>
      </c>
      <c r="D57" t="n">
        <v>17.16</v>
      </c>
      <c r="E57" t="n">
        <v>21.58</v>
      </c>
      <c r="F57" t="n">
        <v>13.78</v>
      </c>
      <c r="G57" t="n">
        <v>15.46</v>
      </c>
      <c r="H57" t="n">
        <v>12.94</v>
      </c>
      <c r="I57" t="n">
        <v>20.38</v>
      </c>
      <c r="J57" t="n">
        <v>14.23</v>
      </c>
      <c r="K57" t="n">
        <v>9.4</v>
      </c>
      <c r="L57" t="n">
        <v>16.79</v>
      </c>
      <c r="M57" t="n">
        <v>22.5</v>
      </c>
      <c r="N57" t="n">
        <v>9.800000000000001</v>
      </c>
      <c r="O57" t="n">
        <v>17.55</v>
      </c>
      <c r="P57" t="n">
        <v>18.23</v>
      </c>
      <c r="Q57" t="n">
        <v>16.58</v>
      </c>
      <c r="R57" t="n">
        <v>11.04</v>
      </c>
      <c r="S57" t="n">
        <v>-18.39</v>
      </c>
      <c r="T57" t="n">
        <v>7.79</v>
      </c>
      <c r="U57" t="n">
        <v>14.75</v>
      </c>
      <c r="V57" t="n">
        <v>15.24</v>
      </c>
    </row>
    <row r="58">
      <c r="A58" s="5" t="inlineStr">
        <is>
          <t>Dividendenrendite in %</t>
        </is>
      </c>
      <c r="B58" s="5" t="inlineStr">
        <is>
          <t>Dividend Yield in %</t>
        </is>
      </c>
      <c r="C58" t="n">
        <v>0.79</v>
      </c>
      <c r="D58" t="n">
        <v>2.12</v>
      </c>
      <c r="E58" t="n">
        <v>1.28</v>
      </c>
      <c r="F58" t="n">
        <v>4.05</v>
      </c>
      <c r="G58" t="n">
        <v>3.42</v>
      </c>
      <c r="H58" t="n">
        <v>3.86</v>
      </c>
      <c r="I58" t="n">
        <v>2.68</v>
      </c>
      <c r="J58" t="n">
        <v>3.78</v>
      </c>
      <c r="K58" t="n">
        <v>4.66</v>
      </c>
      <c r="L58" t="n">
        <v>3.3</v>
      </c>
      <c r="M58" t="n">
        <v>4.19</v>
      </c>
      <c r="N58" t="n">
        <v>7.14</v>
      </c>
      <c r="O58" t="n">
        <v>5.73</v>
      </c>
      <c r="P58" t="n">
        <v>3.88</v>
      </c>
      <c r="Q58" t="n">
        <v>2.92</v>
      </c>
      <c r="R58" t="n">
        <v>2.73</v>
      </c>
      <c r="S58" t="n">
        <v>2.5</v>
      </c>
      <c r="T58" t="n">
        <v>2.93</v>
      </c>
      <c r="U58" t="n">
        <v>1.59</v>
      </c>
      <c r="V58" t="n">
        <v>1.11</v>
      </c>
    </row>
    <row r="59">
      <c r="A59" s="5" t="inlineStr">
        <is>
          <t>Gewinnrendite in %</t>
        </is>
      </c>
      <c r="B59" s="5" t="inlineStr">
        <is>
          <t>Return on profit in %</t>
        </is>
      </c>
      <c r="C59" t="n">
        <v>3.1</v>
      </c>
      <c r="D59" t="n">
        <v>6.4</v>
      </c>
      <c r="E59" t="n">
        <v>3.5</v>
      </c>
      <c r="F59" t="n">
        <v>5.4</v>
      </c>
      <c r="G59" t="n">
        <v>4.5</v>
      </c>
      <c r="H59" t="n">
        <v>4.8</v>
      </c>
      <c r="I59" t="n">
        <v>3.6</v>
      </c>
      <c r="J59" t="n">
        <v>5</v>
      </c>
      <c r="K59" t="n">
        <v>6.2</v>
      </c>
      <c r="L59" t="n">
        <v>5</v>
      </c>
      <c r="M59" t="n">
        <v>5.5</v>
      </c>
      <c r="N59" t="n">
        <v>9.300000000000001</v>
      </c>
      <c r="O59" t="n">
        <v>7.6</v>
      </c>
      <c r="P59" t="n">
        <v>5.3</v>
      </c>
      <c r="Q59" t="n">
        <v>5.7</v>
      </c>
      <c r="R59" t="n">
        <v>4.1</v>
      </c>
      <c r="S59" t="n">
        <v>5.2</v>
      </c>
      <c r="T59" t="n">
        <v>10.4</v>
      </c>
      <c r="U59" t="n">
        <v>6.1</v>
      </c>
      <c r="V59" t="n">
        <v>5</v>
      </c>
    </row>
    <row r="60">
      <c r="A60" s="5" t="inlineStr">
        <is>
          <t>Eigenkapitalrendite in %</t>
        </is>
      </c>
      <c r="B60" s="5" t="inlineStr">
        <is>
          <t>Return on Equity in %</t>
        </is>
      </c>
      <c r="C60" t="n">
        <v>12.3</v>
      </c>
      <c r="D60" t="n">
        <v>18.51</v>
      </c>
      <c r="E60" t="n">
        <v>16.77</v>
      </c>
      <c r="F60" t="n">
        <v>14.89</v>
      </c>
      <c r="G60" t="n">
        <v>13.74</v>
      </c>
      <c r="H60" t="n">
        <v>11.58</v>
      </c>
      <c r="I60" t="n">
        <v>12.61</v>
      </c>
      <c r="J60" t="n">
        <v>15.44</v>
      </c>
      <c r="K60" t="n">
        <v>14.77</v>
      </c>
      <c r="L60" t="n">
        <v>14.24</v>
      </c>
      <c r="M60" t="n">
        <v>20.03</v>
      </c>
      <c r="N60" t="n">
        <v>27.68</v>
      </c>
      <c r="O60" t="n">
        <v>24.9</v>
      </c>
      <c r="P60" t="n">
        <v>21.4</v>
      </c>
      <c r="Q60" t="n">
        <v>20.16</v>
      </c>
      <c r="R60" t="n">
        <v>11.67</v>
      </c>
      <c r="S60" t="n">
        <v>13.37</v>
      </c>
      <c r="T60" t="n">
        <v>18.92</v>
      </c>
      <c r="U60" t="n">
        <v>22.66</v>
      </c>
      <c r="V60" t="n">
        <v>28.46</v>
      </c>
    </row>
    <row r="61">
      <c r="A61" s="5" t="inlineStr">
        <is>
          <t>Umsatzrendite in %</t>
        </is>
      </c>
      <c r="B61" s="5" t="inlineStr">
        <is>
          <t>Return on sales in %</t>
        </is>
      </c>
      <c r="C61" t="n">
        <v>7.65</v>
      </c>
      <c r="D61" t="n">
        <v>10.44</v>
      </c>
      <c r="E61" t="n">
        <v>9.17</v>
      </c>
      <c r="F61" t="n">
        <v>9.91</v>
      </c>
      <c r="G61" t="n">
        <v>9.279999999999999</v>
      </c>
      <c r="H61" t="n">
        <v>7.97</v>
      </c>
      <c r="I61" t="n">
        <v>8.51</v>
      </c>
      <c r="J61" t="n">
        <v>9.82</v>
      </c>
      <c r="K61" t="n">
        <v>7.97</v>
      </c>
      <c r="L61" t="n">
        <v>17.28</v>
      </c>
      <c r="M61" t="n">
        <v>15.16</v>
      </c>
      <c r="N61" t="n">
        <v>19.18</v>
      </c>
      <c r="O61" t="n">
        <v>19.27</v>
      </c>
      <c r="P61" t="n">
        <v>16.49</v>
      </c>
      <c r="Q61" t="n">
        <v>14.23</v>
      </c>
      <c r="R61" t="n">
        <v>7.43</v>
      </c>
      <c r="S61" t="n">
        <v>8.82</v>
      </c>
      <c r="T61" t="n">
        <v>11.6</v>
      </c>
      <c r="U61" t="n">
        <v>11.1</v>
      </c>
      <c r="V61" t="n">
        <v>10.34</v>
      </c>
    </row>
    <row r="62">
      <c r="A62" s="5" t="inlineStr">
        <is>
          <t>Gesamtkapitalrendite in %</t>
        </is>
      </c>
      <c r="B62" s="5" t="inlineStr">
        <is>
          <t>Total Return on Investment in %</t>
        </is>
      </c>
      <c r="C62" t="n">
        <v>7.47</v>
      </c>
      <c r="D62" t="n">
        <v>11.15</v>
      </c>
      <c r="E62" t="n">
        <v>9.85</v>
      </c>
      <c r="F62" t="n">
        <v>10.39</v>
      </c>
      <c r="G62" t="n">
        <v>9.390000000000001</v>
      </c>
      <c r="H62" t="n">
        <v>7.78</v>
      </c>
      <c r="I62" t="n">
        <v>8.359999999999999</v>
      </c>
      <c r="J62" t="n">
        <v>10.66</v>
      </c>
      <c r="K62" t="n">
        <v>9.289999999999999</v>
      </c>
      <c r="L62" t="n">
        <v>8.44</v>
      </c>
      <c r="M62" t="n">
        <v>17.47</v>
      </c>
      <c r="N62" t="n">
        <v>23.22</v>
      </c>
      <c r="O62" t="n">
        <v>20.86</v>
      </c>
      <c r="P62" t="n">
        <v>17.61</v>
      </c>
      <c r="Q62" t="n">
        <v>16.5</v>
      </c>
      <c r="R62" t="n">
        <v>9.35</v>
      </c>
      <c r="S62" t="n">
        <v>10.77</v>
      </c>
      <c r="T62" t="n">
        <v>11.58</v>
      </c>
      <c r="U62" t="n">
        <v>12.95</v>
      </c>
      <c r="V62" t="n">
        <v>13.92</v>
      </c>
    </row>
    <row r="63">
      <c r="A63" s="5" t="inlineStr">
        <is>
          <t>Return on Investment in %</t>
        </is>
      </c>
      <c r="B63" s="5" t="inlineStr">
        <is>
          <t>Return on Investment in %</t>
        </is>
      </c>
      <c r="C63" t="n">
        <v>7.34</v>
      </c>
      <c r="D63" t="n">
        <v>11.04</v>
      </c>
      <c r="E63" t="n">
        <v>9.720000000000001</v>
      </c>
      <c r="F63" t="n">
        <v>10.23</v>
      </c>
      <c r="G63" t="n">
        <v>9.24</v>
      </c>
      <c r="H63" t="n">
        <v>7.55</v>
      </c>
      <c r="I63" t="n">
        <v>8.08</v>
      </c>
      <c r="J63" t="n">
        <v>10.16</v>
      </c>
      <c r="K63" t="n">
        <v>8.68</v>
      </c>
      <c r="L63" t="n">
        <v>8.06</v>
      </c>
      <c r="M63" t="n">
        <v>17.35</v>
      </c>
      <c r="N63" t="n">
        <v>22.34</v>
      </c>
      <c r="O63" t="n">
        <v>20.86</v>
      </c>
      <c r="P63" t="n">
        <v>17.55</v>
      </c>
      <c r="Q63" t="n">
        <v>16.35</v>
      </c>
      <c r="R63" t="n">
        <v>9.27</v>
      </c>
      <c r="S63" t="n">
        <v>10.6</v>
      </c>
      <c r="T63" t="n">
        <v>11.25</v>
      </c>
      <c r="U63" t="n">
        <v>12.55</v>
      </c>
      <c r="V63" t="n">
        <v>13.5</v>
      </c>
    </row>
    <row r="64">
      <c r="A64" s="5" t="inlineStr">
        <is>
          <t>Arbeitsintensität in %</t>
        </is>
      </c>
      <c r="B64" s="5" t="inlineStr">
        <is>
          <t>Work Intensity in %</t>
        </is>
      </c>
      <c r="C64" t="n">
        <v>54.4</v>
      </c>
      <c r="D64" t="n">
        <v>57</v>
      </c>
      <c r="E64" t="n">
        <v>55.71</v>
      </c>
      <c r="F64" t="n">
        <v>60.27</v>
      </c>
      <c r="G64" t="n">
        <v>59.14</v>
      </c>
      <c r="H64" t="n">
        <v>55.21</v>
      </c>
      <c r="I64" t="n">
        <v>55.28</v>
      </c>
      <c r="J64" t="n">
        <v>55.51</v>
      </c>
      <c r="K64" t="n">
        <v>56.61</v>
      </c>
      <c r="L64" t="n">
        <v>60.55</v>
      </c>
      <c r="M64" t="n">
        <v>72.16</v>
      </c>
      <c r="N64" t="n">
        <v>72.72</v>
      </c>
      <c r="O64" t="n">
        <v>74.34999999999999</v>
      </c>
      <c r="P64" t="n">
        <v>70.23999999999999</v>
      </c>
      <c r="Q64" t="n">
        <v>75.29000000000001</v>
      </c>
      <c r="R64" t="n">
        <v>74.92</v>
      </c>
      <c r="S64" t="n">
        <v>64.02</v>
      </c>
      <c r="T64" t="n">
        <v>78.33</v>
      </c>
      <c r="U64" t="n">
        <v>76.83</v>
      </c>
      <c r="V64" t="n">
        <v>78.59</v>
      </c>
    </row>
    <row r="65">
      <c r="A65" s="5" t="inlineStr">
        <is>
          <t>Eigenkapitalquote in %</t>
        </is>
      </c>
      <c r="B65" s="5" t="inlineStr">
        <is>
          <t>Equity Ratio in %</t>
        </is>
      </c>
      <c r="C65" t="n">
        <v>59.64</v>
      </c>
      <c r="D65" t="n">
        <v>59.63</v>
      </c>
      <c r="E65" t="n">
        <v>57.99</v>
      </c>
      <c r="F65" t="n">
        <v>68.70999999999999</v>
      </c>
      <c r="G65" t="n">
        <v>67.25</v>
      </c>
      <c r="H65" t="n">
        <v>65.18000000000001</v>
      </c>
      <c r="I65" t="n">
        <v>64.11</v>
      </c>
      <c r="J65" t="n">
        <v>65.83</v>
      </c>
      <c r="K65" t="n">
        <v>58.79</v>
      </c>
      <c r="L65" t="n">
        <v>56.61</v>
      </c>
      <c r="M65" t="n">
        <v>86.61</v>
      </c>
      <c r="N65" t="n">
        <v>80.72</v>
      </c>
      <c r="O65" t="n">
        <v>83.77</v>
      </c>
      <c r="P65" t="n">
        <v>81.98</v>
      </c>
      <c r="Q65" t="n">
        <v>81.12</v>
      </c>
      <c r="R65" t="n">
        <v>79.39</v>
      </c>
      <c r="S65" t="n">
        <v>79.3</v>
      </c>
      <c r="T65" t="n">
        <v>59.49</v>
      </c>
      <c r="U65" t="n">
        <v>55.38</v>
      </c>
      <c r="V65" t="n">
        <v>47.42</v>
      </c>
    </row>
    <row r="66">
      <c r="A66" s="5" t="inlineStr">
        <is>
          <t>Fremdkapitalquote in %</t>
        </is>
      </c>
      <c r="B66" s="5" t="inlineStr">
        <is>
          <t>Debt Ratio in %</t>
        </is>
      </c>
      <c r="C66" t="n">
        <v>40.36</v>
      </c>
      <c r="D66" t="n">
        <v>40.37</v>
      </c>
      <c r="E66" t="n">
        <v>42.01</v>
      </c>
      <c r="F66" t="n">
        <v>31.29</v>
      </c>
      <c r="G66" t="n">
        <v>32.75</v>
      </c>
      <c r="H66" t="n">
        <v>34.82</v>
      </c>
      <c r="I66" t="n">
        <v>35.89</v>
      </c>
      <c r="J66" t="n">
        <v>34.17</v>
      </c>
      <c r="K66" t="n">
        <v>41.21</v>
      </c>
      <c r="L66" t="n">
        <v>43.39</v>
      </c>
      <c r="M66" t="n">
        <v>13.39</v>
      </c>
      <c r="N66" t="n">
        <v>19.28</v>
      </c>
      <c r="O66" t="n">
        <v>16.23</v>
      </c>
      <c r="P66" t="n">
        <v>18.02</v>
      </c>
      <c r="Q66" t="n">
        <v>18.88</v>
      </c>
      <c r="R66" t="n">
        <v>20.61</v>
      </c>
      <c r="S66" t="n">
        <v>20.7</v>
      </c>
      <c r="T66" t="n">
        <v>40.51</v>
      </c>
      <c r="U66" t="n">
        <v>44.62</v>
      </c>
      <c r="V66" t="n">
        <v>52.58</v>
      </c>
    </row>
    <row r="67">
      <c r="A67" s="5" t="inlineStr">
        <is>
          <t>Verschuldungsgrad in %</t>
        </is>
      </c>
      <c r="B67" s="5" t="inlineStr">
        <is>
          <t>Finance Gearing in %</t>
        </is>
      </c>
      <c r="C67" t="n">
        <v>67.67</v>
      </c>
      <c r="D67" t="n">
        <v>67.70999999999999</v>
      </c>
      <c r="E67" t="n">
        <v>72.45</v>
      </c>
      <c r="F67" t="n">
        <v>45.53</v>
      </c>
      <c r="G67" t="n">
        <v>48.69</v>
      </c>
      <c r="H67" t="n">
        <v>53.41</v>
      </c>
      <c r="I67" t="n">
        <v>55.98</v>
      </c>
      <c r="J67" t="n">
        <v>51.91</v>
      </c>
      <c r="K67" t="n">
        <v>70.09999999999999</v>
      </c>
      <c r="L67" t="n">
        <v>76.64</v>
      </c>
      <c r="M67" t="n">
        <v>15.46</v>
      </c>
      <c r="N67" t="n">
        <v>23.89</v>
      </c>
      <c r="O67" t="n">
        <v>19.38</v>
      </c>
      <c r="P67" t="n">
        <v>21.98</v>
      </c>
      <c r="Q67" t="n">
        <v>23.27</v>
      </c>
      <c r="R67" t="n">
        <v>25.96</v>
      </c>
      <c r="S67" t="n">
        <v>26.11</v>
      </c>
      <c r="T67" t="n">
        <v>68.11</v>
      </c>
      <c r="U67" t="n">
        <v>80.58</v>
      </c>
      <c r="V67" t="n">
        <v>110.88</v>
      </c>
    </row>
    <row r="68">
      <c r="A68" s="5" t="inlineStr">
        <is>
          <t>Bruttoergebnis Marge in %</t>
        </is>
      </c>
      <c r="B68" s="5" t="inlineStr">
        <is>
          <t>Gross Profit Marge in %</t>
        </is>
      </c>
      <c r="C68" t="n">
        <v>34.11</v>
      </c>
      <c r="D68" t="n">
        <v>35.65</v>
      </c>
      <c r="E68" t="n">
        <v>35.78</v>
      </c>
      <c r="F68" t="n">
        <v>38.06</v>
      </c>
      <c r="G68" t="n">
        <v>38.87</v>
      </c>
      <c r="H68" t="n">
        <v>35.27</v>
      </c>
      <c r="I68" t="n">
        <v>36.55</v>
      </c>
      <c r="J68" t="n">
        <v>36.16</v>
      </c>
      <c r="K68" t="n">
        <v>32.22</v>
      </c>
      <c r="L68" t="n">
        <v>46.67</v>
      </c>
      <c r="M68" t="n">
        <v>43.02</v>
      </c>
      <c r="N68" t="n">
        <v>46.29</v>
      </c>
      <c r="O68" t="n">
        <v>49.06</v>
      </c>
      <c r="P68" t="n">
        <v>48.86</v>
      </c>
      <c r="Q68" t="n">
        <v>47.34</v>
      </c>
      <c r="R68" t="n">
        <v>39.88</v>
      </c>
      <c r="S68" t="n">
        <v>43.26</v>
      </c>
      <c r="T68" t="n">
        <v>46.79</v>
      </c>
      <c r="U68" t="n">
        <v>45.24</v>
      </c>
    </row>
    <row r="69">
      <c r="A69" s="5" t="inlineStr">
        <is>
          <t>Kurzfristige Vermögensquote in %</t>
        </is>
      </c>
      <c r="B69" s="5" t="inlineStr">
        <is>
          <t>Current Assets Ratio in %</t>
        </is>
      </c>
      <c r="C69" t="n">
        <v>54.4</v>
      </c>
      <c r="D69" t="n">
        <v>57</v>
      </c>
      <c r="E69" t="n">
        <v>55.71</v>
      </c>
      <c r="F69" t="n">
        <v>60.27</v>
      </c>
      <c r="G69" t="n">
        <v>59.14</v>
      </c>
      <c r="H69" t="n">
        <v>55.21</v>
      </c>
      <c r="I69" t="n">
        <v>55.28</v>
      </c>
      <c r="J69" t="n">
        <v>55.51</v>
      </c>
      <c r="K69" t="n">
        <v>56.61</v>
      </c>
      <c r="L69" t="n">
        <v>60.55</v>
      </c>
      <c r="M69" t="n">
        <v>72.16</v>
      </c>
      <c r="N69" t="n">
        <v>72.72</v>
      </c>
      <c r="O69" t="n">
        <v>74.34999999999999</v>
      </c>
      <c r="P69" t="n">
        <v>70.23999999999999</v>
      </c>
      <c r="Q69" t="n">
        <v>75.29000000000001</v>
      </c>
      <c r="R69" t="n">
        <v>74.92</v>
      </c>
      <c r="S69" t="n">
        <v>64.02</v>
      </c>
      <c r="T69" t="n">
        <v>78.33</v>
      </c>
      <c r="U69" t="n">
        <v>76.83</v>
      </c>
    </row>
    <row r="70">
      <c r="A70" s="5" t="inlineStr">
        <is>
          <t>Nettogewinn Marge in %</t>
        </is>
      </c>
      <c r="B70" s="5" t="inlineStr">
        <is>
          <t>Net Profit Marge in %</t>
        </is>
      </c>
      <c r="C70" t="n">
        <v>7.65</v>
      </c>
      <c r="D70" t="n">
        <v>10.44</v>
      </c>
      <c r="E70" t="n">
        <v>9.17</v>
      </c>
      <c r="F70" t="n">
        <v>9.91</v>
      </c>
      <c r="G70" t="n">
        <v>9.279999999999999</v>
      </c>
      <c r="H70" t="n">
        <v>7.97</v>
      </c>
      <c r="I70" t="n">
        <v>8.51</v>
      </c>
      <c r="J70" t="n">
        <v>9.82</v>
      </c>
      <c r="K70" t="n">
        <v>7.97</v>
      </c>
      <c r="L70" t="n">
        <v>17.28</v>
      </c>
      <c r="M70" t="n">
        <v>15.16</v>
      </c>
      <c r="N70" t="n">
        <v>19.18</v>
      </c>
      <c r="O70" t="n">
        <v>19.27</v>
      </c>
      <c r="P70" t="n">
        <v>16.49</v>
      </c>
      <c r="Q70" t="n">
        <v>14.23</v>
      </c>
      <c r="R70" t="n">
        <v>7.43</v>
      </c>
      <c r="S70" t="n">
        <v>8.82</v>
      </c>
      <c r="T70" t="n">
        <v>11.6</v>
      </c>
      <c r="U70" t="n">
        <v>11.1</v>
      </c>
    </row>
    <row r="71">
      <c r="A71" s="5" t="inlineStr">
        <is>
          <t>Operative Ergebnis Marge in %</t>
        </is>
      </c>
      <c r="B71" s="5" t="inlineStr">
        <is>
          <t>EBIT Marge in %</t>
        </is>
      </c>
      <c r="C71" t="n">
        <v>10.3</v>
      </c>
      <c r="D71" t="n">
        <v>14.42</v>
      </c>
      <c r="E71" t="n">
        <v>12.16</v>
      </c>
      <c r="F71" t="n">
        <v>14.34</v>
      </c>
      <c r="G71" t="n">
        <v>13.47</v>
      </c>
      <c r="H71" t="n">
        <v>10.99</v>
      </c>
      <c r="I71" t="n">
        <v>12.36</v>
      </c>
      <c r="J71" t="n">
        <v>14.68</v>
      </c>
      <c r="K71" t="n">
        <v>11.9</v>
      </c>
      <c r="L71" t="n">
        <v>23.99</v>
      </c>
      <c r="M71" t="n">
        <v>20.77</v>
      </c>
      <c r="N71" t="n">
        <v>26</v>
      </c>
      <c r="O71" t="n">
        <v>27.5</v>
      </c>
      <c r="P71" t="n">
        <v>25.07</v>
      </c>
      <c r="Q71" t="n">
        <v>23.07</v>
      </c>
      <c r="R71" t="n">
        <v>11.59</v>
      </c>
      <c r="S71" t="n">
        <v>13.54</v>
      </c>
      <c r="T71" t="n">
        <v>14.05</v>
      </c>
      <c r="U71" t="n">
        <v>16.57</v>
      </c>
    </row>
    <row r="72">
      <c r="A72" s="5" t="inlineStr">
        <is>
          <t>Vermögensumsschlag in %</t>
        </is>
      </c>
      <c r="B72" s="5" t="inlineStr">
        <is>
          <t>Asset Turnover in %</t>
        </is>
      </c>
      <c r="C72" t="n">
        <v>95.95</v>
      </c>
      <c r="D72" t="n">
        <v>105.69</v>
      </c>
      <c r="E72" t="n">
        <v>106.07</v>
      </c>
      <c r="F72" t="n">
        <v>103.24</v>
      </c>
      <c r="G72" t="n">
        <v>99.56</v>
      </c>
      <c r="H72" t="n">
        <v>94.76000000000001</v>
      </c>
      <c r="I72" t="n">
        <v>94.94</v>
      </c>
      <c r="J72" t="n">
        <v>103.5</v>
      </c>
      <c r="K72" t="n">
        <v>108.96</v>
      </c>
      <c r="L72" t="n">
        <v>46.65</v>
      </c>
      <c r="M72" t="n">
        <v>114.39</v>
      </c>
      <c r="N72" t="n">
        <v>116.46</v>
      </c>
      <c r="O72" t="n">
        <v>108.23</v>
      </c>
      <c r="P72" t="n">
        <v>106.4</v>
      </c>
      <c r="Q72" t="n">
        <v>114.91</v>
      </c>
      <c r="R72" t="n">
        <v>124.76</v>
      </c>
      <c r="S72" t="n">
        <v>120.2</v>
      </c>
      <c r="T72" t="n">
        <v>97.04000000000001</v>
      </c>
      <c r="U72" t="n">
        <v>113.01</v>
      </c>
    </row>
    <row r="73">
      <c r="A73" s="5" t="inlineStr">
        <is>
          <t>Langfristige Vermögensquote in %</t>
        </is>
      </c>
      <c r="B73" s="5" t="inlineStr">
        <is>
          <t>Non-Current Assets Ratio in %</t>
        </is>
      </c>
      <c r="C73" t="n">
        <v>45.6</v>
      </c>
      <c r="D73" t="n">
        <v>43</v>
      </c>
      <c r="E73" t="n">
        <v>44.29</v>
      </c>
      <c r="F73" t="n">
        <v>39.73</v>
      </c>
      <c r="G73" t="n">
        <v>40.86</v>
      </c>
      <c r="H73" t="n">
        <v>44.79</v>
      </c>
      <c r="I73" t="n">
        <v>44.72</v>
      </c>
      <c r="J73" t="n">
        <v>44.49</v>
      </c>
      <c r="K73" t="n">
        <v>43.39</v>
      </c>
      <c r="L73" t="n">
        <v>39.45</v>
      </c>
      <c r="M73" t="n">
        <v>27.84</v>
      </c>
      <c r="N73" t="n">
        <v>27.28</v>
      </c>
      <c r="O73" t="n">
        <v>25.65</v>
      </c>
      <c r="P73" t="n">
        <v>29.76</v>
      </c>
      <c r="Q73" t="n">
        <v>24.71</v>
      </c>
      <c r="R73" t="n">
        <v>25.08</v>
      </c>
      <c r="S73" t="n">
        <v>35.98</v>
      </c>
      <c r="T73" t="n">
        <v>21.67</v>
      </c>
      <c r="U73" t="n">
        <v>23.17</v>
      </c>
    </row>
    <row r="74">
      <c r="A74" s="5" t="inlineStr">
        <is>
          <t>Gesamtkapitalrentabilität</t>
        </is>
      </c>
      <c r="B74" s="5" t="inlineStr">
        <is>
          <t>ROA Return on Assets in %</t>
        </is>
      </c>
      <c r="C74" t="n">
        <v>7.34</v>
      </c>
      <c r="D74" t="n">
        <v>11.04</v>
      </c>
      <c r="E74" t="n">
        <v>9.720000000000001</v>
      </c>
      <c r="F74" t="n">
        <v>10.23</v>
      </c>
      <c r="G74" t="n">
        <v>9.24</v>
      </c>
      <c r="H74" t="n">
        <v>7.55</v>
      </c>
      <c r="I74" t="n">
        <v>8.08</v>
      </c>
      <c r="J74" t="n">
        <v>10.16</v>
      </c>
      <c r="K74" t="n">
        <v>8.68</v>
      </c>
      <c r="L74" t="n">
        <v>8.06</v>
      </c>
      <c r="M74" t="n">
        <v>17.35</v>
      </c>
      <c r="N74" t="n">
        <v>22.34</v>
      </c>
      <c r="O74" t="n">
        <v>20.86</v>
      </c>
      <c r="P74" t="n">
        <v>17.55</v>
      </c>
      <c r="Q74" t="n">
        <v>16.35</v>
      </c>
      <c r="R74" t="n">
        <v>9.27</v>
      </c>
      <c r="S74" t="n">
        <v>10.6</v>
      </c>
      <c r="T74" t="n">
        <v>11.25</v>
      </c>
      <c r="U74" t="n">
        <v>12.55</v>
      </c>
    </row>
    <row r="75">
      <c r="A75" s="5" t="inlineStr">
        <is>
          <t>Ertrag des eingesetzten Kapitals</t>
        </is>
      </c>
      <c r="B75" s="5" t="inlineStr">
        <is>
          <t>ROCE Return on Cap. Empl. in %</t>
        </is>
      </c>
      <c r="C75" t="n">
        <v>12.23</v>
      </c>
      <c r="D75" t="n">
        <v>19.27</v>
      </c>
      <c r="E75" t="n">
        <v>16.41</v>
      </c>
      <c r="F75" t="n">
        <v>18.45</v>
      </c>
      <c r="G75" t="n">
        <v>16.73</v>
      </c>
      <c r="H75" t="n">
        <v>12.69</v>
      </c>
      <c r="I75" t="n">
        <v>14.21</v>
      </c>
      <c r="J75" t="n">
        <v>18.58</v>
      </c>
      <c r="K75" t="n">
        <v>16.41</v>
      </c>
      <c r="L75" t="n">
        <v>14.99</v>
      </c>
      <c r="M75" t="n">
        <v>26.96</v>
      </c>
      <c r="N75" t="n">
        <v>36.86</v>
      </c>
      <c r="O75" t="n">
        <v>34.92</v>
      </c>
      <c r="P75" t="n">
        <v>31.42</v>
      </c>
      <c r="Q75" t="n">
        <v>31.19</v>
      </c>
      <c r="R75" t="n">
        <v>17.81</v>
      </c>
      <c r="S75" t="n">
        <v>20.12</v>
      </c>
      <c r="T75" t="n">
        <v>15.7</v>
      </c>
      <c r="U75" t="n">
        <v>22.74</v>
      </c>
    </row>
    <row r="76">
      <c r="A76" s="5" t="inlineStr">
        <is>
          <t>Eigenkapital zu Anlagevermögen</t>
        </is>
      </c>
      <c r="B76" s="5" t="inlineStr">
        <is>
          <t>Equity to Fixed Assets in %</t>
        </is>
      </c>
      <c r="C76" t="n">
        <v>130.78</v>
      </c>
      <c r="D76" t="n">
        <v>138.67</v>
      </c>
      <c r="E76" t="n">
        <v>130.93</v>
      </c>
      <c r="F76" t="n">
        <v>172.93</v>
      </c>
      <c r="G76" t="n">
        <v>164.6</v>
      </c>
      <c r="H76" t="n">
        <v>145.53</v>
      </c>
      <c r="I76" t="n">
        <v>143.38</v>
      </c>
      <c r="J76" t="n">
        <v>147.96</v>
      </c>
      <c r="K76" t="n">
        <v>135.48</v>
      </c>
      <c r="L76" t="n">
        <v>143.49</v>
      </c>
      <c r="M76" t="n">
        <v>311.06</v>
      </c>
      <c r="N76" t="n">
        <v>295.91</v>
      </c>
      <c r="O76" t="n">
        <v>326.59</v>
      </c>
      <c r="P76" t="n">
        <v>275.5</v>
      </c>
      <c r="Q76" t="n">
        <v>328.28</v>
      </c>
      <c r="R76" t="n">
        <v>316.56</v>
      </c>
      <c r="S76" t="n">
        <v>220.42</v>
      </c>
      <c r="T76" t="n">
        <v>274.48</v>
      </c>
      <c r="U76" t="n">
        <v>238.97</v>
      </c>
    </row>
    <row r="77">
      <c r="A77" s="5" t="inlineStr">
        <is>
          <t>Liquidität Dritten Grades</t>
        </is>
      </c>
      <c r="B77" s="5" t="inlineStr">
        <is>
          <t>Current Ratio in %</t>
        </is>
      </c>
      <c r="C77" t="n">
        <v>283.19</v>
      </c>
      <c r="D77" t="n">
        <v>272.02</v>
      </c>
      <c r="E77" t="n">
        <v>260.83</v>
      </c>
      <c r="F77" t="n">
        <v>305.18</v>
      </c>
      <c r="G77" t="n">
        <v>298</v>
      </c>
      <c r="H77" t="n">
        <v>308.46</v>
      </c>
      <c r="I77" t="n">
        <v>317.33</v>
      </c>
      <c r="J77" t="n">
        <v>303.93</v>
      </c>
      <c r="K77" t="n">
        <v>269.09</v>
      </c>
      <c r="L77" t="n">
        <v>238.7</v>
      </c>
      <c r="M77" t="n">
        <v>607.41</v>
      </c>
      <c r="N77" t="n">
        <v>406.91</v>
      </c>
      <c r="O77" t="n">
        <v>503.44</v>
      </c>
      <c r="P77" t="n">
        <v>464.71</v>
      </c>
      <c r="Q77" t="n">
        <v>502.4</v>
      </c>
      <c r="R77" t="n">
        <v>397.46</v>
      </c>
      <c r="S77" t="n">
        <v>334.93</v>
      </c>
      <c r="T77" t="n">
        <v>594.15</v>
      </c>
      <c r="U77" t="n">
        <v>434.96</v>
      </c>
    </row>
    <row r="78">
      <c r="A78" s="5" t="inlineStr">
        <is>
          <t>Operativer Cashflow</t>
        </is>
      </c>
      <c r="B78" s="5" t="inlineStr">
        <is>
          <t>Operating Cashflow in M</t>
        </is>
      </c>
      <c r="C78" t="n">
        <v>236.7813</v>
      </c>
      <c r="D78" t="n">
        <v>169.3692</v>
      </c>
      <c r="E78" t="n">
        <v>212.9946</v>
      </c>
      <c r="F78" t="n">
        <v>136.0086</v>
      </c>
      <c r="G78" t="n">
        <v>152.5902</v>
      </c>
      <c r="H78" t="n">
        <v>127.7178</v>
      </c>
      <c r="I78" t="n">
        <v>201.1506</v>
      </c>
      <c r="J78" t="n">
        <v>140.4501</v>
      </c>
      <c r="K78" t="n">
        <v>93.06</v>
      </c>
      <c r="L78" t="n">
        <v>166.221</v>
      </c>
      <c r="M78" t="n">
        <v>202.5</v>
      </c>
      <c r="N78" t="n">
        <v>88.2</v>
      </c>
      <c r="O78" t="n">
        <v>157.95</v>
      </c>
      <c r="P78" t="n">
        <v>164.07</v>
      </c>
      <c r="Q78" t="n">
        <v>145.904</v>
      </c>
      <c r="R78" t="n">
        <v>97.152</v>
      </c>
      <c r="S78" t="n">
        <v>-161.832</v>
      </c>
      <c r="T78" t="n">
        <v>68.55200000000001</v>
      </c>
      <c r="U78" t="n">
        <v>129.8</v>
      </c>
    </row>
    <row r="79">
      <c r="A79" s="5" t="inlineStr">
        <is>
          <t>Aktienrückkauf</t>
        </is>
      </c>
      <c r="B79" s="5" t="inlineStr">
        <is>
          <t>Share Buyback in M</t>
        </is>
      </c>
      <c r="C79" t="n">
        <v>0</v>
      </c>
      <c r="D79" t="n">
        <v>0</v>
      </c>
      <c r="E79" t="n">
        <v>0</v>
      </c>
      <c r="F79" t="n">
        <v>0</v>
      </c>
      <c r="G79" t="n">
        <v>0</v>
      </c>
      <c r="H79" t="n">
        <v>0</v>
      </c>
      <c r="I79" t="n">
        <v>0</v>
      </c>
      <c r="J79" t="n">
        <v>0.03000000000000114</v>
      </c>
      <c r="K79" t="n">
        <v>0</v>
      </c>
      <c r="L79" t="n">
        <v>-0.9000000000000004</v>
      </c>
      <c r="M79" t="n">
        <v>0</v>
      </c>
      <c r="N79" t="n">
        <v>0</v>
      </c>
      <c r="O79" t="n">
        <v>0</v>
      </c>
      <c r="P79" t="n">
        <v>-0.1999999999999993</v>
      </c>
      <c r="Q79" t="n">
        <v>0</v>
      </c>
      <c r="R79" t="n">
        <v>0</v>
      </c>
      <c r="S79" t="n">
        <v>0</v>
      </c>
      <c r="T79" t="n">
        <v>0</v>
      </c>
      <c r="U79" t="n">
        <v>-0.2000000000000011</v>
      </c>
    </row>
    <row r="80">
      <c r="A80" s="5" t="inlineStr">
        <is>
          <t>Umsatzwachstum 1J in %</t>
        </is>
      </c>
      <c r="B80" s="5" t="inlineStr">
        <is>
          <t>Revenue Growth 1Y in %</t>
        </is>
      </c>
      <c r="C80" t="n">
        <v>-4.06</v>
      </c>
      <c r="D80" t="n">
        <v>12.39</v>
      </c>
      <c r="E80" t="n">
        <v>23.79</v>
      </c>
      <c r="F80" t="n">
        <v>5.03</v>
      </c>
      <c r="G80" t="n">
        <v>11.04</v>
      </c>
      <c r="H80" t="n">
        <v>-0.51</v>
      </c>
      <c r="I80" t="n">
        <v>-11.4</v>
      </c>
      <c r="J80" t="n">
        <v>-11.2</v>
      </c>
      <c r="K80" t="n">
        <v>135.6</v>
      </c>
      <c r="L80" t="n">
        <v>21.15</v>
      </c>
      <c r="M80" t="n">
        <v>-8.130000000000001</v>
      </c>
      <c r="N80" t="n">
        <v>3.18</v>
      </c>
      <c r="O80" t="n">
        <v>6.96</v>
      </c>
      <c r="P80" t="n">
        <v>12.54</v>
      </c>
      <c r="Q80" t="n">
        <v>2.11</v>
      </c>
      <c r="R80" t="n">
        <v>8.470000000000001</v>
      </c>
      <c r="S80" t="n">
        <v>-4.57</v>
      </c>
      <c r="T80" t="n">
        <v>-11.34</v>
      </c>
      <c r="U80" t="n">
        <v>-7.85</v>
      </c>
    </row>
    <row r="81">
      <c r="A81" s="5" t="inlineStr">
        <is>
          <t>Umsatzwachstum 3J in %</t>
        </is>
      </c>
      <c r="B81" s="5" t="inlineStr">
        <is>
          <t>Revenue Growth 3Y in %</t>
        </is>
      </c>
      <c r="C81" t="n">
        <v>10.71</v>
      </c>
      <c r="D81" t="n">
        <v>13.74</v>
      </c>
      <c r="E81" t="n">
        <v>13.29</v>
      </c>
      <c r="F81" t="n">
        <v>5.19</v>
      </c>
      <c r="G81" t="n">
        <v>-0.29</v>
      </c>
      <c r="H81" t="n">
        <v>-7.7</v>
      </c>
      <c r="I81" t="n">
        <v>37.67</v>
      </c>
      <c r="J81" t="n">
        <v>48.52</v>
      </c>
      <c r="K81" t="n">
        <v>49.54</v>
      </c>
      <c r="L81" t="n">
        <v>5.4</v>
      </c>
      <c r="M81" t="n">
        <v>0.67</v>
      </c>
      <c r="N81" t="n">
        <v>7.56</v>
      </c>
      <c r="O81" t="n">
        <v>7.2</v>
      </c>
      <c r="P81" t="n">
        <v>7.71</v>
      </c>
      <c r="Q81" t="n">
        <v>2</v>
      </c>
      <c r="R81" t="n">
        <v>-2.48</v>
      </c>
      <c r="S81" t="n">
        <v>-7.92</v>
      </c>
      <c r="T81" t="inlineStr">
        <is>
          <t>-</t>
        </is>
      </c>
      <c r="U81" t="inlineStr">
        <is>
          <t>-</t>
        </is>
      </c>
    </row>
    <row r="82">
      <c r="A82" s="5" t="inlineStr">
        <is>
          <t>Umsatzwachstum 5J in %</t>
        </is>
      </c>
      <c r="B82" s="5" t="inlineStr">
        <is>
          <t>Revenue Growth 5Y in %</t>
        </is>
      </c>
      <c r="C82" t="n">
        <v>9.640000000000001</v>
      </c>
      <c r="D82" t="n">
        <v>10.35</v>
      </c>
      <c r="E82" t="n">
        <v>5.59</v>
      </c>
      <c r="F82" t="n">
        <v>-1.41</v>
      </c>
      <c r="G82" t="n">
        <v>24.71</v>
      </c>
      <c r="H82" t="n">
        <v>26.73</v>
      </c>
      <c r="I82" t="n">
        <v>25.2</v>
      </c>
      <c r="J82" t="n">
        <v>28.12</v>
      </c>
      <c r="K82" t="n">
        <v>31.75</v>
      </c>
      <c r="L82" t="n">
        <v>7.14</v>
      </c>
      <c r="M82" t="n">
        <v>3.33</v>
      </c>
      <c r="N82" t="n">
        <v>6.65</v>
      </c>
      <c r="O82" t="n">
        <v>5.1</v>
      </c>
      <c r="P82" t="n">
        <v>1.44</v>
      </c>
      <c r="Q82" t="n">
        <v>-2.64</v>
      </c>
      <c r="R82" t="inlineStr">
        <is>
          <t>-</t>
        </is>
      </c>
      <c r="S82" t="inlineStr">
        <is>
          <t>-</t>
        </is>
      </c>
      <c r="T82" t="inlineStr">
        <is>
          <t>-</t>
        </is>
      </c>
      <c r="U82" t="inlineStr">
        <is>
          <t>-</t>
        </is>
      </c>
    </row>
    <row r="83">
      <c r="A83" s="5" t="inlineStr">
        <is>
          <t>Umsatzwachstum 10J in %</t>
        </is>
      </c>
      <c r="B83" s="5" t="inlineStr">
        <is>
          <t>Revenue Growth 10Y in %</t>
        </is>
      </c>
      <c r="C83" t="n">
        <v>18.18</v>
      </c>
      <c r="D83" t="n">
        <v>17.78</v>
      </c>
      <c r="E83" t="n">
        <v>16.86</v>
      </c>
      <c r="F83" t="n">
        <v>15.17</v>
      </c>
      <c r="G83" t="n">
        <v>15.92</v>
      </c>
      <c r="H83" t="n">
        <v>15.03</v>
      </c>
      <c r="I83" t="n">
        <v>15.93</v>
      </c>
      <c r="J83" t="n">
        <v>16.61</v>
      </c>
      <c r="K83" t="n">
        <v>16.6</v>
      </c>
      <c r="L83" t="n">
        <v>2.25</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Gewinnwachstum 1J in %</t>
        </is>
      </c>
      <c r="B84" s="5" t="inlineStr">
        <is>
          <t>Earnings Growth 1Y in %</t>
        </is>
      </c>
      <c r="C84" t="n">
        <v>-29.75</v>
      </c>
      <c r="D84" t="n">
        <v>28.07</v>
      </c>
      <c r="E84" t="n">
        <v>14.47</v>
      </c>
      <c r="F84" t="n">
        <v>12.17</v>
      </c>
      <c r="G84" t="n">
        <v>29.32</v>
      </c>
      <c r="H84" t="n">
        <v>-6.9</v>
      </c>
      <c r="I84" t="n">
        <v>-23.18</v>
      </c>
      <c r="J84" t="n">
        <v>9.42</v>
      </c>
      <c r="K84" t="n">
        <v>8.66</v>
      </c>
      <c r="L84" t="n">
        <v>38.04</v>
      </c>
      <c r="M84" t="n">
        <v>-27.37</v>
      </c>
      <c r="N84" t="n">
        <v>2.7</v>
      </c>
      <c r="O84" t="n">
        <v>25</v>
      </c>
      <c r="P84" t="n">
        <v>30.4</v>
      </c>
      <c r="Q84" t="n">
        <v>95.69</v>
      </c>
      <c r="R84" t="n">
        <v>-8.66</v>
      </c>
      <c r="S84" t="n">
        <v>-27.43</v>
      </c>
      <c r="T84" t="n">
        <v>-7.41</v>
      </c>
      <c r="U84" t="n">
        <v>-1.05</v>
      </c>
    </row>
    <row r="85">
      <c r="A85" s="5" t="inlineStr">
        <is>
          <t>Gewinnwachstum 3J in %</t>
        </is>
      </c>
      <c r="B85" s="5" t="inlineStr">
        <is>
          <t>Earnings Growth 3Y in %</t>
        </is>
      </c>
      <c r="C85" t="n">
        <v>4.26</v>
      </c>
      <c r="D85" t="n">
        <v>18.24</v>
      </c>
      <c r="E85" t="n">
        <v>18.65</v>
      </c>
      <c r="F85" t="n">
        <v>11.53</v>
      </c>
      <c r="G85" t="n">
        <v>-0.25</v>
      </c>
      <c r="H85" t="n">
        <v>-6.89</v>
      </c>
      <c r="I85" t="n">
        <v>-1.7</v>
      </c>
      <c r="J85" t="n">
        <v>18.71</v>
      </c>
      <c r="K85" t="n">
        <v>6.44</v>
      </c>
      <c r="L85" t="n">
        <v>4.46</v>
      </c>
      <c r="M85" t="n">
        <v>0.11</v>
      </c>
      <c r="N85" t="n">
        <v>19.37</v>
      </c>
      <c r="O85" t="n">
        <v>50.36</v>
      </c>
      <c r="P85" t="n">
        <v>39.14</v>
      </c>
      <c r="Q85" t="n">
        <v>19.87</v>
      </c>
      <c r="R85" t="n">
        <v>-14.5</v>
      </c>
      <c r="S85" t="n">
        <v>-11.96</v>
      </c>
      <c r="T85" t="inlineStr">
        <is>
          <t>-</t>
        </is>
      </c>
      <c r="U85" t="inlineStr">
        <is>
          <t>-</t>
        </is>
      </c>
    </row>
    <row r="86">
      <c r="A86" s="5" t="inlineStr">
        <is>
          <t>Gewinnwachstum 5J in %</t>
        </is>
      </c>
      <c r="B86" s="5" t="inlineStr">
        <is>
          <t>Earnings Growth 5Y in %</t>
        </is>
      </c>
      <c r="C86" t="n">
        <v>10.86</v>
      </c>
      <c r="D86" t="n">
        <v>15.43</v>
      </c>
      <c r="E86" t="n">
        <v>5.18</v>
      </c>
      <c r="F86" t="n">
        <v>4.17</v>
      </c>
      <c r="G86" t="n">
        <v>3.46</v>
      </c>
      <c r="H86" t="n">
        <v>5.21</v>
      </c>
      <c r="I86" t="n">
        <v>1.11</v>
      </c>
      <c r="J86" t="n">
        <v>6.29</v>
      </c>
      <c r="K86" t="n">
        <v>9.41</v>
      </c>
      <c r="L86" t="n">
        <v>13.75</v>
      </c>
      <c r="M86" t="n">
        <v>25.28</v>
      </c>
      <c r="N86" t="n">
        <v>29.03</v>
      </c>
      <c r="O86" t="n">
        <v>23</v>
      </c>
      <c r="P86" t="n">
        <v>16.52</v>
      </c>
      <c r="Q86" t="n">
        <v>10.23</v>
      </c>
      <c r="R86" t="inlineStr">
        <is>
          <t>-</t>
        </is>
      </c>
      <c r="S86" t="inlineStr">
        <is>
          <t>-</t>
        </is>
      </c>
      <c r="T86" t="inlineStr">
        <is>
          <t>-</t>
        </is>
      </c>
      <c r="U86" t="inlineStr">
        <is>
          <t>-</t>
        </is>
      </c>
    </row>
    <row r="87">
      <c r="A87" s="5" t="inlineStr">
        <is>
          <t>Gewinnwachstum 10J in %</t>
        </is>
      </c>
      <c r="B87" s="5" t="inlineStr">
        <is>
          <t>Earnings Growth 10Y in %</t>
        </is>
      </c>
      <c r="C87" t="n">
        <v>8.029999999999999</v>
      </c>
      <c r="D87" t="n">
        <v>8.27</v>
      </c>
      <c r="E87" t="n">
        <v>5.73</v>
      </c>
      <c r="F87" t="n">
        <v>6.79</v>
      </c>
      <c r="G87" t="n">
        <v>8.609999999999999</v>
      </c>
      <c r="H87" t="n">
        <v>15.25</v>
      </c>
      <c r="I87" t="n">
        <v>15.07</v>
      </c>
      <c r="J87" t="n">
        <v>14.64</v>
      </c>
      <c r="K87" t="n">
        <v>12.96</v>
      </c>
      <c r="L87" t="n">
        <v>11.99</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PEG Ratio</t>
        </is>
      </c>
      <c r="B88" s="5" t="inlineStr">
        <is>
          <t>KGW Kurs/Gewinn/Wachstum</t>
        </is>
      </c>
      <c r="C88" t="n">
        <v>2.98</v>
      </c>
      <c r="D88" t="n">
        <v>1.01</v>
      </c>
      <c r="E88" t="n">
        <v>5.52</v>
      </c>
      <c r="F88" t="n">
        <v>4.46</v>
      </c>
      <c r="G88" t="n">
        <v>6.36</v>
      </c>
      <c r="H88" t="n">
        <v>4.01</v>
      </c>
      <c r="I88" t="n">
        <v>25.23</v>
      </c>
      <c r="J88" t="n">
        <v>3.16</v>
      </c>
      <c r="K88" t="n">
        <v>1.71</v>
      </c>
      <c r="L88" t="n">
        <v>1.45</v>
      </c>
      <c r="M88" t="n">
        <v>0.72</v>
      </c>
      <c r="N88" t="n">
        <v>0.37</v>
      </c>
      <c r="O88" t="n">
        <v>0.57</v>
      </c>
      <c r="P88" t="n">
        <v>1.15</v>
      </c>
      <c r="Q88" t="n">
        <v>1.72</v>
      </c>
      <c r="R88" t="inlineStr">
        <is>
          <t>-</t>
        </is>
      </c>
      <c r="S88" t="inlineStr">
        <is>
          <t>-</t>
        </is>
      </c>
      <c r="T88" t="inlineStr">
        <is>
          <t>-</t>
        </is>
      </c>
      <c r="U88" t="inlineStr">
        <is>
          <t>-</t>
        </is>
      </c>
    </row>
    <row r="89">
      <c r="A89" s="5" t="inlineStr">
        <is>
          <t>EBIT-Wachstum 1J in %</t>
        </is>
      </c>
      <c r="B89" s="5" t="inlineStr">
        <is>
          <t>EBIT Growth 1Y in %</t>
        </is>
      </c>
      <c r="C89" t="n">
        <v>-31.44</v>
      </c>
      <c r="D89" t="n">
        <v>33.19</v>
      </c>
      <c r="E89" t="n">
        <v>5</v>
      </c>
      <c r="F89" t="n">
        <v>11.84</v>
      </c>
      <c r="G89" t="n">
        <v>36.02</v>
      </c>
      <c r="H89" t="n">
        <v>-11.49</v>
      </c>
      <c r="I89" t="n">
        <v>-25.41</v>
      </c>
      <c r="J89" t="n">
        <v>9.550000000000001</v>
      </c>
      <c r="K89" t="n">
        <v>16.82</v>
      </c>
      <c r="L89" t="n">
        <v>39.95</v>
      </c>
      <c r="M89" t="n">
        <v>-26.6</v>
      </c>
      <c r="N89" t="n">
        <v>-2.46</v>
      </c>
      <c r="O89" t="n">
        <v>17.33</v>
      </c>
      <c r="P89" t="n">
        <v>22.28</v>
      </c>
      <c r="Q89" t="n">
        <v>103.31</v>
      </c>
      <c r="R89" t="n">
        <v>-7.18</v>
      </c>
      <c r="S89" t="n">
        <v>-8.02</v>
      </c>
      <c r="T89" t="n">
        <v>-24.82</v>
      </c>
      <c r="U89" t="n">
        <v>-20.56</v>
      </c>
    </row>
    <row r="90">
      <c r="A90" s="5" t="inlineStr">
        <is>
          <t>EBIT-Wachstum 3J in %</t>
        </is>
      </c>
      <c r="B90" s="5" t="inlineStr">
        <is>
          <t>EBIT Growth 3Y in %</t>
        </is>
      </c>
      <c r="C90" t="n">
        <v>2.25</v>
      </c>
      <c r="D90" t="n">
        <v>16.68</v>
      </c>
      <c r="E90" t="n">
        <v>17.62</v>
      </c>
      <c r="F90" t="n">
        <v>12.12</v>
      </c>
      <c r="G90" t="n">
        <v>-0.29</v>
      </c>
      <c r="H90" t="n">
        <v>-9.119999999999999</v>
      </c>
      <c r="I90" t="n">
        <v>0.32</v>
      </c>
      <c r="J90" t="n">
        <v>22.11</v>
      </c>
      <c r="K90" t="n">
        <v>10.06</v>
      </c>
      <c r="L90" t="n">
        <v>3.63</v>
      </c>
      <c r="M90" t="n">
        <v>-3.91</v>
      </c>
      <c r="N90" t="n">
        <v>12.38</v>
      </c>
      <c r="O90" t="n">
        <v>47.64</v>
      </c>
      <c r="P90" t="n">
        <v>39.47</v>
      </c>
      <c r="Q90" t="n">
        <v>29.37</v>
      </c>
      <c r="R90" t="n">
        <v>-13.34</v>
      </c>
      <c r="S90" t="n">
        <v>-17.8</v>
      </c>
      <c r="T90" t="inlineStr">
        <is>
          <t>-</t>
        </is>
      </c>
      <c r="U90" t="inlineStr">
        <is>
          <t>-</t>
        </is>
      </c>
    </row>
    <row r="91">
      <c r="A91" s="5" t="inlineStr">
        <is>
          <t>EBIT-Wachstum 5J in %</t>
        </is>
      </c>
      <c r="B91" s="5" t="inlineStr">
        <is>
          <t>EBIT Growth 5Y in %</t>
        </is>
      </c>
      <c r="C91" t="n">
        <v>10.92</v>
      </c>
      <c r="D91" t="n">
        <v>14.91</v>
      </c>
      <c r="E91" t="n">
        <v>3.19</v>
      </c>
      <c r="F91" t="n">
        <v>4.1</v>
      </c>
      <c r="G91" t="n">
        <v>5.1</v>
      </c>
      <c r="H91" t="n">
        <v>5.88</v>
      </c>
      <c r="I91" t="n">
        <v>2.86</v>
      </c>
      <c r="J91" t="n">
        <v>7.45</v>
      </c>
      <c r="K91" t="n">
        <v>9.01</v>
      </c>
      <c r="L91" t="n">
        <v>10.1</v>
      </c>
      <c r="M91" t="n">
        <v>22.77</v>
      </c>
      <c r="N91" t="n">
        <v>26.66</v>
      </c>
      <c r="O91" t="n">
        <v>25.54</v>
      </c>
      <c r="P91" t="n">
        <v>17.11</v>
      </c>
      <c r="Q91" t="n">
        <v>8.550000000000001</v>
      </c>
      <c r="R91" t="inlineStr">
        <is>
          <t>-</t>
        </is>
      </c>
      <c r="S91" t="inlineStr">
        <is>
          <t>-</t>
        </is>
      </c>
      <c r="T91" t="inlineStr">
        <is>
          <t>-</t>
        </is>
      </c>
      <c r="U91" t="inlineStr">
        <is>
          <t>-</t>
        </is>
      </c>
    </row>
    <row r="92">
      <c r="A92" s="5" t="inlineStr">
        <is>
          <t>EBIT-Wachstum 10J in %</t>
        </is>
      </c>
      <c r="B92" s="5" t="inlineStr">
        <is>
          <t>EBIT Growth 10Y in %</t>
        </is>
      </c>
      <c r="C92" t="n">
        <v>8.4</v>
      </c>
      <c r="D92" t="n">
        <v>8.890000000000001</v>
      </c>
      <c r="E92" t="n">
        <v>5.32</v>
      </c>
      <c r="F92" t="n">
        <v>6.55</v>
      </c>
      <c r="G92" t="n">
        <v>7.6</v>
      </c>
      <c r="H92" t="n">
        <v>14.33</v>
      </c>
      <c r="I92" t="n">
        <v>14.76</v>
      </c>
      <c r="J92" t="n">
        <v>16.5</v>
      </c>
      <c r="K92" t="n">
        <v>13.06</v>
      </c>
      <c r="L92" t="n">
        <v>9.32</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39.8</v>
      </c>
      <c r="D93" t="n">
        <v>-20.48</v>
      </c>
      <c r="E93" t="n">
        <v>56.6</v>
      </c>
      <c r="F93" t="n">
        <v>-10.87</v>
      </c>
      <c r="G93" t="n">
        <v>19.47</v>
      </c>
      <c r="H93" t="n">
        <v>-36.51</v>
      </c>
      <c r="I93" t="n">
        <v>43.22</v>
      </c>
      <c r="J93" t="n">
        <v>51.38</v>
      </c>
      <c r="K93" t="n">
        <v>-44.01</v>
      </c>
      <c r="L93" t="n">
        <v>-25.38</v>
      </c>
      <c r="M93" t="n">
        <v>129.59</v>
      </c>
      <c r="N93" t="n">
        <v>-44.16</v>
      </c>
      <c r="O93" t="n">
        <v>-3.73</v>
      </c>
      <c r="P93" t="n">
        <v>9.949999999999999</v>
      </c>
      <c r="Q93" t="n">
        <v>50.18</v>
      </c>
      <c r="R93" t="n">
        <v>-160.03</v>
      </c>
      <c r="S93" t="n">
        <v>-336.07</v>
      </c>
      <c r="T93" t="n">
        <v>-47.19</v>
      </c>
      <c r="U93" t="n">
        <v>-3.22</v>
      </c>
    </row>
    <row r="94">
      <c r="A94" s="5" t="inlineStr">
        <is>
          <t>Op.Cashflow Wachstum 3J in %</t>
        </is>
      </c>
      <c r="B94" s="5" t="inlineStr">
        <is>
          <t>Op.Cashflow Wachstum 3Y in %</t>
        </is>
      </c>
      <c r="C94" t="n">
        <v>25.31</v>
      </c>
      <c r="D94" t="n">
        <v>8.42</v>
      </c>
      <c r="E94" t="n">
        <v>21.73</v>
      </c>
      <c r="F94" t="n">
        <v>-9.300000000000001</v>
      </c>
      <c r="G94" t="n">
        <v>8.73</v>
      </c>
      <c r="H94" t="n">
        <v>19.36</v>
      </c>
      <c r="I94" t="n">
        <v>16.86</v>
      </c>
      <c r="J94" t="n">
        <v>-6</v>
      </c>
      <c r="K94" t="n">
        <v>20.07</v>
      </c>
      <c r="L94" t="n">
        <v>20.02</v>
      </c>
      <c r="M94" t="n">
        <v>27.23</v>
      </c>
      <c r="N94" t="n">
        <v>-12.65</v>
      </c>
      <c r="O94" t="n">
        <v>18.8</v>
      </c>
      <c r="P94" t="n">
        <v>-33.3</v>
      </c>
      <c r="Q94" t="n">
        <v>-148.64</v>
      </c>
      <c r="R94" t="n">
        <v>-181.1</v>
      </c>
      <c r="S94" t="n">
        <v>-128.83</v>
      </c>
      <c r="T94" t="inlineStr">
        <is>
          <t>-</t>
        </is>
      </c>
      <c r="U94" t="inlineStr">
        <is>
          <t>-</t>
        </is>
      </c>
    </row>
    <row r="95">
      <c r="A95" s="5" t="inlineStr">
        <is>
          <t>Op.Cashflow Wachstum 5J in %</t>
        </is>
      </c>
      <c r="B95" s="5" t="inlineStr">
        <is>
          <t>Op.Cashflow Wachstum 5Y in %</t>
        </is>
      </c>
      <c r="C95" t="n">
        <v>16.9</v>
      </c>
      <c r="D95" t="n">
        <v>1.64</v>
      </c>
      <c r="E95" t="n">
        <v>14.38</v>
      </c>
      <c r="F95" t="n">
        <v>13.34</v>
      </c>
      <c r="G95" t="n">
        <v>6.71</v>
      </c>
      <c r="H95" t="n">
        <v>-2.26</v>
      </c>
      <c r="I95" t="n">
        <v>30.96</v>
      </c>
      <c r="J95" t="n">
        <v>13.48</v>
      </c>
      <c r="K95" t="n">
        <v>2.46</v>
      </c>
      <c r="L95" t="n">
        <v>13.25</v>
      </c>
      <c r="M95" t="n">
        <v>28.37</v>
      </c>
      <c r="N95" t="n">
        <v>-29.56</v>
      </c>
      <c r="O95" t="n">
        <v>-87.94</v>
      </c>
      <c r="P95" t="n">
        <v>-96.63</v>
      </c>
      <c r="Q95" t="n">
        <v>-99.27</v>
      </c>
      <c r="R95" t="inlineStr">
        <is>
          <t>-</t>
        </is>
      </c>
      <c r="S95" t="inlineStr">
        <is>
          <t>-</t>
        </is>
      </c>
      <c r="T95" t="inlineStr">
        <is>
          <t>-</t>
        </is>
      </c>
      <c r="U95" t="inlineStr">
        <is>
          <t>-</t>
        </is>
      </c>
    </row>
    <row r="96">
      <c r="A96" s="5" t="inlineStr">
        <is>
          <t>Op.Cashflow Wachstum 10J in %</t>
        </is>
      </c>
      <c r="B96" s="5" t="inlineStr">
        <is>
          <t>Op.Cashflow Wachstum 10Y in %</t>
        </is>
      </c>
      <c r="C96" t="n">
        <v>7.32</v>
      </c>
      <c r="D96" t="n">
        <v>16.3</v>
      </c>
      <c r="E96" t="n">
        <v>13.93</v>
      </c>
      <c r="F96" t="n">
        <v>7.9</v>
      </c>
      <c r="G96" t="n">
        <v>9.98</v>
      </c>
      <c r="H96" t="n">
        <v>13.05</v>
      </c>
      <c r="I96" t="n">
        <v>0.7</v>
      </c>
      <c r="J96" t="n">
        <v>-37.23</v>
      </c>
      <c r="K96" t="n">
        <v>-47.08</v>
      </c>
      <c r="L96" t="n">
        <v>-43.01</v>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232.1</v>
      </c>
      <c r="D97" t="n">
        <v>225</v>
      </c>
      <c r="E97" t="n">
        <v>190.1</v>
      </c>
      <c r="F97" t="n">
        <v>186.1</v>
      </c>
      <c r="G97" t="n">
        <v>178.2</v>
      </c>
      <c r="H97" t="n">
        <v>160.1</v>
      </c>
      <c r="I97" t="n">
        <v>163</v>
      </c>
      <c r="J97" t="n">
        <v>166</v>
      </c>
      <c r="K97" t="n">
        <v>169.6</v>
      </c>
      <c r="L97" t="n">
        <v>166.3</v>
      </c>
      <c r="M97" t="n">
        <v>95.90000000000001</v>
      </c>
      <c r="N97" t="n">
        <v>93.3</v>
      </c>
      <c r="O97" t="n">
        <v>105.7</v>
      </c>
      <c r="P97" t="n">
        <v>93</v>
      </c>
      <c r="Q97" t="n">
        <v>83.7</v>
      </c>
      <c r="R97" t="n">
        <v>70.2</v>
      </c>
      <c r="S97" t="n">
        <v>53.8</v>
      </c>
      <c r="T97" t="n">
        <v>101.3</v>
      </c>
      <c r="U97" t="n">
        <v>89.09999999999999</v>
      </c>
      <c r="V97" t="n">
        <v>73.5</v>
      </c>
    </row>
  </sheetData>
  <pageMargins bottom="1" footer="0.5" header="0.5" left="0.75" right="0.75" top="1"/>
</worksheet>
</file>

<file path=xl/worksheets/sheet47.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1"/>
    <col customWidth="1" max="14" min="14" width="19"/>
    <col customWidth="1" max="15" min="15" width="22"/>
    <col customWidth="1" max="16" min="16" width="20"/>
    <col customWidth="1" max="17" min="17" width="10"/>
    <col customWidth="1" max="18" min="18" width="9"/>
    <col customWidth="1" max="19" min="19" width="9"/>
    <col customWidth="1" max="20" min="20" width="9"/>
    <col customWidth="1" max="21" min="21" width="9"/>
    <col customWidth="1" max="22" min="22" width="19"/>
    <col customWidth="1" max="23" min="23" width="9"/>
  </cols>
  <sheetData>
    <row r="1">
      <c r="A1" s="1" t="inlineStr">
        <is>
          <t xml:space="preserve">RH%C3%B6N KLINIKUM </t>
        </is>
      </c>
      <c r="B1" s="2" t="inlineStr">
        <is>
          <t>WKN: 704230  ISIN: DE0007042301  Symbol:RHK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1973</t>
        </is>
      </c>
      <c r="C4" s="5" t="inlineStr">
        <is>
          <t>Telefon / Phone</t>
        </is>
      </c>
      <c r="D4" s="5" t="inlineStr"/>
      <c r="E4" t="inlineStr">
        <is>
          <t>+49-9771-65-0</t>
        </is>
      </c>
      <c r="G4" t="inlineStr">
        <is>
          <t>21.02.2020</t>
        </is>
      </c>
      <c r="H4" t="inlineStr">
        <is>
          <t>Preliminary Results</t>
        </is>
      </c>
      <c r="J4" t="inlineStr">
        <is>
          <t>Asklepios Kliniken GmbH &amp; Co. KGaA</t>
        </is>
      </c>
      <c r="L4" t="inlineStr">
        <is>
          <t>28,69%</t>
        </is>
      </c>
    </row>
    <row r="5">
      <c r="A5" s="5" t="inlineStr">
        <is>
          <t>Ticker</t>
        </is>
      </c>
      <c r="B5" t="inlineStr">
        <is>
          <t>RHK</t>
        </is>
      </c>
      <c r="C5" s="5" t="inlineStr">
        <is>
          <t>Fax</t>
        </is>
      </c>
      <c r="D5" s="5" t="inlineStr"/>
      <c r="E5" t="inlineStr">
        <is>
          <t>+49-9771-97-467</t>
        </is>
      </c>
      <c r="G5" t="inlineStr">
        <is>
          <t>24.03.2020</t>
        </is>
      </c>
      <c r="H5" t="inlineStr">
        <is>
          <t>Publication Of Annual Report</t>
        </is>
      </c>
      <c r="J5" t="inlineStr">
        <is>
          <t>B. Braun Melsungen</t>
        </is>
      </c>
      <c r="L5" t="inlineStr">
        <is>
          <t>25,23%</t>
        </is>
      </c>
    </row>
    <row r="6">
      <c r="A6" s="5" t="inlineStr">
        <is>
          <t>Gelistet Seit / Listed Since</t>
        </is>
      </c>
      <c r="B6" t="inlineStr">
        <is>
          <t>27.11.1989</t>
        </is>
      </c>
      <c r="C6" s="5" t="inlineStr">
        <is>
          <t>Internet</t>
        </is>
      </c>
      <c r="D6" s="5" t="inlineStr"/>
      <c r="E6" t="inlineStr">
        <is>
          <t>http://www.rhoen-klinikum-ag.com</t>
        </is>
      </c>
      <c r="G6" t="inlineStr">
        <is>
          <t>07.05.2020</t>
        </is>
      </c>
      <c r="H6" t="inlineStr">
        <is>
          <t>Result Q1</t>
        </is>
      </c>
      <c r="J6" t="inlineStr">
        <is>
          <t>HCM SE</t>
        </is>
      </c>
      <c r="L6" t="inlineStr">
        <is>
          <t>14,56%</t>
        </is>
      </c>
    </row>
    <row r="7">
      <c r="A7" s="5" t="inlineStr">
        <is>
          <t>Nominalwert / Nominal Value</t>
        </is>
      </c>
      <c r="B7" t="inlineStr">
        <is>
          <t>2,50</t>
        </is>
      </c>
      <c r="C7" s="5" t="inlineStr">
        <is>
          <t>E-Mail</t>
        </is>
      </c>
      <c r="D7" s="5" t="inlineStr"/>
      <c r="E7" t="inlineStr">
        <is>
          <t>rka@rhoen-klinikum-ag.com</t>
        </is>
      </c>
      <c r="G7" t="inlineStr">
        <is>
          <t>03.06.2020</t>
        </is>
      </c>
      <c r="H7" t="inlineStr">
        <is>
          <t>Annual General Meeting</t>
        </is>
      </c>
      <c r="J7" t="inlineStr">
        <is>
          <t>Ingeborg Münch</t>
        </is>
      </c>
      <c r="L7" t="inlineStr">
        <is>
          <t>5,44%</t>
        </is>
      </c>
    </row>
    <row r="8">
      <c r="A8" s="5" t="inlineStr">
        <is>
          <t>Land / Country</t>
        </is>
      </c>
      <c r="B8" t="inlineStr">
        <is>
          <t>Deutschland</t>
        </is>
      </c>
      <c r="C8" s="5" t="inlineStr">
        <is>
          <t>Inv. Relations Telefon / Phone</t>
        </is>
      </c>
      <c r="D8" s="5" t="inlineStr"/>
      <c r="E8" t="inlineStr">
        <is>
          <t>+49-9771-65-1536</t>
        </is>
      </c>
      <c r="G8" t="inlineStr">
        <is>
          <t>06.08.2020</t>
        </is>
      </c>
      <c r="H8" t="inlineStr">
        <is>
          <t>Score Half Year</t>
        </is>
      </c>
      <c r="J8" t="inlineStr">
        <is>
          <t>Landeskrankenhilfe V.V.a.G</t>
        </is>
      </c>
      <c r="L8" t="inlineStr">
        <is>
          <t>5,21%</t>
        </is>
      </c>
    </row>
    <row r="9">
      <c r="A9" s="5" t="inlineStr">
        <is>
          <t>Währung / Currency</t>
        </is>
      </c>
      <c r="B9" t="inlineStr">
        <is>
          <t>EUR</t>
        </is>
      </c>
      <c r="C9" s="5" t="inlineStr">
        <is>
          <t>Inv. Relations E-Mail</t>
        </is>
      </c>
      <c r="D9" s="5" t="inlineStr"/>
      <c r="E9" t="inlineStr">
        <is>
          <t>ir@rhoen-klinikum-ag.com</t>
        </is>
      </c>
      <c r="G9" t="inlineStr">
        <is>
          <t>06.11.2020</t>
        </is>
      </c>
      <c r="H9" t="inlineStr">
        <is>
          <t>Q3 Earnings</t>
        </is>
      </c>
      <c r="J9" t="inlineStr">
        <is>
          <t>Freefloat</t>
        </is>
      </c>
      <c r="L9" t="inlineStr">
        <is>
          <t>20,87%</t>
        </is>
      </c>
    </row>
    <row r="10">
      <c r="A10" s="5" t="inlineStr">
        <is>
          <t>Branche / Industry</t>
        </is>
      </c>
      <c r="B10" t="inlineStr">
        <is>
          <t>Health Services</t>
        </is>
      </c>
      <c r="C10" s="5" t="inlineStr">
        <is>
          <t>Kontaktperson / Contact Person</t>
        </is>
      </c>
      <c r="D10" s="5" t="inlineStr"/>
      <c r="E10" t="inlineStr">
        <is>
          <t>Julian Schmitt</t>
        </is>
      </c>
    </row>
    <row r="11">
      <c r="A11" s="5" t="inlineStr">
        <is>
          <t>Sektor / Sector</t>
        </is>
      </c>
      <c r="B11" t="inlineStr">
        <is>
          <t>Health Service</t>
        </is>
      </c>
    </row>
    <row r="12">
      <c r="A12" s="5" t="inlineStr">
        <is>
          <t>Typ / Genre</t>
        </is>
      </c>
      <c r="B12" t="inlineStr">
        <is>
          <t>Inhaber-Stammaktie</t>
        </is>
      </c>
    </row>
    <row r="13">
      <c r="A13" s="5" t="inlineStr">
        <is>
          <t>Adresse / Address</t>
        </is>
      </c>
      <c r="B13" t="inlineStr">
        <is>
          <t>Rhön-Klinikum AGSchlossplatz 1  D-97616 Bad Neustadt a. d. Saale</t>
        </is>
      </c>
    </row>
    <row r="14">
      <c r="A14" s="5" t="inlineStr">
        <is>
          <t>Management</t>
        </is>
      </c>
      <c r="B14" t="inlineStr">
        <is>
          <t>Stephan Holzinger, Dr. Gunther K. Weiß, Prof. Dr. Bernd Griewing</t>
        </is>
      </c>
    </row>
    <row r="15">
      <c r="A15" s="5" t="inlineStr">
        <is>
          <t>Aufsichtsrat / Board</t>
        </is>
      </c>
      <c r="B15" t="inlineStr">
        <is>
          <t>Eugen Münch, Georg Schulze-Ziehaus, Wolfgang Mündel, Dr. Annette Beller, Peter Berghöfer, Prof. Dr. Gerhard Ehninger, Jan Hacker, Stefan Härtel, Klaus Hanschur, Meike Jäger, Dr. Brigitte Mohn, Christine Reißner, Oliver Salomon, Evelin Schiebel, Dr. Katrin Vernau, Natascha Weihs</t>
        </is>
      </c>
    </row>
    <row r="16">
      <c r="A16" s="5" t="inlineStr">
        <is>
          <t>Beschreibung</t>
        </is>
      </c>
      <c r="B16" t="inlineStr">
        <is>
          <t>Die RHÖN-KLINIKUM AG ist ein privates, staatlich anerkanntes Klinikunternehmen, das Krankenhäuser errichtet und betreibt. Die einzelnen Kliniken werden in privater Trägerschaft jeweils in der Rechtsform der GmbH oder AG geführt. Die Akutkliniken des Konzerns gehören verschiedenen Versorgungsstufen an: Unter ihnen befinden sich sowohl Krankenhäuser der Grund- und Regelversorgung, Fachkrankenhäuser, Kliniken der Schwerpunktversorgung als auch der Maximalversorgung und eine Universitätsklinik. Die Gesellschaft hat im September 2013 zusammen mit der HELIOS Kliniken GmbH und der Fresenius SE &amp; Co. KGaA einen Anteilskaufvertrag unterzeichnet, wonach Rhön an HELIOS und verbundene Unternehmen ein Portfolio von 43 Kliniken, medizinischen Versorgungszentren und weiteren Beteiligungen verkauft. Zudem soll ein Vertrag mit HELIOS geschlossen werden, um die Bildung von regionalen und überregionalen Netzwerken zur Fortentwicklung des Krankenhausmarktes in Deutschland zu ermöglichen. Copyright 2014 FINANCE BASE AG</t>
        </is>
      </c>
    </row>
    <row r="17">
      <c r="A17" s="5" t="inlineStr">
        <is>
          <t>Profile</t>
        </is>
      </c>
      <c r="B17" t="inlineStr">
        <is>
          <t>RHÖN-KLINIKUM AG is a private, nationally recognized hospital enterprises, built the hospitals and operates. The individual clinics are privately owned and operated in the legal form of a GmbH or AG. The acute care hospitals of the group belong to different levels of care: Among them are both hospitals for basic and standard care, specialist hospitals, clinics focusing on specialized care and maximum care and a university hospital. The Company has signed in September 2013 together with the HELIOS Kliniken GmbH and Fresenius SE &amp; Co. KGaA a share purchase agreement under which Rhon in Helios and related companies sold a portfolio of 43 clinics, medical centers and other investments. In addition, a contract will be signed with HELIOS to allow the formation of regional and national networks to the further development of the hospital market in Germany.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1304</v>
      </c>
      <c r="D20" t="n">
        <v>1233</v>
      </c>
      <c r="E20" t="n">
        <v>1211</v>
      </c>
      <c r="F20" t="n">
        <v>1176</v>
      </c>
      <c r="G20" t="n">
        <v>1108</v>
      </c>
      <c r="H20" t="n">
        <v>1511</v>
      </c>
      <c r="I20" t="n">
        <v>3014</v>
      </c>
      <c r="J20" t="n">
        <v>2865</v>
      </c>
      <c r="K20" t="n">
        <v>2629</v>
      </c>
      <c r="L20" t="n">
        <v>2550</v>
      </c>
      <c r="M20" t="n">
        <v>2320</v>
      </c>
      <c r="N20" t="n">
        <v>2130</v>
      </c>
      <c r="O20" t="n">
        <v>2025</v>
      </c>
      <c r="P20" t="n">
        <v>1933</v>
      </c>
      <c r="Q20" t="n">
        <v>1416</v>
      </c>
      <c r="R20" t="n">
        <v>1045</v>
      </c>
      <c r="S20" t="n">
        <v>956.3</v>
      </c>
      <c r="T20" t="n">
        <v>879.5</v>
      </c>
      <c r="U20" t="n">
        <v>697</v>
      </c>
      <c r="V20" t="n">
        <v>669.1</v>
      </c>
      <c r="W20" t="n">
        <v>615</v>
      </c>
    </row>
    <row r="21">
      <c r="A21" s="5" t="inlineStr">
        <is>
          <t>Operatives Ergebnis (EBIT)</t>
        </is>
      </c>
      <c r="B21" s="5" t="inlineStr">
        <is>
          <t>EBIT Earning Before Interest &amp; Tax</t>
        </is>
      </c>
      <c r="C21" t="n">
        <v>56.8</v>
      </c>
      <c r="D21" t="n">
        <v>64.90000000000001</v>
      </c>
      <c r="E21" t="n">
        <v>38.7</v>
      </c>
      <c r="F21" t="n">
        <v>97</v>
      </c>
      <c r="G21" t="n">
        <v>93.09999999999999</v>
      </c>
      <c r="H21" t="n">
        <v>1331</v>
      </c>
      <c r="I21" t="n">
        <v>155.7</v>
      </c>
      <c r="J21" t="n">
        <v>150.3</v>
      </c>
      <c r="K21" t="n">
        <v>213.2</v>
      </c>
      <c r="L21" t="n">
        <v>197.9</v>
      </c>
      <c r="M21" t="n">
        <v>182</v>
      </c>
      <c r="N21" t="n">
        <v>172.1</v>
      </c>
      <c r="O21" t="n">
        <v>157.5</v>
      </c>
      <c r="P21" t="n">
        <v>146.1</v>
      </c>
      <c r="Q21" t="n">
        <v>140.1</v>
      </c>
      <c r="R21" t="n">
        <v>123.8</v>
      </c>
      <c r="S21" t="n">
        <v>125.6</v>
      </c>
      <c r="T21" t="n">
        <v>117.4</v>
      </c>
      <c r="U21" t="n">
        <v>106.6</v>
      </c>
      <c r="V21" t="n">
        <v>103.1</v>
      </c>
      <c r="W21" t="n">
        <v>94.40000000000001</v>
      </c>
    </row>
    <row r="22">
      <c r="A22" s="5" t="inlineStr">
        <is>
          <t>Finanzergebnis</t>
        </is>
      </c>
      <c r="B22" s="5" t="inlineStr">
        <is>
          <t>Financial Result</t>
        </is>
      </c>
      <c r="C22" t="n">
        <v>-2.6</v>
      </c>
      <c r="D22" t="n">
        <v>-1.7</v>
      </c>
      <c r="E22" t="n">
        <v>-1.6</v>
      </c>
      <c r="F22" t="n">
        <v>-36.1</v>
      </c>
      <c r="G22" t="n">
        <v>-2.8</v>
      </c>
      <c r="H22" t="n">
        <v>-82.40000000000001</v>
      </c>
      <c r="I22" t="n">
        <v>-38</v>
      </c>
      <c r="J22" t="n">
        <v>-36.6</v>
      </c>
      <c r="K22" t="n">
        <v>-26.7</v>
      </c>
      <c r="L22" t="n">
        <v>-24</v>
      </c>
      <c r="M22" t="n">
        <v>-23.3</v>
      </c>
      <c r="N22" t="n">
        <v>-29.2</v>
      </c>
      <c r="O22" t="n">
        <v>-20.4</v>
      </c>
      <c r="P22" t="n">
        <v>-20.4</v>
      </c>
      <c r="Q22" t="n">
        <v>-16.6</v>
      </c>
      <c r="R22" t="n">
        <v>-11.9</v>
      </c>
      <c r="S22" t="n">
        <v>-14.4</v>
      </c>
      <c r="T22" t="n">
        <v>-16.2</v>
      </c>
      <c r="U22" t="n">
        <v>-13</v>
      </c>
      <c r="V22" t="n">
        <v>-12.7</v>
      </c>
      <c r="W22" t="n">
        <v>-15.5</v>
      </c>
    </row>
    <row r="23">
      <c r="A23" s="5" t="inlineStr">
        <is>
          <t>Ergebnis vor Steuer (EBT)</t>
        </is>
      </c>
      <c r="B23" s="5" t="inlineStr">
        <is>
          <t>EBT Earning Before Tax</t>
        </is>
      </c>
      <c r="C23" t="n">
        <v>54.2</v>
      </c>
      <c r="D23" t="n">
        <v>63.2</v>
      </c>
      <c r="E23" t="n">
        <v>37.1</v>
      </c>
      <c r="F23" t="n">
        <v>60.9</v>
      </c>
      <c r="G23" t="n">
        <v>90.3</v>
      </c>
      <c r="H23" t="n">
        <v>1249</v>
      </c>
      <c r="I23" t="n">
        <v>117.7</v>
      </c>
      <c r="J23" t="n">
        <v>113.7</v>
      </c>
      <c r="K23" t="n">
        <v>186.5</v>
      </c>
      <c r="L23" t="n">
        <v>173.9</v>
      </c>
      <c r="M23" t="n">
        <v>158.7</v>
      </c>
      <c r="N23" t="n">
        <v>142.9</v>
      </c>
      <c r="O23" t="n">
        <v>137.1</v>
      </c>
      <c r="P23" t="n">
        <v>125.7</v>
      </c>
      <c r="Q23" t="n">
        <v>123.5</v>
      </c>
      <c r="R23" t="n">
        <v>111.9</v>
      </c>
      <c r="S23" t="n">
        <v>111.2</v>
      </c>
      <c r="T23" t="n">
        <v>101.2</v>
      </c>
      <c r="U23" t="n">
        <v>93.59999999999999</v>
      </c>
      <c r="V23" t="n">
        <v>90.40000000000001</v>
      </c>
      <c r="W23" t="n">
        <v>78.90000000000001</v>
      </c>
    </row>
    <row r="24">
      <c r="A24" s="5" t="inlineStr">
        <is>
          <t>Steuern auf Einkommen und Ertrag</t>
        </is>
      </c>
      <c r="B24" s="5" t="inlineStr">
        <is>
          <t>Taxes on income and earnings</t>
        </is>
      </c>
      <c r="C24" t="n">
        <v>9.800000000000001</v>
      </c>
      <c r="D24" t="n">
        <v>12</v>
      </c>
      <c r="E24" t="n">
        <v>0.4</v>
      </c>
      <c r="F24" t="n">
        <v>2.2</v>
      </c>
      <c r="G24" t="n">
        <v>2.8</v>
      </c>
      <c r="H24" t="n">
        <v>20.6</v>
      </c>
      <c r="I24" t="n">
        <v>27.7</v>
      </c>
      <c r="J24" t="n">
        <v>21.7</v>
      </c>
      <c r="K24" t="n">
        <v>25.4</v>
      </c>
      <c r="L24" t="n">
        <v>28.8</v>
      </c>
      <c r="M24" t="n">
        <v>27.1</v>
      </c>
      <c r="N24" t="n">
        <v>20.3</v>
      </c>
      <c r="O24" t="n">
        <v>25.9</v>
      </c>
      <c r="P24" t="n">
        <v>16.6</v>
      </c>
      <c r="Q24" t="n">
        <v>35.2</v>
      </c>
      <c r="R24" t="n">
        <v>31.7</v>
      </c>
      <c r="S24" t="n">
        <v>31.5</v>
      </c>
      <c r="T24" t="n">
        <v>23.9</v>
      </c>
      <c r="U24" t="n">
        <v>22.8</v>
      </c>
      <c r="V24" t="n">
        <v>22.5</v>
      </c>
      <c r="W24" t="n">
        <v>29.8</v>
      </c>
    </row>
    <row r="25">
      <c r="A25" s="5" t="inlineStr">
        <is>
          <t>Ergebnis nach Steuer</t>
        </is>
      </c>
      <c r="B25" s="5" t="inlineStr">
        <is>
          <t>Earnings after tax</t>
        </is>
      </c>
      <c r="C25" t="n">
        <v>44.5</v>
      </c>
      <c r="D25" t="n">
        <v>51.2</v>
      </c>
      <c r="E25" t="n">
        <v>36.7</v>
      </c>
      <c r="F25" t="n">
        <v>58.6</v>
      </c>
      <c r="G25" t="n">
        <v>87.40000000000001</v>
      </c>
      <c r="H25" t="n">
        <v>1228</v>
      </c>
      <c r="I25" t="n">
        <v>90</v>
      </c>
      <c r="J25" t="n">
        <v>92</v>
      </c>
      <c r="K25" t="n">
        <v>161.1</v>
      </c>
      <c r="L25" t="n">
        <v>145.1</v>
      </c>
      <c r="M25" t="n">
        <v>131.7</v>
      </c>
      <c r="N25" t="n">
        <v>122.6</v>
      </c>
      <c r="O25" t="n">
        <v>111.2</v>
      </c>
      <c r="P25" t="n">
        <v>109.1</v>
      </c>
      <c r="Q25" t="n">
        <v>88.3</v>
      </c>
      <c r="R25" t="n">
        <v>80.2</v>
      </c>
      <c r="S25" t="n">
        <v>79.7</v>
      </c>
      <c r="T25" t="n">
        <v>77.3</v>
      </c>
      <c r="U25" t="n">
        <v>70.8</v>
      </c>
      <c r="V25" t="n">
        <v>68</v>
      </c>
      <c r="W25" t="n">
        <v>49.1</v>
      </c>
    </row>
    <row r="26">
      <c r="A26" s="5" t="inlineStr">
        <is>
          <t>Minderheitenanteil</t>
        </is>
      </c>
      <c r="B26" s="5" t="inlineStr">
        <is>
          <t>Minority Share</t>
        </is>
      </c>
      <c r="C26" t="n">
        <v>-1.2</v>
      </c>
      <c r="D26" t="n">
        <v>-2.2</v>
      </c>
      <c r="E26" t="n">
        <v>-1.6</v>
      </c>
      <c r="F26" t="n">
        <v>-2.2</v>
      </c>
      <c r="G26" t="n">
        <v>-2.1</v>
      </c>
      <c r="H26" t="n">
        <v>-2.2</v>
      </c>
      <c r="I26" t="n">
        <v>-3.4</v>
      </c>
      <c r="J26" t="n">
        <v>-2.3</v>
      </c>
      <c r="K26" t="n">
        <v>-5</v>
      </c>
      <c r="L26" t="n">
        <v>-5.4</v>
      </c>
      <c r="M26" t="n">
        <v>-5.9</v>
      </c>
      <c r="N26" t="n">
        <v>-5.3</v>
      </c>
      <c r="O26" t="n">
        <v>-4.9</v>
      </c>
      <c r="P26" t="n">
        <v>-3.9</v>
      </c>
      <c r="Q26" t="n">
        <v>-4.6</v>
      </c>
      <c r="R26" t="n">
        <v>-3.8</v>
      </c>
      <c r="S26" t="n">
        <v>-6.6</v>
      </c>
      <c r="T26" t="n">
        <v>-7.7</v>
      </c>
      <c r="U26" t="n">
        <v>-4.7</v>
      </c>
      <c r="V26" t="n">
        <v>-6.1</v>
      </c>
      <c r="W26" t="n">
        <v>-4.5</v>
      </c>
    </row>
    <row r="27">
      <c r="A27" s="5" t="inlineStr">
        <is>
          <t>Jahresüberschuss/-fehlbetrag</t>
        </is>
      </c>
      <c r="B27" s="5" t="inlineStr">
        <is>
          <t>Net Profit</t>
        </is>
      </c>
      <c r="C27" t="n">
        <v>43.3</v>
      </c>
      <c r="D27" t="n">
        <v>49</v>
      </c>
      <c r="E27" t="n">
        <v>35.2</v>
      </c>
      <c r="F27" t="n">
        <v>56.4</v>
      </c>
      <c r="G27" t="n">
        <v>85.40000000000001</v>
      </c>
      <c r="H27" t="n">
        <v>1226</v>
      </c>
      <c r="I27" t="n">
        <v>86.59999999999999</v>
      </c>
      <c r="J27" t="n">
        <v>89.7</v>
      </c>
      <c r="K27" t="n">
        <v>156.1</v>
      </c>
      <c r="L27" t="n">
        <v>139.7</v>
      </c>
      <c r="M27" t="n">
        <v>125.7</v>
      </c>
      <c r="N27" t="n">
        <v>117.3</v>
      </c>
      <c r="O27" t="n">
        <v>106.3</v>
      </c>
      <c r="P27" t="n">
        <v>105.2</v>
      </c>
      <c r="Q27" t="n">
        <v>83.7</v>
      </c>
      <c r="R27" t="n">
        <v>76.40000000000001</v>
      </c>
      <c r="S27" t="n">
        <v>73.09999999999999</v>
      </c>
      <c r="T27" t="n">
        <v>67.40000000000001</v>
      </c>
      <c r="U27" t="n">
        <v>66.09999999999999</v>
      </c>
      <c r="V27" t="n">
        <v>61.9</v>
      </c>
      <c r="W27" t="n">
        <v>44.6</v>
      </c>
    </row>
    <row r="28">
      <c r="A28" s="5" t="inlineStr">
        <is>
          <t>Summe Umlaufvermögen</t>
        </is>
      </c>
      <c r="B28" s="5" t="inlineStr">
        <is>
          <t>Current Assets</t>
        </is>
      </c>
      <c r="C28" t="n">
        <v>563</v>
      </c>
      <c r="D28" t="n">
        <v>549.7</v>
      </c>
      <c r="E28" t="n">
        <v>502.6</v>
      </c>
      <c r="F28" t="n">
        <v>520.1</v>
      </c>
      <c r="G28" t="n">
        <v>741.3</v>
      </c>
      <c r="H28" t="n">
        <v>957.8</v>
      </c>
      <c r="I28" t="n">
        <v>2211</v>
      </c>
      <c r="J28" t="n">
        <v>802.9</v>
      </c>
      <c r="K28" t="n">
        <v>929.2</v>
      </c>
      <c r="L28" t="n">
        <v>862.9</v>
      </c>
      <c r="M28" t="n">
        <v>893</v>
      </c>
      <c r="N28" t="n">
        <v>478.5</v>
      </c>
      <c r="O28" t="n">
        <v>585.9</v>
      </c>
      <c r="P28" t="n">
        <v>576</v>
      </c>
      <c r="Q28" t="n">
        <v>552.6</v>
      </c>
      <c r="R28" t="n">
        <v>308</v>
      </c>
      <c r="S28" t="n">
        <v>296.5</v>
      </c>
      <c r="T28" t="n">
        <v>251.5</v>
      </c>
      <c r="U28" t="n">
        <v>195.8</v>
      </c>
      <c r="V28" t="n">
        <v>184</v>
      </c>
      <c r="W28" t="n">
        <v>192.5</v>
      </c>
    </row>
    <row r="29">
      <c r="A29" s="5" t="inlineStr">
        <is>
          <t>Summe Anlagevermögen</t>
        </is>
      </c>
      <c r="B29" s="5" t="inlineStr">
        <is>
          <t>Fixed Assets</t>
        </is>
      </c>
      <c r="C29" t="n">
        <v>1069</v>
      </c>
      <c r="D29" t="n">
        <v>1040</v>
      </c>
      <c r="E29" t="n">
        <v>968.8</v>
      </c>
      <c r="F29" t="n">
        <v>936.1</v>
      </c>
      <c r="G29" t="n">
        <v>893.2</v>
      </c>
      <c r="H29" t="n">
        <v>846.5</v>
      </c>
      <c r="I29" t="n">
        <v>886.9</v>
      </c>
      <c r="J29" t="n">
        <v>2378</v>
      </c>
      <c r="K29" t="n">
        <v>2243</v>
      </c>
      <c r="L29" t="n">
        <v>2195</v>
      </c>
      <c r="M29" t="n">
        <v>1966</v>
      </c>
      <c r="N29" t="n">
        <v>1662</v>
      </c>
      <c r="O29" t="n">
        <v>1487</v>
      </c>
      <c r="P29" t="n">
        <v>1404</v>
      </c>
      <c r="Q29" t="n">
        <v>1070</v>
      </c>
      <c r="R29" t="n">
        <v>846.5</v>
      </c>
      <c r="S29" t="n">
        <v>804.6</v>
      </c>
      <c r="T29" t="n">
        <v>743.3</v>
      </c>
      <c r="U29" t="n">
        <v>632.7</v>
      </c>
      <c r="V29" t="n">
        <v>583.8</v>
      </c>
      <c r="W29" t="n">
        <v>528.8</v>
      </c>
    </row>
    <row r="30">
      <c r="A30" s="5" t="inlineStr">
        <is>
          <t>Summe Aktiva</t>
        </is>
      </c>
      <c r="B30" s="5" t="inlineStr">
        <is>
          <t>Total Assets</t>
        </is>
      </c>
      <c r="C30" t="n">
        <v>1632</v>
      </c>
      <c r="D30" t="n">
        <v>1589</v>
      </c>
      <c r="E30" t="n">
        <v>1471</v>
      </c>
      <c r="F30" t="n">
        <v>1456</v>
      </c>
      <c r="G30" t="n">
        <v>1635</v>
      </c>
      <c r="H30" t="n">
        <v>1804</v>
      </c>
      <c r="I30" t="n">
        <v>3098</v>
      </c>
      <c r="J30" t="n">
        <v>3184</v>
      </c>
      <c r="K30" t="n">
        <v>3175</v>
      </c>
      <c r="L30" t="n">
        <v>3058</v>
      </c>
      <c r="M30" t="n">
        <v>2859</v>
      </c>
      <c r="N30" t="n">
        <v>2141</v>
      </c>
      <c r="O30" t="n">
        <v>2073</v>
      </c>
      <c r="P30" t="n">
        <v>1980</v>
      </c>
      <c r="Q30" t="n">
        <v>1622</v>
      </c>
      <c r="R30" t="n">
        <v>1163</v>
      </c>
      <c r="S30" t="n">
        <v>1109</v>
      </c>
      <c r="T30" t="n">
        <v>1003</v>
      </c>
      <c r="U30" t="n">
        <v>836.6</v>
      </c>
      <c r="V30" t="n">
        <v>775.4</v>
      </c>
      <c r="W30" t="n">
        <v>734.5</v>
      </c>
    </row>
    <row r="31">
      <c r="A31" s="5" t="inlineStr">
        <is>
          <t>Summe kurzfristiges Fremdkapital</t>
        </is>
      </c>
      <c r="B31" s="5" t="inlineStr">
        <is>
          <t>Short-Term Debt</t>
        </is>
      </c>
      <c r="C31" t="n">
        <v>262.3</v>
      </c>
      <c r="D31" t="n">
        <v>313.2</v>
      </c>
      <c r="E31" t="n">
        <v>320.9</v>
      </c>
      <c r="F31" t="n">
        <v>317.4</v>
      </c>
      <c r="G31" t="n">
        <v>489.3</v>
      </c>
      <c r="H31" t="n">
        <v>377.2</v>
      </c>
      <c r="I31" t="n">
        <v>688.9</v>
      </c>
      <c r="J31" t="n">
        <v>735.8</v>
      </c>
      <c r="K31" t="n">
        <v>532.2</v>
      </c>
      <c r="L31" t="n">
        <v>598.9</v>
      </c>
      <c r="M31" t="n">
        <v>678.4</v>
      </c>
      <c r="N31" t="n">
        <v>522.2</v>
      </c>
      <c r="O31" t="n">
        <v>511.9</v>
      </c>
      <c r="P31" t="n">
        <v>567.1</v>
      </c>
      <c r="Q31" t="n">
        <v>565.2</v>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183.8</v>
      </c>
      <c r="D32" t="n">
        <v>116.9</v>
      </c>
      <c r="E32" t="n">
        <v>25.3</v>
      </c>
      <c r="F32" t="n">
        <v>25.5</v>
      </c>
      <c r="G32" t="n">
        <v>36.4</v>
      </c>
      <c r="H32" t="n">
        <v>178.2</v>
      </c>
      <c r="I32" t="n">
        <v>742.6</v>
      </c>
      <c r="J32" t="n">
        <v>841.2</v>
      </c>
      <c r="K32" t="n">
        <v>1044</v>
      </c>
      <c r="L32" t="n">
        <v>964.1</v>
      </c>
      <c r="M32" t="n">
        <v>757.2</v>
      </c>
      <c r="N32" t="n">
        <v>729.4</v>
      </c>
      <c r="O32" t="n">
        <v>750.4</v>
      </c>
      <c r="P32" t="n">
        <v>683.7</v>
      </c>
      <c r="Q32" t="n">
        <v>415.5</v>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446.1</v>
      </c>
      <c r="D33" t="n">
        <v>430.1</v>
      </c>
      <c r="E33" t="n">
        <v>323.1</v>
      </c>
      <c r="F33" t="n">
        <v>342.8</v>
      </c>
      <c r="G33" t="n">
        <v>525.8</v>
      </c>
      <c r="H33" t="n">
        <v>555.4</v>
      </c>
      <c r="I33" t="n">
        <v>1432</v>
      </c>
      <c r="J33" t="n">
        <v>1577</v>
      </c>
      <c r="K33" t="n">
        <v>1577</v>
      </c>
      <c r="L33" t="n">
        <v>1563</v>
      </c>
      <c r="M33" t="n">
        <v>1436</v>
      </c>
      <c r="N33" t="n">
        <v>1252</v>
      </c>
      <c r="O33" t="n">
        <v>1262</v>
      </c>
      <c r="P33" t="n">
        <v>1251</v>
      </c>
      <c r="Q33" t="n">
        <v>980.7</v>
      </c>
      <c r="R33" t="n">
        <v>593.8</v>
      </c>
      <c r="S33" t="n">
        <v>600.8</v>
      </c>
      <c r="T33" t="n">
        <v>543.4</v>
      </c>
      <c r="U33" t="n">
        <v>440.1</v>
      </c>
      <c r="V33" t="n">
        <v>436.6</v>
      </c>
      <c r="W33" t="n">
        <v>452.5</v>
      </c>
    </row>
    <row r="34">
      <c r="A34" s="5" t="inlineStr">
        <is>
          <t>Minderheitenanteil</t>
        </is>
      </c>
      <c r="B34" s="5" t="inlineStr">
        <is>
          <t>Minority Share</t>
        </is>
      </c>
      <c r="C34" t="n">
        <v>24.3</v>
      </c>
      <c r="D34" t="n">
        <v>23.9</v>
      </c>
      <c r="E34" t="n">
        <v>23</v>
      </c>
      <c r="F34" t="n">
        <v>22.8</v>
      </c>
      <c r="G34" t="n">
        <v>20.7</v>
      </c>
      <c r="H34" t="n">
        <v>20.4</v>
      </c>
      <c r="I34" t="n">
        <v>21.7</v>
      </c>
      <c r="J34" t="n">
        <v>25.6</v>
      </c>
      <c r="K34" t="n">
        <v>43.7</v>
      </c>
      <c r="L34" t="n">
        <v>36.3</v>
      </c>
      <c r="M34" t="n">
        <v>46.8</v>
      </c>
      <c r="N34" t="n">
        <v>43.2</v>
      </c>
      <c r="O34" t="n">
        <v>41.1</v>
      </c>
      <c r="P34" t="n">
        <v>37.6</v>
      </c>
      <c r="Q34" t="n">
        <v>32.3</v>
      </c>
      <c r="R34" t="n">
        <v>22.8</v>
      </c>
      <c r="S34" t="n">
        <v>20.9</v>
      </c>
      <c r="T34" t="n">
        <v>30.6</v>
      </c>
      <c r="U34" t="n">
        <v>22.4</v>
      </c>
      <c r="V34" t="n">
        <v>19.8</v>
      </c>
      <c r="W34" t="n">
        <v>16.2</v>
      </c>
    </row>
    <row r="35">
      <c r="A35" s="5" t="inlineStr">
        <is>
          <t>Summe Eigenkapital</t>
        </is>
      </c>
      <c r="B35" s="5" t="inlineStr">
        <is>
          <t>Equity</t>
        </is>
      </c>
      <c r="C35" t="n">
        <v>1162</v>
      </c>
      <c r="D35" t="n">
        <v>1135</v>
      </c>
      <c r="E35" t="n">
        <v>1102</v>
      </c>
      <c r="F35" t="n">
        <v>1091</v>
      </c>
      <c r="G35" t="n">
        <v>1088</v>
      </c>
      <c r="H35" t="n">
        <v>1229</v>
      </c>
      <c r="I35" t="n">
        <v>1645</v>
      </c>
      <c r="J35" t="n">
        <v>1582</v>
      </c>
      <c r="K35" t="n">
        <v>1555</v>
      </c>
      <c r="L35" t="n">
        <v>1459</v>
      </c>
      <c r="M35" t="n">
        <v>1376</v>
      </c>
      <c r="N35" t="n">
        <v>846</v>
      </c>
      <c r="O35" t="n">
        <v>769.7</v>
      </c>
      <c r="P35" t="n">
        <v>691.1</v>
      </c>
      <c r="Q35" t="n">
        <v>609.2</v>
      </c>
      <c r="R35" t="n">
        <v>545.9</v>
      </c>
      <c r="S35" t="n">
        <v>487.3</v>
      </c>
      <c r="T35" t="n">
        <v>429.4</v>
      </c>
      <c r="U35" t="n">
        <v>374.1</v>
      </c>
      <c r="V35" t="n">
        <v>319</v>
      </c>
      <c r="W35" t="n">
        <v>265.8</v>
      </c>
    </row>
    <row r="36">
      <c r="A36" s="5" t="inlineStr">
        <is>
          <t>Summe Passiva</t>
        </is>
      </c>
      <c r="B36" s="5" t="inlineStr">
        <is>
          <t>Liabilities &amp; Shareholder Equity</t>
        </is>
      </c>
      <c r="C36" t="n">
        <v>1632</v>
      </c>
      <c r="D36" t="n">
        <v>1589</v>
      </c>
      <c r="E36" t="n">
        <v>1471</v>
      </c>
      <c r="F36" t="n">
        <v>1456</v>
      </c>
      <c r="G36" t="n">
        <v>1635</v>
      </c>
      <c r="H36" t="n">
        <v>1804</v>
      </c>
      <c r="I36" t="n">
        <v>3098</v>
      </c>
      <c r="J36" t="n">
        <v>3184</v>
      </c>
      <c r="K36" t="n">
        <v>3175</v>
      </c>
      <c r="L36" t="n">
        <v>3058</v>
      </c>
      <c r="M36" t="n">
        <v>2859</v>
      </c>
      <c r="N36" t="n">
        <v>2141</v>
      </c>
      <c r="O36" t="n">
        <v>2073</v>
      </c>
      <c r="P36" t="n">
        <v>1980</v>
      </c>
      <c r="Q36" t="n">
        <v>1622</v>
      </c>
      <c r="R36" t="n">
        <v>1163</v>
      </c>
      <c r="S36" t="n">
        <v>1109</v>
      </c>
      <c r="T36" t="n">
        <v>1003</v>
      </c>
      <c r="U36" t="n">
        <v>836.6</v>
      </c>
      <c r="V36" t="n">
        <v>775.4</v>
      </c>
      <c r="W36" t="n">
        <v>734.5</v>
      </c>
    </row>
    <row r="37">
      <c r="A37" s="5" t="inlineStr">
        <is>
          <t>Mio.Aktien im Umlauf</t>
        </is>
      </c>
      <c r="B37" s="5" t="inlineStr">
        <is>
          <t>Million shares outstanding</t>
        </is>
      </c>
      <c r="C37" t="n">
        <v>66.95999999999999</v>
      </c>
      <c r="D37" t="n">
        <v>66.95999999999999</v>
      </c>
      <c r="E37" t="n">
        <v>66.95999999999999</v>
      </c>
      <c r="F37" t="n">
        <v>66.95999999999999</v>
      </c>
      <c r="G37" t="n">
        <v>66.95999999999999</v>
      </c>
      <c r="H37" t="n">
        <v>73.48</v>
      </c>
      <c r="I37" t="n">
        <v>138.21</v>
      </c>
      <c r="J37" t="n">
        <v>138.23</v>
      </c>
      <c r="K37" t="n">
        <v>138.2</v>
      </c>
      <c r="L37" t="n">
        <v>138.2</v>
      </c>
      <c r="M37" t="n">
        <v>138.2</v>
      </c>
      <c r="N37" t="n">
        <v>103.7</v>
      </c>
      <c r="O37" t="n">
        <v>103.7</v>
      </c>
      <c r="P37" t="n">
        <v>103.6</v>
      </c>
      <c r="Q37" t="n">
        <v>103.6</v>
      </c>
      <c r="R37" t="n">
        <v>51.8</v>
      </c>
      <c r="S37" t="n">
        <v>51.8</v>
      </c>
      <c r="T37" t="n">
        <v>51.8</v>
      </c>
      <c r="U37" t="n">
        <v>51.8</v>
      </c>
      <c r="V37" t="n">
        <v>51.8</v>
      </c>
      <c r="W37" t="inlineStr">
        <is>
          <t>-</t>
        </is>
      </c>
    </row>
    <row r="38">
      <c r="A38" s="5" t="inlineStr">
        <is>
          <t>Mio.Aktien im Umlauf</t>
        </is>
      </c>
      <c r="B38" s="5" t="inlineStr">
        <is>
          <t>Million shares outstanding</t>
        </is>
      </c>
      <c r="C38" t="n">
        <v>66.95999999999999</v>
      </c>
      <c r="D38" t="n">
        <v>66.95999999999999</v>
      </c>
      <c r="E38" t="n">
        <v>66.95999999999999</v>
      </c>
      <c r="F38" t="n">
        <v>66.95999999999999</v>
      </c>
      <c r="G38" t="n">
        <v>66.95999999999999</v>
      </c>
      <c r="H38" t="n">
        <v>73.45999999999999</v>
      </c>
      <c r="I38" t="n">
        <v>138.21</v>
      </c>
      <c r="J38" t="n">
        <v>138.23</v>
      </c>
      <c r="K38" t="n">
        <v>138.2</v>
      </c>
      <c r="L38" t="n">
        <v>138.2</v>
      </c>
      <c r="M38" t="n">
        <v>138.2</v>
      </c>
      <c r="N38" t="n">
        <v>103.7</v>
      </c>
      <c r="O38" t="n">
        <v>103.7</v>
      </c>
      <c r="P38" t="n">
        <v>103.6</v>
      </c>
      <c r="Q38" t="n">
        <v>103.6</v>
      </c>
      <c r="R38" t="n">
        <v>34.6</v>
      </c>
      <c r="S38" t="n">
        <v>34.6</v>
      </c>
      <c r="T38" t="n">
        <v>34.6</v>
      </c>
      <c r="U38" t="n">
        <v>34.6</v>
      </c>
      <c r="V38" t="n">
        <v>34.6</v>
      </c>
      <c r="W38" t="inlineStr">
        <is>
          <t>-</t>
        </is>
      </c>
    </row>
    <row r="39">
      <c r="A39" s="5" t="inlineStr">
        <is>
          <t>Ergebnis je Aktie (brutto)</t>
        </is>
      </c>
      <c r="B39" s="5" t="inlineStr">
        <is>
          <t>Earnings per share</t>
        </is>
      </c>
      <c r="C39" t="n">
        <v>0.8100000000000001</v>
      </c>
      <c r="D39" t="n">
        <v>0.9399999999999999</v>
      </c>
      <c r="E39" t="n">
        <v>0.55</v>
      </c>
      <c r="F39" t="n">
        <v>0.91</v>
      </c>
      <c r="G39" t="n">
        <v>1.35</v>
      </c>
      <c r="H39" t="n">
        <v>16.99</v>
      </c>
      <c r="I39" t="n">
        <v>0.85</v>
      </c>
      <c r="J39" t="n">
        <v>0.82</v>
      </c>
      <c r="K39" t="n">
        <v>1.35</v>
      </c>
      <c r="L39" t="n">
        <v>1.26</v>
      </c>
      <c r="M39" t="n">
        <v>1.15</v>
      </c>
      <c r="N39" t="n">
        <v>1.38</v>
      </c>
      <c r="O39" t="n">
        <v>1.32</v>
      </c>
      <c r="P39" t="n">
        <v>1.21</v>
      </c>
      <c r="Q39" t="n">
        <v>1.19</v>
      </c>
      <c r="R39" t="n">
        <v>2.16</v>
      </c>
      <c r="S39" t="n">
        <v>2.15</v>
      </c>
      <c r="T39" t="n">
        <v>1.95</v>
      </c>
      <c r="U39" t="n">
        <v>1.81</v>
      </c>
      <c r="V39" t="n">
        <v>1.75</v>
      </c>
      <c r="W39" t="inlineStr">
        <is>
          <t>-</t>
        </is>
      </c>
    </row>
    <row r="40">
      <c r="A40" s="5" t="inlineStr">
        <is>
          <t>Ergebnis je Aktie (unverwässert)</t>
        </is>
      </c>
      <c r="B40" s="5" t="inlineStr">
        <is>
          <t>Basic Earnings per share</t>
        </is>
      </c>
      <c r="C40" t="n">
        <v>0.65</v>
      </c>
      <c r="D40" t="n">
        <v>0.73</v>
      </c>
      <c r="E40" t="n">
        <v>0.53</v>
      </c>
      <c r="F40" t="n">
        <v>0.84</v>
      </c>
      <c r="G40" t="n">
        <v>1.19</v>
      </c>
      <c r="H40" t="n">
        <v>9.359999999999999</v>
      </c>
      <c r="I40" t="n">
        <v>0.63</v>
      </c>
      <c r="J40" t="n">
        <v>0.65</v>
      </c>
      <c r="K40" t="n">
        <v>1.13</v>
      </c>
      <c r="L40" t="n">
        <v>1.01</v>
      </c>
      <c r="M40" t="n">
        <v>1.07</v>
      </c>
      <c r="N40" t="n">
        <v>1.13</v>
      </c>
      <c r="O40" t="n">
        <v>1.03</v>
      </c>
      <c r="P40" t="n">
        <v>1.02</v>
      </c>
      <c r="Q40" t="n">
        <v>0.8100000000000001</v>
      </c>
      <c r="R40" t="n">
        <v>1.47</v>
      </c>
      <c r="S40" t="n">
        <v>1.41</v>
      </c>
      <c r="T40" t="n">
        <v>1.3</v>
      </c>
      <c r="U40" t="n">
        <v>1.27</v>
      </c>
      <c r="V40" t="n">
        <v>1.2</v>
      </c>
      <c r="W40" t="n">
        <v>0.87</v>
      </c>
    </row>
    <row r="41">
      <c r="A41" s="5" t="inlineStr">
        <is>
          <t>Ergebnis je Aktie (verwässert)</t>
        </is>
      </c>
      <c r="B41" s="5" t="inlineStr">
        <is>
          <t>Diluted Earnings per share</t>
        </is>
      </c>
      <c r="C41" t="n">
        <v>0.65</v>
      </c>
      <c r="D41" t="n">
        <v>0.73</v>
      </c>
      <c r="E41" t="n">
        <v>0.53</v>
      </c>
      <c r="F41" t="n">
        <v>0.84</v>
      </c>
      <c r="G41" t="n">
        <v>1.19</v>
      </c>
      <c r="H41" t="n">
        <v>9.359999999999999</v>
      </c>
      <c r="I41" t="n">
        <v>0.63</v>
      </c>
      <c r="J41" t="n">
        <v>0.65</v>
      </c>
      <c r="K41" t="n">
        <v>1.13</v>
      </c>
      <c r="L41" t="n">
        <v>1.01</v>
      </c>
      <c r="M41" t="n">
        <v>1.07</v>
      </c>
      <c r="N41" t="n">
        <v>1.13</v>
      </c>
      <c r="O41" t="n">
        <v>1.03</v>
      </c>
      <c r="P41" t="n">
        <v>1.02</v>
      </c>
      <c r="Q41" t="n">
        <v>0.8100000000000001</v>
      </c>
      <c r="R41" t="n">
        <v>1.47</v>
      </c>
      <c r="S41" t="n">
        <v>1.41</v>
      </c>
      <c r="T41" t="n">
        <v>1.3</v>
      </c>
      <c r="U41" t="n">
        <v>1.27</v>
      </c>
      <c r="V41" t="n">
        <v>1.2</v>
      </c>
      <c r="W41" t="n">
        <v>0.87</v>
      </c>
    </row>
    <row r="42">
      <c r="A42" s="5" t="inlineStr">
        <is>
          <t>Dividende je Aktie</t>
        </is>
      </c>
      <c r="B42" s="5" t="inlineStr">
        <is>
          <t>Dividend per share</t>
        </is>
      </c>
      <c r="C42" t="n">
        <v>0.25</v>
      </c>
      <c r="D42" t="n">
        <v>0.29</v>
      </c>
      <c r="E42" t="n">
        <v>0.22</v>
      </c>
      <c r="F42" t="n">
        <v>0.35</v>
      </c>
      <c r="G42" t="n">
        <v>0.8</v>
      </c>
      <c r="H42" t="n">
        <v>0.8</v>
      </c>
      <c r="I42" t="n">
        <v>0.25</v>
      </c>
      <c r="J42" t="n">
        <v>0.25</v>
      </c>
      <c r="K42" t="n">
        <v>0.45</v>
      </c>
      <c r="L42" t="n">
        <v>0.37</v>
      </c>
      <c r="M42" t="n">
        <v>0.3</v>
      </c>
      <c r="N42" t="n">
        <v>0.35</v>
      </c>
      <c r="O42" t="n">
        <v>0.28</v>
      </c>
      <c r="P42" t="n">
        <v>0.25</v>
      </c>
      <c r="Q42" t="n">
        <v>0.23</v>
      </c>
      <c r="R42" t="n">
        <v>0.39</v>
      </c>
      <c r="S42" t="n">
        <v>0.34</v>
      </c>
      <c r="T42" t="n">
        <v>0.29</v>
      </c>
      <c r="U42" t="n">
        <v>0.24</v>
      </c>
      <c r="V42" t="n">
        <v>0.2</v>
      </c>
      <c r="W42" t="inlineStr">
        <is>
          <t>-</t>
        </is>
      </c>
    </row>
    <row r="43">
      <c r="A43" s="5" t="inlineStr">
        <is>
          <t>Dividendenausschüttung in Mio</t>
        </is>
      </c>
      <c r="B43" s="5" t="inlineStr">
        <is>
          <t>Dividend Payment in M</t>
        </is>
      </c>
      <c r="C43" t="n">
        <v>16.73</v>
      </c>
      <c r="D43" t="n">
        <v>19.41</v>
      </c>
      <c r="E43" t="n">
        <v>14.73</v>
      </c>
      <c r="F43" t="n">
        <v>23.43</v>
      </c>
      <c r="G43" t="n">
        <v>53.55</v>
      </c>
      <c r="H43" t="n">
        <v>58.77</v>
      </c>
      <c r="I43" t="n">
        <v>34.6</v>
      </c>
      <c r="J43" t="n">
        <v>34.6</v>
      </c>
      <c r="K43" t="n">
        <v>62.2</v>
      </c>
      <c r="L43" t="n">
        <v>51.1</v>
      </c>
      <c r="M43" t="n">
        <v>41.5</v>
      </c>
      <c r="N43" t="n">
        <v>36.3</v>
      </c>
      <c r="O43" t="n">
        <v>29</v>
      </c>
      <c r="P43" t="n">
        <v>25.9</v>
      </c>
      <c r="Q43" t="n">
        <v>23.3</v>
      </c>
      <c r="R43" t="n">
        <v>20.4</v>
      </c>
      <c r="S43" t="n">
        <v>17.8</v>
      </c>
      <c r="T43" t="n">
        <v>15.2</v>
      </c>
      <c r="U43" t="n">
        <v>12.6</v>
      </c>
      <c r="V43" t="n">
        <v>10.5</v>
      </c>
      <c r="W43" t="n">
        <v>8.699999999999999</v>
      </c>
    </row>
    <row r="44">
      <c r="A44" s="5" t="inlineStr">
        <is>
          <t>Umsatz</t>
        </is>
      </c>
      <c r="B44" s="5" t="inlineStr">
        <is>
          <t>Revenue</t>
        </is>
      </c>
      <c r="C44" t="n">
        <v>19.47</v>
      </c>
      <c r="D44" t="n">
        <v>18.41</v>
      </c>
      <c r="E44" t="n">
        <v>18.09</v>
      </c>
      <c r="F44" t="n">
        <v>17.57</v>
      </c>
      <c r="G44" t="n">
        <v>16.55</v>
      </c>
      <c r="H44" t="n">
        <v>20.56</v>
      </c>
      <c r="I44" t="n">
        <v>21.81</v>
      </c>
      <c r="J44" t="n">
        <v>20.73</v>
      </c>
      <c r="K44" t="n">
        <v>19.02</v>
      </c>
      <c r="L44" t="n">
        <v>18.45</v>
      </c>
      <c r="M44" t="n">
        <v>16.79</v>
      </c>
      <c r="N44" t="n">
        <v>20.54</v>
      </c>
      <c r="O44" t="n">
        <v>19.53</v>
      </c>
      <c r="P44" t="n">
        <v>18.66</v>
      </c>
      <c r="Q44" t="n">
        <v>13.67</v>
      </c>
      <c r="R44" t="n">
        <v>20.17</v>
      </c>
      <c r="S44" t="n">
        <v>18.46</v>
      </c>
      <c r="T44" t="n">
        <v>16.98</v>
      </c>
      <c r="U44" t="n">
        <v>13.46</v>
      </c>
      <c r="V44" t="n">
        <v>12.92</v>
      </c>
      <c r="W44" t="inlineStr">
        <is>
          <t>-</t>
        </is>
      </c>
    </row>
    <row r="45">
      <c r="A45" s="5" t="inlineStr">
        <is>
          <t>Buchwert je Aktie</t>
        </is>
      </c>
      <c r="B45" s="5" t="inlineStr">
        <is>
          <t>Book value per share</t>
        </is>
      </c>
      <c r="C45" t="n">
        <v>17.35</v>
      </c>
      <c r="D45" t="n">
        <v>16.95</v>
      </c>
      <c r="E45" t="n">
        <v>16.46</v>
      </c>
      <c r="F45" t="n">
        <v>16.29</v>
      </c>
      <c r="G45" t="n">
        <v>16.25</v>
      </c>
      <c r="H45" t="n">
        <v>16.72</v>
      </c>
      <c r="I45" t="n">
        <v>11.9</v>
      </c>
      <c r="J45" t="n">
        <v>11.44</v>
      </c>
      <c r="K45" t="n">
        <v>11.25</v>
      </c>
      <c r="L45" t="n">
        <v>10.56</v>
      </c>
      <c r="M45" t="n">
        <v>9.960000000000001</v>
      </c>
      <c r="N45" t="n">
        <v>8.16</v>
      </c>
      <c r="O45" t="n">
        <v>7.42</v>
      </c>
      <c r="P45" t="n">
        <v>6.67</v>
      </c>
      <c r="Q45" t="n">
        <v>5.88</v>
      </c>
      <c r="R45" t="n">
        <v>10.54</v>
      </c>
      <c r="S45" t="n">
        <v>9.41</v>
      </c>
      <c r="T45" t="n">
        <v>8.289999999999999</v>
      </c>
      <c r="U45" t="n">
        <v>7.22</v>
      </c>
      <c r="V45" t="n">
        <v>6.16</v>
      </c>
      <c r="W45" t="inlineStr">
        <is>
          <t>-</t>
        </is>
      </c>
    </row>
    <row r="46">
      <c r="A46" s="5" t="inlineStr">
        <is>
          <t>Cashflow je Aktie</t>
        </is>
      </c>
      <c r="B46" s="5" t="inlineStr">
        <is>
          <t>Cashflow per share</t>
        </is>
      </c>
      <c r="C46" t="n">
        <v>0.71</v>
      </c>
      <c r="D46" t="n">
        <v>0.74</v>
      </c>
      <c r="E46" t="n">
        <v>1.2</v>
      </c>
      <c r="F46" t="n">
        <v>1.63</v>
      </c>
      <c r="G46" t="n">
        <v>1.05</v>
      </c>
      <c r="H46" t="n">
        <v>0.67</v>
      </c>
      <c r="I46" t="n">
        <v>1.52</v>
      </c>
      <c r="J46" t="n">
        <v>1.01</v>
      </c>
      <c r="K46" t="n">
        <v>1.71</v>
      </c>
      <c r="L46" t="n">
        <v>1.6</v>
      </c>
      <c r="M46" t="n">
        <v>1.54</v>
      </c>
      <c r="N46" t="n">
        <v>1.8</v>
      </c>
      <c r="O46" t="n">
        <v>1.24</v>
      </c>
      <c r="P46" t="n">
        <v>1.88</v>
      </c>
      <c r="Q46" t="n">
        <v>1.42</v>
      </c>
      <c r="R46" t="n">
        <v>2.55</v>
      </c>
      <c r="S46" t="n">
        <v>2.21</v>
      </c>
      <c r="T46" t="n">
        <v>2.12</v>
      </c>
      <c r="U46" t="n">
        <v>1.65</v>
      </c>
      <c r="V46" t="n">
        <v>1.66</v>
      </c>
      <c r="W46" t="inlineStr">
        <is>
          <t>-</t>
        </is>
      </c>
    </row>
    <row r="47">
      <c r="A47" s="5" t="inlineStr">
        <is>
          <t>Bilanzsumme je Aktie</t>
        </is>
      </c>
      <c r="B47" s="5" t="inlineStr">
        <is>
          <t>Total assets per share</t>
        </is>
      </c>
      <c r="C47" t="n">
        <v>24.37</v>
      </c>
      <c r="D47" t="n">
        <v>23.73</v>
      </c>
      <c r="E47" t="n">
        <v>21.97</v>
      </c>
      <c r="F47" t="n">
        <v>21.75</v>
      </c>
      <c r="G47" t="n">
        <v>24.41</v>
      </c>
      <c r="H47" t="n">
        <v>24.55</v>
      </c>
      <c r="I47" t="n">
        <v>22.42</v>
      </c>
      <c r="J47" t="n">
        <v>23.04</v>
      </c>
      <c r="K47" t="n">
        <v>22.98</v>
      </c>
      <c r="L47" t="n">
        <v>22.13</v>
      </c>
      <c r="M47" t="n">
        <v>20.68</v>
      </c>
      <c r="N47" t="n">
        <v>20.65</v>
      </c>
      <c r="O47" t="n">
        <v>19.99</v>
      </c>
      <c r="P47" t="n">
        <v>19.11</v>
      </c>
      <c r="Q47" t="n">
        <v>15.66</v>
      </c>
      <c r="R47" t="n">
        <v>22.44</v>
      </c>
      <c r="S47" t="n">
        <v>21.41</v>
      </c>
      <c r="T47" t="n">
        <v>19.37</v>
      </c>
      <c r="U47" t="n">
        <v>16.15</v>
      </c>
      <c r="V47" t="n">
        <v>14.97</v>
      </c>
      <c r="W47" t="inlineStr">
        <is>
          <t>-</t>
        </is>
      </c>
    </row>
    <row r="48">
      <c r="A48" s="5" t="inlineStr">
        <is>
          <t>Personal am Ende des Jahres</t>
        </is>
      </c>
      <c r="B48" s="5" t="inlineStr">
        <is>
          <t>Staff at the end of year</t>
        </is>
      </c>
      <c r="C48" t="n">
        <v>17687</v>
      </c>
      <c r="D48" t="n">
        <v>16985</v>
      </c>
      <c r="E48" t="n">
        <v>16688</v>
      </c>
      <c r="F48" t="n">
        <v>16486</v>
      </c>
      <c r="G48" t="n">
        <v>15654</v>
      </c>
      <c r="H48" t="n">
        <v>15602</v>
      </c>
      <c r="I48" t="n">
        <v>43363</v>
      </c>
      <c r="J48" t="n">
        <v>43059</v>
      </c>
      <c r="K48" t="n">
        <v>39325</v>
      </c>
      <c r="L48" t="n">
        <v>38058</v>
      </c>
      <c r="M48" t="n">
        <v>36882</v>
      </c>
      <c r="N48" t="n">
        <v>33679</v>
      </c>
      <c r="O48" t="n">
        <v>32222</v>
      </c>
      <c r="P48" t="n">
        <v>30409</v>
      </c>
      <c r="Q48" t="n">
        <v>21226</v>
      </c>
      <c r="R48" t="n">
        <v>14977</v>
      </c>
      <c r="S48" t="n">
        <v>13408</v>
      </c>
      <c r="T48" t="n">
        <v>12852</v>
      </c>
      <c r="U48" t="n">
        <v>9432</v>
      </c>
      <c r="V48" t="n">
        <v>9357</v>
      </c>
      <c r="W48" t="n">
        <v>9145</v>
      </c>
    </row>
    <row r="49">
      <c r="A49" s="5" t="inlineStr">
        <is>
          <t>Personalaufwand in Mio. EUR</t>
        </is>
      </c>
      <c r="B49" s="5" t="inlineStr">
        <is>
          <t>Personnel expenses in M</t>
        </is>
      </c>
      <c r="C49" t="n">
        <v>867</v>
      </c>
      <c r="D49" t="n">
        <v>796.1</v>
      </c>
      <c r="E49" t="n">
        <v>787.9</v>
      </c>
      <c r="F49" t="n">
        <v>757.6</v>
      </c>
      <c r="G49" t="n">
        <v>695.7</v>
      </c>
      <c r="H49" t="n">
        <v>963.9</v>
      </c>
      <c r="I49" t="n">
        <v>1840</v>
      </c>
      <c r="J49" t="n">
        <v>1741</v>
      </c>
      <c r="K49" t="n">
        <v>1562</v>
      </c>
      <c r="L49" t="n">
        <v>1514</v>
      </c>
      <c r="M49" t="n">
        <v>1379</v>
      </c>
      <c r="N49" t="n">
        <v>1271</v>
      </c>
      <c r="O49" t="n">
        <v>1204</v>
      </c>
      <c r="P49" t="n">
        <v>1128</v>
      </c>
      <c r="Q49" t="n">
        <v>793.6</v>
      </c>
      <c r="R49" t="n">
        <v>546.6</v>
      </c>
      <c r="S49" t="n">
        <v>496</v>
      </c>
      <c r="T49" t="n">
        <v>456.1</v>
      </c>
      <c r="U49" t="n">
        <v>340.1</v>
      </c>
      <c r="V49" t="n">
        <v>329.6</v>
      </c>
      <c r="W49" t="n">
        <v>297.1</v>
      </c>
    </row>
    <row r="50">
      <c r="A50" s="5" t="inlineStr">
        <is>
          <t>Aufwand je Mitarbeiter in EUR</t>
        </is>
      </c>
      <c r="B50" s="5" t="inlineStr">
        <is>
          <t>Effort per employee</t>
        </is>
      </c>
      <c r="C50" t="n">
        <v>49019</v>
      </c>
      <c r="D50" t="n">
        <v>46871</v>
      </c>
      <c r="E50" t="n">
        <v>47214</v>
      </c>
      <c r="F50" t="n">
        <v>45954</v>
      </c>
      <c r="G50" t="n">
        <v>44442</v>
      </c>
      <c r="H50" t="n">
        <v>61781</v>
      </c>
      <c r="I50" t="n">
        <v>42442</v>
      </c>
      <c r="J50" t="n">
        <v>40431</v>
      </c>
      <c r="K50" t="n">
        <v>39723</v>
      </c>
      <c r="L50" t="n">
        <v>39776</v>
      </c>
      <c r="M50" t="n">
        <v>37395</v>
      </c>
      <c r="N50" t="n">
        <v>37727</v>
      </c>
      <c r="O50" t="n">
        <v>37366</v>
      </c>
      <c r="P50" t="n">
        <v>37088</v>
      </c>
      <c r="Q50" t="n">
        <v>37388</v>
      </c>
      <c r="R50" t="n">
        <v>36496</v>
      </c>
      <c r="S50" t="n">
        <v>36993</v>
      </c>
      <c r="T50" t="n">
        <v>35489</v>
      </c>
      <c r="U50" t="n">
        <v>36058</v>
      </c>
      <c r="V50" t="n">
        <v>35225</v>
      </c>
      <c r="W50" t="inlineStr">
        <is>
          <t>-</t>
        </is>
      </c>
    </row>
    <row r="51">
      <c r="A51" s="5" t="inlineStr">
        <is>
          <t>Umsatz je Aktie</t>
        </is>
      </c>
      <c r="B51" s="5" t="inlineStr">
        <is>
          <t>Revenue per share</t>
        </is>
      </c>
      <c r="C51" t="n">
        <v>73721</v>
      </c>
      <c r="D51" t="n">
        <v>72588</v>
      </c>
      <c r="E51" t="n">
        <v>72572</v>
      </c>
      <c r="F51" t="n">
        <v>71354</v>
      </c>
      <c r="G51" t="n">
        <v>70793</v>
      </c>
      <c r="H51" t="n">
        <v>96816</v>
      </c>
      <c r="I51" t="n">
        <v>69503</v>
      </c>
      <c r="J51" t="n">
        <v>66534</v>
      </c>
      <c r="K51" t="n">
        <v>66857</v>
      </c>
      <c r="L51" t="n">
        <v>67013</v>
      </c>
      <c r="M51" t="n">
        <v>67332</v>
      </c>
      <c r="N51" t="n">
        <v>63253</v>
      </c>
      <c r="O51" t="n">
        <v>62839</v>
      </c>
      <c r="P51" t="n">
        <v>63566</v>
      </c>
      <c r="Q51" t="n">
        <v>66701</v>
      </c>
      <c r="R51" t="n">
        <v>69760</v>
      </c>
      <c r="S51" t="n">
        <v>71323</v>
      </c>
      <c r="T51" t="n">
        <v>68432</v>
      </c>
      <c r="U51" t="n">
        <v>73897</v>
      </c>
      <c r="V51" t="n">
        <v>71507</v>
      </c>
      <c r="W51" t="n">
        <v>67249</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2448</v>
      </c>
      <c r="D53" t="n">
        <v>2885</v>
      </c>
      <c r="E53" t="n">
        <v>2109</v>
      </c>
      <c r="F53" t="n">
        <v>3421</v>
      </c>
      <c r="G53" t="n">
        <v>5455</v>
      </c>
      <c r="H53" t="n">
        <v>78560</v>
      </c>
      <c r="I53" t="n">
        <v>1997</v>
      </c>
      <c r="J53" t="n">
        <v>2083</v>
      </c>
      <c r="K53" t="n">
        <v>3969</v>
      </c>
      <c r="L53" t="n">
        <v>3671</v>
      </c>
      <c r="M53" t="n">
        <v>3408</v>
      </c>
      <c r="N53" t="n">
        <v>3483</v>
      </c>
      <c r="O53" t="n">
        <v>3299</v>
      </c>
      <c r="P53" t="n">
        <v>3460</v>
      </c>
      <c r="Q53" t="n">
        <v>3943</v>
      </c>
      <c r="R53" t="n">
        <v>5101</v>
      </c>
      <c r="S53" t="n">
        <v>5452</v>
      </c>
      <c r="T53" t="n">
        <v>5244</v>
      </c>
      <c r="U53" t="n">
        <v>7008</v>
      </c>
      <c r="V53" t="n">
        <v>6615</v>
      </c>
      <c r="W53" t="n">
        <v>4877</v>
      </c>
    </row>
    <row r="54">
      <c r="A54" s="5" t="inlineStr">
        <is>
          <t>KGV (Kurs/Gewinn)</t>
        </is>
      </c>
      <c r="B54" s="5" t="inlineStr">
        <is>
          <t>PE (price/earnings)</t>
        </is>
      </c>
      <c r="C54" t="n">
        <v>26.9</v>
      </c>
      <c r="D54" t="n">
        <v>30.2</v>
      </c>
      <c r="E54" t="n">
        <v>56.4</v>
      </c>
      <c r="F54" t="n">
        <v>30.5</v>
      </c>
      <c r="G54" t="n">
        <v>23.3</v>
      </c>
      <c r="H54" t="n">
        <v>2.5</v>
      </c>
      <c r="I54" t="n">
        <v>33.7</v>
      </c>
      <c r="J54" t="n">
        <v>23.6</v>
      </c>
      <c r="K54" t="n">
        <v>13</v>
      </c>
      <c r="L54" t="n">
        <v>16.2</v>
      </c>
      <c r="M54" t="n">
        <v>16</v>
      </c>
      <c r="N54" t="n">
        <v>15.3</v>
      </c>
      <c r="O54" t="n">
        <v>21</v>
      </c>
      <c r="P54" t="n">
        <v>18</v>
      </c>
      <c r="Q54" t="n">
        <v>19.9</v>
      </c>
      <c r="R54" t="n">
        <v>15.4</v>
      </c>
      <c r="S54" t="n">
        <v>15.8</v>
      </c>
      <c r="T54" t="n">
        <v>11.9</v>
      </c>
      <c r="U54" t="n">
        <v>23</v>
      </c>
      <c r="V54" t="n">
        <v>24.9</v>
      </c>
      <c r="W54" t="n">
        <v>21.8</v>
      </c>
    </row>
    <row r="55">
      <c r="A55" s="5" t="inlineStr">
        <is>
          <t>KUV (Kurs/Umsatz)</t>
        </is>
      </c>
      <c r="B55" s="5" t="inlineStr">
        <is>
          <t>PS (price/sales)</t>
        </is>
      </c>
      <c r="C55" t="n">
        <v>0.9</v>
      </c>
      <c r="D55" t="n">
        <v>1.2</v>
      </c>
      <c r="E55" t="n">
        <v>1.65</v>
      </c>
      <c r="F55" t="n">
        <v>1.46</v>
      </c>
      <c r="G55" t="n">
        <v>1.67</v>
      </c>
      <c r="H55" t="n">
        <v>1.13</v>
      </c>
      <c r="I55" t="n">
        <v>0.97</v>
      </c>
      <c r="J55" t="n">
        <v>0.74</v>
      </c>
      <c r="K55" t="n">
        <v>0.77</v>
      </c>
      <c r="L55" t="n">
        <v>0.89</v>
      </c>
      <c r="M55" t="n">
        <v>1.02</v>
      </c>
      <c r="N55" t="n">
        <v>0.84</v>
      </c>
      <c r="O55" t="n">
        <v>1.11</v>
      </c>
      <c r="P55" t="n">
        <v>0.98</v>
      </c>
      <c r="Q55" t="n">
        <v>1.18</v>
      </c>
      <c r="R55" t="n">
        <v>1.12</v>
      </c>
      <c r="S55" t="n">
        <v>1.21</v>
      </c>
      <c r="T55" t="n">
        <v>0.91</v>
      </c>
      <c r="U55" t="n">
        <v>2.17</v>
      </c>
      <c r="V55" t="n">
        <v>2.31</v>
      </c>
      <c r="W55" t="inlineStr">
        <is>
          <t>-</t>
        </is>
      </c>
    </row>
    <row r="56">
      <c r="A56" s="5" t="inlineStr">
        <is>
          <t>KBV (Kurs/Buchwert)</t>
        </is>
      </c>
      <c r="B56" s="5" t="inlineStr">
        <is>
          <t>PB (price/book value)</t>
        </is>
      </c>
      <c r="C56" t="n">
        <v>1.01</v>
      </c>
      <c r="D56" t="n">
        <v>1.3</v>
      </c>
      <c r="E56" t="n">
        <v>1.82</v>
      </c>
      <c r="F56" t="n">
        <v>1.58</v>
      </c>
      <c r="G56" t="n">
        <v>1.7</v>
      </c>
      <c r="H56" t="n">
        <v>1.39</v>
      </c>
      <c r="I56" t="n">
        <v>1.79</v>
      </c>
      <c r="J56" t="n">
        <v>1.34</v>
      </c>
      <c r="K56" t="n">
        <v>1.31</v>
      </c>
      <c r="L56" t="n">
        <v>1.55</v>
      </c>
      <c r="M56" t="n">
        <v>1.71</v>
      </c>
      <c r="N56" t="n">
        <v>2.12</v>
      </c>
      <c r="O56" t="n">
        <v>2.91</v>
      </c>
      <c r="P56" t="n">
        <v>2.75</v>
      </c>
      <c r="Q56" t="n">
        <v>2.73</v>
      </c>
      <c r="R56" t="n">
        <v>2.15</v>
      </c>
      <c r="S56" t="n">
        <v>2.37</v>
      </c>
      <c r="T56" t="n">
        <v>1.87</v>
      </c>
      <c r="U56" t="n">
        <v>4.05</v>
      </c>
      <c r="V56" t="n">
        <v>4.86</v>
      </c>
      <c r="W56" t="inlineStr">
        <is>
          <t>-</t>
        </is>
      </c>
    </row>
    <row r="57">
      <c r="A57" s="5" t="inlineStr">
        <is>
          <t>KCV (Kurs/Cashflow)</t>
        </is>
      </c>
      <c r="B57" s="5" t="inlineStr">
        <is>
          <t>PC (price/cashflow)</t>
        </is>
      </c>
      <c r="C57" t="n">
        <v>24.75</v>
      </c>
      <c r="D57" t="n">
        <v>29.84</v>
      </c>
      <c r="E57" t="n">
        <v>24.92</v>
      </c>
      <c r="F57" t="n">
        <v>15.75</v>
      </c>
      <c r="G57" t="n">
        <v>26.4</v>
      </c>
      <c r="H57" t="n">
        <v>34.64</v>
      </c>
      <c r="I57" t="n">
        <v>13.96</v>
      </c>
      <c r="J57" t="n">
        <v>15.21</v>
      </c>
      <c r="K57" t="n">
        <v>8.609999999999999</v>
      </c>
      <c r="L57" t="n">
        <v>10.23</v>
      </c>
      <c r="M57" t="n">
        <v>11.1</v>
      </c>
      <c r="N57" t="n">
        <v>9.59</v>
      </c>
      <c r="O57" t="n">
        <v>17.47</v>
      </c>
      <c r="P57" t="n">
        <v>9.75</v>
      </c>
      <c r="Q57" t="n">
        <v>11.32</v>
      </c>
      <c r="R57" t="n">
        <v>8.869999999999999</v>
      </c>
      <c r="S57" t="n">
        <v>10.05</v>
      </c>
      <c r="T57" t="n">
        <v>7.3</v>
      </c>
      <c r="U57" t="n">
        <v>17.7</v>
      </c>
      <c r="V57" t="n">
        <v>18.01</v>
      </c>
      <c r="W57" t="inlineStr">
        <is>
          <t>-</t>
        </is>
      </c>
    </row>
    <row r="58">
      <c r="A58" s="5" t="inlineStr">
        <is>
          <t>Dividendenrendite in %</t>
        </is>
      </c>
      <c r="B58" s="5" t="inlineStr">
        <is>
          <t>Dividend Yield in %</t>
        </is>
      </c>
      <c r="C58" t="n">
        <v>1.43</v>
      </c>
      <c r="D58" t="n">
        <v>1.31</v>
      </c>
      <c r="E58" t="n">
        <v>0.74</v>
      </c>
      <c r="F58" t="n">
        <v>1.36</v>
      </c>
      <c r="G58" t="n">
        <v>2.89</v>
      </c>
      <c r="H58" t="n">
        <v>3.45</v>
      </c>
      <c r="I58" t="n">
        <v>1.18</v>
      </c>
      <c r="J58" t="n">
        <v>1.63</v>
      </c>
      <c r="K58" t="n">
        <v>3.06</v>
      </c>
      <c r="L58" t="n">
        <v>2.26</v>
      </c>
      <c r="M58" t="n">
        <v>1.76</v>
      </c>
      <c r="N58" t="n">
        <v>2.02</v>
      </c>
      <c r="O58" t="n">
        <v>1.3</v>
      </c>
      <c r="P58" t="n">
        <v>1.36</v>
      </c>
      <c r="Q58" t="n">
        <v>1.43</v>
      </c>
      <c r="R58" t="n">
        <v>1.72</v>
      </c>
      <c r="S58" t="n">
        <v>1.53</v>
      </c>
      <c r="T58" t="n">
        <v>1.87</v>
      </c>
      <c r="U58" t="n">
        <v>0.82</v>
      </c>
      <c r="V58" t="n">
        <v>0.67</v>
      </c>
      <c r="W58" t="inlineStr">
        <is>
          <t>-</t>
        </is>
      </c>
    </row>
    <row r="59">
      <c r="A59" s="5" t="inlineStr">
        <is>
          <t>Gewinnrendite in %</t>
        </is>
      </c>
      <c r="B59" s="5" t="inlineStr">
        <is>
          <t>Return on profit in %</t>
        </is>
      </c>
      <c r="C59" t="n">
        <v>3.7</v>
      </c>
      <c r="D59" t="n">
        <v>3.3</v>
      </c>
      <c r="E59" t="n">
        <v>1.8</v>
      </c>
      <c r="F59" t="n">
        <v>3.3</v>
      </c>
      <c r="G59" t="n">
        <v>4.3</v>
      </c>
      <c r="H59" t="n">
        <v>40.4</v>
      </c>
      <c r="I59" t="n">
        <v>3</v>
      </c>
      <c r="J59" t="n">
        <v>4.2</v>
      </c>
      <c r="K59" t="n">
        <v>7.7</v>
      </c>
      <c r="L59" t="n">
        <v>6.2</v>
      </c>
      <c r="M59" t="n">
        <v>6.3</v>
      </c>
      <c r="N59" t="n">
        <v>6.5</v>
      </c>
      <c r="O59" t="n">
        <v>4.8</v>
      </c>
      <c r="P59" t="n">
        <v>5.6</v>
      </c>
      <c r="Q59" t="n">
        <v>5</v>
      </c>
      <c r="R59" t="n">
        <v>6.5</v>
      </c>
      <c r="S59" t="n">
        <v>6.3</v>
      </c>
      <c r="T59" t="n">
        <v>8.4</v>
      </c>
      <c r="U59" t="n">
        <v>4.3</v>
      </c>
      <c r="V59" t="n">
        <v>4</v>
      </c>
      <c r="W59" t="n">
        <v>4.6</v>
      </c>
    </row>
    <row r="60">
      <c r="A60" s="5" t="inlineStr">
        <is>
          <t>Eigenkapitalrendite in %</t>
        </is>
      </c>
      <c r="B60" s="5" t="inlineStr">
        <is>
          <t>Return on Equity in %</t>
        </is>
      </c>
      <c r="C60" t="n">
        <v>3.73</v>
      </c>
      <c r="D60" t="n">
        <v>4.32</v>
      </c>
      <c r="E60" t="n">
        <v>3.19</v>
      </c>
      <c r="F60" t="n">
        <v>5.17</v>
      </c>
      <c r="G60" t="n">
        <v>7.85</v>
      </c>
      <c r="H60" t="n">
        <v>99.77</v>
      </c>
      <c r="I60" t="n">
        <v>5.26</v>
      </c>
      <c r="J60" t="n">
        <v>5.67</v>
      </c>
      <c r="K60" t="n">
        <v>10.04</v>
      </c>
      <c r="L60" t="n">
        <v>9.58</v>
      </c>
      <c r="M60" t="n">
        <v>9.130000000000001</v>
      </c>
      <c r="N60" t="n">
        <v>13.87</v>
      </c>
      <c r="O60" t="n">
        <v>13.81</v>
      </c>
      <c r="P60" t="n">
        <v>15.22</v>
      </c>
      <c r="Q60" t="n">
        <v>13.74</v>
      </c>
      <c r="R60" t="n">
        <v>14</v>
      </c>
      <c r="S60" t="n">
        <v>15</v>
      </c>
      <c r="T60" t="n">
        <v>15.7</v>
      </c>
      <c r="U60" t="n">
        <v>17.67</v>
      </c>
      <c r="V60" t="n">
        <v>19.4</v>
      </c>
      <c r="W60" t="n">
        <v>16.78</v>
      </c>
    </row>
    <row r="61">
      <c r="A61" s="5" t="inlineStr">
        <is>
          <t>Umsatzrendite in %</t>
        </is>
      </c>
      <c r="B61" s="5" t="inlineStr">
        <is>
          <t>Return on sales in %</t>
        </is>
      </c>
      <c r="C61" t="n">
        <v>3.32</v>
      </c>
      <c r="D61" t="n">
        <v>3.97</v>
      </c>
      <c r="E61" t="n">
        <v>2.91</v>
      </c>
      <c r="F61" t="n">
        <v>4.79</v>
      </c>
      <c r="G61" t="n">
        <v>7.71</v>
      </c>
      <c r="H61" t="n">
        <v>81.15000000000001</v>
      </c>
      <c r="I61" t="n">
        <v>2.87</v>
      </c>
      <c r="J61" t="n">
        <v>3.13</v>
      </c>
      <c r="K61" t="n">
        <v>5.94</v>
      </c>
      <c r="L61" t="n">
        <v>5.48</v>
      </c>
      <c r="M61" t="n">
        <v>5.42</v>
      </c>
      <c r="N61" t="n">
        <v>5.51</v>
      </c>
      <c r="O61" t="n">
        <v>5.25</v>
      </c>
      <c r="P61" t="n">
        <v>5.44</v>
      </c>
      <c r="Q61" t="n">
        <v>5.91</v>
      </c>
      <c r="R61" t="n">
        <v>14.62</v>
      </c>
      <c r="S61" t="n">
        <v>7.64</v>
      </c>
      <c r="T61" t="n">
        <v>7.66</v>
      </c>
      <c r="U61" t="n">
        <v>9.48</v>
      </c>
      <c r="V61" t="n">
        <v>9.25</v>
      </c>
      <c r="W61" t="n">
        <v>7.25</v>
      </c>
    </row>
    <row r="62">
      <c r="A62" s="5" t="inlineStr">
        <is>
          <t>Gesamtkapitalrendite in %</t>
        </is>
      </c>
      <c r="B62" s="5" t="inlineStr">
        <is>
          <t>Total Return on Investment in %</t>
        </is>
      </c>
      <c r="C62" t="n">
        <v>2.84</v>
      </c>
      <c r="D62" t="n">
        <v>3.21</v>
      </c>
      <c r="E62" t="n">
        <v>2.45</v>
      </c>
      <c r="F62" t="n">
        <v>6.42</v>
      </c>
      <c r="G62" t="n">
        <v>5.65</v>
      </c>
      <c r="H62" t="n">
        <v>72.84999999999999</v>
      </c>
      <c r="I62" t="n">
        <v>4.1</v>
      </c>
      <c r="J62" t="n">
        <v>4.18</v>
      </c>
      <c r="K62" t="n">
        <v>4.92</v>
      </c>
      <c r="L62" t="n">
        <v>4.57</v>
      </c>
      <c r="M62" t="n">
        <v>4.4</v>
      </c>
      <c r="N62" t="n">
        <v>5.48</v>
      </c>
      <c r="O62" t="n">
        <v>5.13</v>
      </c>
      <c r="P62" t="n">
        <v>5.31</v>
      </c>
      <c r="Q62" t="n">
        <v>5.16</v>
      </c>
      <c r="R62" t="n">
        <v>6.57</v>
      </c>
      <c r="S62" t="n">
        <v>6.59</v>
      </c>
      <c r="T62" t="n">
        <v>6.72</v>
      </c>
      <c r="U62" t="n">
        <v>7.9</v>
      </c>
      <c r="V62" t="n">
        <v>7.98</v>
      </c>
      <c r="W62" t="n">
        <v>6.07</v>
      </c>
    </row>
    <row r="63">
      <c r="A63" s="5" t="inlineStr">
        <is>
          <t>Return on Investment in %</t>
        </is>
      </c>
      <c r="B63" s="5" t="inlineStr">
        <is>
          <t>Return on Investment in %</t>
        </is>
      </c>
      <c r="C63" t="n">
        <v>2.65</v>
      </c>
      <c r="D63" t="n">
        <v>3.08</v>
      </c>
      <c r="E63" t="n">
        <v>2.39</v>
      </c>
      <c r="F63" t="n">
        <v>3.87</v>
      </c>
      <c r="G63" t="n">
        <v>5.22</v>
      </c>
      <c r="H63" t="n">
        <v>67.93000000000001</v>
      </c>
      <c r="I63" t="n">
        <v>2.8</v>
      </c>
      <c r="J63" t="n">
        <v>2.82</v>
      </c>
      <c r="K63" t="n">
        <v>4.92</v>
      </c>
      <c r="L63" t="n">
        <v>4.57</v>
      </c>
      <c r="M63" t="n">
        <v>4.4</v>
      </c>
      <c r="N63" t="n">
        <v>5.48</v>
      </c>
      <c r="O63" t="n">
        <v>5.13</v>
      </c>
      <c r="P63" t="n">
        <v>5.31</v>
      </c>
      <c r="Q63" t="n">
        <v>5.16</v>
      </c>
      <c r="R63" t="n">
        <v>6.57</v>
      </c>
      <c r="S63" t="n">
        <v>6.59</v>
      </c>
      <c r="T63" t="n">
        <v>6.72</v>
      </c>
      <c r="U63" t="n">
        <v>7.9</v>
      </c>
      <c r="V63" t="n">
        <v>7.98</v>
      </c>
      <c r="W63" t="n">
        <v>6.07</v>
      </c>
    </row>
    <row r="64">
      <c r="A64" s="5" t="inlineStr">
        <is>
          <t>Arbeitsintensität in %</t>
        </is>
      </c>
      <c r="B64" s="5" t="inlineStr">
        <is>
          <t>Work Intensity in %</t>
        </is>
      </c>
      <c r="C64" t="n">
        <v>34.5</v>
      </c>
      <c r="D64" t="n">
        <v>34.59</v>
      </c>
      <c r="E64" t="n">
        <v>34.16</v>
      </c>
      <c r="F64" t="n">
        <v>35.72</v>
      </c>
      <c r="G64" t="n">
        <v>45.35</v>
      </c>
      <c r="H64" t="n">
        <v>53.08</v>
      </c>
      <c r="I64" t="n">
        <v>71.37</v>
      </c>
      <c r="J64" t="n">
        <v>25.21</v>
      </c>
      <c r="K64" t="n">
        <v>29.26</v>
      </c>
      <c r="L64" t="n">
        <v>28.22</v>
      </c>
      <c r="M64" t="n">
        <v>31.24</v>
      </c>
      <c r="N64" t="n">
        <v>22.35</v>
      </c>
      <c r="O64" t="n">
        <v>28.26</v>
      </c>
      <c r="P64" t="n">
        <v>29.1</v>
      </c>
      <c r="Q64" t="n">
        <v>34.06</v>
      </c>
      <c r="R64" t="n">
        <v>26.49</v>
      </c>
      <c r="S64" t="n">
        <v>26.74</v>
      </c>
      <c r="T64" t="n">
        <v>25.06</v>
      </c>
      <c r="U64" t="n">
        <v>23.4</v>
      </c>
      <c r="V64" t="n">
        <v>23.73</v>
      </c>
      <c r="W64" t="n">
        <v>26.21</v>
      </c>
    </row>
    <row r="65">
      <c r="A65" s="5" t="inlineStr">
        <is>
          <t>Eigenkapitalquote in %</t>
        </is>
      </c>
      <c r="B65" s="5" t="inlineStr">
        <is>
          <t>Equity Ratio in %</t>
        </is>
      </c>
      <c r="C65" t="n">
        <v>71.17</v>
      </c>
      <c r="D65" t="n">
        <v>71.43000000000001</v>
      </c>
      <c r="E65" t="n">
        <v>74.92</v>
      </c>
      <c r="F65" t="n">
        <v>74.89</v>
      </c>
      <c r="G65" t="n">
        <v>66.56</v>
      </c>
      <c r="H65" t="n">
        <v>68.09</v>
      </c>
      <c r="I65" t="n">
        <v>53.1</v>
      </c>
      <c r="J65" t="n">
        <v>49.68</v>
      </c>
      <c r="K65" t="n">
        <v>48.97</v>
      </c>
      <c r="L65" t="n">
        <v>47.7</v>
      </c>
      <c r="M65" t="n">
        <v>48.14</v>
      </c>
      <c r="N65" t="n">
        <v>39.52</v>
      </c>
      <c r="O65" t="n">
        <v>37.13</v>
      </c>
      <c r="P65" t="n">
        <v>34.91</v>
      </c>
      <c r="Q65" t="n">
        <v>37.55</v>
      </c>
      <c r="R65" t="n">
        <v>46.96</v>
      </c>
      <c r="S65" t="n">
        <v>43.94</v>
      </c>
      <c r="T65" t="n">
        <v>42.79</v>
      </c>
      <c r="U65" t="n">
        <v>44.72</v>
      </c>
      <c r="V65" t="n">
        <v>41.14</v>
      </c>
      <c r="W65" t="n">
        <v>36.19</v>
      </c>
    </row>
    <row r="66">
      <c r="A66" s="5" t="inlineStr">
        <is>
          <t>Fremdkapitalquote in %</t>
        </is>
      </c>
      <c r="B66" s="5" t="inlineStr">
        <is>
          <t>Debt Ratio in %</t>
        </is>
      </c>
      <c r="C66" t="n">
        <v>28.83</v>
      </c>
      <c r="D66" t="n">
        <v>28.57</v>
      </c>
      <c r="E66" t="n">
        <v>25.08</v>
      </c>
      <c r="F66" t="n">
        <v>25.11</v>
      </c>
      <c r="G66" t="n">
        <v>33.44</v>
      </c>
      <c r="H66" t="n">
        <v>31.91</v>
      </c>
      <c r="I66" t="n">
        <v>46.9</v>
      </c>
      <c r="J66" t="n">
        <v>50.32</v>
      </c>
      <c r="K66" t="n">
        <v>51.03</v>
      </c>
      <c r="L66" t="n">
        <v>52.3</v>
      </c>
      <c r="M66" t="n">
        <v>51.86</v>
      </c>
      <c r="N66" t="n">
        <v>60.48</v>
      </c>
      <c r="O66" t="n">
        <v>62.87</v>
      </c>
      <c r="P66" t="n">
        <v>65.09</v>
      </c>
      <c r="Q66" t="n">
        <v>62.45</v>
      </c>
      <c r="R66" t="n">
        <v>53.04</v>
      </c>
      <c r="S66" t="n">
        <v>56.06</v>
      </c>
      <c r="T66" t="n">
        <v>57.21</v>
      </c>
      <c r="U66" t="n">
        <v>55.28</v>
      </c>
      <c r="V66" t="n">
        <v>58.86</v>
      </c>
      <c r="W66" t="n">
        <v>63.81</v>
      </c>
    </row>
    <row r="67">
      <c r="A67" s="5" t="inlineStr">
        <is>
          <t>Verschuldungsgrad in %</t>
        </is>
      </c>
      <c r="B67" s="5" t="inlineStr">
        <is>
          <t>Finance Gearing in %</t>
        </is>
      </c>
      <c r="C67" t="n">
        <v>40.5</v>
      </c>
      <c r="D67" t="n">
        <v>39.99</v>
      </c>
      <c r="E67" t="n">
        <v>33.48</v>
      </c>
      <c r="F67" t="n">
        <v>33.52</v>
      </c>
      <c r="G67" t="n">
        <v>50.23</v>
      </c>
      <c r="H67" t="n">
        <v>46.87</v>
      </c>
      <c r="I67" t="n">
        <v>88.34</v>
      </c>
      <c r="J67" t="n">
        <v>101.3</v>
      </c>
      <c r="K67" t="n">
        <v>104.2</v>
      </c>
      <c r="L67" t="n">
        <v>109.62</v>
      </c>
      <c r="M67" t="n">
        <v>107.72</v>
      </c>
      <c r="N67" t="n">
        <v>153.06</v>
      </c>
      <c r="O67" t="n">
        <v>169.34</v>
      </c>
      <c r="P67" t="n">
        <v>186.44</v>
      </c>
      <c r="Q67" t="n">
        <v>166.28</v>
      </c>
      <c r="R67" t="n">
        <v>112.95</v>
      </c>
      <c r="S67" t="n">
        <v>127.58</v>
      </c>
      <c r="T67" t="n">
        <v>133.67</v>
      </c>
      <c r="U67" t="n">
        <v>123.63</v>
      </c>
      <c r="V67" t="n">
        <v>143.07</v>
      </c>
      <c r="W67" t="n">
        <v>176.34</v>
      </c>
    </row>
    <row r="68">
      <c r="A68" s="5" t="inlineStr"/>
      <c r="B68" s="5" t="inlineStr"/>
    </row>
    <row r="69">
      <c r="A69" s="5" t="inlineStr">
        <is>
          <t>Kurzfristige Vermögensquote in %</t>
        </is>
      </c>
      <c r="B69" s="5" t="inlineStr">
        <is>
          <t>Current Assets Ratio in %</t>
        </is>
      </c>
      <c r="C69" t="n">
        <v>34.5</v>
      </c>
      <c r="D69" t="n">
        <v>34.59</v>
      </c>
      <c r="E69" t="n">
        <v>34.17</v>
      </c>
      <c r="F69" t="n">
        <v>35.72</v>
      </c>
      <c r="G69" t="n">
        <v>45.34</v>
      </c>
      <c r="H69" t="n">
        <v>53.09</v>
      </c>
      <c r="I69" t="n">
        <v>71.37</v>
      </c>
      <c r="J69" t="n">
        <v>25.22</v>
      </c>
      <c r="K69" t="n">
        <v>29.27</v>
      </c>
      <c r="L69" t="n">
        <v>28.22</v>
      </c>
      <c r="M69" t="n">
        <v>31.23</v>
      </c>
      <c r="N69" t="n">
        <v>22.35</v>
      </c>
      <c r="O69" t="n">
        <v>28.26</v>
      </c>
      <c r="P69" t="n">
        <v>29.09</v>
      </c>
      <c r="Q69" t="n">
        <v>34.07</v>
      </c>
      <c r="R69" t="n">
        <v>26.48</v>
      </c>
      <c r="S69" t="n">
        <v>26.74</v>
      </c>
      <c r="T69" t="n">
        <v>25.07</v>
      </c>
      <c r="U69" t="n">
        <v>23.4</v>
      </c>
      <c r="V69" t="n">
        <v>23.73</v>
      </c>
    </row>
    <row r="70">
      <c r="A70" s="5" t="inlineStr">
        <is>
          <t>Nettogewinn Marge in %</t>
        </is>
      </c>
      <c r="B70" s="5" t="inlineStr">
        <is>
          <t>Net Profit Marge in %</t>
        </is>
      </c>
      <c r="C70" t="n">
        <v>222.39</v>
      </c>
      <c r="D70" t="n">
        <v>266.16</v>
      </c>
      <c r="E70" t="n">
        <v>194.58</v>
      </c>
      <c r="F70" t="n">
        <v>321</v>
      </c>
      <c r="G70" t="n">
        <v>516.01</v>
      </c>
      <c r="H70" t="n">
        <v>5963.04</v>
      </c>
      <c r="I70" t="n">
        <v>397.07</v>
      </c>
      <c r="J70" t="n">
        <v>432.71</v>
      </c>
      <c r="K70" t="n">
        <v>820.72</v>
      </c>
      <c r="L70" t="n">
        <v>757.1799999999999</v>
      </c>
      <c r="M70" t="n">
        <v>748.66</v>
      </c>
      <c r="N70" t="n">
        <v>571.08</v>
      </c>
      <c r="O70" t="n">
        <v>544.29</v>
      </c>
      <c r="P70" t="n">
        <v>563.77</v>
      </c>
      <c r="Q70" t="n">
        <v>612.29</v>
      </c>
      <c r="R70" t="n">
        <v>378.78</v>
      </c>
      <c r="S70" t="n">
        <v>395.99</v>
      </c>
      <c r="T70" t="n">
        <v>396.94</v>
      </c>
      <c r="U70" t="n">
        <v>491.08</v>
      </c>
      <c r="V70" t="n">
        <v>479.1</v>
      </c>
    </row>
    <row r="71">
      <c r="A71" s="5" t="inlineStr">
        <is>
          <t>Operative Ergebnis Marge in %</t>
        </is>
      </c>
      <c r="B71" s="5" t="inlineStr">
        <is>
          <t>EBIT Marge in %</t>
        </is>
      </c>
      <c r="C71" t="n">
        <v>291.73</v>
      </c>
      <c r="D71" t="n">
        <v>352.53</v>
      </c>
      <c r="E71" t="n">
        <v>213.93</v>
      </c>
      <c r="F71" t="n">
        <v>552.08</v>
      </c>
      <c r="G71" t="n">
        <v>562.54</v>
      </c>
      <c r="H71" t="n">
        <v>6473.74</v>
      </c>
      <c r="I71" t="n">
        <v>713.89</v>
      </c>
      <c r="J71" t="n">
        <v>725.04</v>
      </c>
      <c r="K71" t="n">
        <v>1120.93</v>
      </c>
      <c r="L71" t="n">
        <v>1072.63</v>
      </c>
      <c r="M71" t="n">
        <v>1083.98</v>
      </c>
      <c r="N71" t="n">
        <v>837.88</v>
      </c>
      <c r="O71" t="n">
        <v>806.45</v>
      </c>
      <c r="P71" t="n">
        <v>782.96</v>
      </c>
      <c r="Q71" t="n">
        <v>1024.87</v>
      </c>
      <c r="R71" t="n">
        <v>613.78</v>
      </c>
      <c r="S71" t="n">
        <v>680.39</v>
      </c>
      <c r="T71" t="n">
        <v>691.4</v>
      </c>
      <c r="U71" t="n">
        <v>791.98</v>
      </c>
      <c r="V71" t="n">
        <v>797.99</v>
      </c>
    </row>
    <row r="72">
      <c r="A72" s="5" t="inlineStr">
        <is>
          <t>Vermögensumsschlag in %</t>
        </is>
      </c>
      <c r="B72" s="5" t="inlineStr">
        <is>
          <t>Asset Turnover in %</t>
        </is>
      </c>
      <c r="C72" t="n">
        <v>1.19</v>
      </c>
      <c r="D72" t="n">
        <v>1.16</v>
      </c>
      <c r="E72" t="n">
        <v>1.23</v>
      </c>
      <c r="F72" t="n">
        <v>1.21</v>
      </c>
      <c r="G72" t="n">
        <v>1.01</v>
      </c>
      <c r="H72" t="n">
        <v>1.14</v>
      </c>
      <c r="I72" t="n">
        <v>0.7</v>
      </c>
      <c r="J72" t="n">
        <v>0.65</v>
      </c>
      <c r="K72" t="n">
        <v>0.6</v>
      </c>
      <c r="L72" t="n">
        <v>0.6</v>
      </c>
      <c r="M72" t="n">
        <v>0.59</v>
      </c>
      <c r="N72" t="n">
        <v>0.96</v>
      </c>
      <c r="O72" t="n">
        <v>0.9399999999999999</v>
      </c>
      <c r="P72" t="n">
        <v>0.9399999999999999</v>
      </c>
      <c r="Q72" t="n">
        <v>0.84</v>
      </c>
      <c r="R72" t="n">
        <v>1.73</v>
      </c>
      <c r="S72" t="n">
        <v>1.66</v>
      </c>
      <c r="T72" t="n">
        <v>1.69</v>
      </c>
      <c r="U72" t="n">
        <v>1.61</v>
      </c>
      <c r="V72" t="n">
        <v>1.67</v>
      </c>
    </row>
    <row r="73">
      <c r="A73" s="5" t="inlineStr">
        <is>
          <t>Langfristige Vermögensquote in %</t>
        </is>
      </c>
      <c r="B73" s="5" t="inlineStr">
        <is>
          <t>Non-Current Assets Ratio in %</t>
        </is>
      </c>
      <c r="C73" t="n">
        <v>65.5</v>
      </c>
      <c r="D73" t="n">
        <v>65.45</v>
      </c>
      <c r="E73" t="n">
        <v>65.86</v>
      </c>
      <c r="F73" t="n">
        <v>64.29000000000001</v>
      </c>
      <c r="G73" t="n">
        <v>54.63</v>
      </c>
      <c r="H73" t="n">
        <v>46.92</v>
      </c>
      <c r="I73" t="n">
        <v>28.63</v>
      </c>
      <c r="J73" t="n">
        <v>74.69</v>
      </c>
      <c r="K73" t="n">
        <v>70.65000000000001</v>
      </c>
      <c r="L73" t="n">
        <v>71.78</v>
      </c>
      <c r="M73" t="n">
        <v>68.77</v>
      </c>
      <c r="N73" t="n">
        <v>77.63</v>
      </c>
      <c r="O73" t="n">
        <v>71.73</v>
      </c>
      <c r="P73" t="n">
        <v>70.91</v>
      </c>
      <c r="Q73" t="n">
        <v>65.97</v>
      </c>
      <c r="R73" t="n">
        <v>72.79000000000001</v>
      </c>
      <c r="S73" t="n">
        <v>72.55</v>
      </c>
      <c r="T73" t="n">
        <v>74.11</v>
      </c>
      <c r="U73" t="n">
        <v>75.63</v>
      </c>
      <c r="V73" t="n">
        <v>75.29000000000001</v>
      </c>
    </row>
    <row r="74">
      <c r="A74" s="5" t="inlineStr">
        <is>
          <t>Gesamtkapitalrentabilität</t>
        </is>
      </c>
      <c r="B74" s="5" t="inlineStr">
        <is>
          <t>ROA Return on Assets in %</t>
        </is>
      </c>
      <c r="C74" t="n">
        <v>2.65</v>
      </c>
      <c r="D74" t="n">
        <v>3.08</v>
      </c>
      <c r="E74" t="n">
        <v>2.39</v>
      </c>
      <c r="F74" t="n">
        <v>3.87</v>
      </c>
      <c r="G74" t="n">
        <v>5.22</v>
      </c>
      <c r="H74" t="n">
        <v>67.95999999999999</v>
      </c>
      <c r="I74" t="n">
        <v>2.8</v>
      </c>
      <c r="J74" t="n">
        <v>2.82</v>
      </c>
      <c r="K74" t="n">
        <v>4.92</v>
      </c>
      <c r="L74" t="n">
        <v>4.57</v>
      </c>
      <c r="M74" t="n">
        <v>4.4</v>
      </c>
      <c r="N74" t="n">
        <v>5.48</v>
      </c>
      <c r="O74" t="n">
        <v>5.13</v>
      </c>
      <c r="P74" t="n">
        <v>5.31</v>
      </c>
      <c r="Q74" t="n">
        <v>5.16</v>
      </c>
      <c r="R74" t="n">
        <v>6.57</v>
      </c>
      <c r="S74" t="n">
        <v>6.59</v>
      </c>
      <c r="T74" t="n">
        <v>6.72</v>
      </c>
      <c r="U74" t="n">
        <v>7.9</v>
      </c>
      <c r="V74" t="n">
        <v>7.98</v>
      </c>
    </row>
    <row r="75">
      <c r="A75" s="5" t="inlineStr">
        <is>
          <t>Ertrag des eingesetzten Kapitals</t>
        </is>
      </c>
      <c r="B75" s="5" t="inlineStr">
        <is>
          <t>ROCE Return on Cap. Empl. in %</t>
        </is>
      </c>
      <c r="C75" t="n">
        <v>4.15</v>
      </c>
      <c r="D75" t="n">
        <v>5.09</v>
      </c>
      <c r="E75" t="n">
        <v>3.36</v>
      </c>
      <c r="F75" t="n">
        <v>8.52</v>
      </c>
      <c r="G75" t="n">
        <v>8.130000000000001</v>
      </c>
      <c r="H75" t="n">
        <v>93.29000000000001</v>
      </c>
      <c r="I75" t="n">
        <v>6.46</v>
      </c>
      <c r="J75" t="n">
        <v>6.14</v>
      </c>
      <c r="K75" t="n">
        <v>8.07</v>
      </c>
      <c r="L75" t="n">
        <v>8.050000000000001</v>
      </c>
      <c r="M75" t="n">
        <v>8.35</v>
      </c>
      <c r="N75" t="n">
        <v>10.63</v>
      </c>
      <c r="O75" t="n">
        <v>10.09</v>
      </c>
      <c r="P75" t="n">
        <v>10.34</v>
      </c>
      <c r="Q75" t="n">
        <v>13.26</v>
      </c>
      <c r="R75" t="inlineStr">
        <is>
          <t>-</t>
        </is>
      </c>
      <c r="S75" t="inlineStr">
        <is>
          <t>-</t>
        </is>
      </c>
      <c r="T75" t="inlineStr">
        <is>
          <t>-</t>
        </is>
      </c>
      <c r="U75" t="inlineStr">
        <is>
          <t>-</t>
        </is>
      </c>
      <c r="V75" t="inlineStr">
        <is>
          <t>-</t>
        </is>
      </c>
    </row>
    <row r="76">
      <c r="A76" s="5" t="inlineStr">
        <is>
          <t>Eigenkapital zu Anlagevermögen</t>
        </is>
      </c>
      <c r="B76" s="5" t="inlineStr">
        <is>
          <t>Equity to Fixed Assets in %</t>
        </is>
      </c>
      <c r="C76" t="n">
        <v>108.7</v>
      </c>
      <c r="D76" t="n">
        <v>109.13</v>
      </c>
      <c r="E76" t="n">
        <v>113.75</v>
      </c>
      <c r="F76" t="n">
        <v>116.55</v>
      </c>
      <c r="G76" t="n">
        <v>121.81</v>
      </c>
      <c r="H76" t="n">
        <v>145.19</v>
      </c>
      <c r="I76" t="n">
        <v>185.48</v>
      </c>
      <c r="J76" t="n">
        <v>66.53</v>
      </c>
      <c r="K76" t="n">
        <v>69.33</v>
      </c>
      <c r="L76" t="n">
        <v>66.47</v>
      </c>
      <c r="M76" t="n">
        <v>69.98999999999999</v>
      </c>
      <c r="N76" t="n">
        <v>50.9</v>
      </c>
      <c r="O76" t="n">
        <v>51.76</v>
      </c>
      <c r="P76" t="n">
        <v>49.22</v>
      </c>
      <c r="Q76" t="n">
        <v>56.93</v>
      </c>
      <c r="R76" t="n">
        <v>64.48999999999999</v>
      </c>
      <c r="S76" t="n">
        <v>60.56</v>
      </c>
      <c r="T76" t="n">
        <v>57.77</v>
      </c>
      <c r="U76" t="n">
        <v>59.13</v>
      </c>
      <c r="V76" t="n">
        <v>54.64</v>
      </c>
    </row>
    <row r="77">
      <c r="A77" s="5" t="inlineStr">
        <is>
          <t>Liquidität Dritten Grades</t>
        </is>
      </c>
      <c r="B77" s="5" t="inlineStr">
        <is>
          <t>Current Ratio in %</t>
        </is>
      </c>
      <c r="C77" t="n">
        <v>214.64</v>
      </c>
      <c r="D77" t="n">
        <v>175.51</v>
      </c>
      <c r="E77" t="n">
        <v>156.62</v>
      </c>
      <c r="F77" t="n">
        <v>163.86</v>
      </c>
      <c r="G77" t="n">
        <v>151.5</v>
      </c>
      <c r="H77" t="n">
        <v>253.92</v>
      </c>
      <c r="I77" t="n">
        <v>320.95</v>
      </c>
      <c r="J77" t="n">
        <v>109.12</v>
      </c>
      <c r="K77" t="n">
        <v>174.6</v>
      </c>
      <c r="L77" t="n">
        <v>144.08</v>
      </c>
      <c r="M77" t="n">
        <v>131.63</v>
      </c>
      <c r="N77" t="n">
        <v>91.63</v>
      </c>
      <c r="O77" t="n">
        <v>114.46</v>
      </c>
      <c r="P77" t="n">
        <v>101.57</v>
      </c>
      <c r="Q77" t="n">
        <v>97.77</v>
      </c>
      <c r="R77" t="inlineStr">
        <is>
          <t>-</t>
        </is>
      </c>
      <c r="S77" t="inlineStr">
        <is>
          <t>-</t>
        </is>
      </c>
      <c r="T77" t="inlineStr">
        <is>
          <t>-</t>
        </is>
      </c>
      <c r="U77" t="inlineStr">
        <is>
          <t>-</t>
        </is>
      </c>
      <c r="V77" t="inlineStr">
        <is>
          <t>-</t>
        </is>
      </c>
    </row>
    <row r="78">
      <c r="A78" s="5" t="inlineStr">
        <is>
          <t>Operativer Cashflow</t>
        </is>
      </c>
      <c r="B78" s="5" t="inlineStr">
        <is>
          <t>Operating Cashflow in M</t>
        </is>
      </c>
      <c r="C78" t="n">
        <v>1657.26</v>
      </c>
      <c r="D78" t="n">
        <v>1998.0864</v>
      </c>
      <c r="E78" t="n">
        <v>1668.6432</v>
      </c>
      <c r="F78" t="n">
        <v>1054.62</v>
      </c>
      <c r="G78" t="n">
        <v>1767.744</v>
      </c>
      <c r="H78" t="n">
        <v>2544.6544</v>
      </c>
      <c r="I78" t="n">
        <v>1929.4116</v>
      </c>
      <c r="J78" t="n">
        <v>2102.4783</v>
      </c>
      <c r="K78" t="n">
        <v>1189.902</v>
      </c>
      <c r="L78" t="n">
        <v>1413.786</v>
      </c>
      <c r="M78" t="n">
        <v>1534.02</v>
      </c>
      <c r="N78" t="n">
        <v>994.4830000000001</v>
      </c>
      <c r="O78" t="n">
        <v>1811.639</v>
      </c>
      <c r="P78" t="n">
        <v>1010.1</v>
      </c>
      <c r="Q78" t="n">
        <v>1172.752</v>
      </c>
      <c r="R78" t="n">
        <v>306.902</v>
      </c>
      <c r="S78" t="n">
        <v>347.73</v>
      </c>
      <c r="T78" t="n">
        <v>252.58</v>
      </c>
      <c r="U78" t="n">
        <v>612.42</v>
      </c>
      <c r="V78" t="n">
        <v>623.1460000000001</v>
      </c>
    </row>
    <row r="79">
      <c r="A79" s="5" t="inlineStr">
        <is>
          <t>Aktienrückkauf</t>
        </is>
      </c>
      <c r="B79" s="5" t="inlineStr">
        <is>
          <t>Share Buyback in M</t>
        </is>
      </c>
      <c r="C79" t="n">
        <v>0</v>
      </c>
      <c r="D79" t="n">
        <v>0</v>
      </c>
      <c r="E79" t="n">
        <v>0</v>
      </c>
      <c r="F79" t="n">
        <v>0</v>
      </c>
      <c r="G79" t="n">
        <v>6.5</v>
      </c>
      <c r="H79" t="n">
        <v>64.75000000000001</v>
      </c>
      <c r="I79" t="n">
        <v>0.01999999999998181</v>
      </c>
      <c r="J79" t="n">
        <v>-0.03000000000000114</v>
      </c>
      <c r="K79" t="n">
        <v>0</v>
      </c>
      <c r="L79" t="n">
        <v>0</v>
      </c>
      <c r="M79" t="n">
        <v>-34.49999999999999</v>
      </c>
      <c r="N79" t="n">
        <v>0</v>
      </c>
      <c r="O79" t="n">
        <v>-0.1000000000000085</v>
      </c>
      <c r="P79" t="n">
        <v>0</v>
      </c>
      <c r="Q79" t="n">
        <v>-69</v>
      </c>
      <c r="R79" t="n">
        <v>0</v>
      </c>
      <c r="S79" t="n">
        <v>0</v>
      </c>
      <c r="T79" t="n">
        <v>0</v>
      </c>
      <c r="U79" t="n">
        <v>0</v>
      </c>
      <c r="V79" t="inlineStr">
        <is>
          <t>-</t>
        </is>
      </c>
    </row>
    <row r="80">
      <c r="A80" s="5" t="inlineStr">
        <is>
          <t>Umsatzwachstum 1J in %</t>
        </is>
      </c>
      <c r="B80" s="5" t="inlineStr">
        <is>
          <t>Revenue Growth 1Y in %</t>
        </is>
      </c>
      <c r="C80" t="n">
        <v>5.76</v>
      </c>
      <c r="D80" t="n">
        <v>1.77</v>
      </c>
      <c r="E80" t="n">
        <v>2.96</v>
      </c>
      <c r="F80" t="n">
        <v>6.16</v>
      </c>
      <c r="G80" t="n">
        <v>-19.5</v>
      </c>
      <c r="H80" t="n">
        <v>-5.73</v>
      </c>
      <c r="I80" t="n">
        <v>5.21</v>
      </c>
      <c r="J80" t="n">
        <v>8.99</v>
      </c>
      <c r="K80" t="n">
        <v>3.09</v>
      </c>
      <c r="L80" t="n">
        <v>9.890000000000001</v>
      </c>
      <c r="M80" t="n">
        <v>-18.26</v>
      </c>
      <c r="N80" t="n">
        <v>5.17</v>
      </c>
      <c r="O80" t="n">
        <v>4.66</v>
      </c>
      <c r="P80" t="n">
        <v>36.5</v>
      </c>
      <c r="Q80" t="n">
        <v>-32.23</v>
      </c>
      <c r="R80" t="n">
        <v>9.26</v>
      </c>
      <c r="S80" t="n">
        <v>8.720000000000001</v>
      </c>
      <c r="T80" t="n">
        <v>26.15</v>
      </c>
      <c r="U80" t="n">
        <v>4.18</v>
      </c>
      <c r="V80" t="inlineStr">
        <is>
          <t>-</t>
        </is>
      </c>
    </row>
    <row r="81">
      <c r="A81" s="5" t="inlineStr">
        <is>
          <t>Umsatzwachstum 3J in %</t>
        </is>
      </c>
      <c r="B81" s="5" t="inlineStr">
        <is>
          <t>Revenue Growth 3Y in %</t>
        </is>
      </c>
      <c r="C81" t="n">
        <v>3.5</v>
      </c>
      <c r="D81" t="n">
        <v>3.63</v>
      </c>
      <c r="E81" t="n">
        <v>-3.46</v>
      </c>
      <c r="F81" t="n">
        <v>-6.36</v>
      </c>
      <c r="G81" t="n">
        <v>-6.67</v>
      </c>
      <c r="H81" t="n">
        <v>2.82</v>
      </c>
      <c r="I81" t="n">
        <v>5.76</v>
      </c>
      <c r="J81" t="n">
        <v>7.32</v>
      </c>
      <c r="K81" t="n">
        <v>-1.76</v>
      </c>
      <c r="L81" t="n">
        <v>-1.07</v>
      </c>
      <c r="M81" t="n">
        <v>-2.81</v>
      </c>
      <c r="N81" t="n">
        <v>15.44</v>
      </c>
      <c r="O81" t="n">
        <v>2.98</v>
      </c>
      <c r="P81" t="n">
        <v>4.51</v>
      </c>
      <c r="Q81" t="n">
        <v>-4.75</v>
      </c>
      <c r="R81" t="n">
        <v>14.71</v>
      </c>
      <c r="S81" t="n">
        <v>13.02</v>
      </c>
      <c r="T81" t="inlineStr">
        <is>
          <t>-</t>
        </is>
      </c>
      <c r="U81" t="inlineStr">
        <is>
          <t>-</t>
        </is>
      </c>
      <c r="V81" t="inlineStr">
        <is>
          <t>-</t>
        </is>
      </c>
    </row>
    <row r="82">
      <c r="A82" s="5" t="inlineStr">
        <is>
          <t>Umsatzwachstum 5J in %</t>
        </is>
      </c>
      <c r="B82" s="5" t="inlineStr">
        <is>
          <t>Revenue Growth 5Y in %</t>
        </is>
      </c>
      <c r="C82" t="n">
        <v>-0.57</v>
      </c>
      <c r="D82" t="n">
        <v>-2.87</v>
      </c>
      <c r="E82" t="n">
        <v>-2.18</v>
      </c>
      <c r="F82" t="n">
        <v>-0.97</v>
      </c>
      <c r="G82" t="n">
        <v>-1.59</v>
      </c>
      <c r="H82" t="n">
        <v>4.29</v>
      </c>
      <c r="I82" t="n">
        <v>1.78</v>
      </c>
      <c r="J82" t="n">
        <v>1.78</v>
      </c>
      <c r="K82" t="n">
        <v>0.91</v>
      </c>
      <c r="L82" t="n">
        <v>7.59</v>
      </c>
      <c r="M82" t="n">
        <v>-0.83</v>
      </c>
      <c r="N82" t="n">
        <v>4.67</v>
      </c>
      <c r="O82" t="n">
        <v>5.38</v>
      </c>
      <c r="P82" t="n">
        <v>9.68</v>
      </c>
      <c r="Q82" t="n">
        <v>3.22</v>
      </c>
      <c r="R82" t="inlineStr">
        <is>
          <t>-</t>
        </is>
      </c>
      <c r="S82" t="inlineStr">
        <is>
          <t>-</t>
        </is>
      </c>
      <c r="T82" t="inlineStr">
        <is>
          <t>-</t>
        </is>
      </c>
      <c r="U82" t="inlineStr">
        <is>
          <t>-</t>
        </is>
      </c>
      <c r="V82" t="inlineStr">
        <is>
          <t>-</t>
        </is>
      </c>
    </row>
    <row r="83">
      <c r="A83" s="5" t="inlineStr">
        <is>
          <t>Umsatzwachstum 10J in %</t>
        </is>
      </c>
      <c r="B83" s="5" t="inlineStr">
        <is>
          <t>Revenue Growth 10Y in %</t>
        </is>
      </c>
      <c r="C83" t="n">
        <v>1.86</v>
      </c>
      <c r="D83" t="n">
        <v>-0.54</v>
      </c>
      <c r="E83" t="n">
        <v>-0.2</v>
      </c>
      <c r="F83" t="n">
        <v>-0.03</v>
      </c>
      <c r="G83" t="n">
        <v>3</v>
      </c>
      <c r="H83" t="n">
        <v>1.73</v>
      </c>
      <c r="I83" t="n">
        <v>3.23</v>
      </c>
      <c r="J83" t="n">
        <v>3.58</v>
      </c>
      <c r="K83" t="n">
        <v>5.29</v>
      </c>
      <c r="L83" t="n">
        <v>5.4</v>
      </c>
      <c r="M83" t="inlineStr">
        <is>
          <t>-</t>
        </is>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-11.63</v>
      </c>
      <c r="D84" t="n">
        <v>39.2</v>
      </c>
      <c r="E84" t="n">
        <v>-37.59</v>
      </c>
      <c r="F84" t="n">
        <v>-33.96</v>
      </c>
      <c r="G84" t="n">
        <v>-93.03</v>
      </c>
      <c r="H84" t="n">
        <v>1315.7</v>
      </c>
      <c r="I84" t="n">
        <v>-3.46</v>
      </c>
      <c r="J84" t="n">
        <v>-42.54</v>
      </c>
      <c r="K84" t="n">
        <v>11.74</v>
      </c>
      <c r="L84" t="n">
        <v>11.14</v>
      </c>
      <c r="M84" t="n">
        <v>7.16</v>
      </c>
      <c r="N84" t="n">
        <v>10.35</v>
      </c>
      <c r="O84" t="n">
        <v>1.05</v>
      </c>
      <c r="P84" t="n">
        <v>25.69</v>
      </c>
      <c r="Q84" t="n">
        <v>9.550000000000001</v>
      </c>
      <c r="R84" t="n">
        <v>4.51</v>
      </c>
      <c r="S84" t="n">
        <v>8.460000000000001</v>
      </c>
      <c r="T84" t="n">
        <v>1.97</v>
      </c>
      <c r="U84" t="n">
        <v>6.79</v>
      </c>
      <c r="V84" t="n">
        <v>38.79</v>
      </c>
    </row>
    <row r="85">
      <c r="A85" s="5" t="inlineStr">
        <is>
          <t>Gewinnwachstum 3J in %</t>
        </is>
      </c>
      <c r="B85" s="5" t="inlineStr">
        <is>
          <t>Earnings Growth 3Y in %</t>
        </is>
      </c>
      <c r="C85" t="n">
        <v>-3.34</v>
      </c>
      <c r="D85" t="n">
        <v>-10.78</v>
      </c>
      <c r="E85" t="n">
        <v>-54.86</v>
      </c>
      <c r="F85" t="n">
        <v>396.24</v>
      </c>
      <c r="G85" t="n">
        <v>406.4</v>
      </c>
      <c r="H85" t="n">
        <v>423.23</v>
      </c>
      <c r="I85" t="n">
        <v>-11.42</v>
      </c>
      <c r="J85" t="n">
        <v>-6.55</v>
      </c>
      <c r="K85" t="n">
        <v>10.01</v>
      </c>
      <c r="L85" t="n">
        <v>9.550000000000001</v>
      </c>
      <c r="M85" t="n">
        <v>6.19</v>
      </c>
      <c r="N85" t="n">
        <v>12.36</v>
      </c>
      <c r="O85" t="n">
        <v>12.1</v>
      </c>
      <c r="P85" t="n">
        <v>13.25</v>
      </c>
      <c r="Q85" t="n">
        <v>7.51</v>
      </c>
      <c r="R85" t="n">
        <v>4.98</v>
      </c>
      <c r="S85" t="n">
        <v>5.74</v>
      </c>
      <c r="T85" t="n">
        <v>15.85</v>
      </c>
      <c r="U85" t="inlineStr">
        <is>
          <t>-</t>
        </is>
      </c>
      <c r="V85" t="inlineStr">
        <is>
          <t>-</t>
        </is>
      </c>
    </row>
    <row r="86">
      <c r="A86" s="5" t="inlineStr">
        <is>
          <t>Gewinnwachstum 5J in %</t>
        </is>
      </c>
      <c r="B86" s="5" t="inlineStr">
        <is>
          <t>Earnings Growth 5Y in %</t>
        </is>
      </c>
      <c r="C86" t="n">
        <v>-27.4</v>
      </c>
      <c r="D86" t="n">
        <v>238.06</v>
      </c>
      <c r="E86" t="n">
        <v>229.53</v>
      </c>
      <c r="F86" t="n">
        <v>228.54</v>
      </c>
      <c r="G86" t="n">
        <v>237.68</v>
      </c>
      <c r="H86" t="n">
        <v>258.52</v>
      </c>
      <c r="I86" t="n">
        <v>-3.19</v>
      </c>
      <c r="J86" t="n">
        <v>-0.43</v>
      </c>
      <c r="K86" t="n">
        <v>8.289999999999999</v>
      </c>
      <c r="L86" t="n">
        <v>11.08</v>
      </c>
      <c r="M86" t="n">
        <v>10.76</v>
      </c>
      <c r="N86" t="n">
        <v>10.23</v>
      </c>
      <c r="O86" t="n">
        <v>9.85</v>
      </c>
      <c r="P86" t="n">
        <v>10.04</v>
      </c>
      <c r="Q86" t="n">
        <v>6.26</v>
      </c>
      <c r="R86" t="n">
        <v>12.1</v>
      </c>
      <c r="S86" t="inlineStr">
        <is>
          <t>-</t>
        </is>
      </c>
      <c r="T86" t="inlineStr">
        <is>
          <t>-</t>
        </is>
      </c>
      <c r="U86" t="inlineStr">
        <is>
          <t>-</t>
        </is>
      </c>
      <c r="V86" t="inlineStr">
        <is>
          <t>-</t>
        </is>
      </c>
    </row>
    <row r="87">
      <c r="A87" s="5" t="inlineStr">
        <is>
          <t>Gewinnwachstum 10J in %</t>
        </is>
      </c>
      <c r="B87" s="5" t="inlineStr">
        <is>
          <t>Earnings Growth 10Y in %</t>
        </is>
      </c>
      <c r="C87" t="n">
        <v>115.56</v>
      </c>
      <c r="D87" t="n">
        <v>117.44</v>
      </c>
      <c r="E87" t="n">
        <v>114.55</v>
      </c>
      <c r="F87" t="n">
        <v>118.42</v>
      </c>
      <c r="G87" t="n">
        <v>124.38</v>
      </c>
      <c r="H87" t="n">
        <v>134.64</v>
      </c>
      <c r="I87" t="n">
        <v>3.52</v>
      </c>
      <c r="J87" t="n">
        <v>4.71</v>
      </c>
      <c r="K87" t="n">
        <v>9.16</v>
      </c>
      <c r="L87" t="n">
        <v>8.67</v>
      </c>
      <c r="M87" t="n">
        <v>11.43</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-0.98</v>
      </c>
      <c r="D88" t="n">
        <v>0.13</v>
      </c>
      <c r="E88" t="n">
        <v>0.25</v>
      </c>
      <c r="F88" t="n">
        <v>0.13</v>
      </c>
      <c r="G88" t="n">
        <v>0.1</v>
      </c>
      <c r="H88" t="n">
        <v>0.01</v>
      </c>
      <c r="I88" t="n">
        <v>-10.56</v>
      </c>
      <c r="J88" t="n">
        <v>-54.88</v>
      </c>
      <c r="K88" t="n">
        <v>1.57</v>
      </c>
      <c r="L88" t="n">
        <v>1.46</v>
      </c>
      <c r="M88" t="n">
        <v>1.49</v>
      </c>
      <c r="N88" t="n">
        <v>1.5</v>
      </c>
      <c r="O88" t="n">
        <v>2.13</v>
      </c>
      <c r="P88" t="n">
        <v>1.79</v>
      </c>
      <c r="Q88" t="n">
        <v>3.18</v>
      </c>
      <c r="R88" t="n">
        <v>1.27</v>
      </c>
      <c r="S88" t="inlineStr">
        <is>
          <t>-</t>
        </is>
      </c>
      <c r="T88" t="inlineStr">
        <is>
          <t>-</t>
        </is>
      </c>
      <c r="U88" t="inlineStr">
        <is>
          <t>-</t>
        </is>
      </c>
      <c r="V88" t="inlineStr">
        <is>
          <t>-</t>
        </is>
      </c>
    </row>
    <row r="89">
      <c r="A89" s="5" t="inlineStr">
        <is>
          <t>EBIT-Wachstum 1J in %</t>
        </is>
      </c>
      <c r="B89" s="5" t="inlineStr">
        <is>
          <t>EBIT Growth 1Y in %</t>
        </is>
      </c>
      <c r="C89" t="n">
        <v>-12.48</v>
      </c>
      <c r="D89" t="n">
        <v>67.7</v>
      </c>
      <c r="E89" t="n">
        <v>-60.1</v>
      </c>
      <c r="F89" t="n">
        <v>4.19</v>
      </c>
      <c r="G89" t="n">
        <v>-93.01000000000001</v>
      </c>
      <c r="H89" t="n">
        <v>754.85</v>
      </c>
      <c r="I89" t="n">
        <v>3.59</v>
      </c>
      <c r="J89" t="n">
        <v>-29.5</v>
      </c>
      <c r="K89" t="n">
        <v>7.73</v>
      </c>
      <c r="L89" t="n">
        <v>8.74</v>
      </c>
      <c r="M89" t="n">
        <v>5.75</v>
      </c>
      <c r="N89" t="n">
        <v>9.27</v>
      </c>
      <c r="O89" t="n">
        <v>7.8</v>
      </c>
      <c r="P89" t="n">
        <v>4.28</v>
      </c>
      <c r="Q89" t="n">
        <v>13.17</v>
      </c>
      <c r="R89" t="n">
        <v>-1.43</v>
      </c>
      <c r="S89" t="n">
        <v>6.98</v>
      </c>
      <c r="T89" t="n">
        <v>10.13</v>
      </c>
      <c r="U89" t="n">
        <v>3.39</v>
      </c>
      <c r="V89" t="n">
        <v>9.220000000000001</v>
      </c>
    </row>
    <row r="90">
      <c r="A90" s="5" t="inlineStr">
        <is>
          <t>EBIT-Wachstum 3J in %</t>
        </is>
      </c>
      <c r="B90" s="5" t="inlineStr">
        <is>
          <t>EBIT Growth 3Y in %</t>
        </is>
      </c>
      <c r="C90" t="n">
        <v>-1.63</v>
      </c>
      <c r="D90" t="n">
        <v>3.93</v>
      </c>
      <c r="E90" t="n">
        <v>-49.64</v>
      </c>
      <c r="F90" t="n">
        <v>222.01</v>
      </c>
      <c r="G90" t="n">
        <v>221.81</v>
      </c>
      <c r="H90" t="n">
        <v>242.98</v>
      </c>
      <c r="I90" t="n">
        <v>-6.06</v>
      </c>
      <c r="J90" t="n">
        <v>-4.34</v>
      </c>
      <c r="K90" t="n">
        <v>7.41</v>
      </c>
      <c r="L90" t="n">
        <v>7.92</v>
      </c>
      <c r="M90" t="n">
        <v>7.61</v>
      </c>
      <c r="N90" t="n">
        <v>7.12</v>
      </c>
      <c r="O90" t="n">
        <v>8.42</v>
      </c>
      <c r="P90" t="n">
        <v>5.34</v>
      </c>
      <c r="Q90" t="n">
        <v>6.24</v>
      </c>
      <c r="R90" t="n">
        <v>5.23</v>
      </c>
      <c r="S90" t="n">
        <v>6.83</v>
      </c>
      <c r="T90" t="n">
        <v>7.58</v>
      </c>
      <c r="U90" t="inlineStr">
        <is>
          <t>-</t>
        </is>
      </c>
      <c r="V90" t="inlineStr">
        <is>
          <t>-</t>
        </is>
      </c>
    </row>
    <row r="91">
      <c r="A91" s="5" t="inlineStr">
        <is>
          <t>EBIT-Wachstum 5J in %</t>
        </is>
      </c>
      <c r="B91" s="5" t="inlineStr">
        <is>
          <t>EBIT Growth 5Y in %</t>
        </is>
      </c>
      <c r="C91" t="n">
        <v>-18.74</v>
      </c>
      <c r="D91" t="n">
        <v>134.73</v>
      </c>
      <c r="E91" t="n">
        <v>121.9</v>
      </c>
      <c r="F91" t="n">
        <v>128.02</v>
      </c>
      <c r="G91" t="n">
        <v>128.73</v>
      </c>
      <c r="H91" t="n">
        <v>149.08</v>
      </c>
      <c r="I91" t="n">
        <v>-0.74</v>
      </c>
      <c r="J91" t="n">
        <v>0.4</v>
      </c>
      <c r="K91" t="n">
        <v>7.86</v>
      </c>
      <c r="L91" t="n">
        <v>7.17</v>
      </c>
      <c r="M91" t="n">
        <v>8.050000000000001</v>
      </c>
      <c r="N91" t="n">
        <v>6.62</v>
      </c>
      <c r="O91" t="n">
        <v>6.16</v>
      </c>
      <c r="P91" t="n">
        <v>6.63</v>
      </c>
      <c r="Q91" t="n">
        <v>6.45</v>
      </c>
      <c r="R91" t="n">
        <v>5.66</v>
      </c>
      <c r="S91" t="inlineStr">
        <is>
          <t>-</t>
        </is>
      </c>
      <c r="T91" t="inlineStr">
        <is>
          <t>-</t>
        </is>
      </c>
      <c r="U91" t="inlineStr">
        <is>
          <t>-</t>
        </is>
      </c>
      <c r="V91" t="inlineStr">
        <is>
          <t>-</t>
        </is>
      </c>
    </row>
    <row r="92">
      <c r="A92" s="5" t="inlineStr">
        <is>
          <t>EBIT-Wachstum 10J in %</t>
        </is>
      </c>
      <c r="B92" s="5" t="inlineStr">
        <is>
          <t>EBIT Growth 10Y in %</t>
        </is>
      </c>
      <c r="C92" t="n">
        <v>65.17</v>
      </c>
      <c r="D92" t="n">
        <v>66.98999999999999</v>
      </c>
      <c r="E92" t="n">
        <v>61.15</v>
      </c>
      <c r="F92" t="n">
        <v>67.94</v>
      </c>
      <c r="G92" t="n">
        <v>67.95</v>
      </c>
      <c r="H92" t="n">
        <v>78.56999999999999</v>
      </c>
      <c r="I92" t="n">
        <v>2.94</v>
      </c>
      <c r="J92" t="n">
        <v>3.28</v>
      </c>
      <c r="K92" t="n">
        <v>7.24</v>
      </c>
      <c r="L92" t="n">
        <v>6.81</v>
      </c>
      <c r="M92" t="n">
        <v>6.86</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-17.06</v>
      </c>
      <c r="D93" t="n">
        <v>19.74</v>
      </c>
      <c r="E93" t="n">
        <v>58.22</v>
      </c>
      <c r="F93" t="n">
        <v>-40.34</v>
      </c>
      <c r="G93" t="n">
        <v>-23.79</v>
      </c>
      <c r="H93" t="n">
        <v>148.14</v>
      </c>
      <c r="I93" t="n">
        <v>-8.220000000000001</v>
      </c>
      <c r="J93" t="n">
        <v>76.66</v>
      </c>
      <c r="K93" t="n">
        <v>-15.84</v>
      </c>
      <c r="L93" t="n">
        <v>-7.84</v>
      </c>
      <c r="M93" t="n">
        <v>15.75</v>
      </c>
      <c r="N93" t="n">
        <v>-45.11</v>
      </c>
      <c r="O93" t="n">
        <v>79.18000000000001</v>
      </c>
      <c r="P93" t="n">
        <v>-13.87</v>
      </c>
      <c r="Q93" t="n">
        <v>27.62</v>
      </c>
      <c r="R93" t="n">
        <v>-11.74</v>
      </c>
      <c r="S93" t="n">
        <v>37.67</v>
      </c>
      <c r="T93" t="n">
        <v>-58.76</v>
      </c>
      <c r="U93" t="n">
        <v>-1.72</v>
      </c>
      <c r="V93" t="inlineStr">
        <is>
          <t>-</t>
        </is>
      </c>
    </row>
    <row r="94">
      <c r="A94" s="5" t="inlineStr">
        <is>
          <t>Op.Cashflow Wachstum 3J in %</t>
        </is>
      </c>
      <c r="B94" s="5" t="inlineStr">
        <is>
          <t>Op.Cashflow Wachstum 3Y in %</t>
        </is>
      </c>
      <c r="C94" t="n">
        <v>20.3</v>
      </c>
      <c r="D94" t="n">
        <v>12.54</v>
      </c>
      <c r="E94" t="n">
        <v>-1.97</v>
      </c>
      <c r="F94" t="n">
        <v>28</v>
      </c>
      <c r="G94" t="n">
        <v>38.71</v>
      </c>
      <c r="H94" t="n">
        <v>72.19</v>
      </c>
      <c r="I94" t="n">
        <v>17.53</v>
      </c>
      <c r="J94" t="n">
        <v>17.66</v>
      </c>
      <c r="K94" t="n">
        <v>-2.64</v>
      </c>
      <c r="L94" t="n">
        <v>-12.4</v>
      </c>
      <c r="M94" t="n">
        <v>16.61</v>
      </c>
      <c r="N94" t="n">
        <v>6.73</v>
      </c>
      <c r="O94" t="n">
        <v>30.98</v>
      </c>
      <c r="P94" t="n">
        <v>0.67</v>
      </c>
      <c r="Q94" t="n">
        <v>17.85</v>
      </c>
      <c r="R94" t="n">
        <v>-10.94</v>
      </c>
      <c r="S94" t="n">
        <v>-7.6</v>
      </c>
      <c r="T94" t="inlineStr">
        <is>
          <t>-</t>
        </is>
      </c>
      <c r="U94" t="inlineStr">
        <is>
          <t>-</t>
        </is>
      </c>
      <c r="V94" t="inlineStr">
        <is>
          <t>-</t>
        </is>
      </c>
    </row>
    <row r="95">
      <c r="A95" s="5" t="inlineStr">
        <is>
          <t>Op.Cashflow Wachstum 5J in %</t>
        </is>
      </c>
      <c r="B95" s="5" t="inlineStr">
        <is>
          <t>Op.Cashflow Wachstum 5Y in %</t>
        </is>
      </c>
      <c r="C95" t="n">
        <v>-0.65</v>
      </c>
      <c r="D95" t="n">
        <v>32.39</v>
      </c>
      <c r="E95" t="n">
        <v>26.8</v>
      </c>
      <c r="F95" t="n">
        <v>30.49</v>
      </c>
      <c r="G95" t="n">
        <v>35.39</v>
      </c>
      <c r="H95" t="n">
        <v>38.58</v>
      </c>
      <c r="I95" t="n">
        <v>12.1</v>
      </c>
      <c r="J95" t="n">
        <v>4.72</v>
      </c>
      <c r="K95" t="n">
        <v>5.23</v>
      </c>
      <c r="L95" t="n">
        <v>5.62</v>
      </c>
      <c r="M95" t="n">
        <v>12.71</v>
      </c>
      <c r="N95" t="n">
        <v>7.22</v>
      </c>
      <c r="O95" t="n">
        <v>23.77</v>
      </c>
      <c r="P95" t="n">
        <v>-3.82</v>
      </c>
      <c r="Q95" t="n">
        <v>-1.39</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18.97</v>
      </c>
      <c r="D96" t="n">
        <v>22.25</v>
      </c>
      <c r="E96" t="n">
        <v>15.76</v>
      </c>
      <c r="F96" t="n">
        <v>17.86</v>
      </c>
      <c r="G96" t="n">
        <v>20.51</v>
      </c>
      <c r="H96" t="n">
        <v>25.65</v>
      </c>
      <c r="I96" t="n">
        <v>9.66</v>
      </c>
      <c r="J96" t="n">
        <v>14.25</v>
      </c>
      <c r="K96" t="n">
        <v>0.71</v>
      </c>
      <c r="L96" t="n">
        <v>2.12</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300.7</v>
      </c>
      <c r="D97" t="n">
        <v>236.5</v>
      </c>
      <c r="E97" t="n">
        <v>181.7</v>
      </c>
      <c r="F97" t="n">
        <v>202.7</v>
      </c>
      <c r="G97" t="n">
        <v>252</v>
      </c>
      <c r="H97" t="n">
        <v>580.6</v>
      </c>
      <c r="I97" t="n">
        <v>1522</v>
      </c>
      <c r="J97" t="n">
        <v>67.09999999999999</v>
      </c>
      <c r="K97" t="n">
        <v>397</v>
      </c>
      <c r="L97" t="n">
        <v>264</v>
      </c>
      <c r="M97" t="n">
        <v>214.6</v>
      </c>
      <c r="N97" t="n">
        <v>-43.7</v>
      </c>
      <c r="O97" t="n">
        <v>74</v>
      </c>
      <c r="P97" t="n">
        <v>8.9</v>
      </c>
      <c r="Q97" t="n">
        <v>-12.6</v>
      </c>
      <c r="R97" t="inlineStr">
        <is>
          <t>-</t>
        </is>
      </c>
      <c r="S97" t="inlineStr">
        <is>
          <t>-</t>
        </is>
      </c>
      <c r="T97" t="inlineStr">
        <is>
          <t>-</t>
        </is>
      </c>
      <c r="U97" t="inlineStr">
        <is>
          <t>-</t>
        </is>
      </c>
      <c r="V97" t="inlineStr">
        <is>
          <t>-</t>
        </is>
      </c>
      <c r="W97" t="inlineStr">
        <is>
          <t>-</t>
        </is>
      </c>
    </row>
  </sheetData>
  <pageMargins bottom="1" footer="0.5" header="0.5" left="0.75" right="0.75" top="1"/>
</worksheet>
</file>

<file path=xl/worksheets/sheet48.xml><?xml version="1.0" encoding="utf-8"?>
<worksheet xmlns="http://schemas.openxmlformats.org/spreadsheetml/2006/main">
  <sheetPr>
    <outlinePr summaryBelow="1" summaryRight="1"/>
    <pageSetUpPr/>
  </sheetPr>
  <dimension ref="A1:W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11"/>
    <col customWidth="1" max="15" min="15" width="10"/>
    <col customWidth="1" max="16" min="16" width="21"/>
    <col customWidth="1" max="17" min="17" width="20"/>
    <col customWidth="1" max="18" min="18" width="11"/>
    <col customWidth="1" max="19" min="19" width="11"/>
    <col customWidth="1" max="20" min="20" width="20"/>
    <col customWidth="1" max="21" min="21" width="11"/>
    <col customWidth="1" max="22" min="22" width="19"/>
    <col customWidth="1" max="23" min="23" width="8"/>
  </cols>
  <sheetData>
    <row r="1">
      <c r="A1" s="1" t="inlineStr">
        <is>
          <t xml:space="preserve">S T AG </t>
        </is>
      </c>
      <c r="B1" s="2" t="inlineStr">
        <is>
          <t>WKN: A0X9EJ  ISIN: AT0000A0E9W5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1990</t>
        </is>
      </c>
      <c r="C4" s="5" t="inlineStr">
        <is>
          <t>Telefon / Phone</t>
        </is>
      </c>
      <c r="D4" s="5" t="inlineStr"/>
      <c r="E4" t="inlineStr">
        <is>
          <t>+43-732-7664-0</t>
        </is>
      </c>
      <c r="G4" t="inlineStr">
        <is>
          <t>26.03.2020</t>
        </is>
      </c>
      <c r="H4" t="inlineStr">
        <is>
          <t>Publication Of Annual Report</t>
        </is>
      </c>
      <c r="J4" t="inlineStr">
        <is>
          <t>Ennoconn</t>
        </is>
      </c>
      <c r="L4" t="inlineStr">
        <is>
          <t>26,61%</t>
        </is>
      </c>
    </row>
    <row r="5">
      <c r="A5" s="5" t="inlineStr">
        <is>
          <t>Ticker</t>
        </is>
      </c>
      <c r="B5" t="inlineStr">
        <is>
          <t>SANT</t>
        </is>
      </c>
      <c r="C5" s="5" t="inlineStr">
        <is>
          <t>Fax</t>
        </is>
      </c>
      <c r="D5" s="5" t="inlineStr"/>
      <c r="E5" t="inlineStr">
        <is>
          <t>+43-732-7664-501</t>
        </is>
      </c>
      <c r="G5" t="inlineStr">
        <is>
          <t>07.05.2020</t>
        </is>
      </c>
      <c r="H5" t="inlineStr">
        <is>
          <t>Result Q1</t>
        </is>
      </c>
      <c r="J5" t="inlineStr">
        <is>
          <t>Freefloat</t>
        </is>
      </c>
      <c r="L5" t="inlineStr">
        <is>
          <t>73,39%</t>
        </is>
      </c>
    </row>
    <row r="6">
      <c r="A6" s="5" t="inlineStr">
        <is>
          <t>Gelistet Seit / Listed Since</t>
        </is>
      </c>
      <c r="B6" t="inlineStr">
        <is>
          <t>20.11.2000</t>
        </is>
      </c>
      <c r="C6" s="5" t="inlineStr">
        <is>
          <t>Internet</t>
        </is>
      </c>
      <c r="D6" s="5" t="inlineStr"/>
      <c r="E6" t="inlineStr">
        <is>
          <t>http://www.snt.at/</t>
        </is>
      </c>
      <c r="G6" t="inlineStr">
        <is>
          <t>16.06.2020</t>
        </is>
      </c>
      <c r="H6" t="inlineStr">
        <is>
          <t>Annual General Meeting</t>
        </is>
      </c>
    </row>
    <row r="7">
      <c r="A7" s="5" t="inlineStr">
        <is>
          <t>Nominalwert / Nominal Value</t>
        </is>
      </c>
      <c r="B7" t="inlineStr">
        <is>
          <t>-</t>
        </is>
      </c>
      <c r="C7" s="5" t="inlineStr">
        <is>
          <t>E-Mail</t>
        </is>
      </c>
      <c r="D7" s="5" t="inlineStr"/>
      <c r="E7" t="inlineStr">
        <is>
          <t>kontakt@snt.at</t>
        </is>
      </c>
      <c r="G7" t="inlineStr">
        <is>
          <t>06.08.2020</t>
        </is>
      </c>
      <c r="H7" t="inlineStr">
        <is>
          <t>Score Half Year</t>
        </is>
      </c>
    </row>
    <row r="8">
      <c r="A8" s="5" t="inlineStr">
        <is>
          <t>Land / Country</t>
        </is>
      </c>
      <c r="B8" t="inlineStr">
        <is>
          <t>Österreich</t>
        </is>
      </c>
      <c r="C8" s="5" t="inlineStr">
        <is>
          <t>Inv. Relations Telefon / Phone</t>
        </is>
      </c>
      <c r="D8" s="5" t="inlineStr"/>
      <c r="E8" t="inlineStr">
        <is>
          <t>+49-821-4086-114</t>
        </is>
      </c>
      <c r="G8" t="inlineStr">
        <is>
          <t>05.11.2020</t>
        </is>
      </c>
      <c r="H8" t="inlineStr">
        <is>
          <t>Q3 Earnings</t>
        </is>
      </c>
    </row>
    <row r="9">
      <c r="A9" s="5" t="inlineStr">
        <is>
          <t>Währung / Currency</t>
        </is>
      </c>
      <c r="B9" t="inlineStr">
        <is>
          <t>EUR</t>
        </is>
      </c>
      <c r="C9" s="5" t="inlineStr">
        <is>
          <t>Inv. Relations E-Mail</t>
        </is>
      </c>
      <c r="D9" s="5" t="inlineStr"/>
      <c r="E9" t="inlineStr">
        <is>
          <t>ir@snt.at</t>
        </is>
      </c>
    </row>
    <row r="10">
      <c r="A10" s="5" t="inlineStr">
        <is>
          <t>Branche / Industry</t>
        </is>
      </c>
      <c r="B10" t="inlineStr">
        <is>
          <t>It Services</t>
        </is>
      </c>
      <c r="C10" s="5" t="inlineStr">
        <is>
          <t>Kontaktperson / Contact Person</t>
        </is>
      </c>
      <c r="D10" s="5" t="inlineStr"/>
      <c r="E10" t="inlineStr">
        <is>
          <t>Alexandra Habekost</t>
        </is>
      </c>
    </row>
    <row r="11">
      <c r="A11" s="5" t="inlineStr">
        <is>
          <t>Sektor / Sector</t>
        </is>
      </c>
      <c r="B11" t="inlineStr">
        <is>
          <t>Information Technology</t>
        </is>
      </c>
    </row>
    <row r="12">
      <c r="A12" s="5" t="inlineStr">
        <is>
          <t>Typ / Genre</t>
        </is>
      </c>
      <c r="B12" t="inlineStr">
        <is>
          <t>Stammaktie</t>
        </is>
      </c>
    </row>
    <row r="13">
      <c r="A13" s="5" t="inlineStr">
        <is>
          <t>Adresse / Address</t>
        </is>
      </c>
      <c r="B13" t="inlineStr">
        <is>
          <t>S&amp;T AGIndustriezeile 35  A-4021 Linz</t>
        </is>
      </c>
    </row>
    <row r="14">
      <c r="A14" s="5" t="inlineStr">
        <is>
          <t>Management</t>
        </is>
      </c>
      <c r="B14" t="inlineStr">
        <is>
          <t>Hannes Niederhauser, Richard Neuwirth, Peter Sturz, Michael Jeske, Carlos Queiroz</t>
        </is>
      </c>
    </row>
    <row r="15">
      <c r="A15" s="5" t="inlineStr">
        <is>
          <t>Aufsichtsrat / Board</t>
        </is>
      </c>
      <c r="B15" t="inlineStr">
        <is>
          <t>Dr. Erhard F. Grossnigg, Bernhard Chwatal, Ed Wu, Steve Chu, Max Lee</t>
        </is>
      </c>
    </row>
    <row r="16">
      <c r="A16" s="5" t="inlineStr">
        <is>
          <t>Beschreibung</t>
        </is>
      </c>
      <c r="B16" t="inlineStr">
        <is>
          <t>Der österreichische Technologiekonzern S&amp;T AG ist mit rund 3.700 Mitarbeitern und Niederlassungen in mehr als 25 Ländern weltweit niedergelassen. Als Systemhaus ist das an der Deutschen Börse und im TecDAX gelistete Unternehmen einer der führenden Anbieter von IT-Dienstleistungen und Lösungen in Zentral- und Osteuropa. Führende internationale Großkonzerne setzen genauso auf S&amp;T als Partner wie Klein- und Mittelunternehmen unterschiedlichster Branchen. In Österreich zählen Leistungen in den Bereichen Consulting, Integration und Outsourcing, SAP-Betrieb bzw. Implementierung und Softwareentwicklung mit den Schwerpunkten mobile Prozessabbildung, IoT und Individualentwicklungen (.NET, Java, C#) zu den Kerngeschäftsfeldern. Das Unternehmen ist als unabhängiges Systemhaus unter anderem in den Bereichen Workplace- bzw. POS-Management, Managed Printing, Rechenzentrumsbetrieb, Beschaffung und Integration von IT-Produkten sowie IT-Betreuung im KMU-Umfeld tätig. In Wien betreibt S&amp;T ein hochmodernes, georedundantes Tier-3-Plus-Rechenzentrum, zudem ist S&amp;T Microsoft Tier 1 Cloud Solution Provider. Als einer von wenigen Anbietern verfügt die S&amp;T AG über ein österreichweites Netz an eigenen Servicetechnikern und kann flächendeckenden 24x7-Support anbieten. 2016 ist S&amp;T bei der Kontron AG – einem Weltmarktführer im Bereich Embedded Computer – eingestiegen und zählt nach dieser Transaktion mit einem weiter gewachsenen Portfolio an Eigentechnologie in den Bereichen Appliances, Cloud Security, Software und Smart Energy - zu den international führenden Anbietern von Industrie-4.0- bzw. Internet-of-Things-Technologie. Copyright 2014 FINANCE BASE AG</t>
        </is>
      </c>
    </row>
    <row r="17">
      <c r="A17" s="5" t="inlineStr">
        <is>
          <t>Profile</t>
        </is>
      </c>
      <c r="B17" t="inlineStr">
        <is>
          <t>The Austrian technology group S &amp; T AG is established with about 3,700 employees and offices in more than 25 countries worldwide. As a system house that is listed on the German Stock Exchange and on the TecDAX company is a leading provider of IT services and solutions in Central and Eastern Europe. Leading international corporations attach importance to S &amp; T as a partner as small and medium enterprises unterschiedlichster industries. In Austria, services include in consulting, integration and outsourcing, SAP operation or implementation and software development with a focus on mobile imaging process, IoT and individual development (.NET, Java, C #) to the core business areas. The company operates as an independent system, among others in the areas of Workplace and POS management, managed printing, data center operations, procurement and integration of IT products and IT support in the SME environment. In Vienna, S &amp; T operates a highly modern, georedundantes Tier 3 plus data center, also S &amp; T Microsoft tier 1 cloud solution provider. As one of the few suppliers, S &amp; T AG has an Austria-wide network of our own service technicians and can offer comprehensive 24x7 support. 2016 S &amp; T is at Kontron AG - a world leader in embedded computer - entered and counts after this transaction with a further growing portfolio of personal technology in the fields of appliances, cloud security, software and Smart Energy - the leading international suppliers of industrial-4.0 - or Internet-of-Things technology.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1123</v>
      </c>
      <c r="D20" t="n">
        <v>990.9</v>
      </c>
      <c r="E20" t="n">
        <v>882</v>
      </c>
      <c r="F20" t="n">
        <v>503.7</v>
      </c>
      <c r="G20" t="n">
        <v>468.2</v>
      </c>
      <c r="H20" t="n">
        <v>385.5</v>
      </c>
      <c r="I20" t="n">
        <v>337.9</v>
      </c>
      <c r="J20" t="n">
        <v>339.5</v>
      </c>
      <c r="K20" t="n">
        <v>153.2</v>
      </c>
      <c r="L20" t="n">
        <v>80.7</v>
      </c>
      <c r="M20" t="n">
        <v>59.9</v>
      </c>
      <c r="N20" t="n">
        <v>28.2</v>
      </c>
      <c r="O20" t="n">
        <v>27.6</v>
      </c>
      <c r="P20" t="n">
        <v>63.7</v>
      </c>
      <c r="Q20" t="n">
        <v>196.2</v>
      </c>
      <c r="R20" t="n">
        <v>375.3</v>
      </c>
      <c r="S20" t="n">
        <v>445.2</v>
      </c>
      <c r="T20" t="n">
        <v>544.1</v>
      </c>
      <c r="U20" t="n">
        <v>539.9</v>
      </c>
      <c r="V20" t="n">
        <v>332.7</v>
      </c>
      <c r="W20" t="n">
        <v>235</v>
      </c>
    </row>
    <row r="21">
      <c r="A21" s="5" t="inlineStr">
        <is>
          <t>Bruttoergebnis vom Umsatz</t>
        </is>
      </c>
      <c r="B21" s="5" t="inlineStr">
        <is>
          <t>Gross Profit</t>
        </is>
      </c>
      <c r="C21" t="n">
        <v>407.5</v>
      </c>
      <c r="D21" t="n">
        <v>346.6</v>
      </c>
      <c r="E21" t="n">
        <v>315</v>
      </c>
      <c r="F21" t="n">
        <v>168.9</v>
      </c>
      <c r="G21" t="n">
        <v>158.8</v>
      </c>
      <c r="H21" t="n">
        <v>127.2</v>
      </c>
      <c r="I21" t="n">
        <v>111.2</v>
      </c>
      <c r="J21" t="n">
        <v>116.6</v>
      </c>
      <c r="K21" t="n">
        <v>45.2</v>
      </c>
      <c r="L21" t="n">
        <v>19.6</v>
      </c>
      <c r="M21" t="n">
        <v>10.9</v>
      </c>
      <c r="N21" t="n">
        <v>0.7</v>
      </c>
      <c r="O21" t="n">
        <v>-1.3</v>
      </c>
      <c r="P21" t="n">
        <v>-10.2</v>
      </c>
      <c r="Q21" t="n">
        <v>12</v>
      </c>
      <c r="R21" t="n">
        <v>17.3</v>
      </c>
      <c r="S21" t="n">
        <v>-4.5</v>
      </c>
      <c r="T21" t="n">
        <v>37.1</v>
      </c>
      <c r="U21" t="n">
        <v>40.8</v>
      </c>
      <c r="V21" t="n">
        <v>24.7</v>
      </c>
      <c r="W21" t="n">
        <v>14</v>
      </c>
    </row>
    <row r="22">
      <c r="A22" s="5" t="inlineStr">
        <is>
          <t>Operatives Ergebnis (EBIT)</t>
        </is>
      </c>
      <c r="B22" s="5" t="inlineStr">
        <is>
          <t>EBIT Earning Before Interest &amp; Tax</t>
        </is>
      </c>
      <c r="C22" t="n">
        <v>61.8</v>
      </c>
      <c r="D22" t="n">
        <v>61.5</v>
      </c>
      <c r="E22" t="n">
        <v>41.7</v>
      </c>
      <c r="F22" t="n">
        <v>24.1</v>
      </c>
      <c r="G22" t="n">
        <v>20.6</v>
      </c>
      <c r="H22" t="n">
        <v>16.6</v>
      </c>
      <c r="I22" t="n">
        <v>14.3</v>
      </c>
      <c r="J22" t="n">
        <v>11.1</v>
      </c>
      <c r="K22" t="n">
        <v>9.6</v>
      </c>
      <c r="L22" t="n">
        <v>3.2</v>
      </c>
      <c r="M22" t="n">
        <v>1.8</v>
      </c>
      <c r="N22" t="n">
        <v>-8</v>
      </c>
      <c r="O22" t="n">
        <v>-0.9</v>
      </c>
      <c r="P22" t="n">
        <v>-27.7</v>
      </c>
      <c r="Q22" t="n">
        <v>-8.5</v>
      </c>
      <c r="R22" t="n">
        <v>-1.6</v>
      </c>
      <c r="S22" t="n">
        <v>-20.7</v>
      </c>
      <c r="T22" t="n">
        <v>23.8</v>
      </c>
      <c r="U22" t="n">
        <v>26.9</v>
      </c>
      <c r="V22" t="n">
        <v>14.8</v>
      </c>
      <c r="W22" t="n">
        <v>7.1</v>
      </c>
    </row>
    <row r="23">
      <c r="A23" s="5" t="inlineStr">
        <is>
          <t>Finanzergebnis</t>
        </is>
      </c>
      <c r="B23" s="5" t="inlineStr">
        <is>
          <t>Financial Result</t>
        </is>
      </c>
      <c r="C23" t="n">
        <v>-7.7</v>
      </c>
      <c r="D23" t="n">
        <v>-5.2</v>
      </c>
      <c r="E23" t="n">
        <v>-6.3</v>
      </c>
      <c r="F23" t="n">
        <v>-4</v>
      </c>
      <c r="G23" t="n">
        <v>-2.2</v>
      </c>
      <c r="H23" t="n">
        <v>-1.8</v>
      </c>
      <c r="I23" t="n">
        <v>-2.2</v>
      </c>
      <c r="J23" t="n">
        <v>-1.3</v>
      </c>
      <c r="K23" t="n">
        <v>-1</v>
      </c>
      <c r="L23" t="n">
        <v>-0.4</v>
      </c>
      <c r="M23" t="n">
        <v>-0.4</v>
      </c>
      <c r="N23" t="n">
        <v>-0.1</v>
      </c>
      <c r="O23" t="n">
        <v>0.5</v>
      </c>
      <c r="P23" t="n">
        <v>0.2</v>
      </c>
      <c r="Q23" t="n">
        <v>-0.3</v>
      </c>
      <c r="R23" t="n">
        <v>-1.1</v>
      </c>
      <c r="S23" t="n">
        <v>0.1</v>
      </c>
      <c r="T23" t="n">
        <v>0.3</v>
      </c>
      <c r="U23" t="inlineStr">
        <is>
          <t>-</t>
        </is>
      </c>
      <c r="V23" t="n">
        <v>-1</v>
      </c>
      <c r="W23" t="n">
        <v>-0.7</v>
      </c>
    </row>
    <row r="24">
      <c r="A24" s="5" t="inlineStr">
        <is>
          <t>Ergebnis vor Steuer (EBT)</t>
        </is>
      </c>
      <c r="B24" s="5" t="inlineStr">
        <is>
          <t>EBT Earning Before Tax</t>
        </is>
      </c>
      <c r="C24" t="n">
        <v>54.1</v>
      </c>
      <c r="D24" t="n">
        <v>56.3</v>
      </c>
      <c r="E24" t="n">
        <v>35.4</v>
      </c>
      <c r="F24" t="n">
        <v>20.1</v>
      </c>
      <c r="G24" t="n">
        <v>18.4</v>
      </c>
      <c r="H24" t="n">
        <v>14.8</v>
      </c>
      <c r="I24" t="n">
        <v>12.1</v>
      </c>
      <c r="J24" t="n">
        <v>9.800000000000001</v>
      </c>
      <c r="K24" t="n">
        <v>8.6</v>
      </c>
      <c r="L24" t="n">
        <v>2.8</v>
      </c>
      <c r="M24" t="n">
        <v>1.4</v>
      </c>
      <c r="N24" t="n">
        <v>-8.1</v>
      </c>
      <c r="O24" t="n">
        <v>-0.4</v>
      </c>
      <c r="P24" t="n">
        <v>-27.5</v>
      </c>
      <c r="Q24" t="n">
        <v>-8.800000000000001</v>
      </c>
      <c r="R24" t="n">
        <v>-2.7</v>
      </c>
      <c r="S24" t="n">
        <v>-20.6</v>
      </c>
      <c r="T24" t="n">
        <v>24.1</v>
      </c>
      <c r="U24" t="n">
        <v>26.9</v>
      </c>
      <c r="V24" t="n">
        <v>13.8</v>
      </c>
      <c r="W24" t="n">
        <v>6.4</v>
      </c>
    </row>
    <row r="25">
      <c r="A25" s="5" t="inlineStr">
        <is>
          <t>Steuern auf Einkommen und Ertrag</t>
        </is>
      </c>
      <c r="B25" s="5" t="inlineStr">
        <is>
          <t>Taxes on income and earnings</t>
        </is>
      </c>
      <c r="C25" t="n">
        <v>4.6</v>
      </c>
      <c r="D25" t="n">
        <v>7.9</v>
      </c>
      <c r="E25" t="n">
        <v>6</v>
      </c>
      <c r="F25" t="n">
        <v>-0.3</v>
      </c>
      <c r="G25" t="n">
        <v>0.8</v>
      </c>
      <c r="H25" t="n">
        <v>0.8</v>
      </c>
      <c r="I25" t="n">
        <v>0.1</v>
      </c>
      <c r="J25" t="n">
        <v>0.3</v>
      </c>
      <c r="K25" t="n">
        <v>0.3</v>
      </c>
      <c r="L25" t="n">
        <v>-1.2</v>
      </c>
      <c r="M25" t="n">
        <v>-1.9</v>
      </c>
      <c r="N25" t="n">
        <v>-0.1</v>
      </c>
      <c r="O25" t="inlineStr">
        <is>
          <t>-</t>
        </is>
      </c>
      <c r="P25" t="n">
        <v>1</v>
      </c>
      <c r="Q25" t="n">
        <v>1.2</v>
      </c>
      <c r="R25" t="n">
        <v>1</v>
      </c>
      <c r="S25" t="n">
        <v>-3.4</v>
      </c>
      <c r="T25" t="n">
        <v>5.4</v>
      </c>
      <c r="U25" t="n">
        <v>8.4</v>
      </c>
      <c r="V25" t="n">
        <v>4.6</v>
      </c>
      <c r="W25" t="n">
        <v>2.1</v>
      </c>
    </row>
    <row r="26">
      <c r="A26" s="5" t="inlineStr">
        <is>
          <t>Ergebnis nach Steuer</t>
        </is>
      </c>
      <c r="B26" s="5" t="inlineStr">
        <is>
          <t>Earnings after tax</t>
        </is>
      </c>
      <c r="C26" t="n">
        <v>49.5</v>
      </c>
      <c r="D26" t="n">
        <v>48.5</v>
      </c>
      <c r="E26" t="n">
        <v>29.4</v>
      </c>
      <c r="F26" t="n">
        <v>20.4</v>
      </c>
      <c r="G26" t="n">
        <v>17.6</v>
      </c>
      <c r="H26" t="n">
        <v>14</v>
      </c>
      <c r="I26" t="n">
        <v>11.9</v>
      </c>
      <c r="J26" t="n">
        <v>9.4</v>
      </c>
      <c r="K26" t="n">
        <v>8.300000000000001</v>
      </c>
      <c r="L26" t="n">
        <v>4</v>
      </c>
      <c r="M26" t="n">
        <v>3.3</v>
      </c>
      <c r="N26" t="n">
        <v>-8</v>
      </c>
      <c r="O26" t="n">
        <v>-0.4</v>
      </c>
      <c r="P26" t="n">
        <v>-28.5</v>
      </c>
      <c r="Q26" t="n">
        <v>-10</v>
      </c>
      <c r="R26" t="n">
        <v>-3.7</v>
      </c>
      <c r="S26" t="n">
        <v>-17.2</v>
      </c>
      <c r="T26" t="n">
        <v>18.6</v>
      </c>
      <c r="U26" t="n">
        <v>18.4</v>
      </c>
      <c r="V26" t="n">
        <v>9.199999999999999</v>
      </c>
      <c r="W26" t="n">
        <v>4.3</v>
      </c>
    </row>
    <row r="27">
      <c r="A27" s="5" t="inlineStr">
        <is>
          <t>Minderheitenanteil</t>
        </is>
      </c>
      <c r="B27" s="5" t="inlineStr">
        <is>
          <t>Minority Share</t>
        </is>
      </c>
      <c r="C27" t="n">
        <v>-0.4</v>
      </c>
      <c r="D27" t="n">
        <v>-3.5</v>
      </c>
      <c r="E27" t="n">
        <v>-6.9</v>
      </c>
      <c r="F27" t="n">
        <v>-5.8</v>
      </c>
      <c r="G27" t="n">
        <v>-1.8</v>
      </c>
      <c r="H27" t="n">
        <v>-1</v>
      </c>
      <c r="I27" t="n">
        <v>-0.2</v>
      </c>
      <c r="J27" t="n">
        <v>-1.7</v>
      </c>
      <c r="K27" t="n">
        <v>-1.3</v>
      </c>
      <c r="L27" t="n">
        <v>-0.3</v>
      </c>
      <c r="M27" t="inlineStr">
        <is>
          <t>-</t>
        </is>
      </c>
      <c r="N27" t="inlineStr">
        <is>
          <t>-</t>
        </is>
      </c>
      <c r="O27" t="inlineStr">
        <is>
          <t>-</t>
        </is>
      </c>
      <c r="P27" t="inlineStr">
        <is>
          <t>-</t>
        </is>
      </c>
      <c r="Q27" t="inlineStr">
        <is>
          <t>-</t>
        </is>
      </c>
      <c r="R27" t="inlineStr">
        <is>
          <t>-</t>
        </is>
      </c>
      <c r="S27" t="inlineStr">
        <is>
          <t>-</t>
        </is>
      </c>
      <c r="T27" t="inlineStr">
        <is>
          <t>-</t>
        </is>
      </c>
      <c r="U27" t="inlineStr">
        <is>
          <t>-</t>
        </is>
      </c>
      <c r="V27" t="inlineStr">
        <is>
          <t>-</t>
        </is>
      </c>
      <c r="W27" t="inlineStr">
        <is>
          <t>-</t>
        </is>
      </c>
    </row>
    <row r="28">
      <c r="A28" s="5" t="inlineStr">
        <is>
          <t>Jahresüberschuss/-fehlbetrag</t>
        </is>
      </c>
      <c r="B28" s="5" t="inlineStr">
        <is>
          <t>Net Profit</t>
        </is>
      </c>
      <c r="C28" t="n">
        <v>49.1</v>
      </c>
      <c r="D28" t="n">
        <v>45</v>
      </c>
      <c r="E28" t="n">
        <v>22.5</v>
      </c>
      <c r="F28" t="n">
        <v>14.6</v>
      </c>
      <c r="G28" t="n">
        <v>15.8</v>
      </c>
      <c r="H28" t="n">
        <v>13</v>
      </c>
      <c r="I28" t="n">
        <v>11.7</v>
      </c>
      <c r="J28" t="n">
        <v>7.7</v>
      </c>
      <c r="K28" t="n">
        <v>7</v>
      </c>
      <c r="L28" t="n">
        <v>3.8</v>
      </c>
      <c r="M28" t="n">
        <v>3.3</v>
      </c>
      <c r="N28" t="n">
        <v>-8</v>
      </c>
      <c r="O28" t="n">
        <v>-0.4</v>
      </c>
      <c r="P28" t="n">
        <v>-28.5</v>
      </c>
      <c r="Q28" t="n">
        <v>-10</v>
      </c>
      <c r="R28" t="n">
        <v>-3.7</v>
      </c>
      <c r="S28" t="n">
        <v>-17.2</v>
      </c>
      <c r="T28" t="n">
        <v>18.6</v>
      </c>
      <c r="U28" t="n">
        <v>18.4</v>
      </c>
      <c r="V28" t="n">
        <v>9.199999999999999</v>
      </c>
      <c r="W28" t="n">
        <v>4.3</v>
      </c>
    </row>
    <row r="29">
      <c r="A29" s="5" t="inlineStr">
        <is>
          <t>Summe Umlaufvermögen</t>
        </is>
      </c>
      <c r="B29" s="5" t="inlineStr">
        <is>
          <t>Current Assets</t>
        </is>
      </c>
      <c r="C29" t="n">
        <v>768.5</v>
      </c>
      <c r="D29" t="n">
        <v>555.5</v>
      </c>
      <c r="E29" t="n">
        <v>536.9</v>
      </c>
      <c r="F29" t="n">
        <v>420.5</v>
      </c>
      <c r="G29" t="n">
        <v>212.1</v>
      </c>
      <c r="H29" t="n">
        <v>187.2</v>
      </c>
      <c r="I29" t="n">
        <v>152.5</v>
      </c>
      <c r="J29" t="n">
        <v>150.7</v>
      </c>
      <c r="K29" t="n">
        <v>161.4</v>
      </c>
      <c r="L29" t="n">
        <v>38.5</v>
      </c>
      <c r="M29" t="n">
        <v>25.1</v>
      </c>
      <c r="N29" t="n">
        <v>20.1</v>
      </c>
      <c r="O29" t="n">
        <v>33</v>
      </c>
      <c r="P29" t="n">
        <v>36.3</v>
      </c>
      <c r="Q29" t="n">
        <v>80.2</v>
      </c>
      <c r="R29" t="n">
        <v>130.7</v>
      </c>
      <c r="S29" t="n">
        <v>192.6</v>
      </c>
      <c r="T29" t="n">
        <v>220.2</v>
      </c>
      <c r="U29" t="n">
        <v>198.1</v>
      </c>
      <c r="V29" t="n">
        <v>146.4</v>
      </c>
      <c r="W29" t="n">
        <v>88.40000000000001</v>
      </c>
    </row>
    <row r="30">
      <c r="A30" s="5" t="inlineStr">
        <is>
          <t>Summe Anlagevermögen</t>
        </is>
      </c>
      <c r="B30" s="5" t="inlineStr">
        <is>
          <t>Fixed Assets</t>
        </is>
      </c>
      <c r="C30" t="n">
        <v>457.2</v>
      </c>
      <c r="D30" t="n">
        <v>292.4</v>
      </c>
      <c r="E30" t="n">
        <v>268</v>
      </c>
      <c r="F30" t="n">
        <v>248.2</v>
      </c>
      <c r="G30" t="n">
        <v>107</v>
      </c>
      <c r="H30" t="n">
        <v>85.90000000000001</v>
      </c>
      <c r="I30" t="n">
        <v>67.59999999999999</v>
      </c>
      <c r="J30" t="n">
        <v>63.3</v>
      </c>
      <c r="K30" t="n">
        <v>65.59999999999999</v>
      </c>
      <c r="L30" t="n">
        <v>26.3</v>
      </c>
      <c r="M30" t="n">
        <v>14</v>
      </c>
      <c r="N30" t="n">
        <v>8.1</v>
      </c>
      <c r="O30" t="n">
        <v>2.4</v>
      </c>
      <c r="P30" t="n">
        <v>2.8</v>
      </c>
      <c r="Q30" t="n">
        <v>4.3</v>
      </c>
      <c r="R30" t="n">
        <v>6.4</v>
      </c>
      <c r="S30" t="n">
        <v>5</v>
      </c>
      <c r="T30" t="n">
        <v>5.7</v>
      </c>
      <c r="U30" t="n">
        <v>6</v>
      </c>
      <c r="V30" t="n">
        <v>4.1</v>
      </c>
      <c r="W30" t="n">
        <v>2.8</v>
      </c>
    </row>
    <row r="31">
      <c r="A31" s="5" t="inlineStr">
        <is>
          <t>Summe Aktiva</t>
        </is>
      </c>
      <c r="B31" s="5" t="inlineStr">
        <is>
          <t>Total Assets</t>
        </is>
      </c>
      <c r="C31" t="n">
        <v>1226</v>
      </c>
      <c r="D31" t="n">
        <v>847.9</v>
      </c>
      <c r="E31" t="n">
        <v>804.9</v>
      </c>
      <c r="F31" t="n">
        <v>668.7</v>
      </c>
      <c r="G31" t="n">
        <v>319.1</v>
      </c>
      <c r="H31" t="n">
        <v>273.1</v>
      </c>
      <c r="I31" t="n">
        <v>220.1</v>
      </c>
      <c r="J31" t="n">
        <v>214</v>
      </c>
      <c r="K31" t="n">
        <v>227</v>
      </c>
      <c r="L31" t="n">
        <v>64.8</v>
      </c>
      <c r="M31" t="n">
        <v>39.1</v>
      </c>
      <c r="N31" t="n">
        <v>28.2</v>
      </c>
      <c r="O31" t="n">
        <v>35.4</v>
      </c>
      <c r="P31" t="n">
        <v>39.1</v>
      </c>
      <c r="Q31" t="n">
        <v>84.5</v>
      </c>
      <c r="R31" t="n">
        <v>137.1</v>
      </c>
      <c r="S31" t="n">
        <v>197.6</v>
      </c>
      <c r="T31" t="n">
        <v>225.9</v>
      </c>
      <c r="U31" t="n">
        <v>204.1</v>
      </c>
      <c r="V31" t="n">
        <v>150.5</v>
      </c>
      <c r="W31" t="n">
        <v>91.2</v>
      </c>
    </row>
    <row r="32">
      <c r="A32" s="5" t="inlineStr">
        <is>
          <t>Summe kurzfristiges Fremdkapital</t>
        </is>
      </c>
      <c r="B32" s="5" t="inlineStr">
        <is>
          <t>Short-Term Debt</t>
        </is>
      </c>
      <c r="C32" t="n">
        <v>508.8</v>
      </c>
      <c r="D32" t="n">
        <v>348.8</v>
      </c>
      <c r="E32" t="n">
        <v>338.4</v>
      </c>
      <c r="F32" t="n">
        <v>295.2</v>
      </c>
      <c r="G32" t="n">
        <v>166.9</v>
      </c>
      <c r="H32" t="n">
        <v>140.3</v>
      </c>
      <c r="I32" t="n">
        <v>114</v>
      </c>
      <c r="J32" t="n">
        <v>134.3</v>
      </c>
      <c r="K32" t="n">
        <v>142.5</v>
      </c>
      <c r="L32" t="n">
        <v>20.4</v>
      </c>
      <c r="M32" t="n">
        <v>17.8</v>
      </c>
      <c r="N32" t="n">
        <v>18.3</v>
      </c>
      <c r="O32" t="n">
        <v>20.3</v>
      </c>
      <c r="P32" t="n">
        <v>23.5</v>
      </c>
      <c r="Q32" t="n">
        <v>40.4</v>
      </c>
      <c r="R32" t="n">
        <v>83.2</v>
      </c>
      <c r="S32" t="n">
        <v>140.4</v>
      </c>
      <c r="T32" t="n">
        <v>142.1</v>
      </c>
      <c r="U32" t="n">
        <v>131.7</v>
      </c>
      <c r="V32" t="n">
        <v>94.40000000000001</v>
      </c>
      <c r="W32" t="n">
        <v>79.2</v>
      </c>
    </row>
    <row r="33">
      <c r="A33" s="5" t="inlineStr">
        <is>
          <t>Summe langfristiges Fremdkapital</t>
        </is>
      </c>
      <c r="B33" s="5" t="inlineStr">
        <is>
          <t>Long-Term Debt</t>
        </is>
      </c>
      <c r="C33" t="n">
        <v>331.8</v>
      </c>
      <c r="D33" t="n">
        <v>131.9</v>
      </c>
      <c r="E33" t="n">
        <v>134.6</v>
      </c>
      <c r="F33" t="n">
        <v>132.5</v>
      </c>
      <c r="G33" t="n">
        <v>49.9</v>
      </c>
      <c r="H33" t="n">
        <v>43.1</v>
      </c>
      <c r="I33" t="n">
        <v>34.9</v>
      </c>
      <c r="J33" t="n">
        <v>15.7</v>
      </c>
      <c r="K33" t="n">
        <v>30</v>
      </c>
      <c r="L33" t="n">
        <v>11.1</v>
      </c>
      <c r="M33" t="n">
        <v>3.2</v>
      </c>
      <c r="N33" t="n">
        <v>3</v>
      </c>
      <c r="O33" t="n">
        <v>0.1</v>
      </c>
      <c r="P33" t="n">
        <v>0.2</v>
      </c>
      <c r="Q33" t="n">
        <v>0.1</v>
      </c>
      <c r="R33" t="n">
        <v>0.3</v>
      </c>
      <c r="S33" t="n">
        <v>0.2</v>
      </c>
      <c r="T33" t="n">
        <v>0.2</v>
      </c>
      <c r="U33" t="n">
        <v>0.1</v>
      </c>
      <c r="V33" t="n">
        <v>0.1</v>
      </c>
      <c r="W33" t="n">
        <v>0.1</v>
      </c>
    </row>
    <row r="34">
      <c r="A34" s="5" t="inlineStr">
        <is>
          <t>Summe Fremdkapital</t>
        </is>
      </c>
      <c r="B34" s="5" t="inlineStr">
        <is>
          <t>Total Liabilities</t>
        </is>
      </c>
      <c r="C34" t="n">
        <v>840.7</v>
      </c>
      <c r="D34" t="n">
        <v>480.7</v>
      </c>
      <c r="E34" t="n">
        <v>473</v>
      </c>
      <c r="F34" t="n">
        <v>427.7</v>
      </c>
      <c r="G34" t="n">
        <v>216.8</v>
      </c>
      <c r="H34" t="n">
        <v>183.3</v>
      </c>
      <c r="I34" t="n">
        <v>148.9</v>
      </c>
      <c r="J34" t="n">
        <v>150</v>
      </c>
      <c r="K34" t="n">
        <v>172.5</v>
      </c>
      <c r="L34" t="n">
        <v>31.5</v>
      </c>
      <c r="M34" t="n">
        <v>21</v>
      </c>
      <c r="N34" t="n">
        <v>21.3</v>
      </c>
      <c r="O34" t="n">
        <v>20.4</v>
      </c>
      <c r="P34" t="n">
        <v>23.6</v>
      </c>
      <c r="Q34" t="n">
        <v>40.5</v>
      </c>
      <c r="R34" t="n">
        <v>83.5</v>
      </c>
      <c r="S34" t="n">
        <v>140.6</v>
      </c>
      <c r="T34" t="n">
        <v>142.3</v>
      </c>
      <c r="U34" t="n">
        <v>131.8</v>
      </c>
      <c r="V34" t="n">
        <v>94.5</v>
      </c>
      <c r="W34" t="n">
        <v>79.3</v>
      </c>
    </row>
    <row r="35">
      <c r="A35" s="5" t="inlineStr">
        <is>
          <t>Minderheitenanteil</t>
        </is>
      </c>
      <c r="B35" s="5" t="inlineStr">
        <is>
          <t>Minority Share</t>
        </is>
      </c>
      <c r="C35" t="n">
        <v>12.4</v>
      </c>
      <c r="D35" t="n">
        <v>11.3</v>
      </c>
      <c r="E35" t="n">
        <v>26.7</v>
      </c>
      <c r="F35" t="n">
        <v>87</v>
      </c>
      <c r="G35" t="n">
        <v>2.4</v>
      </c>
      <c r="H35" t="n">
        <v>2.8</v>
      </c>
      <c r="I35" t="n">
        <v>2.1</v>
      </c>
      <c r="J35" t="n">
        <v>2.2</v>
      </c>
      <c r="K35" t="n">
        <v>5.4</v>
      </c>
      <c r="L35" t="n">
        <v>0.6</v>
      </c>
      <c r="M35" t="inlineStr">
        <is>
          <t>-</t>
        </is>
      </c>
      <c r="N35" t="inlineStr">
        <is>
          <t>-</t>
        </is>
      </c>
      <c r="O35" t="inlineStr">
        <is>
          <t>-</t>
        </is>
      </c>
      <c r="P35" t="inlineStr">
        <is>
          <t>-</t>
        </is>
      </c>
      <c r="Q35" t="inlineStr">
        <is>
          <t>-</t>
        </is>
      </c>
      <c r="R35" t="inlineStr">
        <is>
          <t>-</t>
        </is>
      </c>
      <c r="S35" t="inlineStr">
        <is>
          <t>-</t>
        </is>
      </c>
      <c r="T35" t="inlineStr">
        <is>
          <t>-</t>
        </is>
      </c>
      <c r="U35" t="inlineStr">
        <is>
          <t>-</t>
        </is>
      </c>
      <c r="V35" t="inlineStr">
        <is>
          <t>-</t>
        </is>
      </c>
      <c r="W35" t="inlineStr">
        <is>
          <t>-</t>
        </is>
      </c>
    </row>
    <row r="36">
      <c r="A36" s="5" t="inlineStr">
        <is>
          <t>Summe Eigenkapital</t>
        </is>
      </c>
      <c r="B36" s="5" t="inlineStr">
        <is>
          <t>Equity</t>
        </is>
      </c>
      <c r="C36" t="n">
        <v>372.7</v>
      </c>
      <c r="D36" t="n">
        <v>356</v>
      </c>
      <c r="E36" t="n">
        <v>305.2</v>
      </c>
      <c r="F36" t="n">
        <v>154.1</v>
      </c>
      <c r="G36" t="n">
        <v>99.8</v>
      </c>
      <c r="H36" t="n">
        <v>86.90000000000001</v>
      </c>
      <c r="I36" t="n">
        <v>69.09999999999999</v>
      </c>
      <c r="J36" t="n">
        <v>61.8</v>
      </c>
      <c r="K36" t="n">
        <v>49.2</v>
      </c>
      <c r="L36" t="n">
        <v>32.8</v>
      </c>
      <c r="M36" t="n">
        <v>18.1</v>
      </c>
      <c r="N36" t="n">
        <v>6.9</v>
      </c>
      <c r="O36" t="n">
        <v>15.1</v>
      </c>
      <c r="P36" t="n">
        <v>15.5</v>
      </c>
      <c r="Q36" t="n">
        <v>44</v>
      </c>
      <c r="R36" t="n">
        <v>53.6</v>
      </c>
      <c r="S36" t="n">
        <v>57</v>
      </c>
      <c r="T36" t="n">
        <v>83.59999999999999</v>
      </c>
      <c r="U36" t="n">
        <v>72.3</v>
      </c>
      <c r="V36" t="n">
        <v>56</v>
      </c>
      <c r="W36" t="n">
        <v>11.9</v>
      </c>
    </row>
    <row r="37">
      <c r="A37" s="5" t="inlineStr">
        <is>
          <t>Summe Passiva</t>
        </is>
      </c>
      <c r="B37" s="5" t="inlineStr">
        <is>
          <t>Liabilities &amp; Shareholder Equity</t>
        </is>
      </c>
      <c r="C37" t="n">
        <v>1226</v>
      </c>
      <c r="D37" t="n">
        <v>847.9</v>
      </c>
      <c r="E37" t="n">
        <v>804.9</v>
      </c>
      <c r="F37" t="n">
        <v>668.7</v>
      </c>
      <c r="G37" t="n">
        <v>319.1</v>
      </c>
      <c r="H37" t="n">
        <v>273.1</v>
      </c>
      <c r="I37" t="n">
        <v>220.1</v>
      </c>
      <c r="J37" t="n">
        <v>214</v>
      </c>
      <c r="K37" t="n">
        <v>227</v>
      </c>
      <c r="L37" t="n">
        <v>64.8</v>
      </c>
      <c r="M37" t="n">
        <v>39.1</v>
      </c>
      <c r="N37" t="n">
        <v>28.2</v>
      </c>
      <c r="O37" t="n">
        <v>35.4</v>
      </c>
      <c r="P37" t="n">
        <v>39.1</v>
      </c>
      <c r="Q37" t="n">
        <v>84.5</v>
      </c>
      <c r="R37" t="n">
        <v>137.1</v>
      </c>
      <c r="S37" t="n">
        <v>197.6</v>
      </c>
      <c r="T37" t="n">
        <v>225.9</v>
      </c>
      <c r="U37" t="n">
        <v>204.1</v>
      </c>
      <c r="V37" t="n">
        <v>150.5</v>
      </c>
      <c r="W37" t="n">
        <v>91.2</v>
      </c>
    </row>
    <row r="38">
      <c r="A38" s="5" t="inlineStr">
        <is>
          <t>Mio.Aktien im Umlauf</t>
        </is>
      </c>
      <c r="B38" s="5" t="inlineStr">
        <is>
          <t>Million shares outstanding</t>
        </is>
      </c>
      <c r="C38" t="n">
        <v>66.09999999999999</v>
      </c>
      <c r="D38" t="n">
        <v>66.09</v>
      </c>
      <c r="E38" t="n">
        <v>63.44</v>
      </c>
      <c r="F38" t="n">
        <v>48.93</v>
      </c>
      <c r="G38" t="n">
        <v>43.84</v>
      </c>
      <c r="H38" t="n">
        <v>43.27</v>
      </c>
      <c r="I38" t="n">
        <v>39.34</v>
      </c>
      <c r="J38" t="n">
        <v>39.3</v>
      </c>
      <c r="K38" t="n">
        <v>24.1</v>
      </c>
      <c r="L38" t="n">
        <v>22.2</v>
      </c>
      <c r="M38" t="n">
        <v>13.7</v>
      </c>
      <c r="N38" t="n">
        <v>10.9</v>
      </c>
      <c r="O38" t="n">
        <v>10.9</v>
      </c>
      <c r="P38" t="n">
        <v>10.9</v>
      </c>
      <c r="Q38" t="n">
        <v>10.9</v>
      </c>
      <c r="R38" t="n">
        <v>10.9</v>
      </c>
      <c r="S38" t="n">
        <v>10.9</v>
      </c>
      <c r="T38" t="n">
        <v>10.9</v>
      </c>
      <c r="U38" t="n">
        <v>10.9</v>
      </c>
      <c r="V38" t="n">
        <v>10.9</v>
      </c>
      <c r="W38" t="inlineStr">
        <is>
          <t>-</t>
        </is>
      </c>
    </row>
    <row r="39">
      <c r="A39" s="5" t="inlineStr">
        <is>
          <t>Gezeichnetes Kapital (in Mio.)</t>
        </is>
      </c>
      <c r="B39" s="5" t="inlineStr">
        <is>
          <t>Subscribed Capital in M</t>
        </is>
      </c>
      <c r="C39" t="n">
        <v>66.09999999999999</v>
      </c>
      <c r="D39" t="n">
        <v>66.09</v>
      </c>
      <c r="E39" t="n">
        <v>63.44</v>
      </c>
      <c r="F39" t="n">
        <v>48.93</v>
      </c>
      <c r="G39" t="n">
        <v>43.84</v>
      </c>
      <c r="H39" t="n">
        <v>43.27</v>
      </c>
      <c r="I39" t="n">
        <v>39.34</v>
      </c>
      <c r="J39" t="n">
        <v>39.34</v>
      </c>
      <c r="K39" t="n">
        <v>24.13</v>
      </c>
      <c r="L39" t="n">
        <v>22.2</v>
      </c>
      <c r="M39" t="n">
        <v>13.7</v>
      </c>
      <c r="N39" t="n">
        <v>10.9</v>
      </c>
      <c r="O39" t="n">
        <v>10.9</v>
      </c>
      <c r="P39" t="n">
        <v>10.9</v>
      </c>
      <c r="Q39" t="n">
        <v>10.9</v>
      </c>
      <c r="R39" t="n">
        <v>10.9</v>
      </c>
      <c r="S39" t="n">
        <v>10.9</v>
      </c>
      <c r="T39" t="n">
        <v>10.9</v>
      </c>
      <c r="U39" t="n">
        <v>10.9</v>
      </c>
      <c r="V39" t="n">
        <v>10.9</v>
      </c>
      <c r="W39" t="inlineStr">
        <is>
          <t>-</t>
        </is>
      </c>
    </row>
    <row r="40">
      <c r="A40" s="5" t="inlineStr">
        <is>
          <t>Ergebnis je Aktie (brutto)</t>
        </is>
      </c>
      <c r="B40" s="5" t="inlineStr">
        <is>
          <t>Earnings per share</t>
        </is>
      </c>
      <c r="C40" t="n">
        <v>0.82</v>
      </c>
      <c r="D40" t="n">
        <v>0.85</v>
      </c>
      <c r="E40" t="n">
        <v>0.5600000000000001</v>
      </c>
      <c r="F40" t="n">
        <v>0.41</v>
      </c>
      <c r="G40" t="n">
        <v>0.42</v>
      </c>
      <c r="H40" t="n">
        <v>0.34</v>
      </c>
      <c r="I40" t="n">
        <v>0.31</v>
      </c>
      <c r="J40" t="n">
        <v>0.25</v>
      </c>
      <c r="K40" t="n">
        <v>0.36</v>
      </c>
      <c r="L40" t="n">
        <v>0.13</v>
      </c>
      <c r="M40" t="n">
        <v>0.1</v>
      </c>
      <c r="N40" t="n">
        <v>-0.74</v>
      </c>
      <c r="O40" t="n">
        <v>-0.04</v>
      </c>
      <c r="P40" t="n">
        <v>-2.52</v>
      </c>
      <c r="Q40" t="n">
        <v>-0.8100000000000001</v>
      </c>
      <c r="R40" t="n">
        <v>-0.25</v>
      </c>
      <c r="S40" t="n">
        <v>-1.89</v>
      </c>
      <c r="T40" t="n">
        <v>2.21</v>
      </c>
      <c r="U40" t="n">
        <v>2.47</v>
      </c>
      <c r="V40" t="n">
        <v>1.27</v>
      </c>
      <c r="W40" t="inlineStr">
        <is>
          <t>-</t>
        </is>
      </c>
    </row>
    <row r="41">
      <c r="A41" s="5" t="inlineStr">
        <is>
          <t>Ergebnis je Aktie (unverwässert)</t>
        </is>
      </c>
      <c r="B41" s="5" t="inlineStr">
        <is>
          <t>Basic Earnings per share</t>
        </is>
      </c>
      <c r="C41" t="n">
        <v>0.75</v>
      </c>
      <c r="D41" t="n">
        <v>0.7</v>
      </c>
      <c r="E41" t="n">
        <v>0.43</v>
      </c>
      <c r="F41" t="n">
        <v>0.33</v>
      </c>
      <c r="G41" t="n">
        <v>0.36</v>
      </c>
      <c r="H41" t="n">
        <v>0.32</v>
      </c>
      <c r="I41" t="n">
        <v>0.3</v>
      </c>
      <c r="J41" t="n">
        <v>0.27</v>
      </c>
      <c r="K41" t="n">
        <v>0.3</v>
      </c>
      <c r="L41" t="n">
        <v>0.19</v>
      </c>
      <c r="M41" t="n">
        <v>0.39</v>
      </c>
      <c r="N41" t="n">
        <v>-0.73</v>
      </c>
      <c r="O41" t="n">
        <v>-0.04</v>
      </c>
      <c r="P41" t="n">
        <v>-2.58</v>
      </c>
      <c r="Q41" t="n">
        <v>-0.91</v>
      </c>
      <c r="R41" t="n">
        <v>-0.34</v>
      </c>
      <c r="S41" t="n">
        <v>-1.58</v>
      </c>
      <c r="T41" t="n">
        <v>1.71</v>
      </c>
      <c r="U41" t="n">
        <v>1.69</v>
      </c>
      <c r="V41" t="n">
        <v>1.05</v>
      </c>
      <c r="W41" t="n">
        <v>0.51</v>
      </c>
    </row>
    <row r="42">
      <c r="A42" s="5" t="inlineStr">
        <is>
          <t>Ergebnis je Aktie (verwässert)</t>
        </is>
      </c>
      <c r="B42" s="5" t="inlineStr">
        <is>
          <t>Diluted Earnings per share</t>
        </is>
      </c>
      <c r="C42" t="n">
        <v>0.73</v>
      </c>
      <c r="D42" t="n">
        <v>0.7</v>
      </c>
      <c r="E42" t="n">
        <v>0.43</v>
      </c>
      <c r="F42" t="n">
        <v>0.32</v>
      </c>
      <c r="G42" t="n">
        <v>0.36</v>
      </c>
      <c r="H42" t="n">
        <v>0.32</v>
      </c>
      <c r="I42" t="n">
        <v>0.3</v>
      </c>
      <c r="J42" t="n">
        <v>0.27</v>
      </c>
      <c r="K42" t="n">
        <v>0.3</v>
      </c>
      <c r="L42" t="n">
        <v>0.19</v>
      </c>
      <c r="M42" t="n">
        <v>0.39</v>
      </c>
      <c r="N42" t="n">
        <v>-0.73</v>
      </c>
      <c r="O42" t="n">
        <v>-0.04</v>
      </c>
      <c r="P42" t="n">
        <v>-2.58</v>
      </c>
      <c r="Q42" t="n">
        <v>-0.91</v>
      </c>
      <c r="R42" t="n">
        <v>-0.34</v>
      </c>
      <c r="S42" t="n">
        <v>-1.58</v>
      </c>
      <c r="T42" t="n">
        <v>1.71</v>
      </c>
      <c r="U42" t="n">
        <v>1.68</v>
      </c>
      <c r="V42" t="n">
        <v>1.05</v>
      </c>
      <c r="W42" t="n">
        <v>0.51</v>
      </c>
    </row>
    <row r="43">
      <c r="A43" s="5" t="inlineStr">
        <is>
          <t>Dividende je Aktie</t>
        </is>
      </c>
      <c r="B43" s="5" t="inlineStr">
        <is>
          <t>Dividend per share</t>
        </is>
      </c>
      <c r="C43" t="n">
        <v>0.19</v>
      </c>
      <c r="D43" t="n">
        <v>0.16</v>
      </c>
      <c r="E43" t="n">
        <v>0.13</v>
      </c>
      <c r="F43" t="n">
        <v>0.1</v>
      </c>
      <c r="G43" t="n">
        <v>0.08</v>
      </c>
      <c r="H43" t="n">
        <v>0.07000000000000001</v>
      </c>
      <c r="I43" t="n">
        <v>0.06</v>
      </c>
      <c r="J43" t="inlineStr">
        <is>
          <t>-</t>
        </is>
      </c>
      <c r="K43" t="inlineStr">
        <is>
          <t>-</t>
        </is>
      </c>
      <c r="L43" t="inlineStr">
        <is>
          <t>-</t>
        </is>
      </c>
      <c r="M43" t="inlineStr">
        <is>
          <t>-</t>
        </is>
      </c>
      <c r="N43" t="inlineStr">
        <is>
          <t>-</t>
        </is>
      </c>
      <c r="O43" t="inlineStr">
        <is>
          <t>-</t>
        </is>
      </c>
      <c r="P43" t="inlineStr">
        <is>
          <t>-</t>
        </is>
      </c>
      <c r="Q43" t="inlineStr">
        <is>
          <t>-</t>
        </is>
      </c>
      <c r="R43" t="inlineStr">
        <is>
          <t>-</t>
        </is>
      </c>
      <c r="S43" t="inlineStr">
        <is>
          <t>-</t>
        </is>
      </c>
      <c r="T43" t="inlineStr">
        <is>
          <t>-</t>
        </is>
      </c>
      <c r="U43" t="n">
        <v>0.65</v>
      </c>
      <c r="V43" t="n">
        <v>0.42</v>
      </c>
      <c r="W43" t="inlineStr">
        <is>
          <t>-</t>
        </is>
      </c>
    </row>
    <row r="44">
      <c r="A44" s="5" t="inlineStr">
        <is>
          <t>Dividendenausschüttung in Mio</t>
        </is>
      </c>
      <c r="B44" s="5" t="inlineStr">
        <is>
          <t>Dividend Payment in M</t>
        </is>
      </c>
      <c r="C44" t="inlineStr">
        <is>
          <t>-</t>
        </is>
      </c>
      <c r="D44" t="n">
        <v>10.6</v>
      </c>
      <c r="E44" t="n">
        <v>8.300000000000001</v>
      </c>
      <c r="F44" t="n">
        <v>4.9</v>
      </c>
      <c r="G44" t="n">
        <v>3.5</v>
      </c>
      <c r="H44" t="n">
        <v>3.1</v>
      </c>
      <c r="I44" t="n">
        <v>2.4</v>
      </c>
      <c r="J44" t="inlineStr">
        <is>
          <t>-</t>
        </is>
      </c>
      <c r="K44" t="inlineStr">
        <is>
          <t>-</t>
        </is>
      </c>
      <c r="L44" t="inlineStr">
        <is>
          <t>-</t>
        </is>
      </c>
      <c r="M44" t="inlineStr">
        <is>
          <t>-</t>
        </is>
      </c>
      <c r="N44" t="inlineStr">
        <is>
          <t>-</t>
        </is>
      </c>
      <c r="O44" t="inlineStr">
        <is>
          <t>-</t>
        </is>
      </c>
      <c r="P44" t="inlineStr">
        <is>
          <t>-</t>
        </is>
      </c>
      <c r="Q44" t="inlineStr">
        <is>
          <t>-</t>
        </is>
      </c>
      <c r="R44" t="inlineStr">
        <is>
          <t>-</t>
        </is>
      </c>
      <c r="S44" t="inlineStr">
        <is>
          <t>-</t>
        </is>
      </c>
      <c r="T44" t="inlineStr">
        <is>
          <t>-</t>
        </is>
      </c>
      <c r="U44" t="n">
        <v>7.1</v>
      </c>
      <c r="V44" t="n">
        <v>4.6</v>
      </c>
      <c r="W44" t="inlineStr">
        <is>
          <t>-</t>
        </is>
      </c>
    </row>
    <row r="45">
      <c r="A45" s="5" t="inlineStr">
        <is>
          <t>Umsatz je Aktie</t>
        </is>
      </c>
      <c r="B45" s="5" t="inlineStr">
        <is>
          <t>Revenue per share</t>
        </is>
      </c>
      <c r="C45" t="n">
        <v>16.99</v>
      </c>
      <c r="D45" t="n">
        <v>14.99</v>
      </c>
      <c r="E45" t="n">
        <v>13.9</v>
      </c>
      <c r="F45" t="n">
        <v>10.29</v>
      </c>
      <c r="G45" t="n">
        <v>10.68</v>
      </c>
      <c r="H45" t="n">
        <v>8.91</v>
      </c>
      <c r="I45" t="n">
        <v>8.59</v>
      </c>
      <c r="J45" t="n">
        <v>8.640000000000001</v>
      </c>
      <c r="K45" t="n">
        <v>6.36</v>
      </c>
      <c r="L45" t="n">
        <v>3.64</v>
      </c>
      <c r="M45" t="n">
        <v>4.37</v>
      </c>
      <c r="N45" t="n">
        <v>2.59</v>
      </c>
      <c r="O45" t="n">
        <v>2.53</v>
      </c>
      <c r="P45" t="n">
        <v>5.84</v>
      </c>
      <c r="Q45" t="n">
        <v>18</v>
      </c>
      <c r="R45" t="n">
        <v>34.43</v>
      </c>
      <c r="S45" t="n">
        <v>40.84</v>
      </c>
      <c r="T45" t="n">
        <v>49.92</v>
      </c>
      <c r="U45" t="n">
        <v>49.53</v>
      </c>
      <c r="V45" t="n">
        <v>30.52</v>
      </c>
      <c r="W45" t="inlineStr">
        <is>
          <t>-</t>
        </is>
      </c>
    </row>
    <row r="46">
      <c r="A46" s="5" t="inlineStr">
        <is>
          <t>Buchwert je Aktie</t>
        </is>
      </c>
      <c r="B46" s="5" t="inlineStr">
        <is>
          <t>Book value per share</t>
        </is>
      </c>
      <c r="C46" t="n">
        <v>5.83</v>
      </c>
      <c r="D46" t="n">
        <v>5.56</v>
      </c>
      <c r="E46" t="n">
        <v>5.23</v>
      </c>
      <c r="F46" t="n">
        <v>4.93</v>
      </c>
      <c r="G46" t="n">
        <v>2.33</v>
      </c>
      <c r="H46" t="n">
        <v>2.07</v>
      </c>
      <c r="I46" t="n">
        <v>1.81</v>
      </c>
      <c r="J46" t="n">
        <v>1.63</v>
      </c>
      <c r="K46" t="n">
        <v>2.27</v>
      </c>
      <c r="L46" t="n">
        <v>1.5</v>
      </c>
      <c r="M46" t="n">
        <v>1.32</v>
      </c>
      <c r="N46" t="n">
        <v>0.63</v>
      </c>
      <c r="O46" t="n">
        <v>1.39</v>
      </c>
      <c r="P46" t="n">
        <v>1.42</v>
      </c>
      <c r="Q46" t="n">
        <v>4.04</v>
      </c>
      <c r="R46" t="n">
        <v>4.92</v>
      </c>
      <c r="S46" t="n">
        <v>5.23</v>
      </c>
      <c r="T46" t="n">
        <v>7.67</v>
      </c>
      <c r="U46" t="n">
        <v>6.63</v>
      </c>
      <c r="V46" t="n">
        <v>5.14</v>
      </c>
      <c r="W46" t="inlineStr">
        <is>
          <t>-</t>
        </is>
      </c>
    </row>
    <row r="47">
      <c r="A47" s="5" t="inlineStr">
        <is>
          <t>Cashflow je Aktie</t>
        </is>
      </c>
      <c r="B47" s="5" t="inlineStr">
        <is>
          <t>Cashflow per share</t>
        </is>
      </c>
      <c r="C47" t="n">
        <v>1.26</v>
      </c>
      <c r="D47" t="n">
        <v>0.54</v>
      </c>
      <c r="E47" t="n">
        <v>0.71</v>
      </c>
      <c r="F47" t="n">
        <v>1.25</v>
      </c>
      <c r="G47" t="n">
        <v>0.61</v>
      </c>
      <c r="H47" t="n">
        <v>0.48</v>
      </c>
      <c r="I47" t="n">
        <v>0.28</v>
      </c>
      <c r="J47" t="n">
        <v>0.27</v>
      </c>
      <c r="K47" t="n">
        <v>0.02</v>
      </c>
      <c r="L47" t="n">
        <v>-0.16</v>
      </c>
      <c r="M47" t="n">
        <v>0.08</v>
      </c>
      <c r="N47" t="n">
        <v>-0.38</v>
      </c>
      <c r="O47" t="n">
        <v>-0.49</v>
      </c>
      <c r="P47" t="n">
        <v>-0.4</v>
      </c>
      <c r="Q47" t="n">
        <v>1.31</v>
      </c>
      <c r="R47" t="n">
        <v>0.32</v>
      </c>
      <c r="S47" t="n">
        <v>-2.36</v>
      </c>
      <c r="T47" t="n">
        <v>0.11</v>
      </c>
      <c r="U47" t="n">
        <v>1.11</v>
      </c>
      <c r="V47" t="n">
        <v>0.3</v>
      </c>
      <c r="W47" t="inlineStr">
        <is>
          <t>-</t>
        </is>
      </c>
    </row>
    <row r="48">
      <c r="A48" s="5" t="inlineStr">
        <is>
          <t>Bilanzsumme je Aktie</t>
        </is>
      </c>
      <c r="B48" s="5" t="inlineStr">
        <is>
          <t>Total assets per share</t>
        </is>
      </c>
      <c r="C48" t="n">
        <v>18.54</v>
      </c>
      <c r="D48" t="n">
        <v>12.83</v>
      </c>
      <c r="E48" t="n">
        <v>12.69</v>
      </c>
      <c r="F48" t="n">
        <v>13.67</v>
      </c>
      <c r="G48" t="n">
        <v>7.28</v>
      </c>
      <c r="H48" t="n">
        <v>6.31</v>
      </c>
      <c r="I48" t="n">
        <v>5.6</v>
      </c>
      <c r="J48" t="n">
        <v>5.45</v>
      </c>
      <c r="K48" t="n">
        <v>9.42</v>
      </c>
      <c r="L48" t="n">
        <v>2.92</v>
      </c>
      <c r="M48" t="n">
        <v>2.85</v>
      </c>
      <c r="N48" t="n">
        <v>2.59</v>
      </c>
      <c r="O48" t="n">
        <v>3.25</v>
      </c>
      <c r="P48" t="n">
        <v>3.59</v>
      </c>
      <c r="Q48" t="n">
        <v>7.75</v>
      </c>
      <c r="R48" t="n">
        <v>12.58</v>
      </c>
      <c r="S48" t="n">
        <v>18.13</v>
      </c>
      <c r="T48" t="n">
        <v>20.72</v>
      </c>
      <c r="U48" t="n">
        <v>18.72</v>
      </c>
      <c r="V48" t="n">
        <v>13.81</v>
      </c>
      <c r="W48" t="inlineStr">
        <is>
          <t>-</t>
        </is>
      </c>
    </row>
    <row r="49">
      <c r="A49" s="5" t="inlineStr">
        <is>
          <t>Personal am Ende des Jahres</t>
        </is>
      </c>
      <c r="B49" s="5" t="inlineStr">
        <is>
          <t>Staff at the end of year</t>
        </is>
      </c>
      <c r="C49" t="n">
        <v>4934</v>
      </c>
      <c r="D49" t="n">
        <v>4335</v>
      </c>
      <c r="E49" t="n">
        <v>3918</v>
      </c>
      <c r="F49" t="n">
        <v>3786</v>
      </c>
      <c r="G49" t="n">
        <v>2352</v>
      </c>
      <c r="H49" t="n">
        <v>2219</v>
      </c>
      <c r="I49" t="n">
        <v>1570</v>
      </c>
      <c r="J49" t="n">
        <v>1620</v>
      </c>
      <c r="K49" t="n">
        <v>1715</v>
      </c>
      <c r="L49" t="n">
        <v>209</v>
      </c>
      <c r="M49" t="n">
        <v>102</v>
      </c>
      <c r="N49" t="n">
        <v>67</v>
      </c>
      <c r="O49" t="n">
        <v>57</v>
      </c>
      <c r="P49" t="n">
        <v>105</v>
      </c>
      <c r="Q49" t="n">
        <v>170</v>
      </c>
      <c r="R49" t="n">
        <v>209</v>
      </c>
      <c r="S49" t="n">
        <v>246</v>
      </c>
      <c r="T49" t="n">
        <v>299</v>
      </c>
      <c r="U49" t="n">
        <v>269</v>
      </c>
      <c r="V49" t="n">
        <v>245</v>
      </c>
      <c r="W49" t="inlineStr">
        <is>
          <t>-</t>
        </is>
      </c>
    </row>
    <row r="50">
      <c r="A50" s="5" t="inlineStr">
        <is>
          <t>Personalaufwand in Mio. EUR</t>
        </is>
      </c>
      <c r="B50" s="5" t="inlineStr">
        <is>
          <t>Personnel expenses in M</t>
        </is>
      </c>
      <c r="C50" t="n">
        <v>245.2</v>
      </c>
      <c r="D50" t="n">
        <v>194.6</v>
      </c>
      <c r="E50" t="n">
        <v>179.4</v>
      </c>
      <c r="F50" t="n">
        <v>93.5</v>
      </c>
      <c r="G50" t="n">
        <v>89.5</v>
      </c>
      <c r="H50" t="n">
        <v>72.40000000000001</v>
      </c>
      <c r="I50" t="n">
        <v>66.2</v>
      </c>
      <c r="J50" t="n">
        <v>71.90000000000001</v>
      </c>
      <c r="K50" t="n">
        <v>23.2</v>
      </c>
      <c r="L50" t="n">
        <v>8.1</v>
      </c>
      <c r="M50" t="n">
        <v>4</v>
      </c>
      <c r="N50" t="n">
        <v>1.6</v>
      </c>
      <c r="O50" t="n">
        <v>2.1</v>
      </c>
      <c r="P50" t="n">
        <v>3.7</v>
      </c>
      <c r="Q50" t="n">
        <v>5.4</v>
      </c>
      <c r="R50" t="n">
        <v>6.3</v>
      </c>
      <c r="S50" t="n">
        <v>7.2</v>
      </c>
      <c r="T50" t="n">
        <v>6.6</v>
      </c>
      <c r="U50" t="n">
        <v>6.6</v>
      </c>
      <c r="V50" t="inlineStr">
        <is>
          <t>-</t>
        </is>
      </c>
      <c r="W50" t="inlineStr">
        <is>
          <t>-</t>
        </is>
      </c>
    </row>
    <row r="51">
      <c r="A51" s="5" t="inlineStr">
        <is>
          <t>Aufwand je Mitarbeiter in EUR</t>
        </is>
      </c>
      <c r="B51" s="5" t="inlineStr">
        <is>
          <t>Effort per employee</t>
        </is>
      </c>
      <c r="C51" t="n">
        <v>49696</v>
      </c>
      <c r="D51" t="n">
        <v>44890</v>
      </c>
      <c r="E51" t="n">
        <v>45789</v>
      </c>
      <c r="F51" t="n">
        <v>24696</v>
      </c>
      <c r="G51" t="n">
        <v>38053</v>
      </c>
      <c r="H51" t="n">
        <v>32627</v>
      </c>
      <c r="I51" t="n">
        <v>42166</v>
      </c>
      <c r="J51" t="n">
        <v>44383</v>
      </c>
      <c r="K51" t="n">
        <v>13528</v>
      </c>
      <c r="L51" t="n">
        <v>38756</v>
      </c>
      <c r="M51" t="n">
        <v>39216</v>
      </c>
      <c r="N51" t="n">
        <v>23881</v>
      </c>
      <c r="O51" t="n">
        <v>36842</v>
      </c>
      <c r="P51" t="n">
        <v>35238</v>
      </c>
      <c r="Q51" t="n">
        <v>31765</v>
      </c>
      <c r="R51" t="n">
        <v>30144</v>
      </c>
      <c r="S51" t="n">
        <v>29268</v>
      </c>
      <c r="T51" t="n">
        <v>22074</v>
      </c>
      <c r="U51" t="n">
        <v>24535</v>
      </c>
      <c r="V51" t="inlineStr">
        <is>
          <t>-</t>
        </is>
      </c>
      <c r="W51" t="inlineStr">
        <is>
          <t>-</t>
        </is>
      </c>
    </row>
    <row r="52">
      <c r="A52" s="5" t="inlineStr">
        <is>
          <t>Umsatz je Mitarbeiter in EUR</t>
        </is>
      </c>
      <c r="B52" s="5" t="inlineStr">
        <is>
          <t>Turnover per employee</t>
        </is>
      </c>
      <c r="C52" t="n">
        <v>227581</v>
      </c>
      <c r="D52" t="n">
        <v>228577</v>
      </c>
      <c r="E52" t="n">
        <v>225108</v>
      </c>
      <c r="F52" t="n">
        <v>133039</v>
      </c>
      <c r="G52" t="n">
        <v>199060</v>
      </c>
      <c r="H52" t="n">
        <v>173748</v>
      </c>
      <c r="I52" t="n">
        <v>215246</v>
      </c>
      <c r="J52" t="n">
        <v>223357</v>
      </c>
      <c r="K52" t="n">
        <v>88555</v>
      </c>
      <c r="L52" t="n">
        <v>386196</v>
      </c>
      <c r="M52" t="n">
        <v>586922</v>
      </c>
      <c r="N52" t="n">
        <v>420895</v>
      </c>
      <c r="O52" t="n">
        <v>484210</v>
      </c>
      <c r="P52" t="n">
        <v>606666</v>
      </c>
      <c r="Q52" t="n">
        <v>1150000</v>
      </c>
      <c r="R52" t="n">
        <v>1800000</v>
      </c>
      <c r="S52" t="n">
        <v>1810000</v>
      </c>
      <c r="T52" t="n">
        <v>1820000</v>
      </c>
      <c r="U52" t="n">
        <v>2010000</v>
      </c>
      <c r="V52" t="n">
        <v>1360000</v>
      </c>
      <c r="W52" t="inlineStr">
        <is>
          <t>-</t>
        </is>
      </c>
    </row>
    <row r="53">
      <c r="A53" s="5" t="inlineStr">
        <is>
          <t>Bruttoergebnis je Mitarbeiter in EUR</t>
        </is>
      </c>
      <c r="B53" s="5" t="inlineStr">
        <is>
          <t>Gross Profit per employee</t>
        </is>
      </c>
      <c r="C53" t="n">
        <v>82590</v>
      </c>
      <c r="D53" t="n">
        <v>79954</v>
      </c>
      <c r="E53" t="n">
        <v>80398</v>
      </c>
      <c r="F53" t="n">
        <v>44612</v>
      </c>
      <c r="G53" t="n">
        <v>67517</v>
      </c>
      <c r="H53" t="n">
        <v>57323</v>
      </c>
      <c r="I53" t="n">
        <v>70828</v>
      </c>
      <c r="J53" t="n">
        <v>71975</v>
      </c>
      <c r="K53" t="n">
        <v>26356</v>
      </c>
      <c r="L53" t="n">
        <v>93780</v>
      </c>
      <c r="M53" t="n">
        <v>106863</v>
      </c>
      <c r="N53" t="n">
        <v>10448</v>
      </c>
      <c r="O53" t="n">
        <v>-22807</v>
      </c>
      <c r="P53" t="n">
        <v>-97143</v>
      </c>
      <c r="Q53" t="n">
        <v>70588</v>
      </c>
      <c r="R53" t="n">
        <v>82775</v>
      </c>
      <c r="S53" t="n">
        <v>-18293</v>
      </c>
      <c r="T53" t="n">
        <v>124080</v>
      </c>
      <c r="U53" t="n">
        <v>151673</v>
      </c>
      <c r="V53" t="n">
        <v>100816</v>
      </c>
      <c r="W53" t="inlineStr">
        <is>
          <t>-</t>
        </is>
      </c>
    </row>
    <row r="54">
      <c r="A54" s="5" t="inlineStr">
        <is>
          <t>Gewinn je Mitarbeiter in EUR</t>
        </is>
      </c>
      <c r="B54" s="5" t="inlineStr">
        <is>
          <t>Earnings per employee</t>
        </is>
      </c>
      <c r="C54" t="n">
        <v>9951</v>
      </c>
      <c r="D54" t="n">
        <v>10381</v>
      </c>
      <c r="E54" t="n">
        <v>5743</v>
      </c>
      <c r="F54" t="n">
        <v>3856</v>
      </c>
      <c r="G54" t="n">
        <v>6718</v>
      </c>
      <c r="H54" t="n">
        <v>5858</v>
      </c>
      <c r="I54" t="n">
        <v>7452</v>
      </c>
      <c r="J54" t="n">
        <v>4753</v>
      </c>
      <c r="K54" t="n">
        <v>4082</v>
      </c>
      <c r="L54" t="n">
        <v>18182</v>
      </c>
      <c r="M54" t="n">
        <v>32353</v>
      </c>
      <c r="N54" t="n">
        <v>-119403</v>
      </c>
      <c r="O54" t="n">
        <v>-7018</v>
      </c>
      <c r="P54" t="n">
        <v>-271429</v>
      </c>
      <c r="Q54" t="n">
        <v>-58824</v>
      </c>
      <c r="R54" t="n">
        <v>-17703</v>
      </c>
      <c r="S54" t="n">
        <v>-69919</v>
      </c>
      <c r="T54" t="n">
        <v>62207</v>
      </c>
      <c r="U54" t="n">
        <v>68401</v>
      </c>
      <c r="V54" t="n">
        <v>37551</v>
      </c>
      <c r="W54" t="inlineStr">
        <is>
          <t>-</t>
        </is>
      </c>
    </row>
    <row r="55">
      <c r="A55" s="5" t="inlineStr">
        <is>
          <t>KGV (Kurs/Gewinn)</t>
        </is>
      </c>
      <c r="B55" s="5" t="inlineStr">
        <is>
          <t>PE (price/earnings)</t>
        </is>
      </c>
      <c r="C55" t="n">
        <v>33.4</v>
      </c>
      <c r="D55" t="n">
        <v>22.6</v>
      </c>
      <c r="E55" t="n">
        <v>41.8</v>
      </c>
      <c r="F55" t="n">
        <v>26.5</v>
      </c>
      <c r="G55" t="n">
        <v>16.5</v>
      </c>
      <c r="H55" t="n">
        <v>10.1</v>
      </c>
      <c r="I55" t="n">
        <v>9.1</v>
      </c>
      <c r="J55" t="n">
        <v>10.9</v>
      </c>
      <c r="K55" t="n">
        <v>6</v>
      </c>
      <c r="L55" t="n">
        <v>13.6</v>
      </c>
      <c r="M55" t="n">
        <v>4.4</v>
      </c>
      <c r="N55" t="inlineStr">
        <is>
          <t>-</t>
        </is>
      </c>
      <c r="O55" t="inlineStr">
        <is>
          <t>-</t>
        </is>
      </c>
      <c r="P55" t="inlineStr">
        <is>
          <t>-</t>
        </is>
      </c>
      <c r="Q55" t="inlineStr">
        <is>
          <t>-</t>
        </is>
      </c>
      <c r="R55" t="inlineStr">
        <is>
          <t>-</t>
        </is>
      </c>
      <c r="S55" t="inlineStr">
        <is>
          <t>-</t>
        </is>
      </c>
      <c r="T55" t="n">
        <v>10.6</v>
      </c>
      <c r="U55" t="n">
        <v>18.2</v>
      </c>
      <c r="V55" t="n">
        <v>21.5</v>
      </c>
      <c r="W55" t="inlineStr">
        <is>
          <t>-</t>
        </is>
      </c>
    </row>
    <row r="56">
      <c r="A56" s="5" t="inlineStr">
        <is>
          <t>KUV (Kurs/Umsatz)</t>
        </is>
      </c>
      <c r="B56" s="5" t="inlineStr">
        <is>
          <t>PS (price/sales)</t>
        </is>
      </c>
      <c r="C56" t="n">
        <v>1.47</v>
      </c>
      <c r="D56" t="n">
        <v>1.05</v>
      </c>
      <c r="E56" t="n">
        <v>1.29</v>
      </c>
      <c r="F56" t="n">
        <v>0.85</v>
      </c>
      <c r="G56" t="n">
        <v>0.5600000000000001</v>
      </c>
      <c r="H56" t="n">
        <v>0.36</v>
      </c>
      <c r="I56" t="n">
        <v>0.32</v>
      </c>
      <c r="J56" t="n">
        <v>0.34</v>
      </c>
      <c r="K56" t="n">
        <v>0.28</v>
      </c>
      <c r="L56" t="n">
        <v>0.71</v>
      </c>
      <c r="M56" t="n">
        <v>0.39</v>
      </c>
      <c r="N56" t="n">
        <v>0.24</v>
      </c>
      <c r="O56" t="n">
        <v>0.31</v>
      </c>
      <c r="P56" t="n">
        <v>0.18</v>
      </c>
      <c r="Q56" t="n">
        <v>0.13</v>
      </c>
      <c r="R56" t="n">
        <v>0.1</v>
      </c>
      <c r="S56" t="n">
        <v>0.16</v>
      </c>
      <c r="T56" t="n">
        <v>0.36</v>
      </c>
      <c r="U56" t="n">
        <v>0.62</v>
      </c>
      <c r="V56" t="n">
        <v>0.74</v>
      </c>
      <c r="W56" t="inlineStr">
        <is>
          <t>-</t>
        </is>
      </c>
    </row>
    <row r="57">
      <c r="A57" s="5" t="inlineStr">
        <is>
          <t>KBV (Kurs/Buchwert)</t>
        </is>
      </c>
      <c r="B57" s="5" t="inlineStr">
        <is>
          <t>PB (price/book value)</t>
        </is>
      </c>
      <c r="C57" t="n">
        <v>4.44</v>
      </c>
      <c r="D57" t="n">
        <v>2.94</v>
      </c>
      <c r="E57" t="n">
        <v>3.74</v>
      </c>
      <c r="F57" t="n">
        <v>2.77</v>
      </c>
      <c r="G57" t="n">
        <v>2.61</v>
      </c>
      <c r="H57" t="n">
        <v>1.6</v>
      </c>
      <c r="I57" t="n">
        <v>1.55</v>
      </c>
      <c r="J57" t="n">
        <v>1.88</v>
      </c>
      <c r="K57" t="n">
        <v>0.89</v>
      </c>
      <c r="L57" t="n">
        <v>1.75</v>
      </c>
      <c r="M57" t="n">
        <v>1.29</v>
      </c>
      <c r="N57" t="n">
        <v>0.98</v>
      </c>
      <c r="O57" t="n">
        <v>0.57</v>
      </c>
      <c r="P57" t="n">
        <v>0.75</v>
      </c>
      <c r="Q57" t="n">
        <v>0.58</v>
      </c>
      <c r="R57" t="n">
        <v>0.71</v>
      </c>
      <c r="S57" t="n">
        <v>1.22</v>
      </c>
      <c r="T57" t="n">
        <v>2.37</v>
      </c>
      <c r="U57" t="n">
        <v>4.63</v>
      </c>
      <c r="V57" t="n">
        <v>4.4</v>
      </c>
      <c r="W57" t="inlineStr">
        <is>
          <t>-</t>
        </is>
      </c>
    </row>
    <row r="58">
      <c r="A58" s="5" t="inlineStr">
        <is>
          <t>KCV (Kurs/Cashflow)</t>
        </is>
      </c>
      <c r="B58" s="5" t="inlineStr">
        <is>
          <t>PC (price/cashflow)</t>
        </is>
      </c>
      <c r="C58" t="n">
        <v>19.83</v>
      </c>
      <c r="D58" t="n">
        <v>29.43</v>
      </c>
      <c r="E58" t="n">
        <v>25.42</v>
      </c>
      <c r="F58" t="n">
        <v>6.96</v>
      </c>
      <c r="G58" t="n">
        <v>9.77</v>
      </c>
      <c r="H58" t="n">
        <v>6.76</v>
      </c>
      <c r="I58" t="n">
        <v>9.640000000000001</v>
      </c>
      <c r="J58" t="n">
        <v>10.94</v>
      </c>
      <c r="K58" t="n">
        <v>87.23999999999999</v>
      </c>
      <c r="L58" t="n">
        <v>-16.36</v>
      </c>
      <c r="M58" t="n">
        <v>21.17</v>
      </c>
      <c r="N58" t="n">
        <v>-1.65</v>
      </c>
      <c r="O58" t="n">
        <v>-1.62</v>
      </c>
      <c r="P58" t="n">
        <v>-2.63</v>
      </c>
      <c r="Q58" t="n">
        <v>1.79</v>
      </c>
      <c r="R58" t="n">
        <v>10.9</v>
      </c>
      <c r="S58" t="n">
        <v>-2.71</v>
      </c>
      <c r="T58" t="n">
        <v>164.86</v>
      </c>
      <c r="U58" t="n">
        <v>27.66</v>
      </c>
      <c r="V58" t="n">
        <v>74.65000000000001</v>
      </c>
      <c r="W58" t="inlineStr">
        <is>
          <t>-</t>
        </is>
      </c>
    </row>
    <row r="59">
      <c r="A59" s="5" t="inlineStr">
        <is>
          <t>Dividendenrendite in %</t>
        </is>
      </c>
      <c r="B59" s="5" t="inlineStr">
        <is>
          <t>Dividend Yield in %</t>
        </is>
      </c>
      <c r="C59" t="n">
        <v>0.76</v>
      </c>
      <c r="D59" t="n">
        <v>1.01</v>
      </c>
      <c r="E59" t="n">
        <v>0.72</v>
      </c>
      <c r="F59" t="n">
        <v>1.15</v>
      </c>
      <c r="G59" t="n">
        <v>1.34</v>
      </c>
      <c r="H59" t="n">
        <v>2.17</v>
      </c>
      <c r="I59" t="n">
        <v>2.21</v>
      </c>
      <c r="J59" t="inlineStr">
        <is>
          <t>-</t>
        </is>
      </c>
      <c r="K59" t="inlineStr">
        <is>
          <t>-</t>
        </is>
      </c>
      <c r="L59" t="inlineStr">
        <is>
          <t>-</t>
        </is>
      </c>
      <c r="M59" t="inlineStr">
        <is>
          <t>-</t>
        </is>
      </c>
      <c r="N59" t="inlineStr">
        <is>
          <t>-</t>
        </is>
      </c>
      <c r="O59" t="inlineStr">
        <is>
          <t>-</t>
        </is>
      </c>
      <c r="P59" t="inlineStr">
        <is>
          <t>-</t>
        </is>
      </c>
      <c r="Q59" t="inlineStr">
        <is>
          <t>-</t>
        </is>
      </c>
      <c r="R59" t="inlineStr">
        <is>
          <t>-</t>
        </is>
      </c>
      <c r="S59" t="inlineStr">
        <is>
          <t>-</t>
        </is>
      </c>
      <c r="T59" t="inlineStr">
        <is>
          <t>-</t>
        </is>
      </c>
      <c r="U59" t="n">
        <v>2.12</v>
      </c>
      <c r="V59" t="n">
        <v>1.86</v>
      </c>
      <c r="W59" t="inlineStr">
        <is>
          <t>-</t>
        </is>
      </c>
    </row>
    <row r="60">
      <c r="A60" s="5" t="inlineStr">
        <is>
          <t>Gewinnrendite in %</t>
        </is>
      </c>
      <c r="B60" s="5" t="inlineStr">
        <is>
          <t>Return on profit in %</t>
        </is>
      </c>
      <c r="C60" t="n">
        <v>3</v>
      </c>
      <c r="D60" t="n">
        <v>4.4</v>
      </c>
      <c r="E60" t="n">
        <v>2.4</v>
      </c>
      <c r="F60" t="n">
        <v>3.8</v>
      </c>
      <c r="G60" t="n">
        <v>6.1</v>
      </c>
      <c r="H60" t="n">
        <v>9.9</v>
      </c>
      <c r="I60" t="n">
        <v>11</v>
      </c>
      <c r="J60" t="n">
        <v>9.199999999999999</v>
      </c>
      <c r="K60" t="n">
        <v>16.6</v>
      </c>
      <c r="L60" t="n">
        <v>7.4</v>
      </c>
      <c r="M60" t="n">
        <v>22.9</v>
      </c>
      <c r="N60" t="n">
        <v>-117.7</v>
      </c>
      <c r="O60" t="n">
        <v>-5.1</v>
      </c>
      <c r="P60" t="n">
        <v>-243.4</v>
      </c>
      <c r="Q60" t="n">
        <v>-38.7</v>
      </c>
      <c r="R60" t="n">
        <v>-9.699999999999999</v>
      </c>
      <c r="S60" t="n">
        <v>-24.7</v>
      </c>
      <c r="T60" t="n">
        <v>9.4</v>
      </c>
      <c r="U60" t="n">
        <v>5.5</v>
      </c>
      <c r="V60" t="n">
        <v>4.6</v>
      </c>
      <c r="W60" t="inlineStr">
        <is>
          <t>-</t>
        </is>
      </c>
    </row>
    <row r="61">
      <c r="A61" s="5" t="inlineStr">
        <is>
          <t>Eigenkapitalrendite in %</t>
        </is>
      </c>
      <c r="B61" s="5" t="inlineStr">
        <is>
          <t>Return on Equity in %</t>
        </is>
      </c>
      <c r="C61" t="n">
        <v>12.75</v>
      </c>
      <c r="D61" t="n">
        <v>12.25</v>
      </c>
      <c r="E61" t="n">
        <v>6.78</v>
      </c>
      <c r="F61" t="n">
        <v>6.06</v>
      </c>
      <c r="G61" t="n">
        <v>15.46</v>
      </c>
      <c r="H61" t="n">
        <v>14.49</v>
      </c>
      <c r="I61" t="n">
        <v>16.43</v>
      </c>
      <c r="J61" t="n">
        <v>12.03</v>
      </c>
      <c r="K61" t="n">
        <v>12.82</v>
      </c>
      <c r="L61" t="n">
        <v>11.38</v>
      </c>
      <c r="M61" t="n">
        <v>18.23</v>
      </c>
      <c r="N61" t="n">
        <v>-115.94</v>
      </c>
      <c r="O61" t="n">
        <v>-2.65</v>
      </c>
      <c r="P61" t="n">
        <v>-183.87</v>
      </c>
      <c r="Q61" t="n">
        <v>-22.73</v>
      </c>
      <c r="R61" t="n">
        <v>-6.9</v>
      </c>
      <c r="S61" t="n">
        <v>-30.18</v>
      </c>
      <c r="T61" t="n">
        <v>22.25</v>
      </c>
      <c r="U61" t="n">
        <v>25.45</v>
      </c>
      <c r="V61" t="n">
        <v>16.43</v>
      </c>
      <c r="W61" t="n">
        <v>36.13</v>
      </c>
    </row>
    <row r="62">
      <c r="A62" s="5" t="inlineStr">
        <is>
          <t>Umsatzrendite in %</t>
        </is>
      </c>
      <c r="B62" s="5" t="inlineStr">
        <is>
          <t>Return on sales in %</t>
        </is>
      </c>
      <c r="C62" t="n">
        <v>4.37</v>
      </c>
      <c r="D62" t="n">
        <v>4.54</v>
      </c>
      <c r="E62" t="n">
        <v>2.55</v>
      </c>
      <c r="F62" t="n">
        <v>2.9</v>
      </c>
      <c r="G62" t="n">
        <v>3.37</v>
      </c>
      <c r="H62" t="n">
        <v>3.37</v>
      </c>
      <c r="I62" t="n">
        <v>3.46</v>
      </c>
      <c r="J62" t="n">
        <v>2.27</v>
      </c>
      <c r="K62" t="n">
        <v>4.57</v>
      </c>
      <c r="L62" t="n">
        <v>4.71</v>
      </c>
      <c r="M62" t="n">
        <v>5.51</v>
      </c>
      <c r="N62" t="n">
        <v>-28.37</v>
      </c>
      <c r="O62" t="n">
        <v>-1.45</v>
      </c>
      <c r="P62" t="n">
        <v>-44.74</v>
      </c>
      <c r="Q62" t="n">
        <v>-5.1</v>
      </c>
      <c r="R62" t="n">
        <v>-0.99</v>
      </c>
      <c r="S62" t="n">
        <v>-3.86</v>
      </c>
      <c r="T62" t="n">
        <v>3.42</v>
      </c>
      <c r="U62" t="n">
        <v>3.41</v>
      </c>
      <c r="V62" t="n">
        <v>2.77</v>
      </c>
      <c r="W62" t="n">
        <v>1.83</v>
      </c>
    </row>
    <row r="63">
      <c r="A63" s="5" t="inlineStr">
        <is>
          <t>Gesamtkapitalrendite in %</t>
        </is>
      </c>
      <c r="B63" s="5" t="inlineStr">
        <is>
          <t>Total Return on Investment in %</t>
        </is>
      </c>
      <c r="C63" t="n">
        <v>4.74</v>
      </c>
      <c r="D63" t="n">
        <v>6.04</v>
      </c>
      <c r="E63" t="n">
        <v>3.65</v>
      </c>
      <c r="F63" t="n">
        <v>2.84</v>
      </c>
      <c r="G63" t="n">
        <v>5.89</v>
      </c>
      <c r="H63" t="n">
        <v>5.93</v>
      </c>
      <c r="I63" t="n">
        <v>6.54</v>
      </c>
      <c r="J63" t="n">
        <v>4.53</v>
      </c>
      <c r="K63" t="n">
        <v>3.66</v>
      </c>
      <c r="L63" t="n">
        <v>5.86</v>
      </c>
      <c r="M63" t="n">
        <v>8.44</v>
      </c>
      <c r="N63" t="n">
        <v>-28.37</v>
      </c>
      <c r="O63" t="n">
        <v>-1.13</v>
      </c>
      <c r="P63" t="n">
        <v>-72.89</v>
      </c>
      <c r="Q63" t="n">
        <v>-11.83</v>
      </c>
      <c r="R63" t="n">
        <v>-2.7</v>
      </c>
      <c r="S63" t="n">
        <v>-8.699999999999999</v>
      </c>
      <c r="T63" t="n">
        <v>8.23</v>
      </c>
      <c r="U63" t="n">
        <v>9.02</v>
      </c>
      <c r="V63" t="n">
        <v>6.11</v>
      </c>
      <c r="W63" t="n">
        <v>4.71</v>
      </c>
    </row>
    <row r="64">
      <c r="A64" s="5" t="inlineStr">
        <is>
          <t>Return on Investment in %</t>
        </is>
      </c>
      <c r="B64" s="5" t="inlineStr">
        <is>
          <t>Return on Investment in %</t>
        </is>
      </c>
      <c r="C64" t="n">
        <v>4.01</v>
      </c>
      <c r="D64" t="n">
        <v>5.31</v>
      </c>
      <c r="E64" t="n">
        <v>2.8</v>
      </c>
      <c r="F64" t="n">
        <v>2.18</v>
      </c>
      <c r="G64" t="n">
        <v>4.95</v>
      </c>
      <c r="H64" t="n">
        <v>4.76</v>
      </c>
      <c r="I64" t="n">
        <v>5.32</v>
      </c>
      <c r="J64" t="n">
        <v>3.6</v>
      </c>
      <c r="K64" t="n">
        <v>3.08</v>
      </c>
      <c r="L64" t="n">
        <v>5.86</v>
      </c>
      <c r="M64" t="n">
        <v>8.44</v>
      </c>
      <c r="N64" t="n">
        <v>-28.37</v>
      </c>
      <c r="O64" t="n">
        <v>-1.13</v>
      </c>
      <c r="P64" t="n">
        <v>-72.89</v>
      </c>
      <c r="Q64" t="n">
        <v>-11.83</v>
      </c>
      <c r="R64" t="n">
        <v>-2.7</v>
      </c>
      <c r="S64" t="n">
        <v>-8.699999999999999</v>
      </c>
      <c r="T64" t="n">
        <v>8.23</v>
      </c>
      <c r="U64" t="n">
        <v>9.02</v>
      </c>
      <c r="V64" t="n">
        <v>6.11</v>
      </c>
      <c r="W64" t="n">
        <v>4.71</v>
      </c>
    </row>
    <row r="65">
      <c r="A65" s="5" t="inlineStr">
        <is>
          <t>Arbeitsintensität in %</t>
        </is>
      </c>
      <c r="B65" s="5" t="inlineStr">
        <is>
          <t>Work Intensity in %</t>
        </is>
      </c>
      <c r="C65" t="n">
        <v>62.7</v>
      </c>
      <c r="D65" t="n">
        <v>65.51000000000001</v>
      </c>
      <c r="E65" t="n">
        <v>66.7</v>
      </c>
      <c r="F65" t="n">
        <v>62.88</v>
      </c>
      <c r="G65" t="n">
        <v>66.47</v>
      </c>
      <c r="H65" t="n">
        <v>68.55</v>
      </c>
      <c r="I65" t="n">
        <v>69.29000000000001</v>
      </c>
      <c r="J65" t="n">
        <v>70.42</v>
      </c>
      <c r="K65" t="n">
        <v>71.09999999999999</v>
      </c>
      <c r="L65" t="n">
        <v>59.41</v>
      </c>
      <c r="M65" t="n">
        <v>64.19</v>
      </c>
      <c r="N65" t="n">
        <v>71.28</v>
      </c>
      <c r="O65" t="n">
        <v>93.22</v>
      </c>
      <c r="P65" t="n">
        <v>92.84</v>
      </c>
      <c r="Q65" t="n">
        <v>94.91</v>
      </c>
      <c r="R65" t="n">
        <v>95.33</v>
      </c>
      <c r="S65" t="n">
        <v>97.47</v>
      </c>
      <c r="T65" t="n">
        <v>97.48</v>
      </c>
      <c r="U65" t="n">
        <v>97.06</v>
      </c>
      <c r="V65" t="n">
        <v>97.28</v>
      </c>
      <c r="W65" t="n">
        <v>96.93000000000001</v>
      </c>
    </row>
    <row r="66">
      <c r="A66" s="5" t="inlineStr">
        <is>
          <t>Eigenkapitalquote in %</t>
        </is>
      </c>
      <c r="B66" s="5" t="inlineStr">
        <is>
          <t>Equity Ratio in %</t>
        </is>
      </c>
      <c r="C66" t="n">
        <v>31.42</v>
      </c>
      <c r="D66" t="n">
        <v>43.32</v>
      </c>
      <c r="E66" t="n">
        <v>41.23</v>
      </c>
      <c r="F66" t="n">
        <v>36.06</v>
      </c>
      <c r="G66" t="n">
        <v>32.03</v>
      </c>
      <c r="H66" t="n">
        <v>32.85</v>
      </c>
      <c r="I66" t="n">
        <v>32.35</v>
      </c>
      <c r="J66" t="n">
        <v>29.91</v>
      </c>
      <c r="K66" t="n">
        <v>24.05</v>
      </c>
      <c r="L66" t="n">
        <v>51.54</v>
      </c>
      <c r="M66" t="n">
        <v>46.29</v>
      </c>
      <c r="N66" t="n">
        <v>24.47</v>
      </c>
      <c r="O66" t="n">
        <v>42.66</v>
      </c>
      <c r="P66" t="n">
        <v>39.64</v>
      </c>
      <c r="Q66" t="n">
        <v>52.07</v>
      </c>
      <c r="R66" t="n">
        <v>39.1</v>
      </c>
      <c r="S66" t="n">
        <v>28.85</v>
      </c>
      <c r="T66" t="n">
        <v>37.01</v>
      </c>
      <c r="U66" t="n">
        <v>35.42</v>
      </c>
      <c r="V66" t="n">
        <v>37.21</v>
      </c>
      <c r="W66" t="n">
        <v>13.05</v>
      </c>
    </row>
    <row r="67">
      <c r="A67" s="5" t="inlineStr">
        <is>
          <t>Fremdkapitalquote in %</t>
        </is>
      </c>
      <c r="B67" s="5" t="inlineStr">
        <is>
          <t>Debt Ratio in %</t>
        </is>
      </c>
      <c r="C67" t="n">
        <v>68.58</v>
      </c>
      <c r="D67" t="n">
        <v>56.68</v>
      </c>
      <c r="E67" t="n">
        <v>58.77</v>
      </c>
      <c r="F67" t="n">
        <v>63.94</v>
      </c>
      <c r="G67" t="n">
        <v>67.97</v>
      </c>
      <c r="H67" t="n">
        <v>67.15000000000001</v>
      </c>
      <c r="I67" t="n">
        <v>67.65000000000001</v>
      </c>
      <c r="J67" t="n">
        <v>70.09</v>
      </c>
      <c r="K67" t="n">
        <v>75.95</v>
      </c>
      <c r="L67" t="n">
        <v>48.46</v>
      </c>
      <c r="M67" t="n">
        <v>53.71</v>
      </c>
      <c r="N67" t="n">
        <v>75.53</v>
      </c>
      <c r="O67" t="n">
        <v>57.34</v>
      </c>
      <c r="P67" t="n">
        <v>60.36</v>
      </c>
      <c r="Q67" t="n">
        <v>47.93</v>
      </c>
      <c r="R67" t="n">
        <v>60.9</v>
      </c>
      <c r="S67" t="n">
        <v>71.15000000000001</v>
      </c>
      <c r="T67" t="n">
        <v>62.99</v>
      </c>
      <c r="U67" t="n">
        <v>64.58</v>
      </c>
      <c r="V67" t="n">
        <v>62.79</v>
      </c>
      <c r="W67" t="n">
        <v>86.95</v>
      </c>
    </row>
    <row r="68">
      <c r="A68" s="5" t="inlineStr">
        <is>
          <t>Verschuldungsgrad in %</t>
        </is>
      </c>
      <c r="B68" s="5" t="inlineStr">
        <is>
          <t>Finance Gearing in %</t>
        </is>
      </c>
      <c r="C68" t="n">
        <v>218.28</v>
      </c>
      <c r="D68" t="n">
        <v>130.85</v>
      </c>
      <c r="E68" t="n">
        <v>142.51</v>
      </c>
      <c r="F68" t="n">
        <v>177.35</v>
      </c>
      <c r="G68" t="n">
        <v>212.23</v>
      </c>
      <c r="H68" t="n">
        <v>204.46</v>
      </c>
      <c r="I68" t="n">
        <v>209.13</v>
      </c>
      <c r="J68" t="n">
        <v>234.38</v>
      </c>
      <c r="K68" t="n">
        <v>315.75</v>
      </c>
      <c r="L68" t="n">
        <v>94.01000000000001</v>
      </c>
      <c r="M68" t="n">
        <v>116.02</v>
      </c>
      <c r="N68" t="n">
        <v>308.7</v>
      </c>
      <c r="O68" t="n">
        <v>134.44</v>
      </c>
      <c r="P68" t="n">
        <v>152.26</v>
      </c>
      <c r="Q68" t="n">
        <v>92.05</v>
      </c>
      <c r="R68" t="n">
        <v>155.78</v>
      </c>
      <c r="S68" t="n">
        <v>246.67</v>
      </c>
      <c r="T68" t="n">
        <v>170.22</v>
      </c>
      <c r="U68" t="n">
        <v>182.3</v>
      </c>
      <c r="V68" t="n">
        <v>168.75</v>
      </c>
      <c r="W68" t="n">
        <v>666.39</v>
      </c>
    </row>
    <row r="69">
      <c r="A69" s="5" t="inlineStr">
        <is>
          <t>Bruttoergebnis Marge in %</t>
        </is>
      </c>
      <c r="B69" s="5" t="inlineStr">
        <is>
          <t>Gross Profit Marge in %</t>
        </is>
      </c>
      <c r="C69" t="n">
        <v>36.29</v>
      </c>
      <c r="D69" t="n">
        <v>34.98</v>
      </c>
      <c r="E69" t="n">
        <v>35.71</v>
      </c>
      <c r="F69" t="n">
        <v>33.53</v>
      </c>
      <c r="G69" t="n">
        <v>33.92</v>
      </c>
      <c r="H69" t="n">
        <v>33</v>
      </c>
      <c r="I69" t="n">
        <v>32.91</v>
      </c>
      <c r="J69" t="n">
        <v>34.34</v>
      </c>
      <c r="K69" t="n">
        <v>29.5</v>
      </c>
      <c r="L69" t="n">
        <v>24.29</v>
      </c>
      <c r="M69" t="n">
        <v>18.2</v>
      </c>
      <c r="N69" t="n">
        <v>2.48</v>
      </c>
      <c r="O69" t="n">
        <v>-4.71</v>
      </c>
      <c r="P69" t="n">
        <v>-16.01</v>
      </c>
      <c r="Q69" t="n">
        <v>6.12</v>
      </c>
      <c r="R69" t="n">
        <v>4.61</v>
      </c>
      <c r="S69" t="n">
        <v>-1.01</v>
      </c>
      <c r="T69" t="n">
        <v>6.82</v>
      </c>
      <c r="U69" t="n">
        <v>7.56</v>
      </c>
      <c r="V69" t="n">
        <v>7.42</v>
      </c>
    </row>
    <row r="70">
      <c r="A70" s="5" t="inlineStr">
        <is>
          <t>Kurzfristige Vermögensquote in %</t>
        </is>
      </c>
      <c r="B70" s="5" t="inlineStr">
        <is>
          <t>Current Assets Ratio in %</t>
        </is>
      </c>
      <c r="C70" t="n">
        <v>62.68</v>
      </c>
      <c r="D70" t="n">
        <v>65.51000000000001</v>
      </c>
      <c r="E70" t="n">
        <v>66.7</v>
      </c>
      <c r="F70" t="n">
        <v>62.88</v>
      </c>
      <c r="G70" t="n">
        <v>66.47</v>
      </c>
      <c r="H70" t="n">
        <v>68.55</v>
      </c>
      <c r="I70" t="n">
        <v>69.29000000000001</v>
      </c>
      <c r="J70" t="n">
        <v>70.42</v>
      </c>
      <c r="K70" t="n">
        <v>71.09999999999999</v>
      </c>
      <c r="L70" t="n">
        <v>59.41</v>
      </c>
      <c r="M70" t="n">
        <v>64.19</v>
      </c>
      <c r="N70" t="n">
        <v>71.28</v>
      </c>
      <c r="O70" t="n">
        <v>93.22</v>
      </c>
      <c r="P70" t="n">
        <v>92.84</v>
      </c>
      <c r="Q70" t="n">
        <v>94.91</v>
      </c>
      <c r="R70" t="n">
        <v>95.33</v>
      </c>
      <c r="S70" t="n">
        <v>97.47</v>
      </c>
      <c r="T70" t="n">
        <v>97.48</v>
      </c>
      <c r="U70" t="n">
        <v>97.06</v>
      </c>
      <c r="V70" t="n">
        <v>97.28</v>
      </c>
    </row>
    <row r="71">
      <c r="A71" s="5" t="inlineStr">
        <is>
          <t>Nettogewinn Marge in %</t>
        </is>
      </c>
      <c r="B71" s="5" t="inlineStr">
        <is>
          <t>Net Profit Marge in %</t>
        </is>
      </c>
      <c r="C71" t="n">
        <v>4.37</v>
      </c>
      <c r="D71" t="n">
        <v>4.54</v>
      </c>
      <c r="E71" t="n">
        <v>2.55</v>
      </c>
      <c r="F71" t="n">
        <v>2.9</v>
      </c>
      <c r="G71" t="n">
        <v>3.37</v>
      </c>
      <c r="H71" t="n">
        <v>3.37</v>
      </c>
      <c r="I71" t="n">
        <v>3.46</v>
      </c>
      <c r="J71" t="n">
        <v>2.27</v>
      </c>
      <c r="K71" t="n">
        <v>4.57</v>
      </c>
      <c r="L71" t="n">
        <v>4.71</v>
      </c>
      <c r="M71" t="n">
        <v>5.51</v>
      </c>
      <c r="N71" t="n">
        <v>-28.37</v>
      </c>
      <c r="O71" t="n">
        <v>-1.45</v>
      </c>
      <c r="P71" t="n">
        <v>-44.74</v>
      </c>
      <c r="Q71" t="n">
        <v>-5.1</v>
      </c>
      <c r="R71" t="n">
        <v>-0.99</v>
      </c>
      <c r="S71" t="n">
        <v>-3.86</v>
      </c>
      <c r="T71" t="n">
        <v>3.42</v>
      </c>
      <c r="U71" t="n">
        <v>3.41</v>
      </c>
      <c r="V71" t="n">
        <v>2.77</v>
      </c>
    </row>
    <row r="72">
      <c r="A72" s="5" t="inlineStr">
        <is>
          <t>Operative Ergebnis Marge in %</t>
        </is>
      </c>
      <c r="B72" s="5" t="inlineStr">
        <is>
          <t>EBIT Marge in %</t>
        </is>
      </c>
      <c r="C72" t="n">
        <v>5.5</v>
      </c>
      <c r="D72" t="n">
        <v>6.21</v>
      </c>
      <c r="E72" t="n">
        <v>4.73</v>
      </c>
      <c r="F72" t="n">
        <v>4.78</v>
      </c>
      <c r="G72" t="n">
        <v>4.4</v>
      </c>
      <c r="H72" t="n">
        <v>4.31</v>
      </c>
      <c r="I72" t="n">
        <v>4.23</v>
      </c>
      <c r="J72" t="n">
        <v>3.27</v>
      </c>
      <c r="K72" t="n">
        <v>6.27</v>
      </c>
      <c r="L72" t="n">
        <v>3.97</v>
      </c>
      <c r="M72" t="n">
        <v>3.01</v>
      </c>
      <c r="N72" t="n">
        <v>-28.37</v>
      </c>
      <c r="O72" t="n">
        <v>-3.26</v>
      </c>
      <c r="P72" t="n">
        <v>-43.49</v>
      </c>
      <c r="Q72" t="n">
        <v>-4.33</v>
      </c>
      <c r="R72" t="n">
        <v>-0.43</v>
      </c>
      <c r="S72" t="n">
        <v>-4.65</v>
      </c>
      <c r="T72" t="n">
        <v>4.37</v>
      </c>
      <c r="U72" t="n">
        <v>4.98</v>
      </c>
      <c r="V72" t="n">
        <v>4.45</v>
      </c>
    </row>
    <row r="73">
      <c r="A73" s="5" t="inlineStr">
        <is>
          <t>Vermögensumsschlag in %</t>
        </is>
      </c>
      <c r="B73" s="5" t="inlineStr">
        <is>
          <t>Asset Turnover in %</t>
        </is>
      </c>
      <c r="C73" t="n">
        <v>91.59999999999999</v>
      </c>
      <c r="D73" t="n">
        <v>116.87</v>
      </c>
      <c r="E73" t="n">
        <v>109.58</v>
      </c>
      <c r="F73" t="n">
        <v>75.33</v>
      </c>
      <c r="G73" t="n">
        <v>146.73</v>
      </c>
      <c r="H73" t="n">
        <v>141.16</v>
      </c>
      <c r="I73" t="n">
        <v>153.52</v>
      </c>
      <c r="J73" t="n">
        <v>158.64</v>
      </c>
      <c r="K73" t="n">
        <v>67.48999999999999</v>
      </c>
      <c r="L73" t="n">
        <v>124.54</v>
      </c>
      <c r="M73" t="n">
        <v>153.2</v>
      </c>
      <c r="N73" t="n">
        <v>100</v>
      </c>
      <c r="O73" t="n">
        <v>77.97</v>
      </c>
      <c r="P73" t="n">
        <v>162.92</v>
      </c>
      <c r="Q73" t="n">
        <v>232.19</v>
      </c>
      <c r="R73" t="n">
        <v>273.74</v>
      </c>
      <c r="S73" t="n">
        <v>225.3</v>
      </c>
      <c r="T73" t="n">
        <v>240.86</v>
      </c>
      <c r="U73" t="n">
        <v>264.53</v>
      </c>
      <c r="V73" t="n">
        <v>221.06</v>
      </c>
    </row>
    <row r="74">
      <c r="A74" s="5" t="inlineStr">
        <is>
          <t>Langfristige Vermögensquote in %</t>
        </is>
      </c>
      <c r="B74" s="5" t="inlineStr">
        <is>
          <t>Non-Current Assets Ratio in %</t>
        </is>
      </c>
      <c r="C74" t="n">
        <v>37.29</v>
      </c>
      <c r="D74" t="n">
        <v>34.49</v>
      </c>
      <c r="E74" t="n">
        <v>33.3</v>
      </c>
      <c r="F74" t="n">
        <v>37.12</v>
      </c>
      <c r="G74" t="n">
        <v>33.53</v>
      </c>
      <c r="H74" t="n">
        <v>31.45</v>
      </c>
      <c r="I74" t="n">
        <v>30.71</v>
      </c>
      <c r="J74" t="n">
        <v>29.58</v>
      </c>
      <c r="K74" t="n">
        <v>28.9</v>
      </c>
      <c r="L74" t="n">
        <v>40.59</v>
      </c>
      <c r="M74" t="n">
        <v>35.81</v>
      </c>
      <c r="N74" t="n">
        <v>28.72</v>
      </c>
      <c r="O74" t="n">
        <v>6.78</v>
      </c>
      <c r="P74" t="n">
        <v>7.16</v>
      </c>
      <c r="Q74" t="n">
        <v>5.09</v>
      </c>
      <c r="R74" t="n">
        <v>4.67</v>
      </c>
      <c r="S74" t="n">
        <v>2.53</v>
      </c>
      <c r="T74" t="n">
        <v>2.52</v>
      </c>
      <c r="U74" t="n">
        <v>2.94</v>
      </c>
      <c r="V74" t="n">
        <v>2.72</v>
      </c>
    </row>
    <row r="75">
      <c r="A75" s="5" t="inlineStr">
        <is>
          <t>Gesamtkapitalrentabilität</t>
        </is>
      </c>
      <c r="B75" s="5" t="inlineStr">
        <is>
          <t>ROA Return on Assets in %</t>
        </is>
      </c>
      <c r="C75" t="n">
        <v>4</v>
      </c>
      <c r="D75" t="n">
        <v>5.31</v>
      </c>
      <c r="E75" t="n">
        <v>2.8</v>
      </c>
      <c r="F75" t="n">
        <v>2.18</v>
      </c>
      <c r="G75" t="n">
        <v>4.95</v>
      </c>
      <c r="H75" t="n">
        <v>4.76</v>
      </c>
      <c r="I75" t="n">
        <v>5.32</v>
      </c>
      <c r="J75" t="n">
        <v>3.6</v>
      </c>
      <c r="K75" t="n">
        <v>3.08</v>
      </c>
      <c r="L75" t="n">
        <v>5.86</v>
      </c>
      <c r="M75" t="n">
        <v>8.44</v>
      </c>
      <c r="N75" t="n">
        <v>-28.37</v>
      </c>
      <c r="O75" t="n">
        <v>-1.13</v>
      </c>
      <c r="P75" t="n">
        <v>-72.89</v>
      </c>
      <c r="Q75" t="n">
        <v>-11.83</v>
      </c>
      <c r="R75" t="n">
        <v>-2.7</v>
      </c>
      <c r="S75" t="n">
        <v>-8.699999999999999</v>
      </c>
      <c r="T75" t="n">
        <v>8.23</v>
      </c>
      <c r="U75" t="n">
        <v>9.02</v>
      </c>
      <c r="V75" t="n">
        <v>6.11</v>
      </c>
    </row>
    <row r="76">
      <c r="A76" s="5" t="inlineStr">
        <is>
          <t>Ertrag des eingesetzten Kapitals</t>
        </is>
      </c>
      <c r="B76" s="5" t="inlineStr">
        <is>
          <t>ROCE Return on Cap. Empl. in %</t>
        </is>
      </c>
      <c r="C76" t="n">
        <v>8.619999999999999</v>
      </c>
      <c r="D76" t="n">
        <v>12.32</v>
      </c>
      <c r="E76" t="n">
        <v>8.94</v>
      </c>
      <c r="F76" t="n">
        <v>6.45</v>
      </c>
      <c r="G76" t="n">
        <v>13.53</v>
      </c>
      <c r="H76" t="n">
        <v>12.5</v>
      </c>
      <c r="I76" t="n">
        <v>13.48</v>
      </c>
      <c r="J76" t="n">
        <v>13.93</v>
      </c>
      <c r="K76" t="n">
        <v>11.36</v>
      </c>
      <c r="L76" t="n">
        <v>7.21</v>
      </c>
      <c r="M76" t="n">
        <v>8.449999999999999</v>
      </c>
      <c r="N76" t="n">
        <v>-80.81</v>
      </c>
      <c r="O76" t="n">
        <v>-5.96</v>
      </c>
      <c r="P76" t="n">
        <v>-177.56</v>
      </c>
      <c r="Q76" t="n">
        <v>-19.27</v>
      </c>
      <c r="R76" t="n">
        <v>-2.97</v>
      </c>
      <c r="S76" t="n">
        <v>-36.19</v>
      </c>
      <c r="T76" t="n">
        <v>28.4</v>
      </c>
      <c r="U76" t="n">
        <v>37.15</v>
      </c>
      <c r="V76" t="n">
        <v>26.38</v>
      </c>
    </row>
    <row r="77">
      <c r="A77" s="5" t="inlineStr">
        <is>
          <t>Eigenkapital zu Anlagevermögen</t>
        </is>
      </c>
      <c r="B77" s="5" t="inlineStr">
        <is>
          <t>Equity to Fixed Assets in %</t>
        </is>
      </c>
      <c r="C77" t="n">
        <v>81.52</v>
      </c>
      <c r="D77" t="n">
        <v>121.75</v>
      </c>
      <c r="E77" t="n">
        <v>113.88</v>
      </c>
      <c r="F77" t="n">
        <v>62.09</v>
      </c>
      <c r="G77" t="n">
        <v>93.27</v>
      </c>
      <c r="H77" t="n">
        <v>101.16</v>
      </c>
      <c r="I77" t="n">
        <v>102.22</v>
      </c>
      <c r="J77" t="n">
        <v>97.63</v>
      </c>
      <c r="K77" t="n">
        <v>75</v>
      </c>
      <c r="L77" t="n">
        <v>124.71</v>
      </c>
      <c r="M77" t="n">
        <v>129.29</v>
      </c>
      <c r="N77" t="n">
        <v>85.19</v>
      </c>
      <c r="O77" t="n">
        <v>629.17</v>
      </c>
      <c r="P77" t="n">
        <v>553.5700000000001</v>
      </c>
      <c r="Q77" t="n">
        <v>1023.26</v>
      </c>
      <c r="R77" t="n">
        <v>837.5</v>
      </c>
      <c r="S77" t="n">
        <v>1140</v>
      </c>
      <c r="T77" t="n">
        <v>1466.67</v>
      </c>
      <c r="U77" t="n">
        <v>1205</v>
      </c>
      <c r="V77" t="n">
        <v>1365.85</v>
      </c>
    </row>
    <row r="78">
      <c r="A78" s="5" t="inlineStr">
        <is>
          <t>Liquidität Dritten Grades</t>
        </is>
      </c>
      <c r="B78" s="5" t="inlineStr">
        <is>
          <t>Current Ratio in %</t>
        </is>
      </c>
      <c r="C78" t="n">
        <v>151.04</v>
      </c>
      <c r="D78" t="n">
        <v>159.26</v>
      </c>
      <c r="E78" t="n">
        <v>158.66</v>
      </c>
      <c r="F78" t="n">
        <v>142.45</v>
      </c>
      <c r="G78" t="n">
        <v>127.08</v>
      </c>
      <c r="H78" t="n">
        <v>133.43</v>
      </c>
      <c r="I78" t="n">
        <v>133.77</v>
      </c>
      <c r="J78" t="n">
        <v>112.21</v>
      </c>
      <c r="K78" t="n">
        <v>113.26</v>
      </c>
      <c r="L78" t="n">
        <v>188.73</v>
      </c>
      <c r="M78" t="n">
        <v>141.01</v>
      </c>
      <c r="N78" t="n">
        <v>109.84</v>
      </c>
      <c r="O78" t="n">
        <v>162.56</v>
      </c>
      <c r="P78" t="n">
        <v>154.47</v>
      </c>
      <c r="Q78" t="n">
        <v>198.51</v>
      </c>
      <c r="R78" t="n">
        <v>157.09</v>
      </c>
      <c r="S78" t="n">
        <v>137.18</v>
      </c>
      <c r="T78" t="n">
        <v>154.96</v>
      </c>
      <c r="U78" t="n">
        <v>150.42</v>
      </c>
      <c r="V78" t="n">
        <v>155.08</v>
      </c>
    </row>
    <row r="79">
      <c r="A79" s="5" t="inlineStr">
        <is>
          <t>Operativer Cashflow</t>
        </is>
      </c>
      <c r="B79" s="5" t="inlineStr">
        <is>
          <t>Operating Cashflow in M</t>
        </is>
      </c>
      <c r="C79" t="n">
        <v>1310.763</v>
      </c>
      <c r="D79" t="n">
        <v>1945.0287</v>
      </c>
      <c r="E79" t="n">
        <v>1612.6448</v>
      </c>
      <c r="F79" t="n">
        <v>340.5528</v>
      </c>
      <c r="G79" t="n">
        <v>428.3168</v>
      </c>
      <c r="H79" t="n">
        <v>292.5052</v>
      </c>
      <c r="I79" t="n">
        <v>379.2376</v>
      </c>
      <c r="J79" t="n">
        <v>429.942</v>
      </c>
      <c r="K79" t="n">
        <v>2102.484</v>
      </c>
      <c r="L79" t="n">
        <v>-363.192</v>
      </c>
      <c r="M79" t="n">
        <v>290.029</v>
      </c>
      <c r="N79" t="n">
        <v>-17.985</v>
      </c>
      <c r="O79" t="n">
        <v>-17.658</v>
      </c>
      <c r="P79" t="n">
        <v>-28.667</v>
      </c>
      <c r="Q79" t="n">
        <v>19.511</v>
      </c>
      <c r="R79" t="n">
        <v>118.81</v>
      </c>
      <c r="S79" t="n">
        <v>-29.539</v>
      </c>
      <c r="T79" t="n">
        <v>1796.974</v>
      </c>
      <c r="U79" t="n">
        <v>301.494</v>
      </c>
      <c r="V79" t="n">
        <v>813.6850000000001</v>
      </c>
    </row>
    <row r="80">
      <c r="A80" s="5" t="inlineStr">
        <is>
          <t>Aktienrückkauf</t>
        </is>
      </c>
      <c r="B80" s="5" t="inlineStr">
        <is>
          <t>Share Buyback in M</t>
        </is>
      </c>
      <c r="C80" t="n">
        <v>-0.009999999999990905</v>
      </c>
      <c r="D80" t="n">
        <v>-2.650000000000006</v>
      </c>
      <c r="E80" t="n">
        <v>-14.51</v>
      </c>
      <c r="F80" t="n">
        <v>-5.089999999999996</v>
      </c>
      <c r="G80" t="n">
        <v>-0.5700000000000003</v>
      </c>
      <c r="H80" t="n">
        <v>-3.93</v>
      </c>
      <c r="I80" t="n">
        <v>-0.04000000000000625</v>
      </c>
      <c r="J80" t="n">
        <v>-15.2</v>
      </c>
      <c r="K80" t="n">
        <v>-1.900000000000002</v>
      </c>
      <c r="L80" t="n">
        <v>-8.5</v>
      </c>
      <c r="M80" t="n">
        <v>-2.799999999999999</v>
      </c>
      <c r="N80" t="n">
        <v>0</v>
      </c>
      <c r="O80" t="n">
        <v>0</v>
      </c>
      <c r="P80" t="n">
        <v>0</v>
      </c>
      <c r="Q80" t="n">
        <v>0</v>
      </c>
      <c r="R80" t="n">
        <v>0</v>
      </c>
      <c r="S80" t="n">
        <v>0</v>
      </c>
      <c r="T80" t="n">
        <v>0</v>
      </c>
      <c r="U80" t="n">
        <v>0</v>
      </c>
      <c r="V80" t="inlineStr">
        <is>
          <t>-</t>
        </is>
      </c>
    </row>
    <row r="81">
      <c r="A81" s="5" t="inlineStr">
        <is>
          <t>Umsatzwachstum 1J in %</t>
        </is>
      </c>
      <c r="B81" s="5" t="inlineStr">
        <is>
          <t>Revenue Growth 1Y in %</t>
        </is>
      </c>
      <c r="C81" t="n">
        <v>13.33</v>
      </c>
      <c r="D81" t="n">
        <v>12.35</v>
      </c>
      <c r="E81" t="n">
        <v>75.09999999999999</v>
      </c>
      <c r="F81" t="n">
        <v>7.58</v>
      </c>
      <c r="G81" t="n">
        <v>21.45</v>
      </c>
      <c r="H81" t="n">
        <v>14.09</v>
      </c>
      <c r="I81" t="n">
        <v>-0.47</v>
      </c>
      <c r="J81" t="n">
        <v>121.61</v>
      </c>
      <c r="K81" t="n">
        <v>89.84</v>
      </c>
      <c r="L81" t="n">
        <v>34.72</v>
      </c>
      <c r="M81" t="n">
        <v>112.41</v>
      </c>
      <c r="N81" t="n">
        <v>2.17</v>
      </c>
      <c r="O81" t="n">
        <v>-56.67</v>
      </c>
      <c r="P81" t="n">
        <v>-67.53</v>
      </c>
      <c r="Q81" t="n">
        <v>-47.72</v>
      </c>
      <c r="R81" t="n">
        <v>-15.7</v>
      </c>
      <c r="S81" t="n">
        <v>-18.18</v>
      </c>
      <c r="T81" t="n">
        <v>0.78</v>
      </c>
      <c r="U81" t="n">
        <v>62.28</v>
      </c>
      <c r="V81" t="n">
        <v>41.57</v>
      </c>
    </row>
    <row r="82">
      <c r="A82" s="5" t="inlineStr">
        <is>
          <t>Umsatzwachstum 3J in %</t>
        </is>
      </c>
      <c r="B82" s="5" t="inlineStr">
        <is>
          <t>Revenue Growth 3Y in %</t>
        </is>
      </c>
      <c r="C82" t="n">
        <v>33.59</v>
      </c>
      <c r="D82" t="n">
        <v>31.68</v>
      </c>
      <c r="E82" t="n">
        <v>34.71</v>
      </c>
      <c r="F82" t="n">
        <v>14.37</v>
      </c>
      <c r="G82" t="n">
        <v>11.69</v>
      </c>
      <c r="H82" t="n">
        <v>45.08</v>
      </c>
      <c r="I82" t="n">
        <v>70.33</v>
      </c>
      <c r="J82" t="n">
        <v>82.06</v>
      </c>
      <c r="K82" t="n">
        <v>78.98999999999999</v>
      </c>
      <c r="L82" t="n">
        <v>49.77</v>
      </c>
      <c r="M82" t="n">
        <v>19.3</v>
      </c>
      <c r="N82" t="n">
        <v>-40.68</v>
      </c>
      <c r="O82" t="n">
        <v>-57.31</v>
      </c>
      <c r="P82" t="n">
        <v>-43.65</v>
      </c>
      <c r="Q82" t="n">
        <v>-27.2</v>
      </c>
      <c r="R82" t="n">
        <v>-11.03</v>
      </c>
      <c r="S82" t="n">
        <v>14.96</v>
      </c>
      <c r="T82" t="n">
        <v>34.88</v>
      </c>
      <c r="U82" t="inlineStr">
        <is>
          <t>-</t>
        </is>
      </c>
      <c r="V82" t="inlineStr">
        <is>
          <t>-</t>
        </is>
      </c>
    </row>
    <row r="83">
      <c r="A83" s="5" t="inlineStr">
        <is>
          <t>Umsatzwachstum 5J in %</t>
        </is>
      </c>
      <c r="B83" s="5" t="inlineStr">
        <is>
          <t>Revenue Growth 5Y in %</t>
        </is>
      </c>
      <c r="C83" t="n">
        <v>25.96</v>
      </c>
      <c r="D83" t="n">
        <v>26.11</v>
      </c>
      <c r="E83" t="n">
        <v>23.55</v>
      </c>
      <c r="F83" t="n">
        <v>32.85</v>
      </c>
      <c r="G83" t="n">
        <v>49.3</v>
      </c>
      <c r="H83" t="n">
        <v>51.96</v>
      </c>
      <c r="I83" t="n">
        <v>71.62</v>
      </c>
      <c r="J83" t="n">
        <v>72.15000000000001</v>
      </c>
      <c r="K83" t="n">
        <v>36.49</v>
      </c>
      <c r="L83" t="n">
        <v>5.02</v>
      </c>
      <c r="M83" t="n">
        <v>-11.47</v>
      </c>
      <c r="N83" t="n">
        <v>-37.09</v>
      </c>
      <c r="O83" t="n">
        <v>-41.16</v>
      </c>
      <c r="P83" t="n">
        <v>-29.67</v>
      </c>
      <c r="Q83" t="n">
        <v>-3.71</v>
      </c>
      <c r="R83" t="n">
        <v>14.15</v>
      </c>
      <c r="S83" t="inlineStr">
        <is>
          <t>-</t>
        </is>
      </c>
      <c r="T83" t="inlineStr">
        <is>
          <t>-</t>
        </is>
      </c>
      <c r="U83" t="inlineStr">
        <is>
          <t>-</t>
        </is>
      </c>
      <c r="V83" t="inlineStr">
        <is>
          <t>-</t>
        </is>
      </c>
    </row>
    <row r="84">
      <c r="A84" s="5" t="inlineStr">
        <is>
          <t>Umsatzwachstum 10J in %</t>
        </is>
      </c>
      <c r="B84" s="5" t="inlineStr">
        <is>
          <t>Revenue Growth 10Y in %</t>
        </is>
      </c>
      <c r="C84" t="n">
        <v>38.96</v>
      </c>
      <c r="D84" t="n">
        <v>48.87</v>
      </c>
      <c r="E84" t="n">
        <v>47.85</v>
      </c>
      <c r="F84" t="n">
        <v>34.67</v>
      </c>
      <c r="G84" t="n">
        <v>27.16</v>
      </c>
      <c r="H84" t="n">
        <v>20.24</v>
      </c>
      <c r="I84" t="n">
        <v>17.27</v>
      </c>
      <c r="J84" t="n">
        <v>15.49</v>
      </c>
      <c r="K84" t="n">
        <v>3.41</v>
      </c>
      <c r="L84" t="n">
        <v>0.66</v>
      </c>
      <c r="M84" t="n">
        <v>1.34</v>
      </c>
      <c r="N84" t="inlineStr">
        <is>
          <t>-</t>
        </is>
      </c>
      <c r="O84" t="inlineStr">
        <is>
          <t>-</t>
        </is>
      </c>
      <c r="P84" t="inlineStr">
        <is>
          <t>-</t>
        </is>
      </c>
      <c r="Q84" t="inlineStr">
        <is>
          <t>-</t>
        </is>
      </c>
      <c r="R84" t="inlineStr">
        <is>
          <t>-</t>
        </is>
      </c>
      <c r="S84" t="inlineStr">
        <is>
          <t>-</t>
        </is>
      </c>
      <c r="T84" t="inlineStr">
        <is>
          <t>-</t>
        </is>
      </c>
      <c r="U84" t="inlineStr">
        <is>
          <t>-</t>
        </is>
      </c>
      <c r="V84" t="inlineStr">
        <is>
          <t>-</t>
        </is>
      </c>
    </row>
    <row r="85">
      <c r="A85" s="5" t="inlineStr">
        <is>
          <t>Gewinnwachstum 1J in %</t>
        </is>
      </c>
      <c r="B85" s="5" t="inlineStr">
        <is>
          <t>Earnings Growth 1Y in %</t>
        </is>
      </c>
      <c r="C85" t="n">
        <v>9.109999999999999</v>
      </c>
      <c r="D85" t="n">
        <v>100</v>
      </c>
      <c r="E85" t="n">
        <v>54.11</v>
      </c>
      <c r="F85" t="n">
        <v>-7.59</v>
      </c>
      <c r="G85" t="n">
        <v>21.54</v>
      </c>
      <c r="H85" t="n">
        <v>11.11</v>
      </c>
      <c r="I85" t="n">
        <v>51.95</v>
      </c>
      <c r="J85" t="n">
        <v>10</v>
      </c>
      <c r="K85" t="n">
        <v>84.20999999999999</v>
      </c>
      <c r="L85" t="n">
        <v>15.15</v>
      </c>
      <c r="M85" t="n">
        <v>-141.25</v>
      </c>
      <c r="N85" t="n">
        <v>1900</v>
      </c>
      <c r="O85" t="n">
        <v>-98.59999999999999</v>
      </c>
      <c r="P85" t="n">
        <v>185</v>
      </c>
      <c r="Q85" t="n">
        <v>170.27</v>
      </c>
      <c r="R85" t="n">
        <v>-78.48999999999999</v>
      </c>
      <c r="S85" t="n">
        <v>-192.47</v>
      </c>
      <c r="T85" t="n">
        <v>1.09</v>
      </c>
      <c r="U85" t="n">
        <v>100</v>
      </c>
      <c r="V85" t="n">
        <v>113.95</v>
      </c>
    </row>
    <row r="86">
      <c r="A86" s="5" t="inlineStr">
        <is>
          <t>Gewinnwachstum 3J in %</t>
        </is>
      </c>
      <c r="B86" s="5" t="inlineStr">
        <is>
          <t>Earnings Growth 3Y in %</t>
        </is>
      </c>
      <c r="C86" t="n">
        <v>54.41</v>
      </c>
      <c r="D86" t="n">
        <v>48.84</v>
      </c>
      <c r="E86" t="n">
        <v>22.69</v>
      </c>
      <c r="F86" t="n">
        <v>8.35</v>
      </c>
      <c r="G86" t="n">
        <v>28.2</v>
      </c>
      <c r="H86" t="n">
        <v>24.35</v>
      </c>
      <c r="I86" t="n">
        <v>48.72</v>
      </c>
      <c r="J86" t="n">
        <v>36.45</v>
      </c>
      <c r="K86" t="n">
        <v>-13.96</v>
      </c>
      <c r="L86" t="n">
        <v>591.3</v>
      </c>
      <c r="M86" t="n">
        <v>553.38</v>
      </c>
      <c r="N86" t="n">
        <v>662.13</v>
      </c>
      <c r="O86" t="n">
        <v>85.56</v>
      </c>
      <c r="P86" t="n">
        <v>92.26000000000001</v>
      </c>
      <c r="Q86" t="n">
        <v>-33.56</v>
      </c>
      <c r="R86" t="n">
        <v>-89.95999999999999</v>
      </c>
      <c r="S86" t="n">
        <v>-30.46</v>
      </c>
      <c r="T86" t="n">
        <v>71.68000000000001</v>
      </c>
      <c r="U86" t="inlineStr">
        <is>
          <t>-</t>
        </is>
      </c>
      <c r="V86" t="inlineStr">
        <is>
          <t>-</t>
        </is>
      </c>
    </row>
    <row r="87">
      <c r="A87" s="5" t="inlineStr">
        <is>
          <t>Gewinnwachstum 5J in %</t>
        </is>
      </c>
      <c r="B87" s="5" t="inlineStr">
        <is>
          <t>Earnings Growth 5Y in %</t>
        </is>
      </c>
      <c r="C87" t="n">
        <v>35.43</v>
      </c>
      <c r="D87" t="n">
        <v>35.83</v>
      </c>
      <c r="E87" t="n">
        <v>26.22</v>
      </c>
      <c r="F87" t="n">
        <v>17.4</v>
      </c>
      <c r="G87" t="n">
        <v>35.76</v>
      </c>
      <c r="H87" t="n">
        <v>34.48</v>
      </c>
      <c r="I87" t="n">
        <v>4.01</v>
      </c>
      <c r="J87" t="n">
        <v>373.62</v>
      </c>
      <c r="K87" t="n">
        <v>351.9</v>
      </c>
      <c r="L87" t="n">
        <v>372.06</v>
      </c>
      <c r="M87" t="n">
        <v>403.08</v>
      </c>
      <c r="N87" t="n">
        <v>415.64</v>
      </c>
      <c r="O87" t="n">
        <v>-2.86</v>
      </c>
      <c r="P87" t="n">
        <v>17.08</v>
      </c>
      <c r="Q87" t="n">
        <v>0.08</v>
      </c>
      <c r="R87" t="n">
        <v>-11.18</v>
      </c>
      <c r="S87" t="inlineStr">
        <is>
          <t>-</t>
        </is>
      </c>
      <c r="T87" t="inlineStr">
        <is>
          <t>-</t>
        </is>
      </c>
      <c r="U87" t="inlineStr">
        <is>
          <t>-</t>
        </is>
      </c>
      <c r="V87" t="inlineStr">
        <is>
          <t>-</t>
        </is>
      </c>
    </row>
    <row r="88">
      <c r="A88" s="5" t="inlineStr">
        <is>
          <t>Gewinnwachstum 10J in %</t>
        </is>
      </c>
      <c r="B88" s="5" t="inlineStr">
        <is>
          <t>Earnings Growth 10Y in %</t>
        </is>
      </c>
      <c r="C88" t="n">
        <v>34.96</v>
      </c>
      <c r="D88" t="n">
        <v>19.92</v>
      </c>
      <c r="E88" t="n">
        <v>199.92</v>
      </c>
      <c r="F88" t="n">
        <v>184.65</v>
      </c>
      <c r="G88" t="n">
        <v>203.91</v>
      </c>
      <c r="H88" t="n">
        <v>218.78</v>
      </c>
      <c r="I88" t="n">
        <v>209.82</v>
      </c>
      <c r="J88" t="n">
        <v>185.38</v>
      </c>
      <c r="K88" t="n">
        <v>184.49</v>
      </c>
      <c r="L88" t="n">
        <v>186.07</v>
      </c>
      <c r="M88" t="n">
        <v>195.95</v>
      </c>
      <c r="N88" t="inlineStr">
        <is>
          <t>-</t>
        </is>
      </c>
      <c r="O88" t="inlineStr">
        <is>
          <t>-</t>
        </is>
      </c>
      <c r="P88" t="inlineStr">
        <is>
          <t>-</t>
        </is>
      </c>
      <c r="Q88" t="inlineStr">
        <is>
          <t>-</t>
        </is>
      </c>
      <c r="R88" t="inlineStr">
        <is>
          <t>-</t>
        </is>
      </c>
      <c r="S88" t="inlineStr">
        <is>
          <t>-</t>
        </is>
      </c>
      <c r="T88" t="inlineStr">
        <is>
          <t>-</t>
        </is>
      </c>
      <c r="U88" t="inlineStr">
        <is>
          <t>-</t>
        </is>
      </c>
      <c r="V88" t="inlineStr">
        <is>
          <t>-</t>
        </is>
      </c>
    </row>
    <row r="89">
      <c r="A89" s="5" t="inlineStr">
        <is>
          <t>PEG Ratio</t>
        </is>
      </c>
      <c r="B89" s="5" t="inlineStr">
        <is>
          <t>KGW Kurs/Gewinn/Wachstum</t>
        </is>
      </c>
      <c r="C89" t="n">
        <v>0.9399999999999999</v>
      </c>
      <c r="D89" t="n">
        <v>0.63</v>
      </c>
      <c r="E89" t="n">
        <v>1.59</v>
      </c>
      <c r="F89" t="n">
        <v>1.52</v>
      </c>
      <c r="G89" t="n">
        <v>0.46</v>
      </c>
      <c r="H89" t="n">
        <v>0.29</v>
      </c>
      <c r="I89" t="n">
        <v>2.27</v>
      </c>
      <c r="J89" t="n">
        <v>0.03</v>
      </c>
      <c r="K89" t="n">
        <v>0.02</v>
      </c>
      <c r="L89" t="n">
        <v>0.04</v>
      </c>
      <c r="M89" t="n">
        <v>0.01</v>
      </c>
      <c r="N89" t="inlineStr">
        <is>
          <t>-</t>
        </is>
      </c>
      <c r="O89" t="inlineStr">
        <is>
          <t>-</t>
        </is>
      </c>
      <c r="P89" t="inlineStr">
        <is>
          <t>-</t>
        </is>
      </c>
      <c r="Q89" t="inlineStr">
        <is>
          <t>-</t>
        </is>
      </c>
      <c r="R89" t="inlineStr">
        <is>
          <t>-</t>
        </is>
      </c>
      <c r="S89" t="inlineStr">
        <is>
          <t>-</t>
        </is>
      </c>
      <c r="T89" t="inlineStr">
        <is>
          <t>-</t>
        </is>
      </c>
      <c r="U89" t="inlineStr">
        <is>
          <t>-</t>
        </is>
      </c>
      <c r="V89" t="inlineStr">
        <is>
          <t>-</t>
        </is>
      </c>
    </row>
    <row r="90">
      <c r="A90" s="5" t="inlineStr">
        <is>
          <t>EBIT-Wachstum 1J in %</t>
        </is>
      </c>
      <c r="B90" s="5" t="inlineStr">
        <is>
          <t>EBIT Growth 1Y in %</t>
        </is>
      </c>
      <c r="C90" t="n">
        <v>0.49</v>
      </c>
      <c r="D90" t="n">
        <v>47.48</v>
      </c>
      <c r="E90" t="n">
        <v>73.03</v>
      </c>
      <c r="F90" t="n">
        <v>16.99</v>
      </c>
      <c r="G90" t="n">
        <v>24.1</v>
      </c>
      <c r="H90" t="n">
        <v>16.08</v>
      </c>
      <c r="I90" t="n">
        <v>28.83</v>
      </c>
      <c r="J90" t="n">
        <v>15.62</v>
      </c>
      <c r="K90" t="n">
        <v>200</v>
      </c>
      <c r="L90" t="n">
        <v>77.78</v>
      </c>
      <c r="M90" t="n">
        <v>-122.5</v>
      </c>
      <c r="N90" t="n">
        <v>788.89</v>
      </c>
      <c r="O90" t="n">
        <v>-96.75</v>
      </c>
      <c r="P90" t="n">
        <v>225.88</v>
      </c>
      <c r="Q90" t="n">
        <v>431.25</v>
      </c>
      <c r="R90" t="n">
        <v>-92.27</v>
      </c>
      <c r="S90" t="n">
        <v>-186.97</v>
      </c>
      <c r="T90" t="n">
        <v>-11.52</v>
      </c>
      <c r="U90" t="n">
        <v>81.76000000000001</v>
      </c>
      <c r="V90" t="n">
        <v>108.45</v>
      </c>
    </row>
    <row r="91">
      <c r="A91" s="5" t="inlineStr">
        <is>
          <t>EBIT-Wachstum 3J in %</t>
        </is>
      </c>
      <c r="B91" s="5" t="inlineStr">
        <is>
          <t>EBIT Growth 3Y in %</t>
        </is>
      </c>
      <c r="C91" t="n">
        <v>40.33</v>
      </c>
      <c r="D91" t="n">
        <v>45.83</v>
      </c>
      <c r="E91" t="n">
        <v>38.04</v>
      </c>
      <c r="F91" t="n">
        <v>19.06</v>
      </c>
      <c r="G91" t="n">
        <v>23</v>
      </c>
      <c r="H91" t="n">
        <v>20.18</v>
      </c>
      <c r="I91" t="n">
        <v>81.48</v>
      </c>
      <c r="J91" t="n">
        <v>97.8</v>
      </c>
      <c r="K91" t="n">
        <v>51.76</v>
      </c>
      <c r="L91" t="n">
        <v>248.06</v>
      </c>
      <c r="M91" t="n">
        <v>189.88</v>
      </c>
      <c r="N91" t="n">
        <v>306.01</v>
      </c>
      <c r="O91" t="n">
        <v>186.79</v>
      </c>
      <c r="P91" t="n">
        <v>188.29</v>
      </c>
      <c r="Q91" t="n">
        <v>50.67</v>
      </c>
      <c r="R91" t="n">
        <v>-96.92</v>
      </c>
      <c r="S91" t="n">
        <v>-38.91</v>
      </c>
      <c r="T91" t="n">
        <v>59.56</v>
      </c>
      <c r="U91" t="inlineStr">
        <is>
          <t>-</t>
        </is>
      </c>
      <c r="V91" t="inlineStr">
        <is>
          <t>-</t>
        </is>
      </c>
    </row>
    <row r="92">
      <c r="A92" s="5" t="inlineStr">
        <is>
          <t>EBIT-Wachstum 5J in %</t>
        </is>
      </c>
      <c r="B92" s="5" t="inlineStr">
        <is>
          <t>EBIT Growth 5Y in %</t>
        </is>
      </c>
      <c r="C92" t="n">
        <v>32.42</v>
      </c>
      <c r="D92" t="n">
        <v>35.54</v>
      </c>
      <c r="E92" t="n">
        <v>31.81</v>
      </c>
      <c r="F92" t="n">
        <v>20.32</v>
      </c>
      <c r="G92" t="n">
        <v>56.93</v>
      </c>
      <c r="H92" t="n">
        <v>67.66</v>
      </c>
      <c r="I92" t="n">
        <v>39.95</v>
      </c>
      <c r="J92" t="n">
        <v>191.96</v>
      </c>
      <c r="K92" t="n">
        <v>169.48</v>
      </c>
      <c r="L92" t="n">
        <v>174.66</v>
      </c>
      <c r="M92" t="n">
        <v>245.35</v>
      </c>
      <c r="N92" t="n">
        <v>251.4</v>
      </c>
      <c r="O92" t="n">
        <v>56.23</v>
      </c>
      <c r="P92" t="n">
        <v>73.27</v>
      </c>
      <c r="Q92" t="n">
        <v>44.45</v>
      </c>
      <c r="R92" t="n">
        <v>-20.11</v>
      </c>
      <c r="S92" t="inlineStr">
        <is>
          <t>-</t>
        </is>
      </c>
      <c r="T92" t="inlineStr">
        <is>
          <t>-</t>
        </is>
      </c>
      <c r="U92" t="inlineStr">
        <is>
          <t>-</t>
        </is>
      </c>
      <c r="V92" t="inlineStr">
        <is>
          <t>-</t>
        </is>
      </c>
    </row>
    <row r="93">
      <c r="A93" s="5" t="inlineStr">
        <is>
          <t>EBIT-Wachstum 10J in %</t>
        </is>
      </c>
      <c r="B93" s="5" t="inlineStr">
        <is>
          <t>EBIT Growth 10Y in %</t>
        </is>
      </c>
      <c r="C93" t="n">
        <v>50.04</v>
      </c>
      <c r="D93" t="n">
        <v>37.74</v>
      </c>
      <c r="E93" t="n">
        <v>111.88</v>
      </c>
      <c r="F93" t="n">
        <v>94.90000000000001</v>
      </c>
      <c r="G93" t="n">
        <v>115.79</v>
      </c>
      <c r="H93" t="n">
        <v>156.51</v>
      </c>
      <c r="I93" t="n">
        <v>145.67</v>
      </c>
      <c r="J93" t="n">
        <v>124.09</v>
      </c>
      <c r="K93" t="n">
        <v>121.38</v>
      </c>
      <c r="L93" t="n">
        <v>109.55</v>
      </c>
      <c r="M93" t="n">
        <v>112.62</v>
      </c>
      <c r="N93" t="inlineStr">
        <is>
          <t>-</t>
        </is>
      </c>
      <c r="O93" t="inlineStr">
        <is>
          <t>-</t>
        </is>
      </c>
      <c r="P93" t="inlineStr">
        <is>
          <t>-</t>
        </is>
      </c>
      <c r="Q93" t="inlineStr">
        <is>
          <t>-</t>
        </is>
      </c>
      <c r="R93" t="inlineStr">
        <is>
          <t>-</t>
        </is>
      </c>
      <c r="S93" t="inlineStr">
        <is>
          <t>-</t>
        </is>
      </c>
      <c r="T93" t="inlineStr">
        <is>
          <t>-</t>
        </is>
      </c>
      <c r="U93" t="inlineStr">
        <is>
          <t>-</t>
        </is>
      </c>
      <c r="V93" t="inlineStr">
        <is>
          <t>-</t>
        </is>
      </c>
    </row>
    <row r="94">
      <c r="A94" s="5" t="inlineStr">
        <is>
          <t>Op.Cashflow Wachstum 1J in %</t>
        </is>
      </c>
      <c r="B94" s="5" t="inlineStr">
        <is>
          <t>Op.Cashflow Wachstum 1Y in %</t>
        </is>
      </c>
      <c r="C94" t="n">
        <v>-32.62</v>
      </c>
      <c r="D94" t="n">
        <v>15.77</v>
      </c>
      <c r="E94" t="n">
        <v>265.23</v>
      </c>
      <c r="F94" t="n">
        <v>-28.76</v>
      </c>
      <c r="G94" t="n">
        <v>44.53</v>
      </c>
      <c r="H94" t="n">
        <v>-29.88</v>
      </c>
      <c r="I94" t="n">
        <v>-11.88</v>
      </c>
      <c r="J94" t="n">
        <v>-87.45999999999999</v>
      </c>
      <c r="K94" t="n">
        <v>-633.25</v>
      </c>
      <c r="L94" t="n">
        <v>-177.28</v>
      </c>
      <c r="M94" t="n">
        <v>-1383.03</v>
      </c>
      <c r="N94" t="n">
        <v>1.85</v>
      </c>
      <c r="O94" t="n">
        <v>-38.4</v>
      </c>
      <c r="P94" t="n">
        <v>-246.93</v>
      </c>
      <c r="Q94" t="n">
        <v>-83.58</v>
      </c>
      <c r="R94" t="n">
        <v>-502.21</v>
      </c>
      <c r="S94" t="n">
        <v>-101.64</v>
      </c>
      <c r="T94" t="n">
        <v>496.02</v>
      </c>
      <c r="U94" t="n">
        <v>-62.95</v>
      </c>
      <c r="V94" t="inlineStr">
        <is>
          <t>-</t>
        </is>
      </c>
    </row>
    <row r="95">
      <c r="A95" s="5" t="inlineStr">
        <is>
          <t>Op.Cashflow Wachstum 3J in %</t>
        </is>
      </c>
      <c r="B95" s="5" t="inlineStr">
        <is>
          <t>Op.Cashflow Wachstum 3Y in %</t>
        </is>
      </c>
      <c r="C95" t="n">
        <v>82.79000000000001</v>
      </c>
      <c r="D95" t="n">
        <v>84.08</v>
      </c>
      <c r="E95" t="n">
        <v>93.67</v>
      </c>
      <c r="F95" t="n">
        <v>-4.7</v>
      </c>
      <c r="G95" t="n">
        <v>0.92</v>
      </c>
      <c r="H95" t="n">
        <v>-43.07</v>
      </c>
      <c r="I95" t="n">
        <v>-244.2</v>
      </c>
      <c r="J95" t="n">
        <v>-299.33</v>
      </c>
      <c r="K95" t="n">
        <v>-731.1900000000001</v>
      </c>
      <c r="L95" t="n">
        <v>-519.49</v>
      </c>
      <c r="M95" t="n">
        <v>-473.19</v>
      </c>
      <c r="N95" t="n">
        <v>-94.48999999999999</v>
      </c>
      <c r="O95" t="n">
        <v>-122.97</v>
      </c>
      <c r="P95" t="n">
        <v>-277.57</v>
      </c>
      <c r="Q95" t="n">
        <v>-229.14</v>
      </c>
      <c r="R95" t="n">
        <v>-35.94</v>
      </c>
      <c r="S95" t="n">
        <v>110.48</v>
      </c>
      <c r="T95" t="inlineStr">
        <is>
          <t>-</t>
        </is>
      </c>
      <c r="U95" t="inlineStr">
        <is>
          <t>-</t>
        </is>
      </c>
      <c r="V95" t="inlineStr">
        <is>
          <t>-</t>
        </is>
      </c>
    </row>
    <row r="96">
      <c r="A96" s="5" t="inlineStr">
        <is>
          <t>Op.Cashflow Wachstum 5J in %</t>
        </is>
      </c>
      <c r="B96" s="5" t="inlineStr">
        <is>
          <t>Op.Cashflow Wachstum 5Y in %</t>
        </is>
      </c>
      <c r="C96" t="n">
        <v>52.83</v>
      </c>
      <c r="D96" t="n">
        <v>53.38</v>
      </c>
      <c r="E96" t="n">
        <v>47.85</v>
      </c>
      <c r="F96" t="n">
        <v>-22.69</v>
      </c>
      <c r="G96" t="n">
        <v>-143.59</v>
      </c>
      <c r="H96" t="n">
        <v>-187.95</v>
      </c>
      <c r="I96" t="n">
        <v>-458.58</v>
      </c>
      <c r="J96" t="n">
        <v>-455.83</v>
      </c>
      <c r="K96" t="n">
        <v>-446.02</v>
      </c>
      <c r="L96" t="n">
        <v>-368.76</v>
      </c>
      <c r="M96" t="n">
        <v>-350.02</v>
      </c>
      <c r="N96" t="n">
        <v>-173.85</v>
      </c>
      <c r="O96" t="n">
        <v>-194.55</v>
      </c>
      <c r="P96" t="n">
        <v>-87.67</v>
      </c>
      <c r="Q96" t="n">
        <v>-50.87</v>
      </c>
      <c r="R96" t="inlineStr">
        <is>
          <t>-</t>
        </is>
      </c>
      <c r="S96" t="inlineStr">
        <is>
          <t>-</t>
        </is>
      </c>
      <c r="T96" t="inlineStr">
        <is>
          <t>-</t>
        </is>
      </c>
      <c r="U96" t="inlineStr">
        <is>
          <t>-</t>
        </is>
      </c>
      <c r="V96" t="inlineStr">
        <is>
          <t>-</t>
        </is>
      </c>
    </row>
    <row r="97">
      <c r="A97" s="5" t="inlineStr">
        <is>
          <t>Op.Cashflow Wachstum 10J in %</t>
        </is>
      </c>
      <c r="B97" s="5" t="inlineStr">
        <is>
          <t>Op.Cashflow Wachstum 10Y in %</t>
        </is>
      </c>
      <c r="C97" t="n">
        <v>-67.56</v>
      </c>
      <c r="D97" t="n">
        <v>-202.6</v>
      </c>
      <c r="E97" t="n">
        <v>-203.99</v>
      </c>
      <c r="F97" t="n">
        <v>-234.36</v>
      </c>
      <c r="G97" t="n">
        <v>-256.17</v>
      </c>
      <c r="H97" t="n">
        <v>-268.98</v>
      </c>
      <c r="I97" t="n">
        <v>-316.22</v>
      </c>
      <c r="J97" t="n">
        <v>-325.19</v>
      </c>
      <c r="K97" t="n">
        <v>-266.84</v>
      </c>
      <c r="L97" t="n">
        <v>-209.81</v>
      </c>
      <c r="M97" t="inlineStr">
        <is>
          <t>-</t>
        </is>
      </c>
      <c r="N97" t="inlineStr">
        <is>
          <t>-</t>
        </is>
      </c>
      <c r="O97" t="inlineStr">
        <is>
          <t>-</t>
        </is>
      </c>
      <c r="P97" t="inlineStr">
        <is>
          <t>-</t>
        </is>
      </c>
      <c r="Q97" t="inlineStr">
        <is>
          <t>-</t>
        </is>
      </c>
      <c r="R97" t="inlineStr">
        <is>
          <t>-</t>
        </is>
      </c>
      <c r="S97" t="inlineStr">
        <is>
          <t>-</t>
        </is>
      </c>
      <c r="T97" t="inlineStr">
        <is>
          <t>-</t>
        </is>
      </c>
      <c r="U97" t="inlineStr">
        <is>
          <t>-</t>
        </is>
      </c>
      <c r="V97" t="inlineStr">
        <is>
          <t>-</t>
        </is>
      </c>
    </row>
    <row r="98">
      <c r="A98" s="5" t="inlineStr">
        <is>
          <t>Working Capital in Mio</t>
        </is>
      </c>
      <c r="B98" s="5" t="inlineStr">
        <is>
          <t>Working Capital in M</t>
        </is>
      </c>
      <c r="C98" t="n">
        <v>259.7</v>
      </c>
      <c r="D98" t="n">
        <v>206.7</v>
      </c>
      <c r="E98" t="n">
        <v>198.5</v>
      </c>
      <c r="F98" t="n">
        <v>125.3</v>
      </c>
      <c r="G98" t="n">
        <v>45.2</v>
      </c>
      <c r="H98" t="n">
        <v>46.9</v>
      </c>
      <c r="I98" t="n">
        <v>38.5</v>
      </c>
      <c r="J98" t="n">
        <v>16.4</v>
      </c>
      <c r="K98" t="n">
        <v>18.9</v>
      </c>
      <c r="L98" t="n">
        <v>18.1</v>
      </c>
      <c r="M98" t="n">
        <v>7.3</v>
      </c>
      <c r="N98" t="n">
        <v>1.8</v>
      </c>
      <c r="O98" t="n">
        <v>12.7</v>
      </c>
      <c r="P98" t="n">
        <v>12.8</v>
      </c>
      <c r="Q98" t="n">
        <v>39.8</v>
      </c>
      <c r="R98" t="n">
        <v>47.5</v>
      </c>
      <c r="S98" t="n">
        <v>52.2</v>
      </c>
      <c r="T98" t="n">
        <v>78.09999999999999</v>
      </c>
      <c r="U98" t="n">
        <v>66.40000000000001</v>
      </c>
      <c r="V98" t="n">
        <v>52</v>
      </c>
      <c r="W98" t="n">
        <v>9.199999999999999</v>
      </c>
    </row>
  </sheetData>
  <pageMargins bottom="1" footer="0.5" header="0.5" left="0.75" right="0.75" top="1"/>
</worksheet>
</file>

<file path=xl/worksheets/sheet49.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20"/>
    <col customWidth="1" max="14" min="14" width="21"/>
    <col customWidth="1" max="15" min="15" width="20"/>
    <col customWidth="1" max="16" min="16" width="10"/>
  </cols>
  <sheetData>
    <row r="1">
      <c r="A1" s="1" t="inlineStr">
        <is>
          <t xml:space="preserve">SAF HOLLAND </t>
        </is>
      </c>
      <c r="B1" s="2" t="inlineStr">
        <is>
          <t>WKN: A0MU70  ISIN: LU0307018795  US-Symbol:SFHLF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2005</t>
        </is>
      </c>
      <c r="C4" s="5" t="inlineStr">
        <is>
          <t>Telefon / Phone</t>
        </is>
      </c>
      <c r="D4" s="5" t="inlineStr"/>
      <c r="E4" t="inlineStr">
        <is>
          <t>+49-6095-301-0</t>
        </is>
      </c>
      <c r="G4" t="inlineStr">
        <is>
          <t>19.03.2020</t>
        </is>
      </c>
      <c r="H4" t="inlineStr">
        <is>
          <t>Publication Of Annual Report</t>
        </is>
      </c>
      <c r="J4" t="inlineStr">
        <is>
          <t>Deutsche Bank AG</t>
        </is>
      </c>
      <c r="L4" t="inlineStr">
        <is>
          <t>5,29%</t>
        </is>
      </c>
    </row>
    <row r="5">
      <c r="A5" s="5" t="inlineStr">
        <is>
          <t>Ticker</t>
        </is>
      </c>
      <c r="B5" t="inlineStr">
        <is>
          <t>SFQ</t>
        </is>
      </c>
      <c r="C5" s="5" t="inlineStr">
        <is>
          <t>Fax</t>
        </is>
      </c>
      <c r="D5" s="5" t="inlineStr"/>
      <c r="E5" t="inlineStr">
        <is>
          <t>+49-6095-301-200</t>
        </is>
      </c>
      <c r="G5" t="inlineStr">
        <is>
          <t>13.05.2020</t>
        </is>
      </c>
      <c r="H5" t="inlineStr">
        <is>
          <t>Result Q1</t>
        </is>
      </c>
      <c r="J5" t="inlineStr">
        <is>
          <t>UniDeutschland XS</t>
        </is>
      </c>
      <c r="L5" t="inlineStr">
        <is>
          <t>5,04%</t>
        </is>
      </c>
    </row>
    <row r="6">
      <c r="A6" s="5" t="inlineStr">
        <is>
          <t>Gelistet Seit / Listed Since</t>
        </is>
      </c>
      <c r="B6" t="inlineStr">
        <is>
          <t>26.07.2007</t>
        </is>
      </c>
      <c r="C6" s="5" t="inlineStr">
        <is>
          <t>Internet</t>
        </is>
      </c>
      <c r="D6" s="5" t="inlineStr"/>
      <c r="E6" t="inlineStr">
        <is>
          <t>http://corporate.safholland.com/de</t>
        </is>
      </c>
      <c r="G6" t="inlineStr">
        <is>
          <t>20.05.2020</t>
        </is>
      </c>
      <c r="H6" t="inlineStr">
        <is>
          <t>Annual General Meeting</t>
        </is>
      </c>
      <c r="J6" t="inlineStr">
        <is>
          <t>JP Morgan Asset Management Holding Inc.</t>
        </is>
      </c>
      <c r="L6" t="inlineStr">
        <is>
          <t>5,02%</t>
        </is>
      </c>
    </row>
    <row r="7">
      <c r="A7" s="5" t="inlineStr">
        <is>
          <t>Nominalwert / Nominal Value</t>
        </is>
      </c>
      <c r="B7" t="inlineStr">
        <is>
          <t>0,01</t>
        </is>
      </c>
      <c r="C7" s="5" t="inlineStr">
        <is>
          <t>E-Mail</t>
        </is>
      </c>
      <c r="D7" s="5" t="inlineStr"/>
      <c r="E7" t="inlineStr">
        <is>
          <t>info@safholland.de</t>
        </is>
      </c>
      <c r="G7" t="inlineStr">
        <is>
          <t>13.08.2020</t>
        </is>
      </c>
      <c r="H7" t="inlineStr">
        <is>
          <t>Score Half Year</t>
        </is>
      </c>
      <c r="J7" t="inlineStr">
        <is>
          <t>FMR LLC</t>
        </is>
      </c>
      <c r="L7" t="inlineStr">
        <is>
          <t>4,99%</t>
        </is>
      </c>
    </row>
    <row r="8">
      <c r="A8" s="5" t="inlineStr">
        <is>
          <t>Land / Country</t>
        </is>
      </c>
      <c r="B8" t="inlineStr">
        <is>
          <t>Deutschland</t>
        </is>
      </c>
      <c r="C8" s="5" t="inlineStr">
        <is>
          <t>Inv. Relations Telefon / Phone</t>
        </is>
      </c>
      <c r="D8" s="5" t="inlineStr"/>
      <c r="E8" t="inlineStr">
        <is>
          <t>+49-6095-301-617</t>
        </is>
      </c>
      <c r="G8" t="inlineStr">
        <is>
          <t>18.11.2020</t>
        </is>
      </c>
      <c r="H8" t="inlineStr">
        <is>
          <t>Q3 Earnings</t>
        </is>
      </c>
      <c r="J8" t="inlineStr">
        <is>
          <t>Ameriprise Financial, Inc.</t>
        </is>
      </c>
      <c r="L8" t="inlineStr">
        <is>
          <t>5,24%</t>
        </is>
      </c>
    </row>
    <row r="9">
      <c r="A9" s="5" t="inlineStr">
        <is>
          <t>Währung / Currency</t>
        </is>
      </c>
      <c r="B9" t="inlineStr">
        <is>
          <t>EUR</t>
        </is>
      </c>
      <c r="C9" s="5" t="inlineStr">
        <is>
          <t>Inv. Relations E-Mail</t>
        </is>
      </c>
      <c r="D9" s="5" t="inlineStr"/>
      <c r="E9" t="inlineStr">
        <is>
          <t>Michael.Schickling@safholland.de</t>
        </is>
      </c>
      <c r="J9" t="inlineStr">
        <is>
          <t>Henderson Group Plc</t>
        </is>
      </c>
      <c r="L9" t="inlineStr">
        <is>
          <t>4,87%</t>
        </is>
      </c>
    </row>
    <row r="10">
      <c r="A10" s="5" t="inlineStr">
        <is>
          <t>Branche / Industry</t>
        </is>
      </c>
      <c r="B10" t="inlineStr">
        <is>
          <t>Spezialmaschinenbau</t>
        </is>
      </c>
      <c r="C10" s="5" t="inlineStr">
        <is>
          <t>Kontaktperson / Contact Person</t>
        </is>
      </c>
      <c r="D10" s="5" t="inlineStr"/>
      <c r="E10" t="inlineStr">
        <is>
          <t>Michael Schickling</t>
        </is>
      </c>
      <c r="J10" t="inlineStr">
        <is>
          <t>Delta Lloyd Asset Management N.V.</t>
        </is>
      </c>
      <c r="L10" t="inlineStr">
        <is>
          <t>5,07%</t>
        </is>
      </c>
    </row>
    <row r="11">
      <c r="A11" s="5" t="inlineStr">
        <is>
          <t>Sektor / Sector</t>
        </is>
      </c>
      <c r="B11" t="inlineStr">
        <is>
          <t>Industry</t>
        </is>
      </c>
      <c r="J11" t="inlineStr">
        <is>
          <t>Norges Bank</t>
        </is>
      </c>
      <c r="L11" t="inlineStr">
        <is>
          <t>3,31%</t>
        </is>
      </c>
    </row>
    <row r="12">
      <c r="A12" s="5" t="inlineStr">
        <is>
          <t>Typ / Genre</t>
        </is>
      </c>
      <c r="B12" t="inlineStr">
        <is>
          <t>Stammaktie</t>
        </is>
      </c>
      <c r="J12" t="inlineStr">
        <is>
          <t>TimesSquare Capital Management, LLC</t>
        </is>
      </c>
      <c r="L12" t="inlineStr">
        <is>
          <t>5,19%</t>
        </is>
      </c>
    </row>
    <row r="13">
      <c r="A13" s="5" t="inlineStr">
        <is>
          <t>Adresse / Address</t>
        </is>
      </c>
      <c r="B13" t="inlineStr">
        <is>
          <t>SAF-HOLLAND SE68-70 Boulevard de la Pétrusse  L-2320 Luxembourg</t>
        </is>
      </c>
    </row>
    <row r="14">
      <c r="A14" s="5" t="inlineStr">
        <is>
          <t>Management</t>
        </is>
      </c>
      <c r="B14" t="inlineStr">
        <is>
          <t>Alexander Geis, Dr. Matthias Heiden (bis 30.06.2020), Inka Koljonen (ab 1.09.2020), Dr. André Philipp</t>
        </is>
      </c>
    </row>
    <row r="15">
      <c r="A15" s="5" t="inlineStr">
        <is>
          <t>Aufsichtsrat / Board</t>
        </is>
      </c>
      <c r="B15" t="inlineStr">
        <is>
          <t>Martin Kleinschmitt, Martina Merz, Ingrid Jägering, Anja Kleyboldt, Carsten Reinhardt, Jack Gisinger</t>
        </is>
      </c>
    </row>
    <row r="16">
      <c r="A16" s="5" t="inlineStr">
        <is>
          <t>Beschreibung</t>
        </is>
      </c>
      <c r="B16" t="inlineStr">
        <is>
          <t>SAF-HOLLAND SE ist ein führender globaler Anbieter von Bauteilen und Systemen für die Anhänger-, Auflieger-, Lastkraftwagen-, Sattelzugmaschinen-, Bus- und Wohnmobil-Industrie. Das Produktangebot umfasst Achs- und Fahrwerksysteme, Sattelkupplungen, Königszapfen, Anhängerkupplungen und Stützwinden. Zu den Kunden zählen neben Original Equipment Manufacturers (OEMs) und Original Equipment Suppliers (OESs) auch Endverbraucher und Service-Zentren. Zusätzlich verfügt das Unternehmen über eigene Forschungs-, Entwicklungs- und Testabteilungen. Copyright 2014 FINANCE BASE AG</t>
        </is>
      </c>
    </row>
    <row r="17">
      <c r="A17" s="5" t="inlineStr">
        <is>
          <t>Profile</t>
        </is>
      </c>
      <c r="B17" t="inlineStr">
        <is>
          <t>SAF-HOLLAND SE is a leading global supplier of components and systems for the trailer, semi-trailer, lorry, semi-trailer tractor, bus and RV industry. The product range encompasses axle and suspension systems, fifth wheels, king pin, trailer couplings and landing legs. Among the firm's clients include Original Equipment Manufacturers (OEMs) and Original Equipment Suppliers (OESs) and end users and service centers. In addition, the company has its own research, development and testing departments.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1284</v>
      </c>
      <c r="D20" t="n">
        <v>1301</v>
      </c>
      <c r="E20" t="n">
        <v>1139</v>
      </c>
      <c r="F20" t="n">
        <v>1042</v>
      </c>
      <c r="G20" t="n">
        <v>1061</v>
      </c>
      <c r="H20" t="n">
        <v>959.7</v>
      </c>
      <c r="I20" t="n">
        <v>857</v>
      </c>
      <c r="J20" t="n">
        <v>859.6</v>
      </c>
      <c r="K20" t="n">
        <v>831.3</v>
      </c>
      <c r="L20" t="n">
        <v>631.1</v>
      </c>
      <c r="M20" t="n">
        <v>419.6</v>
      </c>
      <c r="N20" t="n">
        <v>798.8</v>
      </c>
      <c r="O20" t="n">
        <v>812.5</v>
      </c>
      <c r="P20" t="n">
        <v>812.5</v>
      </c>
    </row>
    <row r="21">
      <c r="A21" s="5" t="inlineStr">
        <is>
          <t>Bruttoergebnis vom Umsatz</t>
        </is>
      </c>
      <c r="B21" s="5" t="inlineStr">
        <is>
          <t>Gross Profit</t>
        </is>
      </c>
      <c r="C21" t="n">
        <v>201.7</v>
      </c>
      <c r="D21" t="n">
        <v>199.3</v>
      </c>
      <c r="E21" t="n">
        <v>205.1</v>
      </c>
      <c r="F21" t="n">
        <v>206.5</v>
      </c>
      <c r="G21" t="n">
        <v>202.9</v>
      </c>
      <c r="H21" t="n">
        <v>174.6</v>
      </c>
      <c r="I21" t="n">
        <v>155.6</v>
      </c>
      <c r="J21" t="n">
        <v>156.2</v>
      </c>
      <c r="K21" t="n">
        <v>148.5</v>
      </c>
      <c r="L21" t="n">
        <v>117</v>
      </c>
      <c r="M21" t="n">
        <v>68.2</v>
      </c>
      <c r="N21" t="n">
        <v>118.5</v>
      </c>
      <c r="O21" t="n">
        <v>141.6</v>
      </c>
      <c r="P21" t="n">
        <v>141.6</v>
      </c>
    </row>
    <row r="22">
      <c r="A22" s="5" t="inlineStr">
        <is>
          <t>Operatives Ergebnis (EBIT)</t>
        </is>
      </c>
      <c r="B22" s="5" t="inlineStr">
        <is>
          <t>EBIT Earning Before Interest &amp; Tax</t>
        </is>
      </c>
      <c r="C22" t="n">
        <v>35.2</v>
      </c>
      <c r="D22" t="n">
        <v>78</v>
      </c>
      <c r="E22" t="n">
        <v>70.59999999999999</v>
      </c>
      <c r="F22" t="n">
        <v>76.3</v>
      </c>
      <c r="G22" t="n">
        <v>79.3</v>
      </c>
      <c r="H22" t="n">
        <v>54.7</v>
      </c>
      <c r="I22" t="n">
        <v>49.4</v>
      </c>
      <c r="J22" t="n">
        <v>45.5</v>
      </c>
      <c r="K22" t="n">
        <v>50</v>
      </c>
      <c r="L22" t="n">
        <v>30.9</v>
      </c>
      <c r="M22" t="n">
        <v>-29.7</v>
      </c>
      <c r="N22" t="n">
        <v>3.6</v>
      </c>
      <c r="O22" t="n">
        <v>38.7</v>
      </c>
      <c r="P22" t="n">
        <v>38.7</v>
      </c>
    </row>
    <row r="23">
      <c r="A23" s="5" t="inlineStr">
        <is>
          <t>Finanzergebnis</t>
        </is>
      </c>
      <c r="B23" s="5" t="inlineStr">
        <is>
          <t>Financial Result</t>
        </is>
      </c>
      <c r="C23" t="n">
        <v>-11</v>
      </c>
      <c r="D23" t="n">
        <v>-13.8</v>
      </c>
      <c r="E23" t="n">
        <v>-14.4</v>
      </c>
      <c r="F23" t="n">
        <v>-11.3</v>
      </c>
      <c r="G23" t="n">
        <v>-1.7</v>
      </c>
      <c r="H23" t="n">
        <v>-5.7</v>
      </c>
      <c r="I23" t="n">
        <v>-18</v>
      </c>
      <c r="J23" t="n">
        <v>-29.5</v>
      </c>
      <c r="K23" t="n">
        <v>-23.1</v>
      </c>
      <c r="L23" t="n">
        <v>-35</v>
      </c>
      <c r="M23" t="n">
        <v>-26.2</v>
      </c>
      <c r="N23" t="n">
        <v>-25.8</v>
      </c>
      <c r="O23" t="n">
        <v>-31.9</v>
      </c>
      <c r="P23" t="n">
        <v>-31.9</v>
      </c>
    </row>
    <row r="24">
      <c r="A24" s="5" t="inlineStr">
        <is>
          <t>Ergebnis vor Steuer (EBT)</t>
        </is>
      </c>
      <c r="B24" s="5" t="inlineStr">
        <is>
          <t>EBT Earning Before Tax</t>
        </is>
      </c>
      <c r="C24" t="n">
        <v>24.2</v>
      </c>
      <c r="D24" t="n">
        <v>64.2</v>
      </c>
      <c r="E24" t="n">
        <v>56.2</v>
      </c>
      <c r="F24" t="n">
        <v>65</v>
      </c>
      <c r="G24" t="n">
        <v>77.59999999999999</v>
      </c>
      <c r="H24" t="n">
        <v>49</v>
      </c>
      <c r="I24" t="n">
        <v>31.4</v>
      </c>
      <c r="J24" t="n">
        <v>16</v>
      </c>
      <c r="K24" t="n">
        <v>26.9</v>
      </c>
      <c r="L24" t="n">
        <v>-4.1</v>
      </c>
      <c r="M24" t="n">
        <v>-55.9</v>
      </c>
      <c r="N24" t="n">
        <v>-22.2</v>
      </c>
      <c r="O24" t="n">
        <v>6.8</v>
      </c>
      <c r="P24" t="n">
        <v>6.8</v>
      </c>
    </row>
    <row r="25">
      <c r="A25" s="5" t="inlineStr">
        <is>
          <t>Steuern auf Einkommen und Ertrag</t>
        </is>
      </c>
      <c r="B25" s="5" t="inlineStr">
        <is>
          <t>Taxes on income and earnings</t>
        </is>
      </c>
      <c r="C25" t="n">
        <v>13.9</v>
      </c>
      <c r="D25" t="n">
        <v>16.1</v>
      </c>
      <c r="E25" t="n">
        <v>15.3</v>
      </c>
      <c r="F25" t="n">
        <v>21.5</v>
      </c>
      <c r="G25" t="n">
        <v>25.9</v>
      </c>
      <c r="H25" t="n">
        <v>16.3</v>
      </c>
      <c r="I25" t="n">
        <v>7.1</v>
      </c>
      <c r="J25" t="n">
        <v>8.6</v>
      </c>
      <c r="K25" t="n">
        <v>0.1</v>
      </c>
      <c r="L25" t="n">
        <v>4.2</v>
      </c>
      <c r="M25" t="n">
        <v>-7</v>
      </c>
      <c r="N25" t="n">
        <v>2.8</v>
      </c>
      <c r="O25" t="n">
        <v>-4.4</v>
      </c>
      <c r="P25" t="n">
        <v>-4.4</v>
      </c>
    </row>
    <row r="26">
      <c r="A26" s="5" t="inlineStr">
        <is>
          <t>Ergebnis nach Steuer</t>
        </is>
      </c>
      <c r="B26" s="5" t="inlineStr">
        <is>
          <t>Earnings after tax</t>
        </is>
      </c>
      <c r="C26" t="n">
        <v>10.3</v>
      </c>
      <c r="D26" t="n">
        <v>48.1</v>
      </c>
      <c r="E26" t="n">
        <v>41</v>
      </c>
      <c r="F26" t="n">
        <v>43.5</v>
      </c>
      <c r="G26" t="n">
        <v>51.7</v>
      </c>
      <c r="H26" t="n">
        <v>32.6</v>
      </c>
      <c r="I26" t="n">
        <v>24.4</v>
      </c>
      <c r="J26" t="n">
        <v>7.4</v>
      </c>
      <c r="K26" t="n">
        <v>26.8</v>
      </c>
      <c r="L26" t="n">
        <v>-8.300000000000001</v>
      </c>
      <c r="M26" t="n">
        <v>-48.9</v>
      </c>
      <c r="N26" t="n">
        <v>-25</v>
      </c>
      <c r="O26" t="n">
        <v>11.2</v>
      </c>
      <c r="P26" t="n">
        <v>11.2</v>
      </c>
    </row>
    <row r="27">
      <c r="A27" s="5" t="inlineStr">
        <is>
          <t>Minderheitenanteil</t>
        </is>
      </c>
      <c r="B27" s="5" t="inlineStr">
        <is>
          <t>Minority Share</t>
        </is>
      </c>
      <c r="C27" t="n">
        <v>-1.3</v>
      </c>
      <c r="D27" t="n">
        <v>0.04</v>
      </c>
      <c r="E27" t="n">
        <v>1.9</v>
      </c>
      <c r="F27" t="n">
        <v>0.8</v>
      </c>
      <c r="G27" t="n">
        <v>-0.07000000000000001</v>
      </c>
      <c r="H27" t="n">
        <v>-0.04</v>
      </c>
      <c r="I27" t="inlineStr">
        <is>
          <t>-</t>
        </is>
      </c>
      <c r="J27" t="inlineStr">
        <is>
          <t>-</t>
        </is>
      </c>
      <c r="K27" t="inlineStr">
        <is>
          <t>-</t>
        </is>
      </c>
      <c r="L27" t="inlineStr">
        <is>
          <t>-</t>
        </is>
      </c>
      <c r="M27" t="inlineStr">
        <is>
          <t>-</t>
        </is>
      </c>
      <c r="N27" t="inlineStr">
        <is>
          <t>-</t>
        </is>
      </c>
      <c r="O27" t="inlineStr">
        <is>
          <t>-</t>
        </is>
      </c>
      <c r="P27" t="inlineStr">
        <is>
          <t>-</t>
        </is>
      </c>
    </row>
    <row r="28">
      <c r="A28" s="5" t="inlineStr">
        <is>
          <t>Jahresüberschuss/-fehlbetrag</t>
        </is>
      </c>
      <c r="B28" s="5" t="inlineStr">
        <is>
          <t>Net Profit</t>
        </is>
      </c>
      <c r="C28" t="n">
        <v>9</v>
      </c>
      <c r="D28" t="n">
        <v>48.2</v>
      </c>
      <c r="E28" t="n">
        <v>42.9</v>
      </c>
      <c r="F28" t="n">
        <v>44.2</v>
      </c>
      <c r="G28" t="n">
        <v>51.6</v>
      </c>
      <c r="H28" t="n">
        <v>32.6</v>
      </c>
      <c r="I28" t="n">
        <v>24.4</v>
      </c>
      <c r="J28" t="n">
        <v>7.4</v>
      </c>
      <c r="K28" t="n">
        <v>26.8</v>
      </c>
      <c r="L28" t="n">
        <v>-8.300000000000001</v>
      </c>
      <c r="M28" t="n">
        <v>-48.9</v>
      </c>
      <c r="N28" t="n">
        <v>-25</v>
      </c>
      <c r="O28" t="n">
        <v>11.2</v>
      </c>
      <c r="P28" t="n">
        <v>11.2</v>
      </c>
    </row>
    <row r="29">
      <c r="A29" s="5" t="inlineStr">
        <is>
          <t>Summe Umlaufvermögen</t>
        </is>
      </c>
      <c r="B29" s="5" t="inlineStr">
        <is>
          <t>Current Assets</t>
        </is>
      </c>
      <c r="C29" t="n">
        <v>458.4</v>
      </c>
      <c r="D29" t="n">
        <v>505.1</v>
      </c>
      <c r="E29" t="n">
        <v>620.3</v>
      </c>
      <c r="F29" t="n">
        <v>608.4</v>
      </c>
      <c r="G29" t="n">
        <v>508.3</v>
      </c>
      <c r="H29" t="n">
        <v>281.2</v>
      </c>
      <c r="I29" t="n">
        <v>207.3</v>
      </c>
      <c r="J29" t="n">
        <v>206.6</v>
      </c>
      <c r="K29" t="n">
        <v>208.7</v>
      </c>
      <c r="L29" t="n">
        <v>166.1</v>
      </c>
      <c r="M29" t="n">
        <v>140</v>
      </c>
      <c r="N29" t="n">
        <v>183.9</v>
      </c>
      <c r="O29" t="n">
        <v>220.8</v>
      </c>
      <c r="P29" t="n">
        <v>220.8</v>
      </c>
    </row>
    <row r="30">
      <c r="A30" s="5" t="inlineStr">
        <is>
          <t>Summe Anlagevermögen</t>
        </is>
      </c>
      <c r="B30" s="5" t="inlineStr">
        <is>
          <t>Fixed Assets</t>
        </is>
      </c>
      <c r="C30" t="n">
        <v>520.8</v>
      </c>
      <c r="D30" t="n">
        <v>472.3</v>
      </c>
      <c r="E30" t="n">
        <v>377.8</v>
      </c>
      <c r="F30" t="n">
        <v>406.3</v>
      </c>
      <c r="G30" t="n">
        <v>380.2</v>
      </c>
      <c r="H30" t="n">
        <v>364</v>
      </c>
      <c r="I30" t="n">
        <v>329.1</v>
      </c>
      <c r="J30" t="n">
        <v>330.1</v>
      </c>
      <c r="K30" t="n">
        <v>327.8</v>
      </c>
      <c r="L30" t="n">
        <v>318.6</v>
      </c>
      <c r="M30" t="n">
        <v>318.1</v>
      </c>
      <c r="N30" t="n">
        <v>353.5</v>
      </c>
      <c r="O30" t="n">
        <v>333.8</v>
      </c>
      <c r="P30" t="n">
        <v>333.8</v>
      </c>
    </row>
    <row r="31">
      <c r="A31" s="5" t="inlineStr">
        <is>
          <t>Summe Aktiva</t>
        </is>
      </c>
      <c r="B31" s="5" t="inlineStr">
        <is>
          <t>Total Assets</t>
        </is>
      </c>
      <c r="C31" t="n">
        <v>979.2</v>
      </c>
      <c r="D31" t="n">
        <v>977.4</v>
      </c>
      <c r="E31" t="n">
        <v>998.1</v>
      </c>
      <c r="F31" t="n">
        <v>1015</v>
      </c>
      <c r="G31" t="n">
        <v>888.5</v>
      </c>
      <c r="H31" t="n">
        <v>645.2</v>
      </c>
      <c r="I31" t="n">
        <v>536.4</v>
      </c>
      <c r="J31" t="n">
        <v>536.7</v>
      </c>
      <c r="K31" t="n">
        <v>536.5</v>
      </c>
      <c r="L31" t="n">
        <v>484.7</v>
      </c>
      <c r="M31" t="n">
        <v>458.1</v>
      </c>
      <c r="N31" t="n">
        <v>537.4</v>
      </c>
      <c r="O31" t="n">
        <v>554.6</v>
      </c>
      <c r="P31" t="n">
        <v>554.6</v>
      </c>
    </row>
    <row r="32">
      <c r="A32" s="5" t="inlineStr">
        <is>
          <t>Summe kurzfristiges Fremdkapital</t>
        </is>
      </c>
      <c r="B32" s="5" t="inlineStr">
        <is>
          <t>Short-Term Debt</t>
        </is>
      </c>
      <c r="C32" t="n">
        <v>335.2</v>
      </c>
      <c r="D32" t="n">
        <v>175</v>
      </c>
      <c r="E32" t="n">
        <v>235.3</v>
      </c>
      <c r="F32" t="n">
        <v>153.7</v>
      </c>
      <c r="G32" t="n">
        <v>125.3</v>
      </c>
      <c r="H32" t="n">
        <v>131.6</v>
      </c>
      <c r="I32" t="n">
        <v>116.3</v>
      </c>
      <c r="J32" t="n">
        <v>108.6</v>
      </c>
      <c r="K32" t="n">
        <v>124.4</v>
      </c>
      <c r="L32" t="n">
        <v>97.3</v>
      </c>
      <c r="M32" t="n">
        <v>69.59999999999999</v>
      </c>
      <c r="N32" t="n">
        <v>399.1</v>
      </c>
      <c r="O32" t="n">
        <v>117.2</v>
      </c>
      <c r="P32" t="n">
        <v>117.2</v>
      </c>
    </row>
    <row r="33">
      <c r="A33" s="5" t="inlineStr">
        <is>
          <t>Summe langfristiges Fremdkapital</t>
        </is>
      </c>
      <c r="B33" s="5" t="inlineStr">
        <is>
          <t>Long-Term Debt</t>
        </is>
      </c>
      <c r="C33" t="n">
        <v>326.1</v>
      </c>
      <c r="D33" t="n">
        <v>469.9</v>
      </c>
      <c r="E33" t="n">
        <v>461.9</v>
      </c>
      <c r="F33" t="n">
        <v>555.4</v>
      </c>
      <c r="G33" t="n">
        <v>475.4</v>
      </c>
      <c r="H33" t="n">
        <v>265</v>
      </c>
      <c r="I33" t="n">
        <v>197.9</v>
      </c>
      <c r="J33" t="n">
        <v>230.2</v>
      </c>
      <c r="K33" t="n">
        <v>219.9</v>
      </c>
      <c r="L33" t="n">
        <v>362.4</v>
      </c>
      <c r="M33" t="n">
        <v>364.7</v>
      </c>
      <c r="N33" t="n">
        <v>66.2</v>
      </c>
      <c r="O33" t="n">
        <v>329.2</v>
      </c>
      <c r="P33" t="n">
        <v>329.2</v>
      </c>
    </row>
    <row r="34">
      <c r="A34" s="5" t="inlineStr">
        <is>
          <t>Summe Fremdkapital</t>
        </is>
      </c>
      <c r="B34" s="5" t="inlineStr">
        <is>
          <t>Total Liabilities</t>
        </is>
      </c>
      <c r="C34" t="n">
        <v>661.3</v>
      </c>
      <c r="D34" t="n">
        <v>644.9</v>
      </c>
      <c r="E34" t="n">
        <v>697.2</v>
      </c>
      <c r="F34" t="n">
        <v>709.1</v>
      </c>
      <c r="G34" t="n">
        <v>600.7</v>
      </c>
      <c r="H34" t="n">
        <v>396.6</v>
      </c>
      <c r="I34" t="n">
        <v>314.2</v>
      </c>
      <c r="J34" t="n">
        <v>338.8</v>
      </c>
      <c r="K34" t="n">
        <v>344.3</v>
      </c>
      <c r="L34" t="n">
        <v>459.7</v>
      </c>
      <c r="M34" t="n">
        <v>434.3</v>
      </c>
      <c r="N34" t="n">
        <v>465.3</v>
      </c>
      <c r="O34" t="n">
        <v>446.4</v>
      </c>
      <c r="P34" t="n">
        <v>446.4</v>
      </c>
    </row>
    <row r="35">
      <c r="A35" s="5" t="inlineStr">
        <is>
          <t>Minderheitenanteil</t>
        </is>
      </c>
      <c r="B35" s="5" t="inlineStr">
        <is>
          <t>Minority Share</t>
        </is>
      </c>
      <c r="C35" t="n">
        <v>13</v>
      </c>
      <c r="D35" t="n">
        <v>11.1</v>
      </c>
      <c r="E35" t="n">
        <v>2.1</v>
      </c>
      <c r="F35" t="n">
        <v>5.2</v>
      </c>
      <c r="G35" t="n">
        <v>2</v>
      </c>
      <c r="H35" t="n">
        <v>2</v>
      </c>
      <c r="I35" t="inlineStr">
        <is>
          <t>-</t>
        </is>
      </c>
      <c r="J35" t="inlineStr">
        <is>
          <t>-</t>
        </is>
      </c>
      <c r="K35" t="inlineStr">
        <is>
          <t>-</t>
        </is>
      </c>
      <c r="L35" t="inlineStr">
        <is>
          <t>-</t>
        </is>
      </c>
      <c r="M35" t="inlineStr">
        <is>
          <t>-</t>
        </is>
      </c>
      <c r="N35" t="inlineStr">
        <is>
          <t>-</t>
        </is>
      </c>
      <c r="O35" t="inlineStr">
        <is>
          <t>-</t>
        </is>
      </c>
      <c r="P35" t="inlineStr">
        <is>
          <t>-</t>
        </is>
      </c>
    </row>
    <row r="36">
      <c r="A36" s="5" t="inlineStr">
        <is>
          <t>Summe Eigenkapital</t>
        </is>
      </c>
      <c r="B36" s="5" t="inlineStr">
        <is>
          <t>Equity</t>
        </is>
      </c>
      <c r="C36" t="n">
        <v>305</v>
      </c>
      <c r="D36" t="n">
        <v>321.5</v>
      </c>
      <c r="E36" t="n">
        <v>298.9</v>
      </c>
      <c r="F36" t="n">
        <v>300.4</v>
      </c>
      <c r="G36" t="n">
        <v>285.8</v>
      </c>
      <c r="H36" t="n">
        <v>246.6</v>
      </c>
      <c r="I36" t="n">
        <v>222.2</v>
      </c>
      <c r="J36" t="n">
        <v>197.9</v>
      </c>
      <c r="K36" t="n">
        <v>192.2</v>
      </c>
      <c r="L36" t="n">
        <v>24.9</v>
      </c>
      <c r="M36" t="n">
        <v>23.8</v>
      </c>
      <c r="N36" t="n">
        <v>72.09999999999999</v>
      </c>
      <c r="O36" t="n">
        <v>108.2</v>
      </c>
      <c r="P36" t="n">
        <v>108.2</v>
      </c>
    </row>
    <row r="37">
      <c r="A37" s="5" t="inlineStr">
        <is>
          <t>Summe Passiva</t>
        </is>
      </c>
      <c r="B37" s="5" t="inlineStr">
        <is>
          <t>Liabilities &amp; Shareholder Equity</t>
        </is>
      </c>
      <c r="C37" t="n">
        <v>979.2</v>
      </c>
      <c r="D37" t="n">
        <v>977.4</v>
      </c>
      <c r="E37" t="n">
        <v>998.1</v>
      </c>
      <c r="F37" t="n">
        <v>1015</v>
      </c>
      <c r="G37" t="n">
        <v>888.5</v>
      </c>
      <c r="H37" t="n">
        <v>645.2</v>
      </c>
      <c r="I37" t="n">
        <v>536.4</v>
      </c>
      <c r="J37" t="n">
        <v>536.7</v>
      </c>
      <c r="K37" t="n">
        <v>536.5</v>
      </c>
      <c r="L37" t="n">
        <v>484.7</v>
      </c>
      <c r="M37" t="n">
        <v>458.1</v>
      </c>
      <c r="N37" t="n">
        <v>537.4</v>
      </c>
      <c r="O37" t="n">
        <v>554.6</v>
      </c>
      <c r="P37" t="n">
        <v>554.6</v>
      </c>
    </row>
    <row r="38">
      <c r="A38" s="5" t="inlineStr">
        <is>
          <t>Mio.Aktien im Umlauf</t>
        </is>
      </c>
      <c r="B38" s="5" t="inlineStr">
        <is>
          <t>Million shares outstanding</t>
        </is>
      </c>
      <c r="C38" t="n">
        <v>45.39</v>
      </c>
      <c r="D38" t="n">
        <v>45.39</v>
      </c>
      <c r="E38" t="n">
        <v>45.39</v>
      </c>
      <c r="F38" t="n">
        <v>45.36</v>
      </c>
      <c r="G38" t="n">
        <v>45.36</v>
      </c>
      <c r="H38" t="n">
        <v>45.36</v>
      </c>
      <c r="I38" t="n">
        <v>45.36</v>
      </c>
      <c r="J38" t="n">
        <v>45.36</v>
      </c>
      <c r="K38" t="n">
        <v>41.2</v>
      </c>
      <c r="L38" t="n">
        <v>20.7</v>
      </c>
      <c r="M38" t="n">
        <v>20.7</v>
      </c>
      <c r="N38" t="n">
        <v>20.7</v>
      </c>
      <c r="O38" t="n">
        <v>18.8</v>
      </c>
      <c r="P38" t="n">
        <v>18.8</v>
      </c>
    </row>
    <row r="39">
      <c r="A39" s="5" t="inlineStr">
        <is>
          <t>Ergebnis je Aktie (brutto)</t>
        </is>
      </c>
      <c r="B39" s="5" t="inlineStr">
        <is>
          <t>Earnings per share</t>
        </is>
      </c>
      <c r="C39" t="n">
        <v>0.53</v>
      </c>
      <c r="D39" t="n">
        <v>1.41</v>
      </c>
      <c r="E39" t="n">
        <v>1.24</v>
      </c>
      <c r="F39" t="n">
        <v>1.43</v>
      </c>
      <c r="G39" t="n">
        <v>1.71</v>
      </c>
      <c r="H39" t="n">
        <v>1.08</v>
      </c>
      <c r="I39" t="n">
        <v>0.6899999999999999</v>
      </c>
      <c r="J39" t="n">
        <v>0.35</v>
      </c>
      <c r="K39" t="n">
        <v>0.65</v>
      </c>
      <c r="L39" t="n">
        <v>-0.2</v>
      </c>
      <c r="M39" t="n">
        <v>-2.7</v>
      </c>
      <c r="N39" t="n">
        <v>-1.07</v>
      </c>
      <c r="O39" t="n">
        <v>0.36</v>
      </c>
      <c r="P39" t="n">
        <v>0.36</v>
      </c>
    </row>
    <row r="40">
      <c r="A40" s="5" t="inlineStr">
        <is>
          <t>Ergebnis je Aktie (unverwässert)</t>
        </is>
      </c>
      <c r="B40" s="5" t="inlineStr">
        <is>
          <t>Basic Earnings per share</t>
        </is>
      </c>
      <c r="C40" t="n">
        <v>0.2</v>
      </c>
      <c r="D40" t="n">
        <v>1.06</v>
      </c>
      <c r="E40" t="n">
        <v>0.95</v>
      </c>
      <c r="F40" t="n">
        <v>0.98</v>
      </c>
      <c r="G40" t="n">
        <v>1.14</v>
      </c>
      <c r="H40" t="n">
        <v>0.72</v>
      </c>
      <c r="I40" t="n">
        <v>0.54</v>
      </c>
      <c r="J40" t="n">
        <v>0.18</v>
      </c>
      <c r="K40" t="n">
        <v>0.73</v>
      </c>
      <c r="L40" t="n">
        <v>-0.4</v>
      </c>
      <c r="M40" t="n">
        <v>-2.36</v>
      </c>
      <c r="N40" t="n">
        <v>-1.29</v>
      </c>
      <c r="O40" t="n">
        <v>0.59</v>
      </c>
      <c r="P40" t="n">
        <v>0.59</v>
      </c>
    </row>
    <row r="41">
      <c r="A41" s="5" t="inlineStr">
        <is>
          <t>Ergebnis je Aktie (verwässert)</t>
        </is>
      </c>
      <c r="B41" s="5" t="inlineStr">
        <is>
          <t>Diluted Earnings per share</t>
        </is>
      </c>
      <c r="C41" t="n">
        <v>0.19</v>
      </c>
      <c r="D41" t="n">
        <v>0.92</v>
      </c>
      <c r="E41" t="n">
        <v>0.82</v>
      </c>
      <c r="F41" t="n">
        <v>0.85</v>
      </c>
      <c r="G41" t="n">
        <v>0.99</v>
      </c>
      <c r="H41" t="n">
        <v>0.6899999999999999</v>
      </c>
      <c r="I41" t="n">
        <v>0.54</v>
      </c>
      <c r="J41" t="n">
        <v>0.18</v>
      </c>
      <c r="K41" t="n">
        <v>0.73</v>
      </c>
      <c r="L41" t="n">
        <v>-0.4</v>
      </c>
      <c r="M41" t="n">
        <v>-2.36</v>
      </c>
      <c r="N41" t="n">
        <v>-1.29</v>
      </c>
      <c r="O41" t="n">
        <v>0.59</v>
      </c>
      <c r="P41" t="n">
        <v>0.59</v>
      </c>
    </row>
    <row r="42">
      <c r="A42" s="5" t="inlineStr">
        <is>
          <t>Dividende je Aktie</t>
        </is>
      </c>
      <c r="B42" s="5" t="inlineStr">
        <is>
          <t>Dividend per share</t>
        </is>
      </c>
      <c r="C42" t="inlineStr">
        <is>
          <t>-</t>
        </is>
      </c>
      <c r="D42" t="n">
        <v>0.45</v>
      </c>
      <c r="E42" t="n">
        <v>0.45</v>
      </c>
      <c r="F42" t="n">
        <v>0.44</v>
      </c>
      <c r="G42" t="n">
        <v>0.4</v>
      </c>
      <c r="H42" t="n">
        <v>0.32</v>
      </c>
      <c r="I42" t="n">
        <v>0.27</v>
      </c>
      <c r="J42" t="inlineStr">
        <is>
          <t>-</t>
        </is>
      </c>
      <c r="K42" t="inlineStr">
        <is>
          <t>-</t>
        </is>
      </c>
      <c r="L42" t="inlineStr">
        <is>
          <t>-</t>
        </is>
      </c>
      <c r="M42" t="inlineStr">
        <is>
          <t>-</t>
        </is>
      </c>
      <c r="N42" t="inlineStr">
        <is>
          <t>-</t>
        </is>
      </c>
      <c r="O42" t="n">
        <v>0.42</v>
      </c>
      <c r="P42" t="n">
        <v>0.42</v>
      </c>
    </row>
    <row r="43">
      <c r="A43" s="5" t="inlineStr">
        <is>
          <t>Dividendenausschüttung in Mio</t>
        </is>
      </c>
      <c r="B43" s="5" t="inlineStr">
        <is>
          <t>Dividend Payment in M</t>
        </is>
      </c>
      <c r="C43" t="inlineStr">
        <is>
          <t>-</t>
        </is>
      </c>
      <c r="D43" t="n">
        <v>20.4</v>
      </c>
      <c r="E43" t="n">
        <v>20.4</v>
      </c>
      <c r="F43" t="n">
        <v>20</v>
      </c>
      <c r="G43" t="n">
        <v>18.1</v>
      </c>
      <c r="H43" t="n">
        <v>14.5</v>
      </c>
      <c r="I43" t="n">
        <v>12.2</v>
      </c>
      <c r="J43" t="inlineStr">
        <is>
          <t>-</t>
        </is>
      </c>
      <c r="K43" t="inlineStr">
        <is>
          <t>-</t>
        </is>
      </c>
      <c r="L43" t="inlineStr">
        <is>
          <t>-</t>
        </is>
      </c>
      <c r="M43" t="inlineStr">
        <is>
          <t>-</t>
        </is>
      </c>
      <c r="N43" t="inlineStr">
        <is>
          <t>-</t>
        </is>
      </c>
      <c r="O43" t="n">
        <v>8</v>
      </c>
      <c r="P43" t="n">
        <v>8</v>
      </c>
    </row>
    <row r="44">
      <c r="A44" s="5" t="inlineStr">
        <is>
          <t>Umsatz je Aktie</t>
        </is>
      </c>
      <c r="B44" s="5" t="inlineStr">
        <is>
          <t>Revenue per share</t>
        </is>
      </c>
      <c r="C44" t="n">
        <v>28.29</v>
      </c>
      <c r="D44" t="n">
        <v>28.65</v>
      </c>
      <c r="E44" t="n">
        <v>25.09</v>
      </c>
      <c r="F44" t="n">
        <v>22.97</v>
      </c>
      <c r="G44" t="n">
        <v>23.38</v>
      </c>
      <c r="H44" t="n">
        <v>21.16</v>
      </c>
      <c r="I44" t="n">
        <v>18.89</v>
      </c>
      <c r="J44" t="n">
        <v>18.95</v>
      </c>
      <c r="K44" t="n">
        <v>20.18</v>
      </c>
      <c r="L44" t="n">
        <v>30.49</v>
      </c>
      <c r="M44" t="n">
        <v>20.27</v>
      </c>
      <c r="N44" t="n">
        <v>38.59</v>
      </c>
      <c r="O44" t="n">
        <v>43.22</v>
      </c>
      <c r="P44" t="n">
        <v>43.22</v>
      </c>
    </row>
    <row r="45">
      <c r="A45" s="5" t="inlineStr">
        <is>
          <t>Buchwert je Aktie</t>
        </is>
      </c>
      <c r="B45" s="5" t="inlineStr">
        <is>
          <t>Book value per share</t>
        </is>
      </c>
      <c r="C45" t="n">
        <v>7.01</v>
      </c>
      <c r="D45" t="n">
        <v>7.33</v>
      </c>
      <c r="E45" t="n">
        <v>6.63</v>
      </c>
      <c r="F45" t="n">
        <v>6.74</v>
      </c>
      <c r="G45" t="n">
        <v>6.34</v>
      </c>
      <c r="H45" t="n">
        <v>5.48</v>
      </c>
      <c r="I45" t="n">
        <v>4.9</v>
      </c>
      <c r="J45" t="n">
        <v>4.36</v>
      </c>
      <c r="K45" t="n">
        <v>4.67</v>
      </c>
      <c r="L45" t="n">
        <v>1.2</v>
      </c>
      <c r="M45" t="n">
        <v>1.15</v>
      </c>
      <c r="N45" t="n">
        <v>3.48</v>
      </c>
      <c r="O45" t="n">
        <v>5.76</v>
      </c>
      <c r="P45" t="n">
        <v>5.76</v>
      </c>
    </row>
    <row r="46">
      <c r="A46" s="5" t="inlineStr">
        <is>
          <t>Cashflow je Aktie</t>
        </is>
      </c>
      <c r="B46" s="5" t="inlineStr">
        <is>
          <t>Cashflow per share</t>
        </is>
      </c>
      <c r="C46" t="n">
        <v>1.99</v>
      </c>
      <c r="D46" t="n">
        <v>0.9</v>
      </c>
      <c r="E46" t="n">
        <v>1.25</v>
      </c>
      <c r="F46" t="n">
        <v>2.04</v>
      </c>
      <c r="G46" t="n">
        <v>1.39</v>
      </c>
      <c r="H46" t="n">
        <v>0.79</v>
      </c>
      <c r="I46" t="n">
        <v>1.19</v>
      </c>
      <c r="J46" t="n">
        <v>1.19</v>
      </c>
      <c r="K46" t="n">
        <v>1.13</v>
      </c>
      <c r="L46" t="n">
        <v>2.23</v>
      </c>
      <c r="M46" t="n">
        <v>2.33</v>
      </c>
      <c r="N46" t="n">
        <v>1.68</v>
      </c>
      <c r="O46" t="n">
        <v>2.31</v>
      </c>
      <c r="P46" t="n">
        <v>2.31</v>
      </c>
    </row>
    <row r="47">
      <c r="A47" s="5" t="inlineStr">
        <is>
          <t>Bilanzsumme je Aktie</t>
        </is>
      </c>
      <c r="B47" s="5" t="inlineStr">
        <is>
          <t>Total assets per share</t>
        </is>
      </c>
      <c r="C47" t="n">
        <v>21.57</v>
      </c>
      <c r="D47" t="n">
        <v>21.53</v>
      </c>
      <c r="E47" t="n">
        <v>21.99</v>
      </c>
      <c r="F47" t="n">
        <v>22.37</v>
      </c>
      <c r="G47" t="n">
        <v>19.59</v>
      </c>
      <c r="H47" t="n">
        <v>14.22</v>
      </c>
      <c r="I47" t="n">
        <v>11.83</v>
      </c>
      <c r="J47" t="n">
        <v>11.83</v>
      </c>
      <c r="K47" t="n">
        <v>13.02</v>
      </c>
      <c r="L47" t="n">
        <v>23.42</v>
      </c>
      <c r="M47" t="n">
        <v>22.13</v>
      </c>
      <c r="N47" t="n">
        <v>25.96</v>
      </c>
      <c r="O47" t="n">
        <v>29.5</v>
      </c>
      <c r="P47" t="n">
        <v>29.5</v>
      </c>
    </row>
    <row r="48">
      <c r="A48" s="5" t="inlineStr">
        <is>
          <t>Personal am Ende des Jahres</t>
        </is>
      </c>
      <c r="B48" s="5" t="inlineStr">
        <is>
          <t>Staff at the end of year</t>
        </is>
      </c>
      <c r="C48" t="n">
        <v>3924</v>
      </c>
      <c r="D48" t="n">
        <v>4470</v>
      </c>
      <c r="E48" t="n">
        <v>3566</v>
      </c>
      <c r="F48" t="n">
        <v>3426</v>
      </c>
      <c r="G48" t="n">
        <v>3167</v>
      </c>
      <c r="H48" t="n">
        <v>3262</v>
      </c>
      <c r="I48" t="n">
        <v>3169</v>
      </c>
      <c r="J48" t="n">
        <v>3118</v>
      </c>
      <c r="K48" t="n">
        <v>3107</v>
      </c>
      <c r="L48" t="n">
        <v>2619</v>
      </c>
      <c r="M48" t="n">
        <v>2320</v>
      </c>
      <c r="N48" t="n">
        <v>2799</v>
      </c>
      <c r="O48" t="n">
        <v>2996</v>
      </c>
      <c r="P48" t="n">
        <v>2996</v>
      </c>
    </row>
    <row r="49">
      <c r="A49" s="5" t="inlineStr">
        <is>
          <t>Personalaufwand in Mio. EUR</t>
        </is>
      </c>
      <c r="B49" s="5" t="inlineStr">
        <is>
          <t>Personnel expenses in M</t>
        </is>
      </c>
      <c r="C49" t="n">
        <v>218.3</v>
      </c>
      <c r="D49" t="n">
        <v>199.7</v>
      </c>
      <c r="E49" t="n">
        <v>194</v>
      </c>
      <c r="F49" t="n">
        <v>185.3</v>
      </c>
      <c r="G49" t="n">
        <v>178</v>
      </c>
      <c r="H49" t="n">
        <v>167.3</v>
      </c>
      <c r="I49" t="n">
        <v>154.3</v>
      </c>
      <c r="J49" t="n">
        <v>154.4</v>
      </c>
      <c r="K49" t="n">
        <v>141.2</v>
      </c>
      <c r="L49" t="n">
        <v>119.3</v>
      </c>
      <c r="M49" t="n">
        <v>93.09999999999999</v>
      </c>
      <c r="N49" t="n">
        <v>125.6</v>
      </c>
      <c r="O49" t="n">
        <v>131.1</v>
      </c>
      <c r="P49" t="n">
        <v>131.1</v>
      </c>
    </row>
    <row r="50">
      <c r="A50" s="5" t="inlineStr">
        <is>
          <t>Aufwand je Mitarbeiter in EUR</t>
        </is>
      </c>
      <c r="B50" s="5" t="inlineStr">
        <is>
          <t>Effort per employee</t>
        </is>
      </c>
      <c r="C50" t="n">
        <v>55632</v>
      </c>
      <c r="D50" t="n">
        <v>44676</v>
      </c>
      <c r="E50" t="n">
        <v>54403</v>
      </c>
      <c r="F50" t="n">
        <v>54086</v>
      </c>
      <c r="G50" t="n">
        <v>56205</v>
      </c>
      <c r="H50" t="n">
        <v>51288</v>
      </c>
      <c r="I50" t="n">
        <v>48690</v>
      </c>
      <c r="J50" t="n">
        <v>49519</v>
      </c>
      <c r="K50" t="n">
        <v>45446</v>
      </c>
      <c r="L50" t="n">
        <v>45552</v>
      </c>
      <c r="M50" t="n">
        <v>40129</v>
      </c>
      <c r="N50" t="n">
        <v>44873</v>
      </c>
      <c r="O50" t="n">
        <v>43758</v>
      </c>
      <c r="P50" t="n">
        <v>43758</v>
      </c>
    </row>
    <row r="51">
      <c r="A51" s="5" t="inlineStr">
        <is>
          <t>Umsatz je Mitarbeiter in EUR</t>
        </is>
      </c>
      <c r="B51" s="5" t="inlineStr">
        <is>
          <t>Turnover per employee</t>
        </is>
      </c>
      <c r="C51" t="n">
        <v>327257</v>
      </c>
      <c r="D51" t="n">
        <v>290952</v>
      </c>
      <c r="E51" t="n">
        <v>319387</v>
      </c>
      <c r="F51" t="n">
        <v>304143</v>
      </c>
      <c r="G51" t="n">
        <v>334924</v>
      </c>
      <c r="H51" t="n">
        <v>294201</v>
      </c>
      <c r="I51" t="n">
        <v>270438</v>
      </c>
      <c r="J51" t="n">
        <v>275689</v>
      </c>
      <c r="K51" t="n">
        <v>267563</v>
      </c>
      <c r="L51" t="n">
        <v>240952</v>
      </c>
      <c r="M51" t="n">
        <v>180870</v>
      </c>
      <c r="N51" t="n">
        <v>285387</v>
      </c>
      <c r="O51" t="n">
        <v>271194</v>
      </c>
      <c r="P51" t="n">
        <v>271194</v>
      </c>
    </row>
    <row r="52">
      <c r="A52" s="5" t="inlineStr">
        <is>
          <t>Bruttoergebnis je Mitarbeiter in EUR</t>
        </is>
      </c>
      <c r="B52" s="5" t="inlineStr">
        <is>
          <t>Gross Profit per employee</t>
        </is>
      </c>
      <c r="C52" t="n">
        <v>51402</v>
      </c>
      <c r="D52" t="n">
        <v>44586</v>
      </c>
      <c r="E52" t="n">
        <v>57515</v>
      </c>
      <c r="F52" t="n">
        <v>60274</v>
      </c>
      <c r="G52" t="n">
        <v>64067</v>
      </c>
      <c r="H52" t="n">
        <v>53525</v>
      </c>
      <c r="I52" t="n">
        <v>49101</v>
      </c>
      <c r="J52" t="n">
        <v>50096</v>
      </c>
      <c r="K52" t="n">
        <v>47795</v>
      </c>
      <c r="L52" t="n">
        <v>44674</v>
      </c>
      <c r="M52" t="n">
        <v>29397</v>
      </c>
      <c r="N52" t="n">
        <v>42337</v>
      </c>
      <c r="O52" t="n">
        <v>47263</v>
      </c>
      <c r="P52" t="n">
        <v>47263</v>
      </c>
    </row>
    <row r="53">
      <c r="A53" s="5" t="inlineStr">
        <is>
          <t>Gewinn je Mitarbeiter in EUR</t>
        </is>
      </c>
      <c r="B53" s="5" t="inlineStr">
        <is>
          <t>Earnings per employee</t>
        </is>
      </c>
      <c r="C53" t="n">
        <v>2294</v>
      </c>
      <c r="D53" t="n">
        <v>10783</v>
      </c>
      <c r="E53" t="n">
        <v>12030</v>
      </c>
      <c r="F53" t="n">
        <v>12901</v>
      </c>
      <c r="G53" t="n">
        <v>16293</v>
      </c>
      <c r="H53" t="n">
        <v>9994</v>
      </c>
      <c r="I53" t="n">
        <v>7700</v>
      </c>
      <c r="J53" t="n">
        <v>2373</v>
      </c>
      <c r="K53" t="n">
        <v>8626</v>
      </c>
      <c r="L53" t="n">
        <v>-3169</v>
      </c>
      <c r="M53" t="n">
        <v>-21078</v>
      </c>
      <c r="N53" t="n">
        <v>-8932</v>
      </c>
      <c r="O53" t="n">
        <v>3738</v>
      </c>
      <c r="P53" t="n">
        <v>3738</v>
      </c>
    </row>
    <row r="54">
      <c r="A54" s="5" t="inlineStr">
        <is>
          <t>KGV (Kurs/Gewinn)</t>
        </is>
      </c>
      <c r="B54" s="5" t="inlineStr">
        <is>
          <t>PE (price/earnings)</t>
        </is>
      </c>
      <c r="C54" t="n">
        <v>37</v>
      </c>
      <c r="D54" t="n">
        <v>10.6</v>
      </c>
      <c r="E54" t="n">
        <v>18.9</v>
      </c>
      <c r="F54" t="n">
        <v>13.9</v>
      </c>
      <c r="G54" t="n">
        <v>11</v>
      </c>
      <c r="H54" t="n">
        <v>15.4</v>
      </c>
      <c r="I54" t="n">
        <v>20</v>
      </c>
      <c r="J54" t="n">
        <v>29.1</v>
      </c>
      <c r="K54" t="n">
        <v>4.9</v>
      </c>
      <c r="L54" t="inlineStr">
        <is>
          <t>-</t>
        </is>
      </c>
      <c r="M54" t="inlineStr">
        <is>
          <t>-</t>
        </is>
      </c>
      <c r="N54" t="inlineStr">
        <is>
          <t>-</t>
        </is>
      </c>
      <c r="O54" t="n">
        <v>23.3</v>
      </c>
      <c r="P54" t="n">
        <v>23.3</v>
      </c>
    </row>
    <row r="55">
      <c r="A55" s="5" t="inlineStr">
        <is>
          <t>KUV (Kurs/Umsatz)</t>
        </is>
      </c>
      <c r="B55" s="5" t="inlineStr">
        <is>
          <t>PS (price/sales)</t>
        </is>
      </c>
      <c r="C55" t="n">
        <v>0.26</v>
      </c>
      <c r="D55" t="n">
        <v>0.39</v>
      </c>
      <c r="E55" t="n">
        <v>0.71</v>
      </c>
      <c r="F55" t="n">
        <v>0.59</v>
      </c>
      <c r="G55" t="n">
        <v>0.53</v>
      </c>
      <c r="H55" t="n">
        <v>0.52</v>
      </c>
      <c r="I55" t="n">
        <v>0.57</v>
      </c>
      <c r="J55" t="n">
        <v>0.28</v>
      </c>
      <c r="K55" t="n">
        <v>0.18</v>
      </c>
      <c r="L55" t="n">
        <v>0.2</v>
      </c>
      <c r="M55" t="n">
        <v>0.13</v>
      </c>
      <c r="N55" t="n">
        <v>0.03</v>
      </c>
      <c r="O55" t="n">
        <v>0.32</v>
      </c>
      <c r="P55" t="n">
        <v>0.32</v>
      </c>
    </row>
    <row r="56">
      <c r="A56" s="5" t="inlineStr">
        <is>
          <t>KBV (Kurs/Buchwert)</t>
        </is>
      </c>
      <c r="B56" s="5" t="inlineStr">
        <is>
          <t>PB (price/book value)</t>
        </is>
      </c>
      <c r="C56" t="n">
        <v>1.1</v>
      </c>
      <c r="D56" t="n">
        <v>1.58</v>
      </c>
      <c r="E56" t="n">
        <v>2.72</v>
      </c>
      <c r="F56" t="n">
        <v>2.06</v>
      </c>
      <c r="G56" t="n">
        <v>1.98</v>
      </c>
      <c r="H56" t="n">
        <v>2.04</v>
      </c>
      <c r="I56" t="n">
        <v>2.21</v>
      </c>
      <c r="J56" t="n">
        <v>1.2</v>
      </c>
      <c r="K56" t="n">
        <v>0.76</v>
      </c>
      <c r="L56" t="n">
        <v>5.1</v>
      </c>
      <c r="M56" t="n">
        <v>2.32</v>
      </c>
      <c r="N56" t="n">
        <v>0.34</v>
      </c>
      <c r="O56" t="n">
        <v>2.39</v>
      </c>
      <c r="P56" t="n">
        <v>2.39</v>
      </c>
    </row>
    <row r="57">
      <c r="A57" s="5" t="inlineStr">
        <is>
          <t>KCV (Kurs/Cashflow)</t>
        </is>
      </c>
      <c r="B57" s="5" t="inlineStr">
        <is>
          <t>PC (price/cashflow)</t>
        </is>
      </c>
      <c r="C57" t="n">
        <v>3.71</v>
      </c>
      <c r="D57" t="n">
        <v>12.46</v>
      </c>
      <c r="E57" t="n">
        <v>14.35</v>
      </c>
      <c r="F57" t="n">
        <v>6.67</v>
      </c>
      <c r="G57" t="n">
        <v>8.98</v>
      </c>
      <c r="H57" t="n">
        <v>13.99</v>
      </c>
      <c r="I57" t="n">
        <v>9.08</v>
      </c>
      <c r="J57" t="n">
        <v>4.4</v>
      </c>
      <c r="K57" t="n">
        <v>3.15</v>
      </c>
      <c r="L57" t="n">
        <v>2.76</v>
      </c>
      <c r="M57" t="n">
        <v>1.14</v>
      </c>
      <c r="N57" t="n">
        <v>0.71</v>
      </c>
      <c r="O57" t="n">
        <v>5.94</v>
      </c>
      <c r="P57" t="n">
        <v>5.94</v>
      </c>
    </row>
    <row r="58">
      <c r="A58" s="5" t="inlineStr">
        <is>
          <t>Dividendenrendite in %</t>
        </is>
      </c>
      <c r="B58" s="5" t="inlineStr">
        <is>
          <t>Dividend Yield in %</t>
        </is>
      </c>
      <c r="C58" t="inlineStr">
        <is>
          <t>-</t>
        </is>
      </c>
      <c r="D58" t="n">
        <v>4.02</v>
      </c>
      <c r="E58" t="n">
        <v>2.51</v>
      </c>
      <c r="F58" t="n">
        <v>3.23</v>
      </c>
      <c r="G58" t="n">
        <v>3.2</v>
      </c>
      <c r="H58" t="n">
        <v>2.88</v>
      </c>
      <c r="I58" t="n">
        <v>2.5</v>
      </c>
      <c r="J58" t="inlineStr">
        <is>
          <t>-</t>
        </is>
      </c>
      <c r="K58" t="inlineStr">
        <is>
          <t>-</t>
        </is>
      </c>
      <c r="L58" t="inlineStr">
        <is>
          <t>-</t>
        </is>
      </c>
      <c r="M58" t="inlineStr">
        <is>
          <t>-</t>
        </is>
      </c>
      <c r="N58" t="inlineStr">
        <is>
          <t>-</t>
        </is>
      </c>
      <c r="O58" t="n">
        <v>3.05</v>
      </c>
      <c r="P58" t="n">
        <v>3.05</v>
      </c>
    </row>
    <row r="59">
      <c r="A59" s="5" t="inlineStr">
        <is>
          <t>Gewinnrendite in %</t>
        </is>
      </c>
      <c r="B59" s="5" t="inlineStr">
        <is>
          <t>Return on profit in %</t>
        </is>
      </c>
      <c r="C59" t="n">
        <v>2.7</v>
      </c>
      <c r="D59" t="n">
        <v>9.5</v>
      </c>
      <c r="E59" t="n">
        <v>5.3</v>
      </c>
      <c r="F59" t="n">
        <v>7.2</v>
      </c>
      <c r="G59" t="n">
        <v>9.1</v>
      </c>
      <c r="H59" t="n">
        <v>6.5</v>
      </c>
      <c r="I59" t="n">
        <v>5</v>
      </c>
      <c r="J59" t="n">
        <v>3.4</v>
      </c>
      <c r="K59" t="n">
        <v>20.5</v>
      </c>
      <c r="L59" t="n">
        <v>-6.5</v>
      </c>
      <c r="M59" t="n">
        <v>-88.40000000000001</v>
      </c>
      <c r="N59" t="n">
        <v>-107.5</v>
      </c>
      <c r="O59" t="n">
        <v>4.3</v>
      </c>
      <c r="P59" t="n">
        <v>4.3</v>
      </c>
    </row>
    <row r="60">
      <c r="A60" s="5" t="inlineStr">
        <is>
          <t>Eigenkapitalrendite in %</t>
        </is>
      </c>
      <c r="B60" s="5" t="inlineStr">
        <is>
          <t>Return on Equity in %</t>
        </is>
      </c>
      <c r="C60" t="n">
        <v>2.83</v>
      </c>
      <c r="D60" t="n">
        <v>14.49</v>
      </c>
      <c r="E60" t="n">
        <v>14.25</v>
      </c>
      <c r="F60" t="n">
        <v>14.46</v>
      </c>
      <c r="G60" t="n">
        <v>17.93</v>
      </c>
      <c r="H60" t="n">
        <v>13.11</v>
      </c>
      <c r="I60" t="n">
        <v>10.98</v>
      </c>
      <c r="J60" t="n">
        <v>3.74</v>
      </c>
      <c r="K60" t="n">
        <v>13.94</v>
      </c>
      <c r="L60" t="n">
        <v>-33.33</v>
      </c>
      <c r="M60" t="n">
        <v>-205.46</v>
      </c>
      <c r="N60" t="n">
        <v>-34.67</v>
      </c>
      <c r="O60" t="n">
        <v>10.35</v>
      </c>
      <c r="P60" t="n">
        <v>10.35</v>
      </c>
    </row>
    <row r="61">
      <c r="A61" s="5" t="inlineStr">
        <is>
          <t>Umsatzrendite in %</t>
        </is>
      </c>
      <c r="B61" s="5" t="inlineStr">
        <is>
          <t>Return on sales in %</t>
        </is>
      </c>
      <c r="C61" t="n">
        <v>0.7</v>
      </c>
      <c r="D61" t="n">
        <v>3.71</v>
      </c>
      <c r="E61" t="n">
        <v>3.77</v>
      </c>
      <c r="F61" t="n">
        <v>4.24</v>
      </c>
      <c r="G61" t="n">
        <v>4.86</v>
      </c>
      <c r="H61" t="n">
        <v>3.4</v>
      </c>
      <c r="I61" t="n">
        <v>2.85</v>
      </c>
      <c r="J61" t="n">
        <v>0.86</v>
      </c>
      <c r="K61" t="n">
        <v>3.22</v>
      </c>
      <c r="L61" t="n">
        <v>-1.32</v>
      </c>
      <c r="M61" t="n">
        <v>-11.65</v>
      </c>
      <c r="N61" t="n">
        <v>-3.13</v>
      </c>
      <c r="O61" t="n">
        <v>1.38</v>
      </c>
      <c r="P61" t="n">
        <v>1.38</v>
      </c>
    </row>
    <row r="62">
      <c r="A62" s="5" t="inlineStr">
        <is>
          <t>Gesamtkapitalrendite in %</t>
        </is>
      </c>
      <c r="B62" s="5" t="inlineStr">
        <is>
          <t>Total Return on Investment in %</t>
        </is>
      </c>
      <c r="C62" t="n">
        <v>2.26</v>
      </c>
      <c r="D62" t="n">
        <v>6.47</v>
      </c>
      <c r="E62" t="n">
        <v>6.08</v>
      </c>
      <c r="F62" t="n">
        <v>6.51</v>
      </c>
      <c r="G62" t="n">
        <v>7.29</v>
      </c>
      <c r="H62" t="n">
        <v>7.66</v>
      </c>
      <c r="I62" t="n">
        <v>8.07</v>
      </c>
      <c r="J62" t="n">
        <v>7.21</v>
      </c>
      <c r="K62" t="n">
        <v>10.4</v>
      </c>
      <c r="L62" t="n">
        <v>5.74</v>
      </c>
      <c r="M62" t="n">
        <v>-4.21</v>
      </c>
      <c r="N62" t="n">
        <v>0.41</v>
      </c>
      <c r="O62" t="n">
        <v>8.15</v>
      </c>
      <c r="P62" t="n">
        <v>8.15</v>
      </c>
    </row>
    <row r="63">
      <c r="A63" s="5" t="inlineStr">
        <is>
          <t>Return on Investment in %</t>
        </is>
      </c>
      <c r="B63" s="5" t="inlineStr">
        <is>
          <t>Return on Investment in %</t>
        </is>
      </c>
      <c r="C63" t="n">
        <v>0.92</v>
      </c>
      <c r="D63" t="n">
        <v>4.93</v>
      </c>
      <c r="E63" t="n">
        <v>4.3</v>
      </c>
      <c r="F63" t="n">
        <v>4.36</v>
      </c>
      <c r="G63" t="n">
        <v>5.81</v>
      </c>
      <c r="H63" t="n">
        <v>5.05</v>
      </c>
      <c r="I63" t="n">
        <v>4.55</v>
      </c>
      <c r="J63" t="n">
        <v>1.38</v>
      </c>
      <c r="K63" t="n">
        <v>5</v>
      </c>
      <c r="L63" t="n">
        <v>-1.71</v>
      </c>
      <c r="M63" t="n">
        <v>-10.67</v>
      </c>
      <c r="N63" t="n">
        <v>-4.65</v>
      </c>
      <c r="O63" t="n">
        <v>2.02</v>
      </c>
      <c r="P63" t="n">
        <v>2.02</v>
      </c>
    </row>
    <row r="64">
      <c r="A64" s="5" t="inlineStr">
        <is>
          <t>Arbeitsintensität in %</t>
        </is>
      </c>
      <c r="B64" s="5" t="inlineStr">
        <is>
          <t>Work Intensity in %</t>
        </is>
      </c>
      <c r="C64" t="n">
        <v>46.81</v>
      </c>
      <c r="D64" t="n">
        <v>51.68</v>
      </c>
      <c r="E64" t="n">
        <v>62.15</v>
      </c>
      <c r="F64" t="n">
        <v>59.96</v>
      </c>
      <c r="G64" t="n">
        <v>57.21</v>
      </c>
      <c r="H64" t="n">
        <v>43.58</v>
      </c>
      <c r="I64" t="n">
        <v>38.65</v>
      </c>
      <c r="J64" t="n">
        <v>38.49</v>
      </c>
      <c r="K64" t="n">
        <v>38.9</v>
      </c>
      <c r="L64" t="n">
        <v>34.27</v>
      </c>
      <c r="M64" t="n">
        <v>30.56</v>
      </c>
      <c r="N64" t="n">
        <v>34.22</v>
      </c>
      <c r="O64" t="n">
        <v>39.81</v>
      </c>
      <c r="P64" t="n">
        <v>39.81</v>
      </c>
    </row>
    <row r="65">
      <c r="A65" s="5" t="inlineStr">
        <is>
          <t>Eigenkapitalquote in %</t>
        </is>
      </c>
      <c r="B65" s="5" t="inlineStr">
        <is>
          <t>Equity Ratio in %</t>
        </is>
      </c>
      <c r="C65" t="n">
        <v>32.48</v>
      </c>
      <c r="D65" t="n">
        <v>34.03</v>
      </c>
      <c r="E65" t="n">
        <v>30.16</v>
      </c>
      <c r="F65" t="n">
        <v>30.12</v>
      </c>
      <c r="G65" t="n">
        <v>32.39</v>
      </c>
      <c r="H65" t="n">
        <v>38.53</v>
      </c>
      <c r="I65" t="n">
        <v>41.42</v>
      </c>
      <c r="J65" t="n">
        <v>36.87</v>
      </c>
      <c r="K65" t="n">
        <v>35.82</v>
      </c>
      <c r="L65" t="n">
        <v>5.14</v>
      </c>
      <c r="M65" t="n">
        <v>5.2</v>
      </c>
      <c r="N65" t="n">
        <v>13.42</v>
      </c>
      <c r="O65" t="n">
        <v>19.51</v>
      </c>
      <c r="P65" t="n">
        <v>19.51</v>
      </c>
    </row>
    <row r="66">
      <c r="A66" s="5" t="inlineStr">
        <is>
          <t>Fremdkapitalquote in %</t>
        </is>
      </c>
      <c r="B66" s="5" t="inlineStr">
        <is>
          <t>Debt Ratio in %</t>
        </is>
      </c>
      <c r="C66" t="n">
        <v>67.52</v>
      </c>
      <c r="D66" t="n">
        <v>65.97</v>
      </c>
      <c r="E66" t="n">
        <v>69.84</v>
      </c>
      <c r="F66" t="n">
        <v>69.88</v>
      </c>
      <c r="G66" t="n">
        <v>67.61</v>
      </c>
      <c r="H66" t="n">
        <v>61.47</v>
      </c>
      <c r="I66" t="n">
        <v>58.58</v>
      </c>
      <c r="J66" t="n">
        <v>63.13</v>
      </c>
      <c r="K66" t="n">
        <v>64.18000000000001</v>
      </c>
      <c r="L66" t="n">
        <v>94.86</v>
      </c>
      <c r="M66" t="n">
        <v>94.8</v>
      </c>
      <c r="N66" t="n">
        <v>86.58</v>
      </c>
      <c r="O66" t="n">
        <v>80.48999999999999</v>
      </c>
      <c r="P66" t="n">
        <v>80.48999999999999</v>
      </c>
    </row>
    <row r="67">
      <c r="A67" s="5" t="inlineStr">
        <is>
          <t>Verschuldungsgrad in %</t>
        </is>
      </c>
      <c r="B67" s="5" t="inlineStr">
        <is>
          <t>Finance Gearing in %</t>
        </is>
      </c>
      <c r="C67" t="n">
        <v>207.92</v>
      </c>
      <c r="D67" t="n">
        <v>193.87</v>
      </c>
      <c r="E67" t="n">
        <v>231.59</v>
      </c>
      <c r="F67" t="n">
        <v>232.04</v>
      </c>
      <c r="G67" t="n">
        <v>208.72</v>
      </c>
      <c r="H67" t="n">
        <v>159.53</v>
      </c>
      <c r="I67" t="n">
        <v>141.4</v>
      </c>
      <c r="J67" t="n">
        <v>171.2</v>
      </c>
      <c r="K67" t="n">
        <v>179.14</v>
      </c>
      <c r="L67" t="n">
        <v>1847</v>
      </c>
      <c r="M67" t="n">
        <v>1825</v>
      </c>
      <c r="N67" t="n">
        <v>645.35</v>
      </c>
      <c r="O67" t="n">
        <v>412.57</v>
      </c>
      <c r="P67" t="n">
        <v>412.57</v>
      </c>
    </row>
    <row r="68">
      <c r="A68" s="5" t="inlineStr">
        <is>
          <t>Bruttoergebnis Marge in %</t>
        </is>
      </c>
      <c r="B68" s="5" t="inlineStr">
        <is>
          <t>Gross Profit Marge in %</t>
        </is>
      </c>
      <c r="C68" t="n">
        <v>15.71</v>
      </c>
      <c r="D68" t="n">
        <v>15.32</v>
      </c>
      <c r="E68" t="n">
        <v>18.01</v>
      </c>
      <c r="F68" t="n">
        <v>19.82</v>
      </c>
      <c r="G68" t="n">
        <v>19.12</v>
      </c>
      <c r="H68" t="n">
        <v>18.19</v>
      </c>
      <c r="I68" t="n">
        <v>18.16</v>
      </c>
      <c r="J68" t="n">
        <v>18.17</v>
      </c>
      <c r="K68" t="n">
        <v>17.86</v>
      </c>
      <c r="L68" t="n">
        <v>18.54</v>
      </c>
      <c r="M68" t="n">
        <v>16.25</v>
      </c>
      <c r="N68" t="n">
        <v>14.83</v>
      </c>
      <c r="O68" t="n">
        <v>17.43</v>
      </c>
    </row>
    <row r="69">
      <c r="A69" s="5" t="inlineStr">
        <is>
          <t>Kurzfristige Vermögensquote in %</t>
        </is>
      </c>
      <c r="B69" s="5" t="inlineStr">
        <is>
          <t>Current Assets Ratio in %</t>
        </is>
      </c>
      <c r="C69" t="n">
        <v>46.81</v>
      </c>
      <c r="D69" t="n">
        <v>51.68</v>
      </c>
      <c r="E69" t="n">
        <v>62.15</v>
      </c>
      <c r="F69" t="n">
        <v>59.94</v>
      </c>
      <c r="G69" t="n">
        <v>57.21</v>
      </c>
      <c r="H69" t="n">
        <v>43.58</v>
      </c>
      <c r="I69" t="n">
        <v>38.65</v>
      </c>
      <c r="J69" t="n">
        <v>38.49</v>
      </c>
      <c r="K69" t="n">
        <v>38.9</v>
      </c>
      <c r="L69" t="n">
        <v>34.27</v>
      </c>
      <c r="M69" t="n">
        <v>30.56</v>
      </c>
      <c r="N69" t="n">
        <v>34.22</v>
      </c>
      <c r="O69" t="n">
        <v>39.81</v>
      </c>
    </row>
    <row r="70">
      <c r="A70" s="5" t="inlineStr">
        <is>
          <t>Nettogewinn Marge in %</t>
        </is>
      </c>
      <c r="B70" s="5" t="inlineStr">
        <is>
          <t>Net Profit Marge in %</t>
        </is>
      </c>
      <c r="C70" t="n">
        <v>0.7</v>
      </c>
      <c r="D70" t="n">
        <v>3.7</v>
      </c>
      <c r="E70" t="n">
        <v>3.77</v>
      </c>
      <c r="F70" t="n">
        <v>4.24</v>
      </c>
      <c r="G70" t="n">
        <v>4.86</v>
      </c>
      <c r="H70" t="n">
        <v>3.4</v>
      </c>
      <c r="I70" t="n">
        <v>2.85</v>
      </c>
      <c r="J70" t="n">
        <v>0.86</v>
      </c>
      <c r="K70" t="n">
        <v>3.22</v>
      </c>
      <c r="L70" t="n">
        <v>-1.32</v>
      </c>
      <c r="M70" t="n">
        <v>-11.65</v>
      </c>
      <c r="N70" t="n">
        <v>-3.13</v>
      </c>
      <c r="O70" t="n">
        <v>1.38</v>
      </c>
    </row>
    <row r="71">
      <c r="A71" s="5" t="inlineStr">
        <is>
          <t>Operative Ergebnis Marge in %</t>
        </is>
      </c>
      <c r="B71" s="5" t="inlineStr">
        <is>
          <t>EBIT Marge in %</t>
        </is>
      </c>
      <c r="C71" t="n">
        <v>2.74</v>
      </c>
      <c r="D71" t="n">
        <v>6</v>
      </c>
      <c r="E71" t="n">
        <v>6.2</v>
      </c>
      <c r="F71" t="n">
        <v>7.32</v>
      </c>
      <c r="G71" t="n">
        <v>7.47</v>
      </c>
      <c r="H71" t="n">
        <v>5.7</v>
      </c>
      <c r="I71" t="n">
        <v>5.76</v>
      </c>
      <c r="J71" t="n">
        <v>5.29</v>
      </c>
      <c r="K71" t="n">
        <v>6.01</v>
      </c>
      <c r="L71" t="n">
        <v>4.9</v>
      </c>
      <c r="M71" t="n">
        <v>-7.08</v>
      </c>
      <c r="N71" t="n">
        <v>0.45</v>
      </c>
      <c r="O71" t="n">
        <v>4.76</v>
      </c>
    </row>
    <row r="72">
      <c r="A72" s="5" t="inlineStr">
        <is>
          <t>Vermögensumsschlag in %</t>
        </is>
      </c>
      <c r="B72" s="5" t="inlineStr">
        <is>
          <t>Asset Turnover in %</t>
        </is>
      </c>
      <c r="C72" t="n">
        <v>131.13</v>
      </c>
      <c r="D72" t="n">
        <v>133.11</v>
      </c>
      <c r="E72" t="n">
        <v>114.12</v>
      </c>
      <c r="F72" t="n">
        <v>102.66</v>
      </c>
      <c r="G72" t="n">
        <v>119.41</v>
      </c>
      <c r="H72" t="n">
        <v>148.74</v>
      </c>
      <c r="I72" t="n">
        <v>159.77</v>
      </c>
      <c r="J72" t="n">
        <v>160.16</v>
      </c>
      <c r="K72" t="n">
        <v>154.95</v>
      </c>
      <c r="L72" t="n">
        <v>130.2</v>
      </c>
      <c r="M72" t="n">
        <v>91.59999999999999</v>
      </c>
      <c r="N72" t="n">
        <v>148.64</v>
      </c>
      <c r="O72" t="n">
        <v>146.5</v>
      </c>
    </row>
    <row r="73">
      <c r="A73" s="5" t="inlineStr">
        <is>
          <t>Langfristige Vermögensquote in %</t>
        </is>
      </c>
      <c r="B73" s="5" t="inlineStr">
        <is>
          <t>Non-Current Assets Ratio in %</t>
        </is>
      </c>
      <c r="C73" t="n">
        <v>53.19</v>
      </c>
      <c r="D73" t="n">
        <v>48.32</v>
      </c>
      <c r="E73" t="n">
        <v>37.85</v>
      </c>
      <c r="F73" t="n">
        <v>40.03</v>
      </c>
      <c r="G73" t="n">
        <v>42.79</v>
      </c>
      <c r="H73" t="n">
        <v>56.42</v>
      </c>
      <c r="I73" t="n">
        <v>61.35</v>
      </c>
      <c r="J73" t="n">
        <v>61.51</v>
      </c>
      <c r="K73" t="n">
        <v>61.1</v>
      </c>
      <c r="L73" t="n">
        <v>65.73</v>
      </c>
      <c r="M73" t="n">
        <v>69.44</v>
      </c>
      <c r="N73" t="n">
        <v>65.78</v>
      </c>
      <c r="O73" t="n">
        <v>60.19</v>
      </c>
    </row>
    <row r="74">
      <c r="A74" s="5" t="inlineStr">
        <is>
          <t>Gesamtkapitalrentabilität</t>
        </is>
      </c>
      <c r="B74" s="5" t="inlineStr">
        <is>
          <t>ROA Return on Assets in %</t>
        </is>
      </c>
      <c r="C74" t="n">
        <v>0.92</v>
      </c>
      <c r="D74" t="n">
        <v>4.93</v>
      </c>
      <c r="E74" t="n">
        <v>4.3</v>
      </c>
      <c r="F74" t="n">
        <v>4.35</v>
      </c>
      <c r="G74" t="n">
        <v>5.81</v>
      </c>
      <c r="H74" t="n">
        <v>5.05</v>
      </c>
      <c r="I74" t="n">
        <v>4.55</v>
      </c>
      <c r="J74" t="n">
        <v>1.38</v>
      </c>
      <c r="K74" t="n">
        <v>5</v>
      </c>
      <c r="L74" t="n">
        <v>-1.71</v>
      </c>
      <c r="M74" t="n">
        <v>-10.67</v>
      </c>
      <c r="N74" t="n">
        <v>-4.65</v>
      </c>
      <c r="O74" t="n">
        <v>2.02</v>
      </c>
    </row>
    <row r="75">
      <c r="A75" s="5" t="inlineStr">
        <is>
          <t>Ertrag des eingesetzten Kapitals</t>
        </is>
      </c>
      <c r="B75" s="5" t="inlineStr">
        <is>
          <t>ROCE Return on Cap. Empl. in %</t>
        </is>
      </c>
      <c r="C75" t="n">
        <v>5.47</v>
      </c>
      <c r="D75" t="n">
        <v>9.720000000000001</v>
      </c>
      <c r="E75" t="n">
        <v>9.26</v>
      </c>
      <c r="F75" t="n">
        <v>8.859999999999999</v>
      </c>
      <c r="G75" t="n">
        <v>10.39</v>
      </c>
      <c r="H75" t="n">
        <v>10.65</v>
      </c>
      <c r="I75" t="n">
        <v>11.76</v>
      </c>
      <c r="J75" t="n">
        <v>10.63</v>
      </c>
      <c r="K75" t="n">
        <v>12.13</v>
      </c>
      <c r="L75" t="n">
        <v>7.98</v>
      </c>
      <c r="M75" t="n">
        <v>-7.64</v>
      </c>
      <c r="N75" t="n">
        <v>2.6</v>
      </c>
      <c r="O75" t="n">
        <v>8.85</v>
      </c>
    </row>
    <row r="76">
      <c r="A76" s="5" t="inlineStr">
        <is>
          <t>Eigenkapital zu Anlagevermögen</t>
        </is>
      </c>
      <c r="B76" s="5" t="inlineStr">
        <is>
          <t>Equity to Fixed Assets in %</t>
        </is>
      </c>
      <c r="C76" t="n">
        <v>58.56</v>
      </c>
      <c r="D76" t="n">
        <v>68.06999999999999</v>
      </c>
      <c r="E76" t="n">
        <v>79.12</v>
      </c>
      <c r="F76" t="n">
        <v>73.94</v>
      </c>
      <c r="G76" t="n">
        <v>75.17</v>
      </c>
      <c r="H76" t="n">
        <v>67.75</v>
      </c>
      <c r="I76" t="n">
        <v>67.52</v>
      </c>
      <c r="J76" t="n">
        <v>59.95</v>
      </c>
      <c r="K76" t="n">
        <v>58.63</v>
      </c>
      <c r="L76" t="n">
        <v>7.82</v>
      </c>
      <c r="M76" t="n">
        <v>7.48</v>
      </c>
      <c r="N76" t="n">
        <v>20.4</v>
      </c>
      <c r="O76" t="n">
        <v>32.41</v>
      </c>
    </row>
    <row r="77">
      <c r="A77" s="5" t="inlineStr">
        <is>
          <t>Liquidität Dritten Grades</t>
        </is>
      </c>
      <c r="B77" s="5" t="inlineStr">
        <is>
          <t>Current Ratio in %</t>
        </is>
      </c>
      <c r="C77" t="n">
        <v>136.75</v>
      </c>
      <c r="D77" t="n">
        <v>288.63</v>
      </c>
      <c r="E77" t="n">
        <v>263.62</v>
      </c>
      <c r="F77" t="n">
        <v>395.84</v>
      </c>
      <c r="G77" t="n">
        <v>405.67</v>
      </c>
      <c r="H77" t="n">
        <v>213.68</v>
      </c>
      <c r="I77" t="n">
        <v>178.25</v>
      </c>
      <c r="J77" t="n">
        <v>190.24</v>
      </c>
      <c r="K77" t="n">
        <v>167.77</v>
      </c>
      <c r="L77" t="n">
        <v>170.71</v>
      </c>
      <c r="M77" t="n">
        <v>201.15</v>
      </c>
      <c r="N77" t="n">
        <v>46.08</v>
      </c>
      <c r="O77" t="n">
        <v>188.4</v>
      </c>
    </row>
    <row r="78">
      <c r="A78" s="5" t="inlineStr">
        <is>
          <t>Operativer Cashflow</t>
        </is>
      </c>
      <c r="B78" s="5" t="inlineStr">
        <is>
          <t>Operating Cashflow in M</t>
        </is>
      </c>
      <c r="C78" t="n">
        <v>168.3969</v>
      </c>
      <c r="D78" t="n">
        <v>565.5594000000001</v>
      </c>
      <c r="E78" t="n">
        <v>651.3465</v>
      </c>
      <c r="F78" t="n">
        <v>302.5512</v>
      </c>
      <c r="G78" t="n">
        <v>407.3328</v>
      </c>
      <c r="H78" t="n">
        <v>634.5864</v>
      </c>
      <c r="I78" t="n">
        <v>411.8688</v>
      </c>
      <c r="J78" t="n">
        <v>199.584</v>
      </c>
      <c r="K78" t="n">
        <v>129.78</v>
      </c>
      <c r="L78" t="n">
        <v>57.13199999999999</v>
      </c>
      <c r="M78" t="n">
        <v>23.598</v>
      </c>
      <c r="N78" t="n">
        <v>14.697</v>
      </c>
      <c r="O78" t="n">
        <v>111.672</v>
      </c>
    </row>
    <row r="79">
      <c r="A79" s="5" t="inlineStr">
        <is>
          <t>Aktienrückkauf</t>
        </is>
      </c>
      <c r="B79" s="5" t="inlineStr">
        <is>
          <t>Share Buyback in M</t>
        </is>
      </c>
      <c r="C79" t="n">
        <v>0</v>
      </c>
      <c r="D79" t="n">
        <v>0</v>
      </c>
      <c r="E79" t="n">
        <v>-0.03000000000000114</v>
      </c>
      <c r="F79" t="n">
        <v>0</v>
      </c>
      <c r="G79" t="n">
        <v>0</v>
      </c>
      <c r="H79" t="n">
        <v>0</v>
      </c>
      <c r="I79" t="n">
        <v>0</v>
      </c>
      <c r="J79" t="n">
        <v>-4.159999999999997</v>
      </c>
      <c r="K79" t="n">
        <v>-20.5</v>
      </c>
      <c r="L79" t="n">
        <v>0</v>
      </c>
      <c r="M79" t="n">
        <v>0</v>
      </c>
      <c r="N79" t="n">
        <v>-1.899999999999999</v>
      </c>
      <c r="O79" t="n">
        <v>0</v>
      </c>
    </row>
    <row r="80">
      <c r="A80" s="5" t="inlineStr">
        <is>
          <t>Umsatzwachstum 1J in %</t>
        </is>
      </c>
      <c r="B80" s="5" t="inlineStr">
        <is>
          <t>Revenue Growth 1Y in %</t>
        </is>
      </c>
      <c r="C80" t="n">
        <v>-1.31</v>
      </c>
      <c r="D80" t="n">
        <v>14.22</v>
      </c>
      <c r="E80" t="n">
        <v>9.31</v>
      </c>
      <c r="F80" t="n">
        <v>-1.79</v>
      </c>
      <c r="G80" t="n">
        <v>10.56</v>
      </c>
      <c r="H80" t="n">
        <v>11.98</v>
      </c>
      <c r="I80" t="n">
        <v>-0.3</v>
      </c>
      <c r="J80" t="n">
        <v>3.4</v>
      </c>
      <c r="K80" t="n">
        <v>31.72</v>
      </c>
      <c r="L80" t="n">
        <v>50.41</v>
      </c>
      <c r="M80" t="n">
        <v>-47.47</v>
      </c>
      <c r="N80" t="n">
        <v>-1.69</v>
      </c>
      <c r="O80" t="inlineStr">
        <is>
          <t>-</t>
        </is>
      </c>
    </row>
    <row r="81">
      <c r="A81" s="5" t="inlineStr">
        <is>
          <t>Umsatzwachstum 3J in %</t>
        </is>
      </c>
      <c r="B81" s="5" t="inlineStr">
        <is>
          <t>Revenue Growth 3Y in %</t>
        </is>
      </c>
      <c r="C81" t="n">
        <v>7.41</v>
      </c>
      <c r="D81" t="n">
        <v>7.25</v>
      </c>
      <c r="E81" t="n">
        <v>6.03</v>
      </c>
      <c r="F81" t="n">
        <v>6.92</v>
      </c>
      <c r="G81" t="n">
        <v>7.41</v>
      </c>
      <c r="H81" t="n">
        <v>5.03</v>
      </c>
      <c r="I81" t="n">
        <v>11.61</v>
      </c>
      <c r="J81" t="n">
        <v>28.51</v>
      </c>
      <c r="K81" t="n">
        <v>11.55</v>
      </c>
      <c r="L81" t="n">
        <v>0.42</v>
      </c>
      <c r="M81" t="n">
        <v>-16.39</v>
      </c>
      <c r="N81" t="inlineStr">
        <is>
          <t>-</t>
        </is>
      </c>
      <c r="O81" t="inlineStr">
        <is>
          <t>-</t>
        </is>
      </c>
    </row>
    <row r="82">
      <c r="A82" s="5" t="inlineStr">
        <is>
          <t>Umsatzwachstum 5J in %</t>
        </is>
      </c>
      <c r="B82" s="5" t="inlineStr">
        <is>
          <t>Revenue Growth 5Y in %</t>
        </is>
      </c>
      <c r="C82" t="n">
        <v>6.2</v>
      </c>
      <c r="D82" t="n">
        <v>8.859999999999999</v>
      </c>
      <c r="E82" t="n">
        <v>5.95</v>
      </c>
      <c r="F82" t="n">
        <v>4.77</v>
      </c>
      <c r="G82" t="n">
        <v>11.47</v>
      </c>
      <c r="H82" t="n">
        <v>19.44</v>
      </c>
      <c r="I82" t="n">
        <v>7.55</v>
      </c>
      <c r="J82" t="n">
        <v>7.27</v>
      </c>
      <c r="K82" t="n">
        <v>6.59</v>
      </c>
      <c r="L82" t="inlineStr">
        <is>
          <t>-</t>
        </is>
      </c>
      <c r="M82" t="inlineStr">
        <is>
          <t>-</t>
        </is>
      </c>
      <c r="N82" t="inlineStr">
        <is>
          <t>-</t>
        </is>
      </c>
      <c r="O82" t="inlineStr">
        <is>
          <t>-</t>
        </is>
      </c>
    </row>
    <row r="83">
      <c r="A83" s="5" t="inlineStr">
        <is>
          <t>Umsatzwachstum 10J in %</t>
        </is>
      </c>
      <c r="B83" s="5" t="inlineStr">
        <is>
          <t>Revenue Growth 10Y in %</t>
        </is>
      </c>
      <c r="C83" t="n">
        <v>12.82</v>
      </c>
      <c r="D83" t="n">
        <v>8.199999999999999</v>
      </c>
      <c r="E83" t="n">
        <v>6.61</v>
      </c>
      <c r="F83" t="n">
        <v>5.68</v>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-81.33</v>
      </c>
      <c r="D84" t="n">
        <v>12.35</v>
      </c>
      <c r="E84" t="n">
        <v>-2.94</v>
      </c>
      <c r="F84" t="n">
        <v>-14.34</v>
      </c>
      <c r="G84" t="n">
        <v>58.28</v>
      </c>
      <c r="H84" t="n">
        <v>33.61</v>
      </c>
      <c r="I84" t="n">
        <v>229.73</v>
      </c>
      <c r="J84" t="n">
        <v>-72.39</v>
      </c>
      <c r="K84" t="n">
        <v>-422.89</v>
      </c>
      <c r="L84" t="n">
        <v>-83.03</v>
      </c>
      <c r="M84" t="n">
        <v>95.59999999999999</v>
      </c>
      <c r="N84" t="n">
        <v>-323.21</v>
      </c>
      <c r="O84" t="inlineStr">
        <is>
          <t>-</t>
        </is>
      </c>
    </row>
    <row r="85">
      <c r="A85" s="5" t="inlineStr">
        <is>
          <t>Gewinnwachstum 3J in %</t>
        </is>
      </c>
      <c r="B85" s="5" t="inlineStr">
        <is>
          <t>Earnings Growth 3Y in %</t>
        </is>
      </c>
      <c r="C85" t="n">
        <v>-23.97</v>
      </c>
      <c r="D85" t="n">
        <v>-1.64</v>
      </c>
      <c r="E85" t="n">
        <v>13.67</v>
      </c>
      <c r="F85" t="n">
        <v>25.85</v>
      </c>
      <c r="G85" t="n">
        <v>107.21</v>
      </c>
      <c r="H85" t="n">
        <v>63.65</v>
      </c>
      <c r="I85" t="n">
        <v>-88.52</v>
      </c>
      <c r="J85" t="n">
        <v>-192.77</v>
      </c>
      <c r="K85" t="n">
        <v>-136.77</v>
      </c>
      <c r="L85" t="n">
        <v>-103.55</v>
      </c>
      <c r="M85" t="n">
        <v>-75.87</v>
      </c>
      <c r="N85" t="inlineStr">
        <is>
          <t>-</t>
        </is>
      </c>
      <c r="O85" t="inlineStr">
        <is>
          <t>-</t>
        </is>
      </c>
    </row>
    <row r="86">
      <c r="A86" s="5" t="inlineStr">
        <is>
          <t>Gewinnwachstum 5J in %</t>
        </is>
      </c>
      <c r="B86" s="5" t="inlineStr">
        <is>
          <t>Earnings Growth 5Y in %</t>
        </is>
      </c>
      <c r="C86" t="n">
        <v>-5.6</v>
      </c>
      <c r="D86" t="n">
        <v>17.39</v>
      </c>
      <c r="E86" t="n">
        <v>60.87</v>
      </c>
      <c r="F86" t="n">
        <v>46.98</v>
      </c>
      <c r="G86" t="n">
        <v>-34.73</v>
      </c>
      <c r="H86" t="n">
        <v>-62.99</v>
      </c>
      <c r="I86" t="n">
        <v>-50.6</v>
      </c>
      <c r="J86" t="n">
        <v>-161.18</v>
      </c>
      <c r="K86" t="n">
        <v>-146.71</v>
      </c>
      <c r="L86" t="inlineStr">
        <is>
          <t>-</t>
        </is>
      </c>
      <c r="M86" t="inlineStr">
        <is>
          <t>-</t>
        </is>
      </c>
      <c r="N86" t="inlineStr">
        <is>
          <t>-</t>
        </is>
      </c>
      <c r="O86" t="inlineStr">
        <is>
          <t>-</t>
        </is>
      </c>
    </row>
    <row r="87">
      <c r="A87" s="5" t="inlineStr">
        <is>
          <t>Gewinnwachstum 10J in %</t>
        </is>
      </c>
      <c r="B87" s="5" t="inlineStr">
        <is>
          <t>Earnings Growth 10Y in %</t>
        </is>
      </c>
      <c r="C87" t="n">
        <v>-34.3</v>
      </c>
      <c r="D87" t="n">
        <v>-16.6</v>
      </c>
      <c r="E87" t="n">
        <v>-50.16</v>
      </c>
      <c r="F87" t="n">
        <v>-49.86</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-6.61</v>
      </c>
      <c r="D88" t="n">
        <v>0.61</v>
      </c>
      <c r="E88" t="n">
        <v>0.31</v>
      </c>
      <c r="F88" t="n">
        <v>0.3</v>
      </c>
      <c r="G88" t="n">
        <v>-0.32</v>
      </c>
      <c r="H88" t="n">
        <v>-0.24</v>
      </c>
      <c r="I88" t="n">
        <v>-0.4</v>
      </c>
      <c r="J88" t="n">
        <v>-0.18</v>
      </c>
      <c r="K88" t="n">
        <v>-0.03</v>
      </c>
      <c r="L88" t="inlineStr">
        <is>
          <t>-</t>
        </is>
      </c>
      <c r="M88" t="inlineStr">
        <is>
          <t>-</t>
        </is>
      </c>
      <c r="N88" t="inlineStr">
        <is>
          <t>-</t>
        </is>
      </c>
      <c r="O88" t="inlineStr">
        <is>
          <t>-</t>
        </is>
      </c>
    </row>
    <row r="89">
      <c r="A89" s="5" t="inlineStr">
        <is>
          <t>EBIT-Wachstum 1J in %</t>
        </is>
      </c>
      <c r="B89" s="5" t="inlineStr">
        <is>
          <t>EBIT Growth 1Y in %</t>
        </is>
      </c>
      <c r="C89" t="n">
        <v>-54.87</v>
      </c>
      <c r="D89" t="n">
        <v>10.48</v>
      </c>
      <c r="E89" t="n">
        <v>-7.47</v>
      </c>
      <c r="F89" t="n">
        <v>-3.78</v>
      </c>
      <c r="G89" t="n">
        <v>44.97</v>
      </c>
      <c r="H89" t="n">
        <v>10.73</v>
      </c>
      <c r="I89" t="n">
        <v>8.57</v>
      </c>
      <c r="J89" t="n">
        <v>-9</v>
      </c>
      <c r="K89" t="n">
        <v>61.81</v>
      </c>
      <c r="L89" t="n">
        <v>-204.04</v>
      </c>
      <c r="M89" t="n">
        <v>-925</v>
      </c>
      <c r="N89" t="n">
        <v>-90.7</v>
      </c>
      <c r="O89" t="inlineStr">
        <is>
          <t>-</t>
        </is>
      </c>
    </row>
    <row r="90">
      <c r="A90" s="5" t="inlineStr">
        <is>
          <t>EBIT-Wachstum 3J in %</t>
        </is>
      </c>
      <c r="B90" s="5" t="inlineStr">
        <is>
          <t>EBIT Growth 3Y in %</t>
        </is>
      </c>
      <c r="C90" t="n">
        <v>-17.29</v>
      </c>
      <c r="D90" t="n">
        <v>-0.26</v>
      </c>
      <c r="E90" t="n">
        <v>11.24</v>
      </c>
      <c r="F90" t="n">
        <v>17.31</v>
      </c>
      <c r="G90" t="n">
        <v>21.42</v>
      </c>
      <c r="H90" t="n">
        <v>3.43</v>
      </c>
      <c r="I90" t="n">
        <v>20.46</v>
      </c>
      <c r="J90" t="n">
        <v>-50.41</v>
      </c>
      <c r="K90" t="n">
        <v>-355.74</v>
      </c>
      <c r="L90" t="n">
        <v>-406.58</v>
      </c>
      <c r="M90" t="n">
        <v>-338.57</v>
      </c>
      <c r="N90" t="inlineStr">
        <is>
          <t>-</t>
        </is>
      </c>
      <c r="O90" t="inlineStr">
        <is>
          <t>-</t>
        </is>
      </c>
    </row>
    <row r="91">
      <c r="A91" s="5" t="inlineStr">
        <is>
          <t>EBIT-Wachstum 5J in %</t>
        </is>
      </c>
      <c r="B91" s="5" t="inlineStr">
        <is>
          <t>EBIT Growth 5Y in %</t>
        </is>
      </c>
      <c r="C91" t="n">
        <v>-2.13</v>
      </c>
      <c r="D91" t="n">
        <v>10.99</v>
      </c>
      <c r="E91" t="n">
        <v>10.6</v>
      </c>
      <c r="F91" t="n">
        <v>10.3</v>
      </c>
      <c r="G91" t="n">
        <v>23.42</v>
      </c>
      <c r="H91" t="n">
        <v>-26.39</v>
      </c>
      <c r="I91" t="n">
        <v>-213.53</v>
      </c>
      <c r="J91" t="n">
        <v>-233.39</v>
      </c>
      <c r="K91" t="n">
        <v>-231.59</v>
      </c>
      <c r="L91" t="inlineStr">
        <is>
          <t>-</t>
        </is>
      </c>
      <c r="M91" t="inlineStr">
        <is>
          <t>-</t>
        </is>
      </c>
      <c r="N91" t="inlineStr">
        <is>
          <t>-</t>
        </is>
      </c>
      <c r="O91" t="inlineStr">
        <is>
          <t>-</t>
        </is>
      </c>
    </row>
    <row r="92">
      <c r="A92" s="5" t="inlineStr">
        <is>
          <t>EBIT-Wachstum 10J in %</t>
        </is>
      </c>
      <c r="B92" s="5" t="inlineStr">
        <is>
          <t>EBIT Growth 10Y in %</t>
        </is>
      </c>
      <c r="C92" t="n">
        <v>-14.26</v>
      </c>
      <c r="D92" t="n">
        <v>-101.27</v>
      </c>
      <c r="E92" t="n">
        <v>-111.39</v>
      </c>
      <c r="F92" t="n">
        <v>-110.64</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-70.22</v>
      </c>
      <c r="D93" t="n">
        <v>-13.17</v>
      </c>
      <c r="E93" t="n">
        <v>115.14</v>
      </c>
      <c r="F93" t="n">
        <v>-25.72</v>
      </c>
      <c r="G93" t="n">
        <v>-35.81</v>
      </c>
      <c r="H93" t="n">
        <v>54.07</v>
      </c>
      <c r="I93" t="n">
        <v>106.36</v>
      </c>
      <c r="J93" t="n">
        <v>39.68</v>
      </c>
      <c r="K93" t="n">
        <v>14.13</v>
      </c>
      <c r="L93" t="n">
        <v>142.11</v>
      </c>
      <c r="M93" t="n">
        <v>60.56</v>
      </c>
      <c r="N93" t="n">
        <v>-88.05</v>
      </c>
      <c r="O93" t="inlineStr">
        <is>
          <t>-</t>
        </is>
      </c>
    </row>
    <row r="94">
      <c r="A94" s="5" t="inlineStr">
        <is>
          <t>Op.Cashflow Wachstum 3J in %</t>
        </is>
      </c>
      <c r="B94" s="5" t="inlineStr">
        <is>
          <t>Op.Cashflow Wachstum 3Y in %</t>
        </is>
      </c>
      <c r="C94" t="n">
        <v>10.58</v>
      </c>
      <c r="D94" t="n">
        <v>25.42</v>
      </c>
      <c r="E94" t="n">
        <v>17.87</v>
      </c>
      <c r="F94" t="n">
        <v>-2.49</v>
      </c>
      <c r="G94" t="n">
        <v>41.54</v>
      </c>
      <c r="H94" t="n">
        <v>66.7</v>
      </c>
      <c r="I94" t="n">
        <v>53.39</v>
      </c>
      <c r="J94" t="n">
        <v>65.31</v>
      </c>
      <c r="K94" t="n">
        <v>72.27</v>
      </c>
      <c r="L94" t="n">
        <v>38.21</v>
      </c>
      <c r="M94" t="n">
        <v>-9.16</v>
      </c>
      <c r="N94" t="inlineStr">
        <is>
          <t>-</t>
        </is>
      </c>
      <c r="O94" t="inlineStr">
        <is>
          <t>-</t>
        </is>
      </c>
    </row>
    <row r="95">
      <c r="A95" s="5" t="inlineStr">
        <is>
          <t>Op.Cashflow Wachstum 5J in %</t>
        </is>
      </c>
      <c r="B95" s="5" t="inlineStr">
        <is>
          <t>Op.Cashflow Wachstum 5Y in %</t>
        </is>
      </c>
      <c r="C95" t="n">
        <v>-5.96</v>
      </c>
      <c r="D95" t="n">
        <v>18.9</v>
      </c>
      <c r="E95" t="n">
        <v>42.81</v>
      </c>
      <c r="F95" t="n">
        <v>27.72</v>
      </c>
      <c r="G95" t="n">
        <v>35.69</v>
      </c>
      <c r="H95" t="n">
        <v>71.27</v>
      </c>
      <c r="I95" t="n">
        <v>72.56999999999999</v>
      </c>
      <c r="J95" t="n">
        <v>33.69</v>
      </c>
      <c r="K95" t="n">
        <v>25.75</v>
      </c>
      <c r="L95" t="inlineStr">
        <is>
          <t>-</t>
        </is>
      </c>
      <c r="M95" t="inlineStr">
        <is>
          <t>-</t>
        </is>
      </c>
      <c r="N95" t="inlineStr">
        <is>
          <t>-</t>
        </is>
      </c>
      <c r="O95" t="inlineStr">
        <is>
          <t>-</t>
        </is>
      </c>
    </row>
    <row r="96">
      <c r="A96" s="5" t="inlineStr">
        <is>
          <t>Op.Cashflow Wachstum 10J in %</t>
        </is>
      </c>
      <c r="B96" s="5" t="inlineStr">
        <is>
          <t>Op.Cashflow Wachstum 10Y in %</t>
        </is>
      </c>
      <c r="C96" t="n">
        <v>32.66</v>
      </c>
      <c r="D96" t="n">
        <v>45.73</v>
      </c>
      <c r="E96" t="n">
        <v>38.25</v>
      </c>
      <c r="F96" t="n">
        <v>26.73</v>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123.2</v>
      </c>
      <c r="D97" t="n">
        <v>330.1</v>
      </c>
      <c r="E97" t="n">
        <v>385</v>
      </c>
      <c r="F97" t="n">
        <v>454.7</v>
      </c>
      <c r="G97" t="n">
        <v>383</v>
      </c>
      <c r="H97" t="n">
        <v>149.6</v>
      </c>
      <c r="I97" t="n">
        <v>91</v>
      </c>
      <c r="J97" t="n">
        <v>98</v>
      </c>
      <c r="K97" t="n">
        <v>84.3</v>
      </c>
      <c r="L97" t="n">
        <v>68.8</v>
      </c>
      <c r="M97" t="n">
        <v>70.40000000000001</v>
      </c>
      <c r="N97" t="n">
        <v>-215.2</v>
      </c>
      <c r="O97" t="n">
        <v>103.6</v>
      </c>
      <c r="P97" t="n">
        <v>103.6</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21"/>
    <col customWidth="1" max="15" min="15" width="21"/>
    <col customWidth="1" max="16" min="16" width="10"/>
    <col customWidth="1" max="17" min="17" width="21"/>
    <col customWidth="1" max="18" min="18" width="20"/>
    <col customWidth="1" max="19" min="19" width="11"/>
    <col customWidth="1" max="20" min="20" width="20"/>
    <col customWidth="1" max="21" min="21" width="21"/>
    <col customWidth="1" max="22" min="22" width="10"/>
    <col customWidth="1" max="23" min="23" width="10"/>
  </cols>
  <sheetData>
    <row r="1">
      <c r="A1" s="1" t="inlineStr">
        <is>
          <t xml:space="preserve">AIXTRON </t>
        </is>
      </c>
      <c r="B1" s="2" t="inlineStr">
        <is>
          <t>WKN: A0WMPJ  ISIN: DE000A0WMPJ6  Symbol:AIXA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1983</t>
        </is>
      </c>
      <c r="C4" s="5" t="inlineStr">
        <is>
          <t>Telefon / Phone</t>
        </is>
      </c>
      <c r="D4" s="5" t="inlineStr"/>
      <c r="E4" t="inlineStr">
        <is>
          <t>+49-2407-9030-0</t>
        </is>
      </c>
      <c r="G4" t="inlineStr">
        <is>
          <t>27.02.2020</t>
        </is>
      </c>
      <c r="H4" t="inlineStr">
        <is>
          <t>Publication Of Annual Report</t>
        </is>
      </c>
      <c r="J4" t="inlineStr">
        <is>
          <t>BlackRock, Inc.</t>
        </is>
      </c>
      <c r="L4" t="inlineStr">
        <is>
          <t>2,76%</t>
        </is>
      </c>
    </row>
    <row r="5">
      <c r="A5" s="5" t="inlineStr">
        <is>
          <t>Ticker</t>
        </is>
      </c>
      <c r="B5" t="inlineStr">
        <is>
          <t>AIXA</t>
        </is>
      </c>
      <c r="C5" s="5" t="inlineStr">
        <is>
          <t>Fax</t>
        </is>
      </c>
      <c r="D5" s="5" t="inlineStr"/>
      <c r="E5" t="inlineStr">
        <is>
          <t>+49-2407-9030-40</t>
        </is>
      </c>
      <c r="G5" t="inlineStr">
        <is>
          <t>30.04.2020</t>
        </is>
      </c>
      <c r="H5" t="inlineStr">
        <is>
          <t>Result Q1</t>
        </is>
      </c>
      <c r="J5" t="inlineStr">
        <is>
          <t>Camma B.V.</t>
        </is>
      </c>
      <c r="L5" t="inlineStr">
        <is>
          <t>3,00%</t>
        </is>
      </c>
    </row>
    <row r="6">
      <c r="A6" s="5" t="inlineStr">
        <is>
          <t>Gelistet Seit / Listed Since</t>
        </is>
      </c>
      <c r="B6" t="inlineStr">
        <is>
          <t>06.11.1997</t>
        </is>
      </c>
      <c r="C6" s="5" t="inlineStr">
        <is>
          <t>Internet</t>
        </is>
      </c>
      <c r="D6" s="5" t="inlineStr"/>
      <c r="E6" t="inlineStr">
        <is>
          <t>http://www.aixtron.com</t>
        </is>
      </c>
      <c r="G6" t="inlineStr">
        <is>
          <t>20.05.2020</t>
        </is>
      </c>
      <c r="H6" t="inlineStr">
        <is>
          <t>Annual General Meeting</t>
        </is>
      </c>
      <c r="J6" t="inlineStr">
        <is>
          <t>Union Investment Privatfonds GmbH</t>
        </is>
      </c>
      <c r="L6" t="inlineStr">
        <is>
          <t>2,94%</t>
        </is>
      </c>
    </row>
    <row r="7">
      <c r="A7" s="5" t="inlineStr">
        <is>
          <t>Nominalwert / Nominal Value</t>
        </is>
      </c>
      <c r="B7" t="inlineStr">
        <is>
          <t>1,00</t>
        </is>
      </c>
      <c r="C7" s="5" t="inlineStr">
        <is>
          <t>E-Mail</t>
        </is>
      </c>
      <c r="D7" s="5" t="inlineStr"/>
      <c r="E7" t="inlineStr">
        <is>
          <t>info@aixtron.com</t>
        </is>
      </c>
      <c r="G7" t="inlineStr">
        <is>
          <t>23.07.2020</t>
        </is>
      </c>
      <c r="H7" t="inlineStr">
        <is>
          <t>Score Half Year</t>
        </is>
      </c>
      <c r="J7" t="inlineStr">
        <is>
          <t>T. Rowe Price International Funds, Inc.</t>
        </is>
      </c>
      <c r="L7" t="inlineStr">
        <is>
          <t>5,22%</t>
        </is>
      </c>
    </row>
    <row r="8">
      <c r="A8" s="5" t="inlineStr">
        <is>
          <t>Land / Country</t>
        </is>
      </c>
      <c r="B8" t="inlineStr">
        <is>
          <t>Deutschland</t>
        </is>
      </c>
      <c r="C8" s="5" t="inlineStr">
        <is>
          <t>Inv. Relations Telefon / Phone</t>
        </is>
      </c>
      <c r="D8" s="5" t="inlineStr"/>
      <c r="E8" t="inlineStr">
        <is>
          <t>+49-2407-9030-444</t>
        </is>
      </c>
      <c r="G8" t="inlineStr">
        <is>
          <t>29.10.2020</t>
        </is>
      </c>
      <c r="H8" t="inlineStr">
        <is>
          <t>Q3 Earnings</t>
        </is>
      </c>
      <c r="J8" t="inlineStr">
        <is>
          <t>Argonaut Capital Partners LLP</t>
        </is>
      </c>
      <c r="L8" t="inlineStr">
        <is>
          <t>3,45%</t>
        </is>
      </c>
    </row>
    <row r="9">
      <c r="A9" s="5" t="inlineStr">
        <is>
          <t>Währung / Currency</t>
        </is>
      </c>
      <c r="B9" t="inlineStr">
        <is>
          <t>EUR</t>
        </is>
      </c>
      <c r="C9" s="5" t="inlineStr">
        <is>
          <t>Inv. Relations E-Mail</t>
        </is>
      </c>
      <c r="D9" s="5" t="inlineStr"/>
      <c r="E9" t="inlineStr">
        <is>
          <t>invest@aixtron.com</t>
        </is>
      </c>
      <c r="J9" t="inlineStr">
        <is>
          <t>OppenheimerFunds, Inc.</t>
        </is>
      </c>
      <c r="L9" t="inlineStr">
        <is>
          <t>5,16%</t>
        </is>
      </c>
    </row>
    <row r="10">
      <c r="A10" s="5" t="inlineStr">
        <is>
          <t>Branche / Industry</t>
        </is>
      </c>
      <c r="B10" t="inlineStr">
        <is>
          <t>Semiconductor Industry</t>
        </is>
      </c>
      <c r="C10" s="5" t="inlineStr">
        <is>
          <t>Kontaktperson / Contact Person</t>
        </is>
      </c>
      <c r="D10" s="5" t="inlineStr"/>
      <c r="E10" t="inlineStr">
        <is>
          <t>Guido Pickert</t>
        </is>
      </c>
      <c r="J10" t="inlineStr">
        <is>
          <t>Varma Mutual Pension Insurance Company</t>
        </is>
      </c>
      <c r="L10" t="inlineStr">
        <is>
          <t>3,10%</t>
        </is>
      </c>
    </row>
    <row r="11">
      <c r="A11" s="5" t="inlineStr">
        <is>
          <t>Sektor / Sector</t>
        </is>
      </c>
      <c r="B11" t="inlineStr">
        <is>
          <t>Technology</t>
        </is>
      </c>
      <c r="J11" t="inlineStr">
        <is>
          <t>Norges Bank</t>
        </is>
      </c>
      <c r="L11" t="inlineStr">
        <is>
          <t>2,24%</t>
        </is>
      </c>
    </row>
    <row r="12">
      <c r="A12" s="5" t="inlineStr">
        <is>
          <t>Typ / Genre</t>
        </is>
      </c>
      <c r="B12" t="inlineStr">
        <is>
          <t>Namens-Stammaktie</t>
        </is>
      </c>
      <c r="J12" t="inlineStr">
        <is>
          <t>Invesco Ltd.</t>
        </is>
      </c>
      <c r="L12" t="inlineStr">
        <is>
          <t>4,33%</t>
        </is>
      </c>
    </row>
    <row r="13">
      <c r="A13" s="5" t="inlineStr">
        <is>
          <t>Adresse / Address</t>
        </is>
      </c>
      <c r="B13" t="inlineStr">
        <is>
          <t>Aixtron SEDornkaulstr. 2  D-52134 Herzogenrath</t>
        </is>
      </c>
    </row>
    <row r="14">
      <c r="A14" s="5" t="inlineStr">
        <is>
          <t>Management</t>
        </is>
      </c>
      <c r="B14" t="inlineStr">
        <is>
          <t>Dr. Bernd Schulte (bis 31.03.2021), Dr. Felix Grawert (CEO ab 1.04.2021), Dr. Jochen Linck (ab 1.12.2020)</t>
        </is>
      </c>
    </row>
    <row r="15">
      <c r="A15" s="5" t="inlineStr">
        <is>
          <t>Aufsichtsrat / Board</t>
        </is>
      </c>
      <c r="B15" t="inlineStr">
        <is>
          <t>Kim Schindelhauer, Frits van Hout, Dr. Andreas Biagosch, Prof. Dr. Petra Denk, Prof. Dr. Anna Gersbacher</t>
        </is>
      </c>
    </row>
    <row r="16">
      <c r="A16" s="5" t="inlineStr">
        <is>
          <t>Beschreibung</t>
        </is>
      </c>
      <c r="B16" t="inlineStr">
        <is>
          <t>Aixtron SE ist ein weltweit führender Anbieter von Beschichtungsanlagen für die Halbleiterindustrie. Die Produkte der Gesellschaft werden von einem breiten Kundenkreis zur Herstellung von leistungsstarken Bauelementen für elektronische und optoelektronische Anwendungen auf Basis von Verbindungs-, Silizium- und organischen Halbleitermaterialien sowie Kohlenstoff-Nanostrukturen genutzt. Eingesetzt werden diese Bauelemente in der Displaytechnik, der Signal- und Lichttechnik, Glasfaser-Kommunikationsnetzen, drahtlosen und mobilen Telefonie-Anwendungen, der optischen und elektronischen Datenspeicherung, LEDs, Photovoltaik sowie einer Reihe anderer High-Tech-Anwendungen. Zu den Kunden zählen viele namhafte internationale Elektronikkonzerne wie Osram, Philips, Merck, Mitsubishi, Sumitomo oder Samsung sowie zahlreiche kleinere Hersteller mikro- und optoelektronischer Bauelemente. Des Weiteren kooperiert das Unternehmen mit verschiedenen Universitäten und Forschungseinrichtungen. Copyright 2014 FINANCE BASE AG</t>
        </is>
      </c>
    </row>
    <row r="17">
      <c r="A17" s="5" t="inlineStr">
        <is>
          <t>Profile</t>
        </is>
      </c>
      <c r="B17" t="inlineStr">
        <is>
          <t>Aixtron SE is a leading global provider of coating systems for the semiconductor industry. The Company's products are used by a wide range of customers to build advanced components for electronic and opto-electronic applications based on compound, silicon, or organic semiconductor materials and carbon nanostructures. These components are used in display technology, the signaling and lighting, fiber optic communication systems and wireless and mobile telephony applications, optical and electronic storage devices, LEDs, photovoltaics, and a number of other high-tech applications. Its customers include many well-known international electronics companies such as Osram, Philips, Merck, Mitsubishi, Sumitomo and Samsung as well as numerous smaller manufacturers microelectronic and optoelectronic devices. The company also with universities and research institutions cooperate.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259.6</v>
      </c>
      <c r="D20" t="n">
        <v>268.8</v>
      </c>
      <c r="E20" t="n">
        <v>230.4</v>
      </c>
      <c r="F20" t="n">
        <v>196.5</v>
      </c>
      <c r="G20" t="n">
        <v>197.8</v>
      </c>
      <c r="H20" t="n">
        <v>193.8</v>
      </c>
      <c r="I20" t="n">
        <v>182.9</v>
      </c>
      <c r="J20" t="n">
        <v>227.8</v>
      </c>
      <c r="K20" t="n">
        <v>611</v>
      </c>
      <c r="L20" t="n">
        <v>783.8</v>
      </c>
      <c r="M20" t="n">
        <v>302.9</v>
      </c>
      <c r="N20" t="n">
        <v>274.4</v>
      </c>
      <c r="O20" t="n">
        <v>214.8</v>
      </c>
      <c r="P20" t="n">
        <v>171.7</v>
      </c>
      <c r="Q20" t="n">
        <v>139.4</v>
      </c>
      <c r="R20" t="n">
        <v>140</v>
      </c>
      <c r="S20" t="n">
        <v>91.3</v>
      </c>
      <c r="T20" t="n">
        <v>150.7</v>
      </c>
      <c r="U20" t="n">
        <v>240.1</v>
      </c>
      <c r="V20" t="n">
        <v>157.9</v>
      </c>
      <c r="W20" t="n">
        <v>84.7</v>
      </c>
    </row>
    <row r="21">
      <c r="A21" s="5" t="inlineStr">
        <is>
          <t>Bruttoergebnis vom Umsatz</t>
        </is>
      </c>
      <c r="B21" s="5" t="inlineStr">
        <is>
          <t>Gross Profit</t>
        </is>
      </c>
      <c r="C21" t="n">
        <v>108.7</v>
      </c>
      <c r="D21" t="n">
        <v>117.6</v>
      </c>
      <c r="E21" t="n">
        <v>74</v>
      </c>
      <c r="F21" t="n">
        <v>56.3</v>
      </c>
      <c r="G21" t="n">
        <v>49.8</v>
      </c>
      <c r="H21" t="n">
        <v>41.5</v>
      </c>
      <c r="I21" t="n">
        <v>-7.4</v>
      </c>
      <c r="J21" t="n">
        <v>0.4</v>
      </c>
      <c r="K21" t="n">
        <v>231.4</v>
      </c>
      <c r="L21" t="n">
        <v>411.8</v>
      </c>
      <c r="M21" t="n">
        <v>134.7</v>
      </c>
      <c r="N21" t="n">
        <v>112.9</v>
      </c>
      <c r="O21" t="n">
        <v>85</v>
      </c>
      <c r="P21" t="n">
        <v>63.4</v>
      </c>
      <c r="Q21" t="n">
        <v>34.7</v>
      </c>
      <c r="R21" t="n">
        <v>50</v>
      </c>
      <c r="S21" t="n">
        <v>16.1</v>
      </c>
      <c r="T21" t="n">
        <v>63.8</v>
      </c>
      <c r="U21" t="n">
        <v>119.9</v>
      </c>
      <c r="V21" t="n">
        <v>75.5</v>
      </c>
      <c r="W21" t="n">
        <v>37.6</v>
      </c>
    </row>
    <row r="22">
      <c r="A22" s="5" t="inlineStr">
        <is>
          <t>Operatives Ergebnis (EBIT)</t>
        </is>
      </c>
      <c r="B22" s="5" t="inlineStr">
        <is>
          <t>EBIT Earning Before Interest &amp; Tax</t>
        </is>
      </c>
      <c r="C22" t="n">
        <v>39</v>
      </c>
      <c r="D22" t="n">
        <v>41.5</v>
      </c>
      <c r="E22" t="n">
        <v>4.9</v>
      </c>
      <c r="F22" t="n">
        <v>-21.4</v>
      </c>
      <c r="G22" t="n">
        <v>-26.7</v>
      </c>
      <c r="H22" t="n">
        <v>-58.3</v>
      </c>
      <c r="I22" t="n">
        <v>-95.7</v>
      </c>
      <c r="J22" t="n">
        <v>-132.3</v>
      </c>
      <c r="K22" t="n">
        <v>112.9</v>
      </c>
      <c r="L22" t="n">
        <v>275.5</v>
      </c>
      <c r="M22" t="n">
        <v>62.7</v>
      </c>
      <c r="N22" t="n">
        <v>32.5</v>
      </c>
      <c r="O22" t="n">
        <v>20.6</v>
      </c>
      <c r="P22" t="n">
        <v>5.7</v>
      </c>
      <c r="Q22" t="n">
        <v>-52.7</v>
      </c>
      <c r="R22" t="n">
        <v>8.1</v>
      </c>
      <c r="S22" t="n">
        <v>-28.9</v>
      </c>
      <c r="T22" t="n">
        <v>21.1</v>
      </c>
      <c r="U22" t="n">
        <v>54.2</v>
      </c>
      <c r="V22" t="n">
        <v>32.9</v>
      </c>
      <c r="W22" t="n">
        <v>17.1</v>
      </c>
    </row>
    <row r="23">
      <c r="A23" s="5" t="inlineStr">
        <is>
          <t>Finanzergebnis</t>
        </is>
      </c>
      <c r="B23" s="5" t="inlineStr">
        <is>
          <t>Financial Result</t>
        </is>
      </c>
      <c r="C23" t="n">
        <v>0.7</v>
      </c>
      <c r="D23" t="n">
        <v>1</v>
      </c>
      <c r="E23" t="n">
        <v>0.6</v>
      </c>
      <c r="F23" t="n">
        <v>0.4</v>
      </c>
      <c r="G23" t="n">
        <v>0.7</v>
      </c>
      <c r="H23" t="n">
        <v>1.2</v>
      </c>
      <c r="I23" t="n">
        <v>0.5</v>
      </c>
      <c r="J23" t="n">
        <v>2.4</v>
      </c>
      <c r="K23" t="n">
        <v>2.1</v>
      </c>
      <c r="L23" t="n">
        <v>2.7</v>
      </c>
      <c r="M23" t="n">
        <v>1.3</v>
      </c>
      <c r="N23" t="n">
        <v>3.2</v>
      </c>
      <c r="O23" t="n">
        <v>1.8</v>
      </c>
      <c r="P23" t="n">
        <v>0.9</v>
      </c>
      <c r="Q23" t="n">
        <v>0.5</v>
      </c>
      <c r="R23" t="n">
        <v>0.8</v>
      </c>
      <c r="S23" t="n">
        <v>1.2</v>
      </c>
      <c r="T23" t="n">
        <v>2.1</v>
      </c>
      <c r="U23" t="n">
        <v>3.5</v>
      </c>
      <c r="V23" t="n">
        <v>3.1</v>
      </c>
      <c r="W23" t="n">
        <v>0.7</v>
      </c>
    </row>
    <row r="24">
      <c r="A24" s="5" t="inlineStr">
        <is>
          <t>Ergebnis vor Steuer (EBT)</t>
        </is>
      </c>
      <c r="B24" s="5" t="inlineStr">
        <is>
          <t>EBT Earning Before Tax</t>
        </is>
      </c>
      <c r="C24" t="n">
        <v>39.7</v>
      </c>
      <c r="D24" t="n">
        <v>42.5</v>
      </c>
      <c r="E24" t="n">
        <v>5.5</v>
      </c>
      <c r="F24" t="n">
        <v>-21</v>
      </c>
      <c r="G24" t="n">
        <v>-26</v>
      </c>
      <c r="H24" t="n">
        <v>-57.1</v>
      </c>
      <c r="I24" t="n">
        <v>-95.2</v>
      </c>
      <c r="J24" t="n">
        <v>-129.9</v>
      </c>
      <c r="K24" t="n">
        <v>115</v>
      </c>
      <c r="L24" t="n">
        <v>278.2</v>
      </c>
      <c r="M24" t="n">
        <v>64</v>
      </c>
      <c r="N24" t="n">
        <v>35.7</v>
      </c>
      <c r="O24" t="n">
        <v>22.4</v>
      </c>
      <c r="P24" t="n">
        <v>6.6</v>
      </c>
      <c r="Q24" t="n">
        <v>-52.2</v>
      </c>
      <c r="R24" t="n">
        <v>8.9</v>
      </c>
      <c r="S24" t="n">
        <v>-27.7</v>
      </c>
      <c r="T24" t="n">
        <v>23.2</v>
      </c>
      <c r="U24" t="n">
        <v>57.7</v>
      </c>
      <c r="V24" t="n">
        <v>36</v>
      </c>
      <c r="W24" t="n">
        <v>17.8</v>
      </c>
    </row>
    <row r="25">
      <c r="A25" s="5" t="inlineStr">
        <is>
          <t>Steuern auf Einkommen und Ertrag</t>
        </is>
      </c>
      <c r="B25" s="5" t="inlineStr">
        <is>
          <t>Taxes on income and earnings</t>
        </is>
      </c>
      <c r="C25" t="n">
        <v>7.2</v>
      </c>
      <c r="D25" t="n">
        <v>-3.4</v>
      </c>
      <c r="E25" t="n">
        <v>-1</v>
      </c>
      <c r="F25" t="n">
        <v>3.1</v>
      </c>
      <c r="G25" t="n">
        <v>3.2</v>
      </c>
      <c r="H25" t="n">
        <v>5.4</v>
      </c>
      <c r="I25" t="n">
        <v>5.8</v>
      </c>
      <c r="J25" t="n">
        <v>15.5</v>
      </c>
      <c r="K25" t="n">
        <v>35.4</v>
      </c>
      <c r="L25" t="n">
        <v>85.7</v>
      </c>
      <c r="M25" t="n">
        <v>19.2</v>
      </c>
      <c r="N25" t="n">
        <v>12.7</v>
      </c>
      <c r="O25" t="n">
        <v>5.2</v>
      </c>
      <c r="P25" t="n">
        <v>0.8</v>
      </c>
      <c r="Q25" t="n">
        <v>1.3</v>
      </c>
      <c r="R25" t="n">
        <v>1.8</v>
      </c>
      <c r="S25" t="n">
        <v>-8.300000000000001</v>
      </c>
      <c r="T25" t="n">
        <v>8</v>
      </c>
      <c r="U25" t="n">
        <v>24.2</v>
      </c>
      <c r="V25" t="n">
        <v>17.7</v>
      </c>
      <c r="W25" t="n">
        <v>7.4</v>
      </c>
    </row>
    <row r="26">
      <c r="A26" s="5" t="inlineStr">
        <is>
          <t>Ergebnis nach Steuer</t>
        </is>
      </c>
      <c r="B26" s="5" t="inlineStr">
        <is>
          <t>Earnings after tax</t>
        </is>
      </c>
      <c r="C26" t="n">
        <v>32.5</v>
      </c>
      <c r="D26" t="n">
        <v>45.9</v>
      </c>
      <c r="E26" t="n">
        <v>6.5</v>
      </c>
      <c r="F26" t="n">
        <v>-24</v>
      </c>
      <c r="G26" t="n">
        <v>-29.2</v>
      </c>
      <c r="H26" t="n">
        <v>-62.5</v>
      </c>
      <c r="I26" t="n">
        <v>-101</v>
      </c>
      <c r="J26" t="n">
        <v>-145.4</v>
      </c>
      <c r="K26" t="n">
        <v>79.5</v>
      </c>
      <c r="L26" t="n">
        <v>192.5</v>
      </c>
      <c r="M26" t="n">
        <v>44.8</v>
      </c>
      <c r="N26" t="n">
        <v>23</v>
      </c>
      <c r="O26" t="n">
        <v>17.3</v>
      </c>
      <c r="P26" t="n">
        <v>5.9</v>
      </c>
      <c r="Q26" t="n">
        <v>-53.5</v>
      </c>
      <c r="R26" t="n">
        <v>7.1</v>
      </c>
      <c r="S26" t="n">
        <v>-19.4</v>
      </c>
      <c r="T26" t="n">
        <v>15.2</v>
      </c>
      <c r="U26" t="n">
        <v>33.5</v>
      </c>
      <c r="V26" t="n">
        <v>18.3</v>
      </c>
      <c r="W26" t="n">
        <v>10.4</v>
      </c>
    </row>
    <row r="27">
      <c r="A27" s="5" t="inlineStr">
        <is>
          <t>Minderheitenanteil</t>
        </is>
      </c>
      <c r="B27" s="5" t="inlineStr">
        <is>
          <t>Minority Share</t>
        </is>
      </c>
      <c r="C27" t="n">
        <v>0.4</v>
      </c>
      <c r="D27" t="inlineStr">
        <is>
          <t>-</t>
        </is>
      </c>
      <c r="E27" t="inlineStr">
        <is>
          <t>-</t>
        </is>
      </c>
      <c r="F27" t="inlineStr">
        <is>
          <t>-</t>
        </is>
      </c>
      <c r="G27" t="inlineStr">
        <is>
          <t>-</t>
        </is>
      </c>
      <c r="H27" t="inlineStr">
        <is>
          <t>-</t>
        </is>
      </c>
      <c r="I27" t="inlineStr">
        <is>
          <t>-</t>
        </is>
      </c>
      <c r="J27" t="inlineStr">
        <is>
          <t>-</t>
        </is>
      </c>
      <c r="K27" t="inlineStr">
        <is>
          <t>-</t>
        </is>
      </c>
      <c r="L27" t="inlineStr">
        <is>
          <t>-</t>
        </is>
      </c>
      <c r="M27" t="inlineStr">
        <is>
          <t>-</t>
        </is>
      </c>
      <c r="N27" t="inlineStr">
        <is>
          <t>-</t>
        </is>
      </c>
      <c r="O27" t="inlineStr">
        <is>
          <t>-</t>
        </is>
      </c>
      <c r="P27" t="inlineStr">
        <is>
          <t>-</t>
        </is>
      </c>
      <c r="Q27" t="inlineStr">
        <is>
          <t>-</t>
        </is>
      </c>
      <c r="R27" t="n">
        <v>0.1</v>
      </c>
      <c r="S27" t="n">
        <v>0.2</v>
      </c>
      <c r="T27" t="n">
        <v>0.1</v>
      </c>
      <c r="U27" t="n">
        <v>0.1</v>
      </c>
      <c r="V27" t="n">
        <v>0.1</v>
      </c>
      <c r="W27" t="inlineStr">
        <is>
          <t>-</t>
        </is>
      </c>
    </row>
    <row r="28">
      <c r="A28" s="5" t="inlineStr">
        <is>
          <t>Jahresüberschuss/-fehlbetrag</t>
        </is>
      </c>
      <c r="B28" s="5" t="inlineStr">
        <is>
          <t>Net Profit</t>
        </is>
      </c>
      <c r="C28" t="n">
        <v>32.8</v>
      </c>
      <c r="D28" t="n">
        <v>45.9</v>
      </c>
      <c r="E28" t="n">
        <v>6.5</v>
      </c>
      <c r="F28" t="n">
        <v>-24</v>
      </c>
      <c r="G28" t="n">
        <v>-29.2</v>
      </c>
      <c r="H28" t="n">
        <v>-62.5</v>
      </c>
      <c r="I28" t="n">
        <v>-101</v>
      </c>
      <c r="J28" t="n">
        <v>-145.4</v>
      </c>
      <c r="K28" t="n">
        <v>79.5</v>
      </c>
      <c r="L28" t="n">
        <v>192.5</v>
      </c>
      <c r="M28" t="n">
        <v>44.8</v>
      </c>
      <c r="N28" t="n">
        <v>23</v>
      </c>
      <c r="O28" t="n">
        <v>17.3</v>
      </c>
      <c r="P28" t="n">
        <v>5.9</v>
      </c>
      <c r="Q28" t="n">
        <v>-53.5</v>
      </c>
      <c r="R28" t="n">
        <v>7.1</v>
      </c>
      <c r="S28" t="n">
        <v>-19.2</v>
      </c>
      <c r="T28" t="n">
        <v>15.3</v>
      </c>
      <c r="U28" t="n">
        <v>33.6</v>
      </c>
      <c r="V28" t="n">
        <v>18.5</v>
      </c>
      <c r="W28" t="n">
        <v>10.4</v>
      </c>
    </row>
    <row r="29">
      <c r="A29" s="5" t="inlineStr">
        <is>
          <t>Summe Umlaufvermögen</t>
        </is>
      </c>
      <c r="B29" s="5" t="inlineStr">
        <is>
          <t>Current Assets</t>
        </is>
      </c>
      <c r="C29" t="n">
        <v>412</v>
      </c>
      <c r="D29" t="n">
        <v>388.8</v>
      </c>
      <c r="E29" t="n">
        <v>313.8</v>
      </c>
      <c r="F29" t="n">
        <v>279.7</v>
      </c>
      <c r="G29" t="n">
        <v>314.4</v>
      </c>
      <c r="H29" t="n">
        <v>384.4</v>
      </c>
      <c r="I29" t="n">
        <v>410.5</v>
      </c>
      <c r="J29" t="n">
        <v>387.6</v>
      </c>
      <c r="K29" t="n">
        <v>581.4</v>
      </c>
      <c r="L29" t="n">
        <v>655.7</v>
      </c>
      <c r="M29" t="n">
        <v>454.4</v>
      </c>
      <c r="N29" t="n">
        <v>197.4</v>
      </c>
      <c r="O29" t="n">
        <v>179.4</v>
      </c>
      <c r="P29" t="n">
        <v>135.5</v>
      </c>
      <c r="Q29" t="n">
        <v>92.59999999999999</v>
      </c>
      <c r="R29" t="n">
        <v>104.9</v>
      </c>
      <c r="S29" t="n">
        <v>97.8</v>
      </c>
      <c r="T29" t="n">
        <v>128.3</v>
      </c>
      <c r="U29" t="n">
        <v>197.7</v>
      </c>
      <c r="V29" t="n">
        <v>178.5</v>
      </c>
      <c r="W29" t="n">
        <v>94</v>
      </c>
    </row>
    <row r="30">
      <c r="A30" s="5" t="inlineStr">
        <is>
          <t>Summe Anlagevermögen</t>
        </is>
      </c>
      <c r="B30" s="5" t="inlineStr">
        <is>
          <t>Fixed Assets</t>
        </is>
      </c>
      <c r="C30" t="n">
        <v>151</v>
      </c>
      <c r="D30" t="n">
        <v>150.1</v>
      </c>
      <c r="E30" t="n">
        <v>141.3</v>
      </c>
      <c r="F30" t="n">
        <v>156.5</v>
      </c>
      <c r="G30" t="n">
        <v>167.6</v>
      </c>
      <c r="H30" t="n">
        <v>149.1</v>
      </c>
      <c r="I30" t="n">
        <v>152.7</v>
      </c>
      <c r="J30" t="n">
        <v>172.4</v>
      </c>
      <c r="K30" t="n">
        <v>195.9</v>
      </c>
      <c r="L30" t="n">
        <v>167.7</v>
      </c>
      <c r="M30" t="n">
        <v>118.7</v>
      </c>
      <c r="N30" t="n">
        <v>117.4</v>
      </c>
      <c r="O30" t="n">
        <v>117.4</v>
      </c>
      <c r="P30" t="n">
        <v>128</v>
      </c>
      <c r="Q30" t="n">
        <v>144.7</v>
      </c>
      <c r="R30" t="n">
        <v>70</v>
      </c>
      <c r="S30" t="n">
        <v>67.09999999999999</v>
      </c>
      <c r="T30" t="n">
        <v>69.09999999999999</v>
      </c>
      <c r="U30" t="n">
        <v>59.7</v>
      </c>
      <c r="V30" t="n">
        <v>48.2</v>
      </c>
      <c r="W30" t="n">
        <v>42</v>
      </c>
    </row>
    <row r="31">
      <c r="A31" s="5" t="inlineStr">
        <is>
          <t>Summe Aktiva</t>
        </is>
      </c>
      <c r="B31" s="5" t="inlineStr">
        <is>
          <t>Total Assets</t>
        </is>
      </c>
      <c r="C31" t="n">
        <v>563</v>
      </c>
      <c r="D31" t="n">
        <v>538.9</v>
      </c>
      <c r="E31" t="n">
        <v>455.1</v>
      </c>
      <c r="F31" t="n">
        <v>436.2</v>
      </c>
      <c r="G31" t="n">
        <v>482</v>
      </c>
      <c r="H31" t="n">
        <v>533.5</v>
      </c>
      <c r="I31" t="n">
        <v>563.2</v>
      </c>
      <c r="J31" t="n">
        <v>560</v>
      </c>
      <c r="K31" t="n">
        <v>777.3</v>
      </c>
      <c r="L31" t="n">
        <v>823.4</v>
      </c>
      <c r="M31" t="n">
        <v>573.1</v>
      </c>
      <c r="N31" t="n">
        <v>314.8</v>
      </c>
      <c r="O31" t="n">
        <v>296.8</v>
      </c>
      <c r="P31" t="n">
        <v>263.5</v>
      </c>
      <c r="Q31" t="n">
        <v>237.3</v>
      </c>
      <c r="R31" t="n">
        <v>174.9</v>
      </c>
      <c r="S31" t="n">
        <v>164.9</v>
      </c>
      <c r="T31" t="n">
        <v>197.4</v>
      </c>
      <c r="U31" t="n">
        <v>257.4</v>
      </c>
      <c r="V31" t="n">
        <v>226.7</v>
      </c>
      <c r="W31" t="n">
        <v>136</v>
      </c>
    </row>
    <row r="32">
      <c r="A32" s="5" t="inlineStr">
        <is>
          <t>Summe kurzfristiges Fremdkapital</t>
        </is>
      </c>
      <c r="B32" s="5" t="inlineStr">
        <is>
          <t>Short-Term Debt</t>
        </is>
      </c>
      <c r="C32" t="n">
        <v>94.3</v>
      </c>
      <c r="D32" t="n">
        <v>107.4</v>
      </c>
      <c r="E32" t="n">
        <v>84.2</v>
      </c>
      <c r="F32" t="n">
        <v>62.3</v>
      </c>
      <c r="G32" t="n">
        <v>81.8</v>
      </c>
      <c r="H32" t="n">
        <v>116.5</v>
      </c>
      <c r="I32" t="n">
        <v>95.40000000000001</v>
      </c>
      <c r="J32" t="n">
        <v>88.5</v>
      </c>
      <c r="K32" t="n">
        <v>148.6</v>
      </c>
      <c r="L32" t="n">
        <v>222.1</v>
      </c>
      <c r="M32" t="n">
        <v>157.4</v>
      </c>
      <c r="N32" t="n">
        <v>99.8</v>
      </c>
      <c r="O32" t="n">
        <v>96</v>
      </c>
      <c r="P32" t="n">
        <v>76.5</v>
      </c>
      <c r="Q32" t="n">
        <v>49.4</v>
      </c>
      <c r="R32" t="n">
        <v>38.6</v>
      </c>
      <c r="S32" t="n">
        <v>32.8</v>
      </c>
      <c r="T32" t="n">
        <v>40.6</v>
      </c>
      <c r="U32" t="n">
        <v>100.7</v>
      </c>
      <c r="V32" t="n">
        <v>99.8</v>
      </c>
      <c r="W32" t="n">
        <v>29.5</v>
      </c>
    </row>
    <row r="33">
      <c r="A33" s="5" t="inlineStr">
        <is>
          <t>Summe Fremdkapital</t>
        </is>
      </c>
      <c r="B33" s="5" t="inlineStr">
        <is>
          <t>Total Liabilities</t>
        </is>
      </c>
      <c r="C33" t="n">
        <v>98.8</v>
      </c>
      <c r="D33" t="n">
        <v>109.2</v>
      </c>
      <c r="E33" t="n">
        <v>86.2</v>
      </c>
      <c r="F33" t="n">
        <v>66.5</v>
      </c>
      <c r="G33" t="n">
        <v>85.40000000000001</v>
      </c>
      <c r="H33" t="n">
        <v>117.8</v>
      </c>
      <c r="I33" t="n">
        <v>97.8</v>
      </c>
      <c r="J33" t="n">
        <v>90</v>
      </c>
      <c r="K33" t="n">
        <v>148.9</v>
      </c>
      <c r="L33" t="n">
        <v>223.1</v>
      </c>
      <c r="M33" t="n">
        <v>159.6</v>
      </c>
      <c r="N33" t="n">
        <v>101.9</v>
      </c>
      <c r="O33" t="n">
        <v>98.5</v>
      </c>
      <c r="P33" t="n">
        <v>79.5</v>
      </c>
      <c r="Q33" t="n">
        <v>53.7</v>
      </c>
      <c r="R33" t="n">
        <v>39.5</v>
      </c>
      <c r="S33" t="n">
        <v>33.7</v>
      </c>
      <c r="T33" t="n">
        <v>41.4</v>
      </c>
      <c r="U33" t="n">
        <v>102.6</v>
      </c>
      <c r="V33" t="n">
        <v>101.5</v>
      </c>
      <c r="W33" t="n">
        <v>31.5</v>
      </c>
    </row>
    <row r="34">
      <c r="A34" s="5" t="inlineStr">
        <is>
          <t>Minderheitenanteil</t>
        </is>
      </c>
      <c r="B34" s="5" t="inlineStr">
        <is>
          <t>Minority Share</t>
        </is>
      </c>
      <c r="C34" t="n">
        <v>1.4</v>
      </c>
      <c r="D34" t="n">
        <v>1.1</v>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c r="R34" t="inlineStr">
        <is>
          <t>-</t>
        </is>
      </c>
      <c r="S34" t="n">
        <v>0.2</v>
      </c>
      <c r="T34" t="n">
        <v>0.4</v>
      </c>
      <c r="U34" t="n">
        <v>0.3</v>
      </c>
      <c r="V34" t="n">
        <v>0.1</v>
      </c>
      <c r="W34" t="n">
        <v>0.1</v>
      </c>
    </row>
    <row r="35">
      <c r="A35" s="5" t="inlineStr">
        <is>
          <t>Summe Eigenkapital</t>
        </is>
      </c>
      <c r="B35" s="5" t="inlineStr">
        <is>
          <t>Equity</t>
        </is>
      </c>
      <c r="C35" t="n">
        <v>462.7</v>
      </c>
      <c r="D35" t="n">
        <v>428.6</v>
      </c>
      <c r="E35" t="n">
        <v>368.9</v>
      </c>
      <c r="F35" t="n">
        <v>369.7</v>
      </c>
      <c r="G35" t="n">
        <v>396.5</v>
      </c>
      <c r="H35" t="n">
        <v>415.7</v>
      </c>
      <c r="I35" t="n">
        <v>465.4</v>
      </c>
      <c r="J35" t="n">
        <v>470</v>
      </c>
      <c r="K35" t="n">
        <v>628.3</v>
      </c>
      <c r="L35" t="n">
        <v>600.3</v>
      </c>
      <c r="M35" t="n">
        <v>413.5</v>
      </c>
      <c r="N35" t="n">
        <v>212.9</v>
      </c>
      <c r="O35" t="n">
        <v>198.4</v>
      </c>
      <c r="P35" t="n">
        <v>183.9</v>
      </c>
      <c r="Q35" t="n">
        <v>183.6</v>
      </c>
      <c r="R35" t="n">
        <v>135.4</v>
      </c>
      <c r="S35" t="n">
        <v>131</v>
      </c>
      <c r="T35" t="n">
        <v>155.7</v>
      </c>
      <c r="U35" t="n">
        <v>154.6</v>
      </c>
      <c r="V35" t="n">
        <v>125</v>
      </c>
      <c r="W35" t="n">
        <v>104.4</v>
      </c>
    </row>
    <row r="36">
      <c r="A36" s="5" t="inlineStr">
        <is>
          <t>Summe Passiva</t>
        </is>
      </c>
      <c r="B36" s="5" t="inlineStr">
        <is>
          <t>Liabilities &amp; Shareholder Equity</t>
        </is>
      </c>
      <c r="C36" t="n">
        <v>563</v>
      </c>
      <c r="D36" t="n">
        <v>538.9</v>
      </c>
      <c r="E36" t="n">
        <v>455.1</v>
      </c>
      <c r="F36" t="n">
        <v>436.2</v>
      </c>
      <c r="G36" t="n">
        <v>482</v>
      </c>
      <c r="H36" t="n">
        <v>533.5</v>
      </c>
      <c r="I36" t="n">
        <v>563.2</v>
      </c>
      <c r="J36" t="n">
        <v>560</v>
      </c>
      <c r="K36" t="n">
        <v>777.3</v>
      </c>
      <c r="L36" t="n">
        <v>823.4</v>
      </c>
      <c r="M36" t="n">
        <v>573.1</v>
      </c>
      <c r="N36" t="n">
        <v>314.8</v>
      </c>
      <c r="O36" t="n">
        <v>296.8</v>
      </c>
      <c r="P36" t="n">
        <v>263.5</v>
      </c>
      <c r="Q36" t="n">
        <v>237.3</v>
      </c>
      <c r="R36" t="n">
        <v>174.9</v>
      </c>
      <c r="S36" t="n">
        <v>164.9</v>
      </c>
      <c r="T36" t="n">
        <v>197.4</v>
      </c>
      <c r="U36" t="n">
        <v>257.4</v>
      </c>
      <c r="V36" t="n">
        <v>226.7</v>
      </c>
      <c r="W36" t="n">
        <v>136</v>
      </c>
    </row>
    <row r="37">
      <c r="A37" s="5" t="inlineStr">
        <is>
          <t>Mio.Aktien im Umlauf</t>
        </is>
      </c>
      <c r="B37" s="5" t="inlineStr">
        <is>
          <t>Million shares outstanding</t>
        </is>
      </c>
      <c r="C37" t="n">
        <v>112.93</v>
      </c>
      <c r="D37" t="n">
        <v>112.93</v>
      </c>
      <c r="E37" t="n">
        <v>111.8</v>
      </c>
      <c r="F37" t="n">
        <v>111.66</v>
      </c>
      <c r="G37" t="n">
        <v>112.72</v>
      </c>
      <c r="H37" t="n">
        <v>112.7</v>
      </c>
      <c r="I37" t="n">
        <v>111.54</v>
      </c>
      <c r="J37" t="n">
        <v>100.9</v>
      </c>
      <c r="K37" t="n">
        <v>100.71</v>
      </c>
      <c r="L37" t="n">
        <v>101.1</v>
      </c>
      <c r="M37" t="n">
        <v>99.59999999999999</v>
      </c>
      <c r="N37" t="n">
        <v>89.7</v>
      </c>
      <c r="O37" t="n">
        <v>89.09999999999999</v>
      </c>
      <c r="P37" t="n">
        <v>87.8</v>
      </c>
      <c r="Q37" t="n">
        <v>87.8</v>
      </c>
      <c r="R37" t="n">
        <v>64.8</v>
      </c>
      <c r="S37" t="n">
        <v>64.8</v>
      </c>
      <c r="T37" t="n">
        <v>64.8</v>
      </c>
      <c r="U37" t="n">
        <v>64.8</v>
      </c>
      <c r="V37" t="n">
        <v>63</v>
      </c>
      <c r="W37" t="inlineStr">
        <is>
          <t>-</t>
        </is>
      </c>
    </row>
    <row r="38">
      <c r="A38" s="5" t="inlineStr">
        <is>
          <t>Gezeichnetes Kapital (in Mio.)</t>
        </is>
      </c>
      <c r="B38" s="5" t="inlineStr">
        <is>
          <t>Subscribed Capital in M</t>
        </is>
      </c>
      <c r="C38" t="n">
        <v>112.93</v>
      </c>
      <c r="D38" t="n">
        <v>112.93</v>
      </c>
      <c r="E38" t="n">
        <v>111.8</v>
      </c>
      <c r="F38" t="n">
        <v>111.66</v>
      </c>
      <c r="G38" t="n">
        <v>112.72</v>
      </c>
      <c r="H38" t="n">
        <v>111.59</v>
      </c>
      <c r="I38" t="n">
        <v>111.54</v>
      </c>
      <c r="J38" t="n">
        <v>100.9</v>
      </c>
      <c r="K38" t="n">
        <v>100.71</v>
      </c>
      <c r="L38" t="n">
        <v>101.1</v>
      </c>
      <c r="M38" t="n">
        <v>99.59999999999999</v>
      </c>
      <c r="N38" t="n">
        <v>89.7</v>
      </c>
      <c r="O38" t="n">
        <v>89.09999999999999</v>
      </c>
      <c r="P38" t="n">
        <v>87.8</v>
      </c>
      <c r="Q38" t="n">
        <v>87.8</v>
      </c>
      <c r="R38" t="n">
        <v>64.8</v>
      </c>
      <c r="S38" t="n">
        <v>64.8</v>
      </c>
      <c r="T38" t="n">
        <v>64.8</v>
      </c>
      <c r="U38" t="n">
        <v>64.8</v>
      </c>
      <c r="V38" t="n">
        <v>63</v>
      </c>
      <c r="W38" t="inlineStr">
        <is>
          <t>-</t>
        </is>
      </c>
    </row>
    <row r="39">
      <c r="A39" s="5" t="inlineStr">
        <is>
          <t>Ergebnis je Aktie (brutto)</t>
        </is>
      </c>
      <c r="B39" s="5" t="inlineStr">
        <is>
          <t>Earnings per share</t>
        </is>
      </c>
      <c r="C39" t="n">
        <v>0.35</v>
      </c>
      <c r="D39" t="n">
        <v>0.38</v>
      </c>
      <c r="E39" t="n">
        <v>0.05</v>
      </c>
      <c r="F39" t="n">
        <v>-0.19</v>
      </c>
      <c r="G39" t="n">
        <v>-0.23</v>
      </c>
      <c r="H39" t="n">
        <v>-0.51</v>
      </c>
      <c r="I39" t="n">
        <v>-0.85</v>
      </c>
      <c r="J39" t="n">
        <v>-1.29</v>
      </c>
      <c r="K39" t="n">
        <v>1.14</v>
      </c>
      <c r="L39" t="n">
        <v>2.75</v>
      </c>
      <c r="M39" t="n">
        <v>0.64</v>
      </c>
      <c r="N39" t="n">
        <v>0.4</v>
      </c>
      <c r="O39" t="n">
        <v>0.25</v>
      </c>
      <c r="P39" t="n">
        <v>0.08</v>
      </c>
      <c r="Q39" t="n">
        <v>-0.59</v>
      </c>
      <c r="R39" t="n">
        <v>0.14</v>
      </c>
      <c r="S39" t="n">
        <v>-0.43</v>
      </c>
      <c r="T39" t="n">
        <v>0.36</v>
      </c>
      <c r="U39" t="n">
        <v>0.89</v>
      </c>
      <c r="V39" t="n">
        <v>0.57</v>
      </c>
      <c r="W39" t="inlineStr">
        <is>
          <t>-</t>
        </is>
      </c>
    </row>
    <row r="40">
      <c r="A40" s="5" t="inlineStr">
        <is>
          <t>Ergebnis je Aktie (unverwässert)</t>
        </is>
      </c>
      <c r="B40" s="5" t="inlineStr">
        <is>
          <t>Basic Earnings per share</t>
        </is>
      </c>
      <c r="C40" t="n">
        <v>0.29</v>
      </c>
      <c r="D40" t="n">
        <v>0.41</v>
      </c>
      <c r="E40" t="n">
        <v>0.06</v>
      </c>
      <c r="F40" t="n">
        <v>-0.22</v>
      </c>
      <c r="G40" t="n">
        <v>-0.26</v>
      </c>
      <c r="H40" t="n">
        <v>-0.5600000000000001</v>
      </c>
      <c r="I40" t="n">
        <v>-0.98</v>
      </c>
      <c r="J40" t="n">
        <v>-1.44</v>
      </c>
      <c r="K40" t="n">
        <v>0.79</v>
      </c>
      <c r="L40" t="n">
        <v>1.93</v>
      </c>
      <c r="M40" t="n">
        <v>0.49</v>
      </c>
      <c r="N40" t="n">
        <v>0.26</v>
      </c>
      <c r="O40" t="n">
        <v>0.2</v>
      </c>
      <c r="P40" t="n">
        <v>0.07000000000000001</v>
      </c>
      <c r="Q40" t="n">
        <v>-0.65</v>
      </c>
      <c r="R40" t="n">
        <v>0.11</v>
      </c>
      <c r="S40" t="n">
        <v>-0.3</v>
      </c>
      <c r="T40" t="n">
        <v>0.24</v>
      </c>
      <c r="U40" t="n">
        <v>0.52</v>
      </c>
      <c r="V40" t="n">
        <v>0.29</v>
      </c>
      <c r="W40" t="n">
        <v>0.17</v>
      </c>
    </row>
    <row r="41">
      <c r="A41" s="5" t="inlineStr">
        <is>
          <t>Ergebnis je Aktie (verwässert)</t>
        </is>
      </c>
      <c r="B41" s="5" t="inlineStr">
        <is>
          <t>Diluted Earnings per share</t>
        </is>
      </c>
      <c r="C41" t="n">
        <v>0.29</v>
      </c>
      <c r="D41" t="n">
        <v>0.41</v>
      </c>
      <c r="E41" t="n">
        <v>0.06</v>
      </c>
      <c r="F41" t="n">
        <v>-0.22</v>
      </c>
      <c r="G41" t="n">
        <v>-0.26</v>
      </c>
      <c r="H41" t="n">
        <v>-0.5600000000000001</v>
      </c>
      <c r="I41" t="n">
        <v>-0.98</v>
      </c>
      <c r="J41" t="n">
        <v>-1.44</v>
      </c>
      <c r="K41" t="n">
        <v>0.78</v>
      </c>
      <c r="L41" t="n">
        <v>1.89</v>
      </c>
      <c r="M41" t="n">
        <v>0.48</v>
      </c>
      <c r="N41" t="n">
        <v>0.25</v>
      </c>
      <c r="O41" t="n">
        <v>0.19</v>
      </c>
      <c r="P41" t="n">
        <v>0.07000000000000001</v>
      </c>
      <c r="Q41" t="n">
        <v>-0.65</v>
      </c>
      <c r="R41" t="n">
        <v>0.11</v>
      </c>
      <c r="S41" t="n">
        <v>-0.29</v>
      </c>
      <c r="T41" t="n">
        <v>0.24</v>
      </c>
      <c r="U41" t="n">
        <v>0.52</v>
      </c>
      <c r="V41" t="n">
        <v>0.28</v>
      </c>
      <c r="W41" t="n">
        <v>0.17</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n">
        <v>0.25</v>
      </c>
      <c r="L42" t="n">
        <v>0.6</v>
      </c>
      <c r="M42" t="n">
        <v>0.15</v>
      </c>
      <c r="N42" t="n">
        <v>0.09</v>
      </c>
      <c r="O42" t="n">
        <v>0.07000000000000001</v>
      </c>
      <c r="P42" t="inlineStr">
        <is>
          <t>-</t>
        </is>
      </c>
      <c r="Q42" t="inlineStr">
        <is>
          <t>-</t>
        </is>
      </c>
      <c r="R42" t="inlineStr">
        <is>
          <t>-</t>
        </is>
      </c>
      <c r="S42" t="inlineStr">
        <is>
          <t>-</t>
        </is>
      </c>
      <c r="T42" t="n">
        <v>0.08</v>
      </c>
      <c r="U42" t="n">
        <v>0.18</v>
      </c>
      <c r="V42" t="inlineStr">
        <is>
          <t>-</t>
        </is>
      </c>
      <c r="W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n">
        <v>25.4</v>
      </c>
      <c r="L43" t="n">
        <v>60.7</v>
      </c>
      <c r="M43" t="n">
        <v>15.1</v>
      </c>
      <c r="N43" t="n">
        <v>8.199999999999999</v>
      </c>
      <c r="O43" t="n">
        <v>6.3</v>
      </c>
      <c r="P43" t="inlineStr">
        <is>
          <t>-</t>
        </is>
      </c>
      <c r="Q43" t="inlineStr">
        <is>
          <t>-</t>
        </is>
      </c>
      <c r="R43" t="inlineStr">
        <is>
          <t>-</t>
        </is>
      </c>
      <c r="S43" t="inlineStr">
        <is>
          <t>-</t>
        </is>
      </c>
      <c r="T43" t="n">
        <v>5.1</v>
      </c>
      <c r="U43" t="n">
        <v>11.7</v>
      </c>
      <c r="V43" t="inlineStr">
        <is>
          <t>-</t>
        </is>
      </c>
      <c r="W43" t="inlineStr">
        <is>
          <t>-</t>
        </is>
      </c>
    </row>
    <row r="44">
      <c r="A44" s="5" t="inlineStr">
        <is>
          <t>Umsatz je Aktie</t>
        </is>
      </c>
      <c r="B44" s="5" t="inlineStr">
        <is>
          <t>Revenue per share</t>
        </is>
      </c>
      <c r="C44" t="n">
        <v>2.3</v>
      </c>
      <c r="D44" t="n">
        <v>2.38</v>
      </c>
      <c r="E44" t="n">
        <v>2.06</v>
      </c>
      <c r="F44" t="n">
        <v>1.76</v>
      </c>
      <c r="G44" t="n">
        <v>1.75</v>
      </c>
      <c r="H44" t="n">
        <v>1.72</v>
      </c>
      <c r="I44" t="n">
        <v>1.64</v>
      </c>
      <c r="J44" t="n">
        <v>2.26</v>
      </c>
      <c r="K44" t="n">
        <v>6.07</v>
      </c>
      <c r="L44" t="n">
        <v>7.75</v>
      </c>
      <c r="M44" t="n">
        <v>3.04</v>
      </c>
      <c r="N44" t="n">
        <v>3.06</v>
      </c>
      <c r="O44" t="n">
        <v>2.41</v>
      </c>
      <c r="P44" t="n">
        <v>1.96</v>
      </c>
      <c r="Q44" t="n">
        <v>1.59</v>
      </c>
      <c r="R44" t="n">
        <v>2.16</v>
      </c>
      <c r="S44" t="n">
        <v>1.41</v>
      </c>
      <c r="T44" t="n">
        <v>2.33</v>
      </c>
      <c r="U44" t="n">
        <v>3.71</v>
      </c>
      <c r="V44" t="n">
        <v>2.51</v>
      </c>
      <c r="W44" t="inlineStr">
        <is>
          <t>-</t>
        </is>
      </c>
    </row>
    <row r="45">
      <c r="A45" s="5" t="inlineStr">
        <is>
          <t>Buchwert je Aktie</t>
        </is>
      </c>
      <c r="B45" s="5" t="inlineStr">
        <is>
          <t>Book value per share</t>
        </is>
      </c>
      <c r="C45" t="n">
        <v>4.1</v>
      </c>
      <c r="D45" t="n">
        <v>3.8</v>
      </c>
      <c r="E45" t="n">
        <v>3.3</v>
      </c>
      <c r="F45" t="n">
        <v>3.31</v>
      </c>
      <c r="G45" t="n">
        <v>3.52</v>
      </c>
      <c r="H45" t="n">
        <v>3.69</v>
      </c>
      <c r="I45" t="n">
        <v>4.17</v>
      </c>
      <c r="J45" t="n">
        <v>4.66</v>
      </c>
      <c r="K45" t="n">
        <v>6.24</v>
      </c>
      <c r="L45" t="n">
        <v>5.94</v>
      </c>
      <c r="M45" t="n">
        <v>4.15</v>
      </c>
      <c r="N45" t="n">
        <v>2.37</v>
      </c>
      <c r="O45" t="n">
        <v>2.23</v>
      </c>
      <c r="P45" t="n">
        <v>2.09</v>
      </c>
      <c r="Q45" t="n">
        <v>2.09</v>
      </c>
      <c r="R45" t="n">
        <v>2.09</v>
      </c>
      <c r="S45" t="n">
        <v>2.02</v>
      </c>
      <c r="T45" t="n">
        <v>2.4</v>
      </c>
      <c r="U45" t="n">
        <v>2.39</v>
      </c>
      <c r="V45" t="n">
        <v>1.98</v>
      </c>
      <c r="W45" t="inlineStr">
        <is>
          <t>-</t>
        </is>
      </c>
    </row>
    <row r="46">
      <c r="A46" s="5" t="inlineStr">
        <is>
          <t>Cashflow je Aktie</t>
        </is>
      </c>
      <c r="B46" s="5" t="inlineStr">
        <is>
          <t>Cashflow per share</t>
        </is>
      </c>
      <c r="C46" t="n">
        <v>0.38</v>
      </c>
      <c r="D46" t="n">
        <v>0.12</v>
      </c>
      <c r="E46" t="n">
        <v>0.63</v>
      </c>
      <c r="F46" t="n">
        <v>-0.34</v>
      </c>
      <c r="G46" t="n">
        <v>-0.41</v>
      </c>
      <c r="H46" t="n">
        <v>-0.3</v>
      </c>
      <c r="I46" t="n">
        <v>0.07000000000000001</v>
      </c>
      <c r="J46" t="n">
        <v>-0.45</v>
      </c>
      <c r="K46" t="n">
        <v>-0.06</v>
      </c>
      <c r="L46" t="n">
        <v>1.46</v>
      </c>
      <c r="M46" t="n">
        <v>0.79</v>
      </c>
      <c r="N46" t="n">
        <v>0.18</v>
      </c>
      <c r="O46" t="n">
        <v>0.37</v>
      </c>
      <c r="P46" t="n">
        <v>0.24</v>
      </c>
      <c r="Q46" t="n">
        <v>-0.14</v>
      </c>
      <c r="R46" t="n">
        <v>0.1</v>
      </c>
      <c r="S46" t="n">
        <v>-0.12</v>
      </c>
      <c r="T46" t="n">
        <v>-0.04</v>
      </c>
      <c r="U46" t="n">
        <v>0.65</v>
      </c>
      <c r="V46" t="n">
        <v>0.53</v>
      </c>
      <c r="W46" t="inlineStr">
        <is>
          <t>-</t>
        </is>
      </c>
    </row>
    <row r="47">
      <c r="A47" s="5" t="inlineStr">
        <is>
          <t>Bilanzsumme je Aktie</t>
        </is>
      </c>
      <c r="B47" s="5" t="inlineStr">
        <is>
          <t>Total assets per share</t>
        </is>
      </c>
      <c r="C47" t="n">
        <v>4.99</v>
      </c>
      <c r="D47" t="n">
        <v>4.77</v>
      </c>
      <c r="E47" t="n">
        <v>4.07</v>
      </c>
      <c r="F47" t="n">
        <v>3.91</v>
      </c>
      <c r="G47" t="n">
        <v>4.28</v>
      </c>
      <c r="H47" t="n">
        <v>4.73</v>
      </c>
      <c r="I47" t="n">
        <v>5.05</v>
      </c>
      <c r="J47" t="n">
        <v>5.55</v>
      </c>
      <c r="K47" t="n">
        <v>7.72</v>
      </c>
      <c r="L47" t="n">
        <v>8.140000000000001</v>
      </c>
      <c r="M47" t="n">
        <v>5.75</v>
      </c>
      <c r="N47" t="n">
        <v>3.51</v>
      </c>
      <c r="O47" t="n">
        <v>3.33</v>
      </c>
      <c r="P47" t="n">
        <v>3</v>
      </c>
      <c r="Q47" t="n">
        <v>2.7</v>
      </c>
      <c r="R47" t="n">
        <v>2.7</v>
      </c>
      <c r="S47" t="n">
        <v>2.54</v>
      </c>
      <c r="T47" t="n">
        <v>3.05</v>
      </c>
      <c r="U47" t="n">
        <v>3.97</v>
      </c>
      <c r="V47" t="n">
        <v>3.6</v>
      </c>
      <c r="W47" t="inlineStr">
        <is>
          <t>-</t>
        </is>
      </c>
    </row>
    <row r="48">
      <c r="A48" s="5" t="inlineStr">
        <is>
          <t>Personal am Ende des Jahres</t>
        </is>
      </c>
      <c r="B48" s="5" t="inlineStr">
        <is>
          <t>Staff at the end of year</t>
        </is>
      </c>
      <c r="C48" t="n">
        <v>688</v>
      </c>
      <c r="D48" t="n">
        <v>628</v>
      </c>
      <c r="E48" t="n">
        <v>581</v>
      </c>
      <c r="F48" t="n">
        <v>705</v>
      </c>
      <c r="G48" t="n">
        <v>748</v>
      </c>
      <c r="H48" t="n">
        <v>789</v>
      </c>
      <c r="I48" t="n">
        <v>776</v>
      </c>
      <c r="J48" t="n">
        <v>964</v>
      </c>
      <c r="K48" t="n">
        <v>978</v>
      </c>
      <c r="L48" t="n">
        <v>784</v>
      </c>
      <c r="M48" t="n">
        <v>687</v>
      </c>
      <c r="N48" t="n">
        <v>619</v>
      </c>
      <c r="O48" t="n">
        <v>609</v>
      </c>
      <c r="P48" t="n">
        <v>566</v>
      </c>
      <c r="Q48" t="n">
        <v>570</v>
      </c>
      <c r="R48" t="n">
        <v>443</v>
      </c>
      <c r="S48" t="n">
        <v>385</v>
      </c>
      <c r="T48" t="n">
        <v>495</v>
      </c>
      <c r="U48" t="n">
        <v>517</v>
      </c>
      <c r="V48" t="n">
        <v>380</v>
      </c>
      <c r="W48" t="n">
        <v>202</v>
      </c>
    </row>
    <row r="49">
      <c r="A49" s="5" t="inlineStr">
        <is>
          <t>Personalaufwand in Mio. EUR</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c r="K49" t="inlineStr">
        <is>
          <t>-</t>
        </is>
      </c>
      <c r="L49" t="inlineStr">
        <is>
          <t>-</t>
        </is>
      </c>
      <c r="M49" t="inlineStr">
        <is>
          <t>-</t>
        </is>
      </c>
      <c r="N49" t="inlineStr">
        <is>
          <t>-</t>
        </is>
      </c>
      <c r="O49" t="inlineStr">
        <is>
          <t>-</t>
        </is>
      </c>
      <c r="P49" t="inlineStr">
        <is>
          <t>-</t>
        </is>
      </c>
      <c r="Q49" t="inlineStr">
        <is>
          <t>-</t>
        </is>
      </c>
      <c r="R49" t="inlineStr">
        <is>
          <t>-</t>
        </is>
      </c>
      <c r="S49" t="inlineStr">
        <is>
          <t>-</t>
        </is>
      </c>
      <c r="T49" t="inlineStr">
        <is>
          <t>-</t>
        </is>
      </c>
      <c r="U49" t="inlineStr">
        <is>
          <t>-</t>
        </is>
      </c>
      <c r="V49" t="inlineStr">
        <is>
          <t>-</t>
        </is>
      </c>
      <c r="W49" t="inlineStr">
        <is>
          <t>-</t>
        </is>
      </c>
    </row>
    <row r="50">
      <c r="A50" s="5" t="inlineStr">
        <is>
          <t>Aufwand je Mitarbeiter in EUR</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c r="K50" t="inlineStr">
        <is>
          <t>-</t>
        </is>
      </c>
      <c r="L50" t="inlineStr">
        <is>
          <t>-</t>
        </is>
      </c>
      <c r="M50" t="inlineStr">
        <is>
          <t>-</t>
        </is>
      </c>
      <c r="N50" t="inlineStr">
        <is>
          <t>-</t>
        </is>
      </c>
      <c r="O50" t="inlineStr">
        <is>
          <t>-</t>
        </is>
      </c>
      <c r="P50" t="inlineStr">
        <is>
          <t>-</t>
        </is>
      </c>
      <c r="Q50" t="inlineStr">
        <is>
          <t>-</t>
        </is>
      </c>
      <c r="R50" t="inlineStr">
        <is>
          <t>-</t>
        </is>
      </c>
      <c r="S50" t="inlineStr">
        <is>
          <t>-</t>
        </is>
      </c>
      <c r="T50" t="inlineStr">
        <is>
          <t>-</t>
        </is>
      </c>
      <c r="U50" t="inlineStr">
        <is>
          <t>-</t>
        </is>
      </c>
      <c r="V50" t="inlineStr">
        <is>
          <t>-</t>
        </is>
      </c>
      <c r="W50" t="inlineStr">
        <is>
          <t>-</t>
        </is>
      </c>
    </row>
    <row r="51">
      <c r="A51" s="5" t="inlineStr">
        <is>
          <t>Umsatz je Mitarbeiter in EUR</t>
        </is>
      </c>
      <c r="B51" s="5" t="inlineStr">
        <is>
          <t>Turnover per employee</t>
        </is>
      </c>
      <c r="C51" t="n">
        <v>377365</v>
      </c>
      <c r="D51" t="n">
        <v>428043</v>
      </c>
      <c r="E51" t="n">
        <v>396527</v>
      </c>
      <c r="F51" t="n">
        <v>278691</v>
      </c>
      <c r="G51" t="n">
        <v>264380</v>
      </c>
      <c r="H51" t="n">
        <v>245624</v>
      </c>
      <c r="I51" t="n">
        <v>235648</v>
      </c>
      <c r="J51" t="n">
        <v>236340</v>
      </c>
      <c r="K51" t="n">
        <v>624703</v>
      </c>
      <c r="L51" t="n">
        <v>999713</v>
      </c>
      <c r="M51" t="n">
        <v>440840</v>
      </c>
      <c r="N51" t="n">
        <v>443295</v>
      </c>
      <c r="O51" t="n">
        <v>352709</v>
      </c>
      <c r="P51" t="n">
        <v>303356</v>
      </c>
      <c r="Q51" t="n">
        <v>244561</v>
      </c>
      <c r="R51" t="n">
        <v>316027</v>
      </c>
      <c r="S51" t="n">
        <v>237142</v>
      </c>
      <c r="T51" t="n">
        <v>304444</v>
      </c>
      <c r="U51" t="n">
        <v>464410</v>
      </c>
      <c r="V51" t="n">
        <v>415526</v>
      </c>
      <c r="W51" t="n">
        <v>419306</v>
      </c>
    </row>
    <row r="52">
      <c r="A52" s="5" t="inlineStr">
        <is>
          <t>Bruttoergebnis je Mitarbeiter in EUR</t>
        </is>
      </c>
      <c r="B52" s="5" t="inlineStr">
        <is>
          <t>Gross Profit per employee</t>
        </is>
      </c>
      <c r="C52" t="n">
        <v>157994</v>
      </c>
      <c r="D52" t="n">
        <v>187261</v>
      </c>
      <c r="E52" t="n">
        <v>127367</v>
      </c>
      <c r="F52" t="n">
        <v>79858</v>
      </c>
      <c r="G52" t="n">
        <v>66578</v>
      </c>
      <c r="H52" t="n">
        <v>52598</v>
      </c>
      <c r="I52" t="n">
        <v>-9536</v>
      </c>
      <c r="J52" t="n">
        <v>414.94</v>
      </c>
      <c r="K52" t="n">
        <v>236605</v>
      </c>
      <c r="L52" t="n">
        <v>525255</v>
      </c>
      <c r="M52" t="n">
        <v>196070</v>
      </c>
      <c r="N52" t="n">
        <v>182391</v>
      </c>
      <c r="O52" t="n">
        <v>139573</v>
      </c>
      <c r="P52" t="n">
        <v>112014</v>
      </c>
      <c r="Q52" t="n">
        <v>60877</v>
      </c>
      <c r="R52" t="n">
        <v>112867</v>
      </c>
      <c r="S52" t="n">
        <v>41818</v>
      </c>
      <c r="T52" t="n">
        <v>128889</v>
      </c>
      <c r="U52" t="n">
        <v>231915</v>
      </c>
      <c r="V52" t="n">
        <v>198684</v>
      </c>
      <c r="W52" t="n">
        <v>186139</v>
      </c>
    </row>
    <row r="53">
      <c r="A53" s="5" t="inlineStr">
        <is>
          <t>Gewinn je Mitarbeiter in EUR</t>
        </is>
      </c>
      <c r="B53" s="5" t="inlineStr">
        <is>
          <t>Earnings per employee</t>
        </is>
      </c>
      <c r="C53" t="n">
        <v>47674</v>
      </c>
      <c r="D53" t="n">
        <v>73089</v>
      </c>
      <c r="E53" t="n">
        <v>11188</v>
      </c>
      <c r="F53" t="n">
        <v>-34043</v>
      </c>
      <c r="G53" t="n">
        <v>-39037</v>
      </c>
      <c r="H53" t="n">
        <v>-79214</v>
      </c>
      <c r="I53" t="n">
        <v>-130155</v>
      </c>
      <c r="J53" t="n">
        <v>-150830</v>
      </c>
      <c r="K53" t="n">
        <v>81288</v>
      </c>
      <c r="L53" t="n">
        <v>245536</v>
      </c>
      <c r="M53" t="n">
        <v>65211</v>
      </c>
      <c r="N53" t="n">
        <v>37157</v>
      </c>
      <c r="O53" t="n">
        <v>28407</v>
      </c>
      <c r="P53" t="n">
        <v>10424</v>
      </c>
      <c r="Q53" t="n">
        <v>-93860</v>
      </c>
      <c r="R53" t="n">
        <v>16027</v>
      </c>
      <c r="S53" t="n">
        <v>-49870</v>
      </c>
      <c r="T53" t="n">
        <v>30909</v>
      </c>
      <c r="U53" t="n">
        <v>64990</v>
      </c>
      <c r="V53" t="n">
        <v>48684</v>
      </c>
      <c r="W53" t="n">
        <v>51485</v>
      </c>
    </row>
    <row r="54">
      <c r="A54" s="5" t="inlineStr">
        <is>
          <t>KGV (Kurs/Gewinn)</t>
        </is>
      </c>
      <c r="B54" s="5" t="inlineStr">
        <is>
          <t>PE (price/earnings)</t>
        </is>
      </c>
      <c r="C54" t="n">
        <v>29.4</v>
      </c>
      <c r="D54" t="n">
        <v>20.5</v>
      </c>
      <c r="E54" t="n">
        <v>193</v>
      </c>
      <c r="F54" t="inlineStr">
        <is>
          <t>-</t>
        </is>
      </c>
      <c r="G54" t="inlineStr">
        <is>
          <t>-</t>
        </is>
      </c>
      <c r="H54" t="inlineStr">
        <is>
          <t>-</t>
        </is>
      </c>
      <c r="I54" t="inlineStr">
        <is>
          <t>-</t>
        </is>
      </c>
      <c r="J54" t="inlineStr">
        <is>
          <t>-</t>
        </is>
      </c>
      <c r="K54" t="n">
        <v>12.5</v>
      </c>
      <c r="L54" t="n">
        <v>14.3</v>
      </c>
      <c r="M54" t="n">
        <v>48</v>
      </c>
      <c r="N54" t="n">
        <v>18.3</v>
      </c>
      <c r="O54" t="n">
        <v>47.6</v>
      </c>
      <c r="P54" t="n">
        <v>47.7</v>
      </c>
      <c r="Q54" t="inlineStr">
        <is>
          <t>-</t>
        </is>
      </c>
      <c r="R54" t="n">
        <v>27.7</v>
      </c>
      <c r="S54" t="inlineStr">
        <is>
          <t>-</t>
        </is>
      </c>
      <c r="T54" t="n">
        <v>19</v>
      </c>
      <c r="U54" t="n">
        <v>48.9</v>
      </c>
      <c r="V54" t="n">
        <v>199.1</v>
      </c>
      <c r="W54" t="n">
        <v>198.7</v>
      </c>
    </row>
    <row r="55">
      <c r="A55" s="5" t="inlineStr">
        <is>
          <t>KUV (Kurs/Umsatz)</t>
        </is>
      </c>
      <c r="B55" s="5" t="inlineStr">
        <is>
          <t>PS (price/sales)</t>
        </is>
      </c>
      <c r="C55" t="n">
        <v>3.71</v>
      </c>
      <c r="D55" t="n">
        <v>3.53</v>
      </c>
      <c r="E55" t="n">
        <v>5.62</v>
      </c>
      <c r="F55" t="n">
        <v>1.76</v>
      </c>
      <c r="G55" t="n">
        <v>2.35</v>
      </c>
      <c r="H55" t="n">
        <v>5.45</v>
      </c>
      <c r="I55" t="n">
        <v>6.42</v>
      </c>
      <c r="J55" t="n">
        <v>3.93</v>
      </c>
      <c r="K55" t="n">
        <v>1.62</v>
      </c>
      <c r="L55" t="n">
        <v>3.56</v>
      </c>
      <c r="M55" t="n">
        <v>7.73</v>
      </c>
      <c r="N55" t="n">
        <v>1.56</v>
      </c>
      <c r="O55" t="n">
        <v>3.94</v>
      </c>
      <c r="P55" t="n">
        <v>1.71</v>
      </c>
      <c r="Q55" t="n">
        <v>1.75</v>
      </c>
      <c r="R55" t="n">
        <v>1.41</v>
      </c>
      <c r="S55" t="n">
        <v>3.37</v>
      </c>
      <c r="T55" t="n">
        <v>1.96</v>
      </c>
      <c r="U55" t="n">
        <v>6.87</v>
      </c>
      <c r="V55" t="n">
        <v>23.04</v>
      </c>
      <c r="W55" t="inlineStr">
        <is>
          <t>-</t>
        </is>
      </c>
    </row>
    <row r="56">
      <c r="A56" s="5" t="inlineStr">
        <is>
          <t>KBV (Kurs/Buchwert)</t>
        </is>
      </c>
      <c r="B56" s="5" t="inlineStr">
        <is>
          <t>PB (price/book value)</t>
        </is>
      </c>
      <c r="C56" t="n">
        <v>2.08</v>
      </c>
      <c r="D56" t="n">
        <v>2.22</v>
      </c>
      <c r="E56" t="n">
        <v>3.51</v>
      </c>
      <c r="F56" t="n">
        <v>0.9399999999999999</v>
      </c>
      <c r="G56" t="n">
        <v>1.17</v>
      </c>
      <c r="H56" t="n">
        <v>2.54</v>
      </c>
      <c r="I56" t="n">
        <v>2.52</v>
      </c>
      <c r="J56" t="n">
        <v>1.91</v>
      </c>
      <c r="K56" t="n">
        <v>1.58</v>
      </c>
      <c r="L56" t="n">
        <v>4.65</v>
      </c>
      <c r="M56" t="n">
        <v>5.66</v>
      </c>
      <c r="N56" t="n">
        <v>2.01</v>
      </c>
      <c r="O56" t="n">
        <v>4.27</v>
      </c>
      <c r="P56" t="n">
        <v>1.59</v>
      </c>
      <c r="Q56" t="n">
        <v>1.33</v>
      </c>
      <c r="R56" t="n">
        <v>1.46</v>
      </c>
      <c r="S56" t="n">
        <v>2.35</v>
      </c>
      <c r="T56" t="n">
        <v>1.89</v>
      </c>
      <c r="U56" t="n">
        <v>10.67</v>
      </c>
      <c r="V56" t="n">
        <v>29.11</v>
      </c>
      <c r="W56" t="inlineStr">
        <is>
          <t>-</t>
        </is>
      </c>
    </row>
    <row r="57">
      <c r="A57" s="5" t="inlineStr">
        <is>
          <t>KCV (Kurs/Cashflow)</t>
        </is>
      </c>
      <c r="B57" s="5" t="inlineStr">
        <is>
          <t>PC (price/cashflow)</t>
        </is>
      </c>
      <c r="C57" t="n">
        <v>22.51</v>
      </c>
      <c r="D57" t="n">
        <v>73.06</v>
      </c>
      <c r="E57" t="n">
        <v>18.47</v>
      </c>
      <c r="F57" t="n">
        <v>-9.18</v>
      </c>
      <c r="G57" t="n">
        <v>-10.19</v>
      </c>
      <c r="H57" t="n">
        <v>-31.24</v>
      </c>
      <c r="I57" t="n">
        <v>143.09</v>
      </c>
      <c r="J57" t="n">
        <v>-19.82</v>
      </c>
      <c r="K57" t="n">
        <v>-157.46</v>
      </c>
      <c r="L57" t="n">
        <v>18.89</v>
      </c>
      <c r="M57" t="n">
        <v>29.67</v>
      </c>
      <c r="N57" t="n">
        <v>26.85</v>
      </c>
      <c r="O57" t="n">
        <v>25.76</v>
      </c>
      <c r="P57" t="n">
        <v>14.1</v>
      </c>
      <c r="Q57" t="n">
        <v>-20.01</v>
      </c>
      <c r="R57" t="n">
        <v>29.06</v>
      </c>
      <c r="S57" t="n">
        <v>-39.97</v>
      </c>
      <c r="T57" t="n">
        <v>-101.67</v>
      </c>
      <c r="U57" t="n">
        <v>39.08</v>
      </c>
      <c r="V57" t="n">
        <v>109.26</v>
      </c>
      <c r="W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c r="K58" t="n">
        <v>2.54</v>
      </c>
      <c r="L58" t="n">
        <v>2.17</v>
      </c>
      <c r="M58" t="n">
        <v>0.64</v>
      </c>
      <c r="N58" t="n">
        <v>1.89</v>
      </c>
      <c r="O58" t="n">
        <v>0.74</v>
      </c>
      <c r="P58" t="inlineStr">
        <is>
          <t>-</t>
        </is>
      </c>
      <c r="Q58" t="inlineStr">
        <is>
          <t>-</t>
        </is>
      </c>
      <c r="R58" t="inlineStr">
        <is>
          <t>-</t>
        </is>
      </c>
      <c r="S58" t="inlineStr">
        <is>
          <t>-</t>
        </is>
      </c>
      <c r="T58" t="n">
        <v>1.76</v>
      </c>
      <c r="U58" t="n">
        <v>0.71</v>
      </c>
      <c r="V58" t="inlineStr">
        <is>
          <t>-</t>
        </is>
      </c>
      <c r="W58" t="inlineStr">
        <is>
          <t>-</t>
        </is>
      </c>
    </row>
    <row r="59">
      <c r="A59" s="5" t="inlineStr">
        <is>
          <t>Gewinnrendite in %</t>
        </is>
      </c>
      <c r="B59" s="5" t="inlineStr">
        <is>
          <t>Return on profit in %</t>
        </is>
      </c>
      <c r="C59" t="n">
        <v>3.4</v>
      </c>
      <c r="D59" t="n">
        <v>4.9</v>
      </c>
      <c r="E59" t="n">
        <v>0.5</v>
      </c>
      <c r="F59" t="n">
        <v>-7.1</v>
      </c>
      <c r="G59" t="n">
        <v>-6.3</v>
      </c>
      <c r="H59" t="n">
        <v>-6</v>
      </c>
      <c r="I59" t="n">
        <v>-9.300000000000001</v>
      </c>
      <c r="J59" t="n">
        <v>-16.2</v>
      </c>
      <c r="K59" t="n">
        <v>8</v>
      </c>
      <c r="L59" t="n">
        <v>7</v>
      </c>
      <c r="M59" t="n">
        <v>2.1</v>
      </c>
      <c r="N59" t="n">
        <v>5.5</v>
      </c>
      <c r="O59" t="n">
        <v>2.1</v>
      </c>
      <c r="P59" t="n">
        <v>2.1</v>
      </c>
      <c r="Q59" t="n">
        <v>-23.4</v>
      </c>
      <c r="R59" t="n">
        <v>3.6</v>
      </c>
      <c r="S59" t="n">
        <v>-6.3</v>
      </c>
      <c r="T59" t="n">
        <v>5.3</v>
      </c>
      <c r="U59" t="n">
        <v>2</v>
      </c>
      <c r="V59" t="n">
        <v>0.5</v>
      </c>
      <c r="W59" t="n">
        <v>0.5</v>
      </c>
    </row>
    <row r="60">
      <c r="A60" s="5" t="inlineStr">
        <is>
          <t>Eigenkapitalrendite in %</t>
        </is>
      </c>
      <c r="B60" s="5" t="inlineStr">
        <is>
          <t>Return on Equity in %</t>
        </is>
      </c>
      <c r="C60" t="n">
        <v>7.09</v>
      </c>
      <c r="D60" t="n">
        <v>10.71</v>
      </c>
      <c r="E60" t="n">
        <v>1.76</v>
      </c>
      <c r="F60" t="n">
        <v>-6.49</v>
      </c>
      <c r="G60" t="n">
        <v>-7.36</v>
      </c>
      <c r="H60" t="n">
        <v>-15.03</v>
      </c>
      <c r="I60" t="n">
        <v>-21.7</v>
      </c>
      <c r="J60" t="n">
        <v>-30.94</v>
      </c>
      <c r="K60" t="n">
        <v>12.65</v>
      </c>
      <c r="L60" t="n">
        <v>32.07</v>
      </c>
      <c r="M60" t="n">
        <v>10.83</v>
      </c>
      <c r="N60" t="n">
        <v>10.8</v>
      </c>
      <c r="O60" t="n">
        <v>8.720000000000001</v>
      </c>
      <c r="P60" t="n">
        <v>3.21</v>
      </c>
      <c r="Q60" t="n">
        <v>-29.14</v>
      </c>
      <c r="R60" t="n">
        <v>5.24</v>
      </c>
      <c r="S60" t="n">
        <v>-14.66</v>
      </c>
      <c r="T60" t="n">
        <v>9.83</v>
      </c>
      <c r="U60" t="n">
        <v>21.73</v>
      </c>
      <c r="V60" t="n">
        <v>14.8</v>
      </c>
      <c r="W60" t="n">
        <v>9.960000000000001</v>
      </c>
    </row>
    <row r="61">
      <c r="A61" s="5" t="inlineStr">
        <is>
          <t>Umsatzrendite in %</t>
        </is>
      </c>
      <c r="B61" s="5" t="inlineStr">
        <is>
          <t>Return on sales in %</t>
        </is>
      </c>
      <c r="C61" t="n">
        <v>12.63</v>
      </c>
      <c r="D61" t="n">
        <v>17.08</v>
      </c>
      <c r="E61" t="n">
        <v>2.82</v>
      </c>
      <c r="F61" t="n">
        <v>-12.21</v>
      </c>
      <c r="G61" t="n">
        <v>-14.76</v>
      </c>
      <c r="H61" t="n">
        <v>-32.25</v>
      </c>
      <c r="I61" t="n">
        <v>-55.22</v>
      </c>
      <c r="J61" t="n">
        <v>-63.83</v>
      </c>
      <c r="K61" t="n">
        <v>13.01</v>
      </c>
      <c r="L61" t="n">
        <v>24.56</v>
      </c>
      <c r="M61" t="n">
        <v>14.79</v>
      </c>
      <c r="N61" t="n">
        <v>8.380000000000001</v>
      </c>
      <c r="O61" t="n">
        <v>8.050000000000001</v>
      </c>
      <c r="P61" t="n">
        <v>3.44</v>
      </c>
      <c r="Q61" t="n">
        <v>-38.38</v>
      </c>
      <c r="R61" t="n">
        <v>36.36</v>
      </c>
      <c r="S61" t="n">
        <v>-21.03</v>
      </c>
      <c r="T61" t="n">
        <v>10.15</v>
      </c>
      <c r="U61" t="n">
        <v>13.99</v>
      </c>
      <c r="V61" t="n">
        <v>11.72</v>
      </c>
      <c r="W61" t="n">
        <v>12.28</v>
      </c>
    </row>
    <row r="62">
      <c r="A62" s="5" t="inlineStr">
        <is>
          <t>Gesamtkapitalrendite in %</t>
        </is>
      </c>
      <c r="B62" s="5" t="inlineStr">
        <is>
          <t>Total Return on Investment in %</t>
        </is>
      </c>
      <c r="C62" t="n">
        <v>5.84</v>
      </c>
      <c r="D62" t="n">
        <v>8.539999999999999</v>
      </c>
      <c r="E62" t="n">
        <v>1.45</v>
      </c>
      <c r="F62" t="n">
        <v>-5.48</v>
      </c>
      <c r="G62" t="n">
        <v>-6.05</v>
      </c>
      <c r="H62" t="n">
        <v>-11.72</v>
      </c>
      <c r="I62" t="n">
        <v>-17.88</v>
      </c>
      <c r="J62" t="n">
        <v>-25.96</v>
      </c>
      <c r="K62" t="n">
        <v>10.39</v>
      </c>
      <c r="L62" t="n">
        <v>23.39</v>
      </c>
      <c r="M62" t="n">
        <v>7.82</v>
      </c>
      <c r="N62" t="n">
        <v>7.31</v>
      </c>
      <c r="O62" t="n">
        <v>5.86</v>
      </c>
      <c r="P62" t="n">
        <v>2.28</v>
      </c>
      <c r="Q62" t="n">
        <v>-22.46</v>
      </c>
      <c r="R62" t="n">
        <v>4.06</v>
      </c>
      <c r="S62" t="n">
        <v>-11.64</v>
      </c>
      <c r="T62" t="n">
        <v>7.8</v>
      </c>
      <c r="U62" t="n">
        <v>13.05</v>
      </c>
      <c r="V62" t="n">
        <v>8.199999999999999</v>
      </c>
      <c r="W62" t="n">
        <v>7.79</v>
      </c>
    </row>
    <row r="63">
      <c r="A63" s="5" t="inlineStr">
        <is>
          <t>Return on Investment in %</t>
        </is>
      </c>
      <c r="B63" s="5" t="inlineStr">
        <is>
          <t>Return on Investment in %</t>
        </is>
      </c>
      <c r="C63" t="n">
        <v>5.83</v>
      </c>
      <c r="D63" t="n">
        <v>8.52</v>
      </c>
      <c r="E63" t="n">
        <v>1.43</v>
      </c>
      <c r="F63" t="n">
        <v>-5.5</v>
      </c>
      <c r="G63" t="n">
        <v>-6.06</v>
      </c>
      <c r="H63" t="n">
        <v>-11.72</v>
      </c>
      <c r="I63" t="n">
        <v>-17.93</v>
      </c>
      <c r="J63" t="n">
        <v>-25.96</v>
      </c>
      <c r="K63" t="n">
        <v>10.23</v>
      </c>
      <c r="L63" t="n">
        <v>23.38</v>
      </c>
      <c r="M63" t="n">
        <v>7.82</v>
      </c>
      <c r="N63" t="n">
        <v>7.31</v>
      </c>
      <c r="O63" t="n">
        <v>5.83</v>
      </c>
      <c r="P63" t="n">
        <v>2.24</v>
      </c>
      <c r="Q63" t="n">
        <v>-22.55</v>
      </c>
      <c r="R63" t="n">
        <v>4.06</v>
      </c>
      <c r="S63" t="n">
        <v>-11.64</v>
      </c>
      <c r="T63" t="n">
        <v>7.75</v>
      </c>
      <c r="U63" t="n">
        <v>13.05</v>
      </c>
      <c r="V63" t="n">
        <v>8.16</v>
      </c>
      <c r="W63" t="n">
        <v>7.65</v>
      </c>
    </row>
    <row r="64">
      <c r="A64" s="5" t="inlineStr">
        <is>
          <t>Arbeitsintensität in %</t>
        </is>
      </c>
      <c r="B64" s="5" t="inlineStr">
        <is>
          <t>Work Intensity in %</t>
        </is>
      </c>
      <c r="C64" t="n">
        <v>73.18000000000001</v>
      </c>
      <c r="D64" t="n">
        <v>72.15000000000001</v>
      </c>
      <c r="E64" t="n">
        <v>68.95</v>
      </c>
      <c r="F64" t="n">
        <v>64.12</v>
      </c>
      <c r="G64" t="n">
        <v>65.23</v>
      </c>
      <c r="H64" t="n">
        <v>72.05</v>
      </c>
      <c r="I64" t="n">
        <v>72.89</v>
      </c>
      <c r="J64" t="n">
        <v>69.20999999999999</v>
      </c>
      <c r="K64" t="n">
        <v>74.8</v>
      </c>
      <c r="L64" t="n">
        <v>79.63</v>
      </c>
      <c r="M64" t="n">
        <v>79.29000000000001</v>
      </c>
      <c r="N64" t="n">
        <v>62.71</v>
      </c>
      <c r="O64" t="n">
        <v>60.44</v>
      </c>
      <c r="P64" t="n">
        <v>51.42</v>
      </c>
      <c r="Q64" t="n">
        <v>39.02</v>
      </c>
      <c r="R64" t="n">
        <v>59.98</v>
      </c>
      <c r="S64" t="n">
        <v>59.31</v>
      </c>
      <c r="T64" t="n">
        <v>64.98999999999999</v>
      </c>
      <c r="U64" t="n">
        <v>76.81</v>
      </c>
      <c r="V64" t="n">
        <v>78.73999999999999</v>
      </c>
      <c r="W64" t="n">
        <v>69.12</v>
      </c>
    </row>
    <row r="65">
      <c r="A65" s="5" t="inlineStr">
        <is>
          <t>Eigenkapitalquote in %</t>
        </is>
      </c>
      <c r="B65" s="5" t="inlineStr">
        <is>
          <t>Equity Ratio in %</t>
        </is>
      </c>
      <c r="C65" t="n">
        <v>82.18000000000001</v>
      </c>
      <c r="D65" t="n">
        <v>79.53</v>
      </c>
      <c r="E65" t="n">
        <v>81.06</v>
      </c>
      <c r="F65" t="n">
        <v>84.75</v>
      </c>
      <c r="G65" t="n">
        <v>82.26000000000001</v>
      </c>
      <c r="H65" t="n">
        <v>77.92</v>
      </c>
      <c r="I65" t="n">
        <v>82.63</v>
      </c>
      <c r="J65" t="n">
        <v>83.93000000000001</v>
      </c>
      <c r="K65" t="n">
        <v>80.83</v>
      </c>
      <c r="L65" t="n">
        <v>72.91</v>
      </c>
      <c r="M65" t="n">
        <v>72.15000000000001</v>
      </c>
      <c r="N65" t="n">
        <v>67.63</v>
      </c>
      <c r="O65" t="n">
        <v>66.84999999999999</v>
      </c>
      <c r="P65" t="n">
        <v>69.79000000000001</v>
      </c>
      <c r="Q65" t="n">
        <v>77.37</v>
      </c>
      <c r="R65" t="n">
        <v>77.42</v>
      </c>
      <c r="S65" t="n">
        <v>79.44</v>
      </c>
      <c r="T65" t="n">
        <v>78.88</v>
      </c>
      <c r="U65" t="n">
        <v>60.06</v>
      </c>
      <c r="V65" t="n">
        <v>55.14</v>
      </c>
      <c r="W65" t="n">
        <v>76.76000000000001</v>
      </c>
    </row>
    <row r="66">
      <c r="A66" s="5" t="inlineStr">
        <is>
          <t>Fremdkapitalquote in %</t>
        </is>
      </c>
      <c r="B66" s="5" t="inlineStr">
        <is>
          <t>Debt Ratio in %</t>
        </is>
      </c>
      <c r="C66" t="n">
        <v>17.82</v>
      </c>
      <c r="D66" t="n">
        <v>20.47</v>
      </c>
      <c r="E66" t="n">
        <v>18.94</v>
      </c>
      <c r="F66" t="n">
        <v>15.25</v>
      </c>
      <c r="G66" t="n">
        <v>17.74</v>
      </c>
      <c r="H66" t="n">
        <v>22.08</v>
      </c>
      <c r="I66" t="n">
        <v>17.37</v>
      </c>
      <c r="J66" t="n">
        <v>16.07</v>
      </c>
      <c r="K66" t="n">
        <v>19.17</v>
      </c>
      <c r="L66" t="n">
        <v>27.09</v>
      </c>
      <c r="M66" t="n">
        <v>27.85</v>
      </c>
      <c r="N66" t="n">
        <v>32.37</v>
      </c>
      <c r="O66" t="n">
        <v>33.15</v>
      </c>
      <c r="P66" t="n">
        <v>30.21</v>
      </c>
      <c r="Q66" t="n">
        <v>22.63</v>
      </c>
      <c r="R66" t="n">
        <v>22.58</v>
      </c>
      <c r="S66" t="n">
        <v>20.56</v>
      </c>
      <c r="T66" t="n">
        <v>21.12</v>
      </c>
      <c r="U66" t="n">
        <v>39.94</v>
      </c>
      <c r="V66" t="n">
        <v>44.86</v>
      </c>
      <c r="W66" t="n">
        <v>23.24</v>
      </c>
    </row>
    <row r="67">
      <c r="A67" s="5" t="inlineStr">
        <is>
          <t>Verschuldungsgrad in %</t>
        </is>
      </c>
      <c r="B67" s="5" t="inlineStr">
        <is>
          <t>Finance Gearing in %</t>
        </is>
      </c>
      <c r="C67" t="n">
        <v>21.68</v>
      </c>
      <c r="D67" t="n">
        <v>25.73</v>
      </c>
      <c r="E67" t="n">
        <v>23.37</v>
      </c>
      <c r="F67" t="n">
        <v>17.99</v>
      </c>
      <c r="G67" t="n">
        <v>21.56</v>
      </c>
      <c r="H67" t="n">
        <v>28.34</v>
      </c>
      <c r="I67" t="n">
        <v>21.01</v>
      </c>
      <c r="J67" t="n">
        <v>19.15</v>
      </c>
      <c r="K67" t="n">
        <v>23.71</v>
      </c>
      <c r="L67" t="n">
        <v>37.16</v>
      </c>
      <c r="M67" t="n">
        <v>38.6</v>
      </c>
      <c r="N67" t="n">
        <v>47.86</v>
      </c>
      <c r="O67" t="n">
        <v>49.6</v>
      </c>
      <c r="P67" t="n">
        <v>43.28</v>
      </c>
      <c r="Q67" t="n">
        <v>29.25</v>
      </c>
      <c r="R67" t="n">
        <v>29.17</v>
      </c>
      <c r="S67" t="n">
        <v>25.88</v>
      </c>
      <c r="T67" t="n">
        <v>26.78</v>
      </c>
      <c r="U67" t="n">
        <v>66.48999999999999</v>
      </c>
      <c r="V67" t="n">
        <v>81.36</v>
      </c>
      <c r="W67" t="n">
        <v>30.27</v>
      </c>
    </row>
    <row r="68">
      <c r="A68" s="5" t="inlineStr">
        <is>
          <t>Bruttoergebnis Marge in %</t>
        </is>
      </c>
      <c r="B68" s="5" t="inlineStr">
        <is>
          <t>Gross Profit Marge in %</t>
        </is>
      </c>
      <c r="C68" t="n">
        <v>41.87</v>
      </c>
      <c r="D68" t="n">
        <v>43.75</v>
      </c>
      <c r="E68" t="n">
        <v>32.12</v>
      </c>
      <c r="F68" t="n">
        <v>28.65</v>
      </c>
      <c r="G68" t="n">
        <v>25.18</v>
      </c>
      <c r="H68" t="n">
        <v>21.41</v>
      </c>
      <c r="I68" t="n">
        <v>-4.05</v>
      </c>
      <c r="J68" t="n">
        <v>0.18</v>
      </c>
      <c r="K68" t="n">
        <v>37.87</v>
      </c>
      <c r="L68" t="n">
        <v>52.54</v>
      </c>
      <c r="M68" t="n">
        <v>44.47</v>
      </c>
      <c r="N68" t="n">
        <v>41.14</v>
      </c>
      <c r="O68" t="n">
        <v>39.57</v>
      </c>
      <c r="P68" t="n">
        <v>36.92</v>
      </c>
      <c r="Q68" t="n">
        <v>24.89</v>
      </c>
      <c r="R68" t="n">
        <v>35.71</v>
      </c>
      <c r="S68" t="n">
        <v>17.63</v>
      </c>
      <c r="T68" t="n">
        <v>42.34</v>
      </c>
      <c r="U68" t="n">
        <v>49.94</v>
      </c>
      <c r="V68" t="n">
        <v>47.82</v>
      </c>
    </row>
    <row r="69">
      <c r="A69" s="5" t="inlineStr">
        <is>
          <t>Kurzfristige Vermögensquote in %</t>
        </is>
      </c>
      <c r="B69" s="5" t="inlineStr">
        <is>
          <t>Current Assets Ratio in %</t>
        </is>
      </c>
      <c r="C69" t="n">
        <v>73.18000000000001</v>
      </c>
      <c r="D69" t="n">
        <v>72.15000000000001</v>
      </c>
      <c r="E69" t="n">
        <v>68.95</v>
      </c>
      <c r="F69" t="n">
        <v>64.12</v>
      </c>
      <c r="G69" t="n">
        <v>65.23</v>
      </c>
      <c r="H69" t="n">
        <v>72.05</v>
      </c>
      <c r="I69" t="n">
        <v>72.89</v>
      </c>
      <c r="J69" t="n">
        <v>69.20999999999999</v>
      </c>
      <c r="K69" t="n">
        <v>74.8</v>
      </c>
      <c r="L69" t="n">
        <v>79.63</v>
      </c>
      <c r="M69" t="n">
        <v>79.29000000000001</v>
      </c>
      <c r="N69" t="n">
        <v>62.71</v>
      </c>
      <c r="O69" t="n">
        <v>60.44</v>
      </c>
      <c r="P69" t="n">
        <v>51.42</v>
      </c>
      <c r="Q69" t="n">
        <v>39.02</v>
      </c>
      <c r="R69" t="n">
        <v>59.98</v>
      </c>
      <c r="S69" t="n">
        <v>59.31</v>
      </c>
      <c r="T69" t="n">
        <v>64.98999999999999</v>
      </c>
      <c r="U69" t="n">
        <v>76.81</v>
      </c>
      <c r="V69" t="n">
        <v>78.73999999999999</v>
      </c>
    </row>
    <row r="70">
      <c r="A70" s="5" t="inlineStr">
        <is>
          <t>Nettogewinn Marge in %</t>
        </is>
      </c>
      <c r="B70" s="5" t="inlineStr">
        <is>
          <t>Net Profit Marge in %</t>
        </is>
      </c>
      <c r="C70" t="n">
        <v>12.63</v>
      </c>
      <c r="D70" t="n">
        <v>17.08</v>
      </c>
      <c r="E70" t="n">
        <v>2.82</v>
      </c>
      <c r="F70" t="n">
        <v>-12.21</v>
      </c>
      <c r="G70" t="n">
        <v>-14.76</v>
      </c>
      <c r="H70" t="n">
        <v>-32.25</v>
      </c>
      <c r="I70" t="n">
        <v>-55.22</v>
      </c>
      <c r="J70" t="n">
        <v>-63.83</v>
      </c>
      <c r="K70" t="n">
        <v>13.01</v>
      </c>
      <c r="L70" t="n">
        <v>24.56</v>
      </c>
      <c r="M70" t="n">
        <v>14.79</v>
      </c>
      <c r="N70" t="n">
        <v>8.380000000000001</v>
      </c>
      <c r="O70" t="n">
        <v>8.050000000000001</v>
      </c>
      <c r="P70" t="n">
        <v>3.44</v>
      </c>
      <c r="Q70" t="n">
        <v>-38.38</v>
      </c>
      <c r="R70" t="n">
        <v>5.07</v>
      </c>
      <c r="S70" t="n">
        <v>-21.03</v>
      </c>
      <c r="T70" t="n">
        <v>10.15</v>
      </c>
      <c r="U70" t="n">
        <v>13.99</v>
      </c>
      <c r="V70" t="n">
        <v>11.72</v>
      </c>
    </row>
    <row r="71">
      <c r="A71" s="5" t="inlineStr">
        <is>
          <t>Operative Ergebnis Marge in %</t>
        </is>
      </c>
      <c r="B71" s="5" t="inlineStr">
        <is>
          <t>EBIT Marge in %</t>
        </is>
      </c>
      <c r="C71" t="n">
        <v>15.02</v>
      </c>
      <c r="D71" t="n">
        <v>15.44</v>
      </c>
      <c r="E71" t="n">
        <v>2.13</v>
      </c>
      <c r="F71" t="n">
        <v>-10.89</v>
      </c>
      <c r="G71" t="n">
        <v>-13.5</v>
      </c>
      <c r="H71" t="n">
        <v>-30.08</v>
      </c>
      <c r="I71" t="n">
        <v>-52.32</v>
      </c>
      <c r="J71" t="n">
        <v>-58.08</v>
      </c>
      <c r="K71" t="n">
        <v>18.48</v>
      </c>
      <c r="L71" t="n">
        <v>35.15</v>
      </c>
      <c r="M71" t="n">
        <v>20.7</v>
      </c>
      <c r="N71" t="n">
        <v>11.84</v>
      </c>
      <c r="O71" t="n">
        <v>9.59</v>
      </c>
      <c r="P71" t="n">
        <v>3.32</v>
      </c>
      <c r="Q71" t="n">
        <v>-37.8</v>
      </c>
      <c r="R71" t="n">
        <v>5.79</v>
      </c>
      <c r="S71" t="n">
        <v>-31.65</v>
      </c>
      <c r="T71" t="n">
        <v>14</v>
      </c>
      <c r="U71" t="n">
        <v>22.57</v>
      </c>
      <c r="V71" t="n">
        <v>20.84</v>
      </c>
    </row>
    <row r="72">
      <c r="A72" s="5" t="inlineStr">
        <is>
          <t>Vermögensumsschlag in %</t>
        </is>
      </c>
      <c r="B72" s="5" t="inlineStr">
        <is>
          <t>Asset Turnover in %</t>
        </is>
      </c>
      <c r="C72" t="n">
        <v>46.11</v>
      </c>
      <c r="D72" t="n">
        <v>49.88</v>
      </c>
      <c r="E72" t="n">
        <v>50.63</v>
      </c>
      <c r="F72" t="n">
        <v>45.05</v>
      </c>
      <c r="G72" t="n">
        <v>41.04</v>
      </c>
      <c r="H72" t="n">
        <v>36.33</v>
      </c>
      <c r="I72" t="n">
        <v>32.48</v>
      </c>
      <c r="J72" t="n">
        <v>40.68</v>
      </c>
      <c r="K72" t="n">
        <v>78.61</v>
      </c>
      <c r="L72" t="n">
        <v>95.19</v>
      </c>
      <c r="M72" t="n">
        <v>52.85</v>
      </c>
      <c r="N72" t="n">
        <v>87.17</v>
      </c>
      <c r="O72" t="n">
        <v>72.37</v>
      </c>
      <c r="P72" t="n">
        <v>65.16</v>
      </c>
      <c r="Q72" t="n">
        <v>58.74</v>
      </c>
      <c r="R72" t="n">
        <v>80.05</v>
      </c>
      <c r="S72" t="n">
        <v>55.37</v>
      </c>
      <c r="T72" t="n">
        <v>76.34</v>
      </c>
      <c r="U72" t="n">
        <v>93.28</v>
      </c>
      <c r="V72" t="n">
        <v>69.65000000000001</v>
      </c>
    </row>
    <row r="73">
      <c r="A73" s="5" t="inlineStr">
        <is>
          <t>Langfristige Vermögensquote in %</t>
        </is>
      </c>
      <c r="B73" s="5" t="inlineStr">
        <is>
          <t>Non-Current Assets Ratio in %</t>
        </is>
      </c>
      <c r="C73" t="n">
        <v>26.82</v>
      </c>
      <c r="D73" t="n">
        <v>27.85</v>
      </c>
      <c r="E73" t="n">
        <v>31.05</v>
      </c>
      <c r="F73" t="n">
        <v>35.88</v>
      </c>
      <c r="G73" t="n">
        <v>34.77</v>
      </c>
      <c r="H73" t="n">
        <v>27.95</v>
      </c>
      <c r="I73" t="n">
        <v>27.11</v>
      </c>
      <c r="J73" t="n">
        <v>30.79</v>
      </c>
      <c r="K73" t="n">
        <v>25.2</v>
      </c>
      <c r="L73" t="n">
        <v>20.37</v>
      </c>
      <c r="M73" t="n">
        <v>20.71</v>
      </c>
      <c r="N73" t="n">
        <v>37.29</v>
      </c>
      <c r="O73" t="n">
        <v>39.56</v>
      </c>
      <c r="P73" t="n">
        <v>48.58</v>
      </c>
      <c r="Q73" t="n">
        <v>60.98</v>
      </c>
      <c r="R73" t="n">
        <v>40.02</v>
      </c>
      <c r="S73" t="n">
        <v>40.69</v>
      </c>
      <c r="T73" t="n">
        <v>35.01</v>
      </c>
      <c r="U73" t="n">
        <v>23.19</v>
      </c>
      <c r="V73" t="n">
        <v>21.26</v>
      </c>
    </row>
    <row r="74">
      <c r="A74" s="5" t="inlineStr">
        <is>
          <t>Gesamtkapitalrentabilität</t>
        </is>
      </c>
      <c r="B74" s="5" t="inlineStr">
        <is>
          <t>ROA Return on Assets in %</t>
        </is>
      </c>
      <c r="C74" t="n">
        <v>5.83</v>
      </c>
      <c r="D74" t="n">
        <v>8.52</v>
      </c>
      <c r="E74" t="n">
        <v>1.43</v>
      </c>
      <c r="F74" t="n">
        <v>-5.5</v>
      </c>
      <c r="G74" t="n">
        <v>-6.06</v>
      </c>
      <c r="H74" t="n">
        <v>-11.72</v>
      </c>
      <c r="I74" t="n">
        <v>-17.93</v>
      </c>
      <c r="J74" t="n">
        <v>-25.96</v>
      </c>
      <c r="K74" t="n">
        <v>10.23</v>
      </c>
      <c r="L74" t="n">
        <v>23.38</v>
      </c>
      <c r="M74" t="n">
        <v>7.82</v>
      </c>
      <c r="N74" t="n">
        <v>7.31</v>
      </c>
      <c r="O74" t="n">
        <v>5.83</v>
      </c>
      <c r="P74" t="n">
        <v>2.24</v>
      </c>
      <c r="Q74" t="n">
        <v>-22.55</v>
      </c>
      <c r="R74" t="n">
        <v>4.06</v>
      </c>
      <c r="S74" t="n">
        <v>-11.64</v>
      </c>
      <c r="T74" t="n">
        <v>7.75</v>
      </c>
      <c r="U74" t="n">
        <v>13.05</v>
      </c>
      <c r="V74" t="n">
        <v>8.16</v>
      </c>
    </row>
    <row r="75">
      <c r="A75" s="5" t="inlineStr">
        <is>
          <t>Ertrag des eingesetzten Kapitals</t>
        </is>
      </c>
      <c r="B75" s="5" t="inlineStr">
        <is>
          <t>ROCE Return on Cap. Empl. in %</t>
        </is>
      </c>
      <c r="C75" t="n">
        <v>8.32</v>
      </c>
      <c r="D75" t="n">
        <v>9.619999999999999</v>
      </c>
      <c r="E75" t="n">
        <v>1.32</v>
      </c>
      <c r="F75" t="n">
        <v>-5.72</v>
      </c>
      <c r="G75" t="n">
        <v>-6.67</v>
      </c>
      <c r="H75" t="n">
        <v>-13.98</v>
      </c>
      <c r="I75" t="n">
        <v>-20.46</v>
      </c>
      <c r="J75" t="n">
        <v>-28.06</v>
      </c>
      <c r="K75" t="n">
        <v>17.96</v>
      </c>
      <c r="L75" t="n">
        <v>45.82</v>
      </c>
      <c r="M75" t="n">
        <v>15.08</v>
      </c>
      <c r="N75" t="n">
        <v>15.12</v>
      </c>
      <c r="O75" t="n">
        <v>10.26</v>
      </c>
      <c r="P75" t="n">
        <v>3.05</v>
      </c>
      <c r="Q75" t="n">
        <v>-28.05</v>
      </c>
      <c r="R75" t="n">
        <v>5.94</v>
      </c>
      <c r="S75" t="n">
        <v>-21.88</v>
      </c>
      <c r="T75" t="n">
        <v>13.46</v>
      </c>
      <c r="U75" t="n">
        <v>34.59</v>
      </c>
      <c r="V75" t="n">
        <v>25.93</v>
      </c>
    </row>
    <row r="76">
      <c r="A76" s="5" t="inlineStr">
        <is>
          <t>Eigenkapital zu Anlagevermögen</t>
        </is>
      </c>
      <c r="B76" s="5" t="inlineStr">
        <is>
          <t>Equity to Fixed Assets in %</t>
        </is>
      </c>
      <c r="C76" t="n">
        <v>306.42</v>
      </c>
      <c r="D76" t="n">
        <v>285.54</v>
      </c>
      <c r="E76" t="n">
        <v>261.08</v>
      </c>
      <c r="F76" t="n">
        <v>236.23</v>
      </c>
      <c r="G76" t="n">
        <v>236.58</v>
      </c>
      <c r="H76" t="n">
        <v>278.81</v>
      </c>
      <c r="I76" t="n">
        <v>304.78</v>
      </c>
      <c r="J76" t="n">
        <v>272.62</v>
      </c>
      <c r="K76" t="n">
        <v>320.72</v>
      </c>
      <c r="L76" t="n">
        <v>357.96</v>
      </c>
      <c r="M76" t="n">
        <v>348.36</v>
      </c>
      <c r="N76" t="n">
        <v>181.35</v>
      </c>
      <c r="O76" t="n">
        <v>168.99</v>
      </c>
      <c r="P76" t="n">
        <v>143.67</v>
      </c>
      <c r="Q76" t="n">
        <v>126.88</v>
      </c>
      <c r="R76" t="n">
        <v>193.43</v>
      </c>
      <c r="S76" t="n">
        <v>195.23</v>
      </c>
      <c r="T76" t="n">
        <v>225.33</v>
      </c>
      <c r="U76" t="n">
        <v>258.96</v>
      </c>
      <c r="V76" t="n">
        <v>259.34</v>
      </c>
    </row>
    <row r="77">
      <c r="A77" s="5" t="inlineStr">
        <is>
          <t>Liquidität Dritten Grades</t>
        </is>
      </c>
      <c r="B77" s="5" t="inlineStr">
        <is>
          <t>Current Ratio in %</t>
        </is>
      </c>
      <c r="C77" t="n">
        <v>436.9</v>
      </c>
      <c r="D77" t="n">
        <v>362.01</v>
      </c>
      <c r="E77" t="n">
        <v>372.68</v>
      </c>
      <c r="F77" t="n">
        <v>448.96</v>
      </c>
      <c r="G77" t="n">
        <v>384.35</v>
      </c>
      <c r="H77" t="n">
        <v>329.96</v>
      </c>
      <c r="I77" t="n">
        <v>430.29</v>
      </c>
      <c r="J77" t="n">
        <v>437.97</v>
      </c>
      <c r="K77" t="n">
        <v>391.25</v>
      </c>
      <c r="L77" t="n">
        <v>295.23</v>
      </c>
      <c r="M77" t="n">
        <v>288.69</v>
      </c>
      <c r="N77" t="n">
        <v>197.8</v>
      </c>
      <c r="O77" t="n">
        <v>186.88</v>
      </c>
      <c r="P77" t="n">
        <v>177.12</v>
      </c>
      <c r="Q77" t="n">
        <v>187.45</v>
      </c>
      <c r="R77" t="n">
        <v>271.76</v>
      </c>
      <c r="S77" t="n">
        <v>298.17</v>
      </c>
      <c r="T77" t="n">
        <v>316.01</v>
      </c>
      <c r="U77" t="n">
        <v>196.33</v>
      </c>
      <c r="V77" t="n">
        <v>178.86</v>
      </c>
    </row>
    <row r="78">
      <c r="A78" s="5" t="inlineStr">
        <is>
          <t>Operativer Cashflow</t>
        </is>
      </c>
      <c r="B78" s="5" t="inlineStr">
        <is>
          <t>Operating Cashflow in M</t>
        </is>
      </c>
      <c r="C78" t="n">
        <v>2542.0543</v>
      </c>
      <c r="D78" t="n">
        <v>8250.665800000001</v>
      </c>
      <c r="E78" t="n">
        <v>2064.946</v>
      </c>
      <c r="F78" t="n">
        <v>-1025.0388</v>
      </c>
      <c r="G78" t="n">
        <v>-1148.6168</v>
      </c>
      <c r="H78" t="n">
        <v>-3520.748</v>
      </c>
      <c r="I78" t="n">
        <v>15960.2586</v>
      </c>
      <c r="J78" t="n">
        <v>-1999.838</v>
      </c>
      <c r="K78" t="n">
        <v>-15857.7966</v>
      </c>
      <c r="L78" t="n">
        <v>1909.779</v>
      </c>
      <c r="M78" t="n">
        <v>2955.132</v>
      </c>
      <c r="N78" t="n">
        <v>2408.445</v>
      </c>
      <c r="O78" t="n">
        <v>2295.216</v>
      </c>
      <c r="P78" t="n">
        <v>1237.98</v>
      </c>
      <c r="Q78" t="n">
        <v>-1756.878</v>
      </c>
      <c r="R78" t="n">
        <v>1883.088</v>
      </c>
      <c r="S78" t="n">
        <v>-2590.056</v>
      </c>
      <c r="T78" t="n">
        <v>-6588.215999999999</v>
      </c>
      <c r="U78" t="n">
        <v>2532.384</v>
      </c>
      <c r="V78" t="n">
        <v>6883.38</v>
      </c>
    </row>
    <row r="79">
      <c r="A79" s="5" t="inlineStr">
        <is>
          <t>Aktienrückkauf</t>
        </is>
      </c>
      <c r="B79" s="5" t="inlineStr">
        <is>
          <t>Share Buyback in M</t>
        </is>
      </c>
      <c r="C79" t="n">
        <v>0</v>
      </c>
      <c r="D79" t="n">
        <v>-1.13000000000001</v>
      </c>
      <c r="E79" t="n">
        <v>-0.1400000000000006</v>
      </c>
      <c r="F79" t="n">
        <v>1.060000000000002</v>
      </c>
      <c r="G79" t="n">
        <v>-0.01999999999999602</v>
      </c>
      <c r="H79" t="n">
        <v>-1.159999999999997</v>
      </c>
      <c r="I79" t="n">
        <v>-10.64</v>
      </c>
      <c r="J79" t="n">
        <v>-0.1900000000000119</v>
      </c>
      <c r="K79" t="n">
        <v>0.3900000000000006</v>
      </c>
      <c r="L79" t="n">
        <v>-1.5</v>
      </c>
      <c r="M79" t="n">
        <v>-9.899999999999991</v>
      </c>
      <c r="N79" t="n">
        <v>-0.6000000000000085</v>
      </c>
      <c r="O79" t="n">
        <v>-1.299999999999997</v>
      </c>
      <c r="P79" t="n">
        <v>0</v>
      </c>
      <c r="Q79" t="n">
        <v>-23</v>
      </c>
      <c r="R79" t="n">
        <v>0</v>
      </c>
      <c r="S79" t="n">
        <v>0</v>
      </c>
      <c r="T79" t="n">
        <v>0</v>
      </c>
      <c r="U79" t="n">
        <v>-1.799999999999997</v>
      </c>
      <c r="V79" t="inlineStr">
        <is>
          <t>-</t>
        </is>
      </c>
    </row>
    <row r="80">
      <c r="A80" s="5" t="inlineStr">
        <is>
          <t>Umsatzwachstum 1J in %</t>
        </is>
      </c>
      <c r="B80" s="5" t="inlineStr">
        <is>
          <t>Revenue Growth 1Y in %</t>
        </is>
      </c>
      <c r="C80" t="n">
        <v>-3.42</v>
      </c>
      <c r="D80" t="n">
        <v>16.67</v>
      </c>
      <c r="E80" t="n">
        <v>17.25</v>
      </c>
      <c r="F80" t="n">
        <v>-0.66</v>
      </c>
      <c r="G80" t="n">
        <v>2.06</v>
      </c>
      <c r="H80" t="n">
        <v>5.96</v>
      </c>
      <c r="I80" t="n">
        <v>-19.71</v>
      </c>
      <c r="J80" t="n">
        <v>-62.72</v>
      </c>
      <c r="K80" t="n">
        <v>-22.05</v>
      </c>
      <c r="L80" t="n">
        <v>158.77</v>
      </c>
      <c r="M80" t="n">
        <v>10.39</v>
      </c>
      <c r="N80" t="n">
        <v>27.75</v>
      </c>
      <c r="O80" t="n">
        <v>25.1</v>
      </c>
      <c r="P80" t="n">
        <v>23.17</v>
      </c>
      <c r="Q80" t="n">
        <v>-0.43</v>
      </c>
      <c r="R80" t="n">
        <v>53.34</v>
      </c>
      <c r="S80" t="n">
        <v>-39.42</v>
      </c>
      <c r="T80" t="n">
        <v>-37.23</v>
      </c>
      <c r="U80" t="n">
        <v>52.06</v>
      </c>
      <c r="V80" t="n">
        <v>86.42</v>
      </c>
    </row>
    <row r="81">
      <c r="A81" s="5" t="inlineStr">
        <is>
          <t>Umsatzwachstum 3J in %</t>
        </is>
      </c>
      <c r="B81" s="5" t="inlineStr">
        <is>
          <t>Revenue Growth 3Y in %</t>
        </is>
      </c>
      <c r="C81" t="n">
        <v>10.17</v>
      </c>
      <c r="D81" t="n">
        <v>11.09</v>
      </c>
      <c r="E81" t="n">
        <v>6.22</v>
      </c>
      <c r="F81" t="n">
        <v>2.45</v>
      </c>
      <c r="G81" t="n">
        <v>-3.9</v>
      </c>
      <c r="H81" t="n">
        <v>-25.49</v>
      </c>
      <c r="I81" t="n">
        <v>-34.83</v>
      </c>
      <c r="J81" t="n">
        <v>24.67</v>
      </c>
      <c r="K81" t="n">
        <v>49.04</v>
      </c>
      <c r="L81" t="n">
        <v>65.64</v>
      </c>
      <c r="M81" t="n">
        <v>21.08</v>
      </c>
      <c r="N81" t="n">
        <v>25.34</v>
      </c>
      <c r="O81" t="n">
        <v>15.95</v>
      </c>
      <c r="P81" t="n">
        <v>25.36</v>
      </c>
      <c r="Q81" t="n">
        <v>4.5</v>
      </c>
      <c r="R81" t="n">
        <v>-7.77</v>
      </c>
      <c r="S81" t="n">
        <v>-8.199999999999999</v>
      </c>
      <c r="T81" t="n">
        <v>33.75</v>
      </c>
      <c r="U81" t="inlineStr">
        <is>
          <t>-</t>
        </is>
      </c>
      <c r="V81" t="inlineStr">
        <is>
          <t>-</t>
        </is>
      </c>
    </row>
    <row r="82">
      <c r="A82" s="5" t="inlineStr">
        <is>
          <t>Umsatzwachstum 5J in %</t>
        </is>
      </c>
      <c r="B82" s="5" t="inlineStr">
        <is>
          <t>Revenue Growth 5Y in %</t>
        </is>
      </c>
      <c r="C82" t="n">
        <v>6.38</v>
      </c>
      <c r="D82" t="n">
        <v>8.26</v>
      </c>
      <c r="E82" t="n">
        <v>0.98</v>
      </c>
      <c r="F82" t="n">
        <v>-15.01</v>
      </c>
      <c r="G82" t="n">
        <v>-19.29</v>
      </c>
      <c r="H82" t="n">
        <v>12.05</v>
      </c>
      <c r="I82" t="n">
        <v>12.94</v>
      </c>
      <c r="J82" t="n">
        <v>22.43</v>
      </c>
      <c r="K82" t="n">
        <v>39.99</v>
      </c>
      <c r="L82" t="n">
        <v>49.04</v>
      </c>
      <c r="M82" t="n">
        <v>17.2</v>
      </c>
      <c r="N82" t="n">
        <v>25.79</v>
      </c>
      <c r="O82" t="n">
        <v>12.35</v>
      </c>
      <c r="P82" t="n">
        <v>-0.11</v>
      </c>
      <c r="Q82" t="n">
        <v>5.66</v>
      </c>
      <c r="R82" t="n">
        <v>23.03</v>
      </c>
      <c r="S82" t="inlineStr">
        <is>
          <t>-</t>
        </is>
      </c>
      <c r="T82" t="inlineStr">
        <is>
          <t>-</t>
        </is>
      </c>
      <c r="U82" t="inlineStr">
        <is>
          <t>-</t>
        </is>
      </c>
      <c r="V82" t="inlineStr">
        <is>
          <t>-</t>
        </is>
      </c>
    </row>
    <row r="83">
      <c r="A83" s="5" t="inlineStr">
        <is>
          <t>Umsatzwachstum 10J in %</t>
        </is>
      </c>
      <c r="B83" s="5" t="inlineStr">
        <is>
          <t>Revenue Growth 10Y in %</t>
        </is>
      </c>
      <c r="C83" t="n">
        <v>9.210000000000001</v>
      </c>
      <c r="D83" t="n">
        <v>10.6</v>
      </c>
      <c r="E83" t="n">
        <v>11.7</v>
      </c>
      <c r="F83" t="n">
        <v>12.49</v>
      </c>
      <c r="G83" t="n">
        <v>14.87</v>
      </c>
      <c r="H83" t="n">
        <v>14.62</v>
      </c>
      <c r="I83" t="n">
        <v>19.36</v>
      </c>
      <c r="J83" t="n">
        <v>17.39</v>
      </c>
      <c r="K83" t="n">
        <v>19.94</v>
      </c>
      <c r="L83" t="n">
        <v>27.35</v>
      </c>
      <c r="M83" t="n">
        <v>20.11</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-28.54</v>
      </c>
      <c r="D84" t="n">
        <v>606.15</v>
      </c>
      <c r="E84" t="n">
        <v>-127.08</v>
      </c>
      <c r="F84" t="n">
        <v>-17.81</v>
      </c>
      <c r="G84" t="n">
        <v>-53.28</v>
      </c>
      <c r="H84" t="n">
        <v>-38.12</v>
      </c>
      <c r="I84" t="n">
        <v>-30.54</v>
      </c>
      <c r="J84" t="n">
        <v>-282.89</v>
      </c>
      <c r="K84" t="n">
        <v>-58.7</v>
      </c>
      <c r="L84" t="n">
        <v>329.69</v>
      </c>
      <c r="M84" t="n">
        <v>94.78</v>
      </c>
      <c r="N84" t="n">
        <v>32.95</v>
      </c>
      <c r="O84" t="n">
        <v>193.22</v>
      </c>
      <c r="P84" t="n">
        <v>-111.03</v>
      </c>
      <c r="Q84" t="n">
        <v>-853.52</v>
      </c>
      <c r="R84" t="n">
        <v>-136.98</v>
      </c>
      <c r="S84" t="n">
        <v>-225.49</v>
      </c>
      <c r="T84" t="n">
        <v>-54.46</v>
      </c>
      <c r="U84" t="n">
        <v>81.62</v>
      </c>
      <c r="V84" t="n">
        <v>77.88</v>
      </c>
    </row>
    <row r="85">
      <c r="A85" s="5" t="inlineStr">
        <is>
          <t>Gewinnwachstum 3J in %</t>
        </is>
      </c>
      <c r="B85" s="5" t="inlineStr">
        <is>
          <t>Earnings Growth 3Y in %</t>
        </is>
      </c>
      <c r="C85" t="n">
        <v>150.18</v>
      </c>
      <c r="D85" t="n">
        <v>153.75</v>
      </c>
      <c r="E85" t="n">
        <v>-66.06</v>
      </c>
      <c r="F85" t="n">
        <v>-36.4</v>
      </c>
      <c r="G85" t="n">
        <v>-40.65</v>
      </c>
      <c r="H85" t="n">
        <v>-117.18</v>
      </c>
      <c r="I85" t="n">
        <v>-124.04</v>
      </c>
      <c r="J85" t="n">
        <v>-3.97</v>
      </c>
      <c r="K85" t="n">
        <v>121.92</v>
      </c>
      <c r="L85" t="n">
        <v>152.47</v>
      </c>
      <c r="M85" t="n">
        <v>106.98</v>
      </c>
      <c r="N85" t="n">
        <v>38.38</v>
      </c>
      <c r="O85" t="n">
        <v>-257.11</v>
      </c>
      <c r="P85" t="n">
        <v>-367.18</v>
      </c>
      <c r="Q85" t="n">
        <v>-405.33</v>
      </c>
      <c r="R85" t="n">
        <v>-138.98</v>
      </c>
      <c r="S85" t="n">
        <v>-66.11</v>
      </c>
      <c r="T85" t="n">
        <v>35.01</v>
      </c>
      <c r="U85" t="inlineStr">
        <is>
          <t>-</t>
        </is>
      </c>
      <c r="V85" t="inlineStr">
        <is>
          <t>-</t>
        </is>
      </c>
    </row>
    <row r="86">
      <c r="A86" s="5" t="inlineStr">
        <is>
          <t>Gewinnwachstum 5J in %</t>
        </is>
      </c>
      <c r="B86" s="5" t="inlineStr">
        <is>
          <t>Earnings Growth 5Y in %</t>
        </is>
      </c>
      <c r="C86" t="n">
        <v>75.89</v>
      </c>
      <c r="D86" t="n">
        <v>73.97</v>
      </c>
      <c r="E86" t="n">
        <v>-53.37</v>
      </c>
      <c r="F86" t="n">
        <v>-84.53</v>
      </c>
      <c r="G86" t="n">
        <v>-92.70999999999999</v>
      </c>
      <c r="H86" t="n">
        <v>-16.11</v>
      </c>
      <c r="I86" t="n">
        <v>10.47</v>
      </c>
      <c r="J86" t="n">
        <v>23.17</v>
      </c>
      <c r="K86" t="n">
        <v>118.39</v>
      </c>
      <c r="L86" t="n">
        <v>107.92</v>
      </c>
      <c r="M86" t="n">
        <v>-128.72</v>
      </c>
      <c r="N86" t="n">
        <v>-175.07</v>
      </c>
      <c r="O86" t="n">
        <v>-226.76</v>
      </c>
      <c r="P86" t="n">
        <v>-276.3</v>
      </c>
      <c r="Q86" t="n">
        <v>-237.77</v>
      </c>
      <c r="R86" t="n">
        <v>-51.49</v>
      </c>
      <c r="S86" t="inlineStr">
        <is>
          <t>-</t>
        </is>
      </c>
      <c r="T86" t="inlineStr">
        <is>
          <t>-</t>
        </is>
      </c>
      <c r="U86" t="inlineStr">
        <is>
          <t>-</t>
        </is>
      </c>
      <c r="V86" t="inlineStr">
        <is>
          <t>-</t>
        </is>
      </c>
    </row>
    <row r="87">
      <c r="A87" s="5" t="inlineStr">
        <is>
          <t>Gewinnwachstum 10J in %</t>
        </is>
      </c>
      <c r="B87" s="5" t="inlineStr">
        <is>
          <t>Earnings Growth 10Y in %</t>
        </is>
      </c>
      <c r="C87" t="n">
        <v>29.89</v>
      </c>
      <c r="D87" t="n">
        <v>42.22</v>
      </c>
      <c r="E87" t="n">
        <v>-15.1</v>
      </c>
      <c r="F87" t="n">
        <v>16.93</v>
      </c>
      <c r="G87" t="n">
        <v>7.61</v>
      </c>
      <c r="H87" t="n">
        <v>-72.42</v>
      </c>
      <c r="I87" t="n">
        <v>-82.3</v>
      </c>
      <c r="J87" t="n">
        <v>-101.8</v>
      </c>
      <c r="K87" t="n">
        <v>-78.95</v>
      </c>
      <c r="L87" t="n">
        <v>-64.92</v>
      </c>
      <c r="M87" t="n">
        <v>-90.09999999999999</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0.39</v>
      </c>
      <c r="D88" t="n">
        <v>0.28</v>
      </c>
      <c r="E88" t="n">
        <v>-3.62</v>
      </c>
      <c r="F88" t="inlineStr">
        <is>
          <t>-</t>
        </is>
      </c>
      <c r="G88" t="inlineStr">
        <is>
          <t>-</t>
        </is>
      </c>
      <c r="H88" t="inlineStr">
        <is>
          <t>-</t>
        </is>
      </c>
      <c r="I88" t="inlineStr">
        <is>
          <t>-</t>
        </is>
      </c>
      <c r="J88" t="inlineStr">
        <is>
          <t>-</t>
        </is>
      </c>
      <c r="K88" t="n">
        <v>0.11</v>
      </c>
      <c r="L88" t="n">
        <v>0.13</v>
      </c>
      <c r="M88" t="n">
        <v>-0.37</v>
      </c>
      <c r="N88" t="n">
        <v>-0.1</v>
      </c>
      <c r="O88" t="n">
        <v>-0.21</v>
      </c>
      <c r="P88" t="n">
        <v>-0.17</v>
      </c>
      <c r="Q88" t="inlineStr">
        <is>
          <t>-</t>
        </is>
      </c>
      <c r="R88" t="n">
        <v>-0.54</v>
      </c>
      <c r="S88" t="inlineStr">
        <is>
          <t>-</t>
        </is>
      </c>
      <c r="T88" t="inlineStr">
        <is>
          <t>-</t>
        </is>
      </c>
      <c r="U88" t="inlineStr">
        <is>
          <t>-</t>
        </is>
      </c>
      <c r="V88" t="inlineStr">
        <is>
          <t>-</t>
        </is>
      </c>
    </row>
    <row r="89">
      <c r="A89" s="5" t="inlineStr">
        <is>
          <t>EBIT-Wachstum 1J in %</t>
        </is>
      </c>
      <c r="B89" s="5" t="inlineStr">
        <is>
          <t>EBIT Growth 1Y in %</t>
        </is>
      </c>
      <c r="C89" t="n">
        <v>-6.02</v>
      </c>
      <c r="D89" t="n">
        <v>746.9400000000001</v>
      </c>
      <c r="E89" t="n">
        <v>-122.9</v>
      </c>
      <c r="F89" t="n">
        <v>-19.85</v>
      </c>
      <c r="G89" t="n">
        <v>-54.2</v>
      </c>
      <c r="H89" t="n">
        <v>-39.08</v>
      </c>
      <c r="I89" t="n">
        <v>-27.66</v>
      </c>
      <c r="J89" t="n">
        <v>-217.18</v>
      </c>
      <c r="K89" t="n">
        <v>-59.02</v>
      </c>
      <c r="L89" t="n">
        <v>339.39</v>
      </c>
      <c r="M89" t="n">
        <v>92.92</v>
      </c>
      <c r="N89" t="n">
        <v>57.77</v>
      </c>
      <c r="O89" t="n">
        <v>261.4</v>
      </c>
      <c r="P89" t="n">
        <v>-110.82</v>
      </c>
      <c r="Q89" t="n">
        <v>-750.62</v>
      </c>
      <c r="R89" t="n">
        <v>-128.03</v>
      </c>
      <c r="S89" t="n">
        <v>-236.97</v>
      </c>
      <c r="T89" t="n">
        <v>-61.07</v>
      </c>
      <c r="U89" t="n">
        <v>64.73999999999999</v>
      </c>
      <c r="V89" t="n">
        <v>92.40000000000001</v>
      </c>
    </row>
    <row r="90">
      <c r="A90" s="5" t="inlineStr">
        <is>
          <t>EBIT-Wachstum 3J in %</t>
        </is>
      </c>
      <c r="B90" s="5" t="inlineStr">
        <is>
          <t>EBIT Growth 3Y in %</t>
        </is>
      </c>
      <c r="C90" t="n">
        <v>206.01</v>
      </c>
      <c r="D90" t="n">
        <v>201.4</v>
      </c>
      <c r="E90" t="n">
        <v>-65.65000000000001</v>
      </c>
      <c r="F90" t="n">
        <v>-37.71</v>
      </c>
      <c r="G90" t="n">
        <v>-40.31</v>
      </c>
      <c r="H90" t="n">
        <v>-94.64</v>
      </c>
      <c r="I90" t="n">
        <v>-101.29</v>
      </c>
      <c r="J90" t="n">
        <v>21.06</v>
      </c>
      <c r="K90" t="n">
        <v>124.43</v>
      </c>
      <c r="L90" t="n">
        <v>163.36</v>
      </c>
      <c r="M90" t="n">
        <v>137.36</v>
      </c>
      <c r="N90" t="n">
        <v>69.45</v>
      </c>
      <c r="O90" t="n">
        <v>-200.01</v>
      </c>
      <c r="P90" t="n">
        <v>-329.82</v>
      </c>
      <c r="Q90" t="n">
        <v>-371.87</v>
      </c>
      <c r="R90" t="n">
        <v>-142.02</v>
      </c>
      <c r="S90" t="n">
        <v>-77.77</v>
      </c>
      <c r="T90" t="n">
        <v>32.02</v>
      </c>
      <c r="U90" t="inlineStr">
        <is>
          <t>-</t>
        </is>
      </c>
      <c r="V90" t="inlineStr">
        <is>
          <t>-</t>
        </is>
      </c>
    </row>
    <row r="91">
      <c r="A91" s="5" t="inlineStr">
        <is>
          <t>EBIT-Wachstum 5J in %</t>
        </is>
      </c>
      <c r="B91" s="5" t="inlineStr">
        <is>
          <t>EBIT Growth 5Y in %</t>
        </is>
      </c>
      <c r="C91" t="n">
        <v>108.79</v>
      </c>
      <c r="D91" t="n">
        <v>102.18</v>
      </c>
      <c r="E91" t="n">
        <v>-52.74</v>
      </c>
      <c r="F91" t="n">
        <v>-71.59</v>
      </c>
      <c r="G91" t="n">
        <v>-79.43000000000001</v>
      </c>
      <c r="H91" t="n">
        <v>-0.71</v>
      </c>
      <c r="I91" t="n">
        <v>25.69</v>
      </c>
      <c r="J91" t="n">
        <v>42.78</v>
      </c>
      <c r="K91" t="n">
        <v>138.49</v>
      </c>
      <c r="L91" t="n">
        <v>128.13</v>
      </c>
      <c r="M91" t="n">
        <v>-89.87</v>
      </c>
      <c r="N91" t="n">
        <v>-134.06</v>
      </c>
      <c r="O91" t="n">
        <v>-193.01</v>
      </c>
      <c r="P91" t="n">
        <v>-257.5</v>
      </c>
      <c r="Q91" t="n">
        <v>-222.39</v>
      </c>
      <c r="R91" t="n">
        <v>-53.79</v>
      </c>
      <c r="S91" t="inlineStr">
        <is>
          <t>-</t>
        </is>
      </c>
      <c r="T91" t="inlineStr">
        <is>
          <t>-</t>
        </is>
      </c>
      <c r="U91" t="inlineStr">
        <is>
          <t>-</t>
        </is>
      </c>
      <c r="V91" t="inlineStr">
        <is>
          <t>-</t>
        </is>
      </c>
    </row>
    <row r="92">
      <c r="A92" s="5" t="inlineStr">
        <is>
          <t>EBIT-Wachstum 10J in %</t>
        </is>
      </c>
      <c r="B92" s="5" t="inlineStr">
        <is>
          <t>EBIT Growth 10Y in %</t>
        </is>
      </c>
      <c r="C92" t="n">
        <v>54.04</v>
      </c>
      <c r="D92" t="n">
        <v>63.94</v>
      </c>
      <c r="E92" t="n">
        <v>-4.98</v>
      </c>
      <c r="F92" t="n">
        <v>33.45</v>
      </c>
      <c r="G92" t="n">
        <v>24.35</v>
      </c>
      <c r="H92" t="n">
        <v>-45.29</v>
      </c>
      <c r="I92" t="n">
        <v>-54.19</v>
      </c>
      <c r="J92" t="n">
        <v>-75.12</v>
      </c>
      <c r="K92" t="n">
        <v>-59.5</v>
      </c>
      <c r="L92" t="n">
        <v>-47.13</v>
      </c>
      <c r="M92" t="n">
        <v>-71.83</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-69.19</v>
      </c>
      <c r="D93" t="n">
        <v>295.56</v>
      </c>
      <c r="E93" t="n">
        <v>-301.2</v>
      </c>
      <c r="F93" t="n">
        <v>-9.91</v>
      </c>
      <c r="G93" t="n">
        <v>-67.38</v>
      </c>
      <c r="H93" t="n">
        <v>-121.83</v>
      </c>
      <c r="I93" t="n">
        <v>-821.95</v>
      </c>
      <c r="J93" t="n">
        <v>-87.41</v>
      </c>
      <c r="K93" t="n">
        <v>-933.5599999999999</v>
      </c>
      <c r="L93" t="n">
        <v>-36.33</v>
      </c>
      <c r="M93" t="n">
        <v>10.5</v>
      </c>
      <c r="N93" t="n">
        <v>4.23</v>
      </c>
      <c r="O93" t="n">
        <v>82.7</v>
      </c>
      <c r="P93" t="n">
        <v>-170.46</v>
      </c>
      <c r="Q93" t="n">
        <v>-168.86</v>
      </c>
      <c r="R93" t="n">
        <v>-172.7</v>
      </c>
      <c r="S93" t="n">
        <v>-60.69</v>
      </c>
      <c r="T93" t="n">
        <v>-360.16</v>
      </c>
      <c r="U93" t="n">
        <v>-64.23</v>
      </c>
      <c r="V93" t="inlineStr">
        <is>
          <t>-</t>
        </is>
      </c>
    </row>
    <row r="94">
      <c r="A94" s="5" t="inlineStr">
        <is>
          <t>Op.Cashflow Wachstum 3J in %</t>
        </is>
      </c>
      <c r="B94" s="5" t="inlineStr">
        <is>
          <t>Op.Cashflow Wachstum 3Y in %</t>
        </is>
      </c>
      <c r="C94" t="n">
        <v>-24.94</v>
      </c>
      <c r="D94" t="n">
        <v>-5.18</v>
      </c>
      <c r="E94" t="n">
        <v>-126.16</v>
      </c>
      <c r="F94" t="n">
        <v>-66.37</v>
      </c>
      <c r="G94" t="n">
        <v>-337.05</v>
      </c>
      <c r="H94" t="n">
        <v>-343.73</v>
      </c>
      <c r="I94" t="n">
        <v>-614.3099999999999</v>
      </c>
      <c r="J94" t="n">
        <v>-352.43</v>
      </c>
      <c r="K94" t="n">
        <v>-319.8</v>
      </c>
      <c r="L94" t="n">
        <v>-7.2</v>
      </c>
      <c r="M94" t="n">
        <v>32.48</v>
      </c>
      <c r="N94" t="n">
        <v>-27.84</v>
      </c>
      <c r="O94" t="n">
        <v>-85.54000000000001</v>
      </c>
      <c r="P94" t="n">
        <v>-170.67</v>
      </c>
      <c r="Q94" t="n">
        <v>-134.08</v>
      </c>
      <c r="R94" t="n">
        <v>-197.85</v>
      </c>
      <c r="S94" t="n">
        <v>-161.69</v>
      </c>
      <c r="T94" t="inlineStr">
        <is>
          <t>-</t>
        </is>
      </c>
      <c r="U94" t="inlineStr">
        <is>
          <t>-</t>
        </is>
      </c>
      <c r="V94" t="inlineStr">
        <is>
          <t>-</t>
        </is>
      </c>
    </row>
    <row r="95">
      <c r="A95" s="5" t="inlineStr">
        <is>
          <t>Op.Cashflow Wachstum 5J in %</t>
        </is>
      </c>
      <c r="B95" s="5" t="inlineStr">
        <is>
          <t>Op.Cashflow Wachstum 5Y in %</t>
        </is>
      </c>
      <c r="C95" t="n">
        <v>-30.42</v>
      </c>
      <c r="D95" t="n">
        <v>-40.95</v>
      </c>
      <c r="E95" t="n">
        <v>-264.45</v>
      </c>
      <c r="F95" t="n">
        <v>-221.7</v>
      </c>
      <c r="G95" t="n">
        <v>-406.43</v>
      </c>
      <c r="H95" t="n">
        <v>-400.22</v>
      </c>
      <c r="I95" t="n">
        <v>-373.75</v>
      </c>
      <c r="J95" t="n">
        <v>-208.51</v>
      </c>
      <c r="K95" t="n">
        <v>-174.49</v>
      </c>
      <c r="L95" t="n">
        <v>-21.87</v>
      </c>
      <c r="M95" t="n">
        <v>-48.38</v>
      </c>
      <c r="N95" t="n">
        <v>-85.02</v>
      </c>
      <c r="O95" t="n">
        <v>-98</v>
      </c>
      <c r="P95" t="n">
        <v>-186.57</v>
      </c>
      <c r="Q95" t="n">
        <v>-165.33</v>
      </c>
      <c r="R95" t="inlineStr">
        <is>
          <t>-</t>
        </is>
      </c>
      <c r="S95" t="inlineStr">
        <is>
          <t>-</t>
        </is>
      </c>
      <c r="T95" t="inlineStr">
        <is>
          <t>-</t>
        </is>
      </c>
      <c r="U95" t="inlineStr">
        <is>
          <t>-</t>
        </is>
      </c>
      <c r="V95" t="inlineStr">
        <is>
          <t>-</t>
        </is>
      </c>
    </row>
    <row r="96">
      <c r="A96" s="5" t="inlineStr">
        <is>
          <t>Op.Cashflow Wachstum 10J in %</t>
        </is>
      </c>
      <c r="B96" s="5" t="inlineStr">
        <is>
          <t>Op.Cashflow Wachstum 10Y in %</t>
        </is>
      </c>
      <c r="C96" t="n">
        <v>-215.32</v>
      </c>
      <c r="D96" t="n">
        <v>-207.35</v>
      </c>
      <c r="E96" t="n">
        <v>-236.48</v>
      </c>
      <c r="F96" t="n">
        <v>-198.09</v>
      </c>
      <c r="G96" t="n">
        <v>-214.15</v>
      </c>
      <c r="H96" t="n">
        <v>-224.3</v>
      </c>
      <c r="I96" t="n">
        <v>-229.38</v>
      </c>
      <c r="J96" t="n">
        <v>-153.26</v>
      </c>
      <c r="K96" t="n">
        <v>-180.53</v>
      </c>
      <c r="L96" t="n">
        <v>-93.59999999999999</v>
      </c>
      <c r="M96" t="inlineStr">
        <is>
          <t>-</t>
        </is>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317.7</v>
      </c>
      <c r="D97" t="n">
        <v>281.4</v>
      </c>
      <c r="E97" t="n">
        <v>229.6</v>
      </c>
      <c r="F97" t="n">
        <v>217.4</v>
      </c>
      <c r="G97" t="n">
        <v>232.6</v>
      </c>
      <c r="H97" t="n">
        <v>267.9</v>
      </c>
      <c r="I97" t="n">
        <v>315.1</v>
      </c>
      <c r="J97" t="n">
        <v>299.1</v>
      </c>
      <c r="K97" t="n">
        <v>432.8</v>
      </c>
      <c r="L97" t="n">
        <v>433.6</v>
      </c>
      <c r="M97" t="n">
        <v>297</v>
      </c>
      <c r="N97" t="n">
        <v>97.59999999999999</v>
      </c>
      <c r="O97" t="n">
        <v>83.40000000000001</v>
      </c>
      <c r="P97" t="n">
        <v>59</v>
      </c>
      <c r="Q97" t="n">
        <v>43.2</v>
      </c>
      <c r="R97" t="n">
        <v>66.3</v>
      </c>
      <c r="S97" t="n">
        <v>65</v>
      </c>
      <c r="T97" t="n">
        <v>87.7</v>
      </c>
      <c r="U97" t="n">
        <v>97</v>
      </c>
      <c r="V97" t="n">
        <v>78.7</v>
      </c>
      <c r="W97" t="n">
        <v>64.5</v>
      </c>
    </row>
  </sheetData>
  <pageMargins bottom="1" footer="0.5" header="0.5" left="0.75" right="0.75" top="1"/>
</worksheet>
</file>

<file path=xl/worksheets/sheet50.xml><?xml version="1.0" encoding="utf-8"?>
<worksheet xmlns="http://schemas.openxmlformats.org/spreadsheetml/2006/main">
  <sheetPr>
    <outlinePr summaryBelow="1" summaryRight="1"/>
    <pageSetUpPr/>
  </sheetPr>
  <dimension ref="A1:V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20"/>
    <col customWidth="1" max="15" min="15" width="10"/>
    <col customWidth="1" max="16" min="16" width="10"/>
    <col customWidth="1" max="17" min="17" width="22"/>
    <col customWidth="1" max="18" min="18" width="10"/>
    <col customWidth="1" max="19" min="19" width="10"/>
    <col customWidth="1" max="20" min="20" width="10"/>
    <col customWidth="1" max="21" min="21" width="20"/>
    <col customWidth="1" max="22" min="22" width="9"/>
  </cols>
  <sheetData>
    <row r="1">
      <c r="A1" s="1" t="inlineStr">
        <is>
          <t xml:space="preserve">SALZGITTER </t>
        </is>
      </c>
      <c r="B1" s="2" t="inlineStr">
        <is>
          <t>WKN: 620200  ISIN: DE0006202005  Symbol:SZG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1843</t>
        </is>
      </c>
      <c r="C4" s="5" t="inlineStr">
        <is>
          <t>Telefon / Phone</t>
        </is>
      </c>
      <c r="D4" s="5" t="inlineStr"/>
      <c r="E4" t="inlineStr">
        <is>
          <t>+49-5341-21-01</t>
        </is>
      </c>
      <c r="G4" t="inlineStr">
        <is>
          <t>16.03.2020</t>
        </is>
      </c>
      <c r="H4" t="inlineStr">
        <is>
          <t>Publication Of Annual Report</t>
        </is>
      </c>
      <c r="J4" t="inlineStr">
        <is>
          <t>Land Niedersachsen</t>
        </is>
      </c>
      <c r="L4" t="inlineStr">
        <is>
          <t>26,50%</t>
        </is>
      </c>
    </row>
    <row r="5">
      <c r="A5" s="5" t="inlineStr">
        <is>
          <t>Ticker</t>
        </is>
      </c>
      <c r="B5" t="inlineStr">
        <is>
          <t>SZG</t>
        </is>
      </c>
      <c r="C5" s="5" t="inlineStr">
        <is>
          <t>Fax</t>
        </is>
      </c>
      <c r="D5" s="5" t="inlineStr"/>
      <c r="E5" t="inlineStr">
        <is>
          <t>+49-5341-21-2727</t>
        </is>
      </c>
      <c r="G5" t="inlineStr">
        <is>
          <t>13.05.2020</t>
        </is>
      </c>
      <c r="H5" t="inlineStr">
        <is>
          <t>Result Q1</t>
        </is>
      </c>
      <c r="J5" t="inlineStr">
        <is>
          <t>eigene Aktien</t>
        </is>
      </c>
      <c r="L5" t="inlineStr">
        <is>
          <t>10,00%</t>
        </is>
      </c>
    </row>
    <row r="6">
      <c r="A6" s="5" t="inlineStr">
        <is>
          <t>Gelistet Seit / Listed Since</t>
        </is>
      </c>
      <c r="B6" t="inlineStr">
        <is>
          <t>02.06.1998</t>
        </is>
      </c>
      <c r="C6" s="5" t="inlineStr">
        <is>
          <t>Internet</t>
        </is>
      </c>
      <c r="D6" s="5" t="inlineStr"/>
      <c r="E6" t="inlineStr">
        <is>
          <t>http://www.salzgitter-ag.de</t>
        </is>
      </c>
      <c r="G6" t="inlineStr">
        <is>
          <t>28.05.2020</t>
        </is>
      </c>
      <c r="H6" t="inlineStr">
        <is>
          <t>Annual General Meeting</t>
        </is>
      </c>
      <c r="J6" t="inlineStr">
        <is>
          <t>Pzena Investment Management, LLC</t>
        </is>
      </c>
      <c r="L6" t="inlineStr">
        <is>
          <t>5,07%</t>
        </is>
      </c>
    </row>
    <row r="7">
      <c r="A7" s="5" t="inlineStr">
        <is>
          <t>Nominalwert / Nominal Value</t>
        </is>
      </c>
      <c r="B7" t="inlineStr">
        <is>
          <t>2,69</t>
        </is>
      </c>
      <c r="C7" s="5" t="inlineStr">
        <is>
          <t>E-Mail</t>
        </is>
      </c>
      <c r="D7" s="5" t="inlineStr"/>
      <c r="E7" t="inlineStr">
        <is>
          <t>impressum@salzgitter-ag.de</t>
        </is>
      </c>
      <c r="G7" t="inlineStr">
        <is>
          <t>29.05.2020</t>
        </is>
      </c>
      <c r="H7" t="inlineStr">
        <is>
          <t>Ex Dividend</t>
        </is>
      </c>
      <c r="J7" t="inlineStr">
        <is>
          <t>Freefloat</t>
        </is>
      </c>
      <c r="L7" t="inlineStr">
        <is>
          <t>58,43%</t>
        </is>
      </c>
    </row>
    <row r="8">
      <c r="A8" s="5" t="inlineStr">
        <is>
          <t>Land / Country</t>
        </is>
      </c>
      <c r="B8" t="inlineStr">
        <is>
          <t>Deutschland</t>
        </is>
      </c>
      <c r="C8" s="5" t="inlineStr">
        <is>
          <t>Inv. Relations Telefon / Phone</t>
        </is>
      </c>
      <c r="D8" s="5" t="inlineStr"/>
      <c r="E8" t="inlineStr">
        <is>
          <t>+49-5341-21-6105</t>
        </is>
      </c>
      <c r="G8" t="inlineStr">
        <is>
          <t>04.06.2020</t>
        </is>
      </c>
      <c r="H8" t="inlineStr">
        <is>
          <t>Dividend Payout</t>
        </is>
      </c>
    </row>
    <row r="9">
      <c r="A9" s="5" t="inlineStr">
        <is>
          <t>Währung / Currency</t>
        </is>
      </c>
      <c r="B9" t="inlineStr">
        <is>
          <t>EUR</t>
        </is>
      </c>
      <c r="C9" s="5" t="inlineStr">
        <is>
          <t>Inv. Relations E-Mail</t>
        </is>
      </c>
      <c r="D9" s="5" t="inlineStr"/>
      <c r="E9" t="inlineStr">
        <is>
          <t>ir@salzgitter-ag.de</t>
        </is>
      </c>
      <c r="G9" t="inlineStr">
        <is>
          <t>12.08.2020</t>
        </is>
      </c>
      <c r="H9" t="inlineStr">
        <is>
          <t>Score Half Year</t>
        </is>
      </c>
    </row>
    <row r="10">
      <c r="A10" s="5" t="inlineStr">
        <is>
          <t>Branche / Industry</t>
        </is>
      </c>
      <c r="B10" t="inlineStr">
        <is>
          <t>Iron / Steel Industry</t>
        </is>
      </c>
      <c r="C10" s="5" t="inlineStr">
        <is>
          <t>Kontaktperson / Contact Person</t>
        </is>
      </c>
      <c r="D10" s="5" t="inlineStr"/>
      <c r="E10" t="inlineStr">
        <is>
          <t>Markus Heidler</t>
        </is>
      </c>
      <c r="G10" t="inlineStr">
        <is>
          <t>13.11.2020</t>
        </is>
      </c>
      <c r="H10" t="inlineStr">
        <is>
          <t>Q3 Earnings</t>
        </is>
      </c>
    </row>
    <row r="11">
      <c r="A11" s="5" t="inlineStr">
        <is>
          <t>Sektor / Sector</t>
        </is>
      </c>
      <c r="B11" t="inlineStr">
        <is>
          <t>Industry</t>
        </is>
      </c>
    </row>
    <row r="12">
      <c r="A12" s="5" t="inlineStr">
        <is>
          <t>Typ / Genre</t>
        </is>
      </c>
      <c r="B12" t="inlineStr">
        <is>
          <t>Inhaberaktie</t>
        </is>
      </c>
    </row>
    <row r="13">
      <c r="A13" s="5" t="inlineStr">
        <is>
          <t>Adresse / Address</t>
        </is>
      </c>
      <c r="B13" t="inlineStr">
        <is>
          <t>Salzgitter AGEisenhüttenstraße 99  D-38239 Salzgitter</t>
        </is>
      </c>
    </row>
    <row r="14">
      <c r="A14" s="5" t="inlineStr">
        <is>
          <t>Management</t>
        </is>
      </c>
      <c r="B14" t="inlineStr">
        <is>
          <t>Prof. Dr. Heinz Jörg Fuhrmann, Burkhard Becker, Michael Kieckbusch</t>
        </is>
      </c>
    </row>
    <row r="15">
      <c r="A15" s="5" t="inlineStr">
        <is>
          <t>Aufsichtsrat / Board</t>
        </is>
      </c>
      <c r="B15" t="inlineStr">
        <is>
          <t>Heinz-Gerhard Wente, Dr. Hans-Jürgen Urban, Dr. Werner Tegtmeier, Ulrike Brouzi, Dr. Bernd Drouven, Roland Flach, Reinhold Hilbers, Prof. Dr. Susanne Knorre, Dr. Dieter Köster, Heinz Kreuzer, Prof. Dr. Joachim Schindler, Dr. Dr. Birgit Spanner-Ulmer, Konrad Ackermann, Annelie Buntenbach, Hasan Cakir, Gabriele Handke, Norbert Keller, Bernd Lauenroth, Volker Mittelstädt, Christine Seemann, Clemens Spiller</t>
        </is>
      </c>
    </row>
    <row r="16">
      <c r="A16" s="5" t="inlineStr">
        <is>
          <t>Beschreibung</t>
        </is>
      </c>
      <c r="B16" t="inlineStr">
        <is>
          <t>Die Salzgitter AG gehört zu den führenden Stahl-Technologie-Konzernen in Europa. Die Gesellschaft umfasst über 200 Tochter- und Beteiligungsgesellschaften. Kernkompetenzen liegen in der Produktion von Walzstahl- und Röhrenerzeugnissen (Flachstahl, Profile, Grobbleche, Spundwände, Bauelemente sowie Tailored Blanks) und deren Weiterverarbeitung und Vertrieb. In den Bereichen Profil- und Flachstahl gehört die Salzgitter AG zu den führenden Anbietern in Europa. Ein weiteres wichtiges Segment ist der Sondermaschinen- und Anlagenbau vorrangig zum Abfüllen und Verpacken von Getränken aber auch für die Produktion von Schuhen. Copyright 2014 FINANCE BASE AG</t>
        </is>
      </c>
    </row>
    <row r="17">
      <c r="A17" s="5" t="inlineStr">
        <is>
          <t>Profile</t>
        </is>
      </c>
      <c r="B17" t="inlineStr">
        <is>
          <t>Salzgitter AG is one of the leading steel and technology companies in Europe. The company has over 200 subsidiaries and associated companies. Core competencies lie in the production of rolled steel and tubes products (flat steel, sections, plate, sheet piles, components and tailored blanks) and their further processing and distribution. In the areas of sections and flat rolled Salzgitter AG is among the leading providers in Europe. Another important segment of special machines and plants primarily for filling and packaging of beverages but also for the production of shoes.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8547</v>
      </c>
      <c r="D20" t="n">
        <v>9278</v>
      </c>
      <c r="E20" t="n">
        <v>8990</v>
      </c>
      <c r="F20" t="n">
        <v>7893</v>
      </c>
      <c r="G20" t="n">
        <v>8502</v>
      </c>
      <c r="H20" t="n">
        <v>9040</v>
      </c>
      <c r="I20" t="n">
        <v>9244</v>
      </c>
      <c r="J20" t="n">
        <v>10397</v>
      </c>
      <c r="K20" t="n">
        <v>9840</v>
      </c>
      <c r="L20" t="n">
        <v>8305</v>
      </c>
      <c r="M20" t="n">
        <v>7818</v>
      </c>
      <c r="N20" t="n">
        <v>12499</v>
      </c>
      <c r="O20" t="n">
        <v>10192</v>
      </c>
      <c r="P20" t="n">
        <v>8447</v>
      </c>
      <c r="Q20" t="n">
        <v>7152</v>
      </c>
      <c r="R20" t="n">
        <v>5942</v>
      </c>
      <c r="S20" t="n">
        <v>4842</v>
      </c>
      <c r="T20" t="n">
        <v>4741</v>
      </c>
      <c r="U20" t="n">
        <v>4593</v>
      </c>
      <c r="V20" t="n">
        <v>1018</v>
      </c>
    </row>
    <row r="21">
      <c r="A21" s="5" t="inlineStr">
        <is>
          <t>Operatives Ergebnis (EBIT)</t>
        </is>
      </c>
      <c r="B21" s="5" t="inlineStr">
        <is>
          <t>EBIT Earning Before Interest &amp; Tax</t>
        </is>
      </c>
      <c r="C21" t="n">
        <v>-190.4</v>
      </c>
      <c r="D21" t="n">
        <v>416.9</v>
      </c>
      <c r="E21" t="n">
        <v>316.1</v>
      </c>
      <c r="F21" t="n">
        <v>107.7</v>
      </c>
      <c r="G21" t="n">
        <v>142.6</v>
      </c>
      <c r="H21" t="n">
        <v>99.7</v>
      </c>
      <c r="I21" t="n">
        <v>-398.6</v>
      </c>
      <c r="J21" t="n">
        <v>103.7</v>
      </c>
      <c r="K21" t="n">
        <v>307.6</v>
      </c>
      <c r="L21" t="n">
        <v>162.7</v>
      </c>
      <c r="M21" t="n">
        <v>-385.6</v>
      </c>
      <c r="N21" t="n">
        <v>1039</v>
      </c>
      <c r="O21" t="n">
        <v>1318</v>
      </c>
      <c r="P21" t="n">
        <v>1892</v>
      </c>
      <c r="Q21" t="n">
        <v>1027</v>
      </c>
      <c r="R21" t="n">
        <v>419.3</v>
      </c>
      <c r="S21" t="n">
        <v>133</v>
      </c>
      <c r="T21" t="n">
        <v>170.3</v>
      </c>
      <c r="U21" t="n">
        <v>247.4</v>
      </c>
      <c r="V21" t="n">
        <v>54.5</v>
      </c>
    </row>
    <row r="22">
      <c r="A22" s="5" t="inlineStr">
        <is>
          <t>Finanzergebnis</t>
        </is>
      </c>
      <c r="B22" s="5" t="inlineStr">
        <is>
          <t>Financial Result</t>
        </is>
      </c>
      <c r="C22" t="n">
        <v>-62.9</v>
      </c>
      <c r="D22" t="n">
        <v>-69.59999999999999</v>
      </c>
      <c r="E22" t="n">
        <v>-78.5</v>
      </c>
      <c r="F22" t="n">
        <v>-66.2</v>
      </c>
      <c r="G22" t="n">
        <v>-77.90000000000001</v>
      </c>
      <c r="H22" t="n">
        <v>-114.9</v>
      </c>
      <c r="I22" t="n">
        <v>-79.2</v>
      </c>
      <c r="J22" t="n">
        <v>-133.1</v>
      </c>
      <c r="K22" t="n">
        <v>-106</v>
      </c>
      <c r="L22" t="n">
        <v>-113.8</v>
      </c>
      <c r="M22" t="n">
        <v>-110.9</v>
      </c>
      <c r="N22" t="n">
        <v>-35.3</v>
      </c>
      <c r="O22" t="n">
        <v>-4.1</v>
      </c>
      <c r="P22" t="n">
        <v>-37.1</v>
      </c>
      <c r="Q22" t="n">
        <v>-86.40000000000001</v>
      </c>
      <c r="R22" t="n">
        <v>-96.5</v>
      </c>
      <c r="S22" t="n">
        <v>-90.5</v>
      </c>
      <c r="T22" t="n">
        <v>-97.8</v>
      </c>
      <c r="U22" t="n">
        <v>-87.09999999999999</v>
      </c>
      <c r="V22" t="n">
        <v>-20.6</v>
      </c>
    </row>
    <row r="23">
      <c r="A23" s="5" t="inlineStr">
        <is>
          <t>Ergebnis vor Steuer (EBT)</t>
        </is>
      </c>
      <c r="B23" s="5" t="inlineStr">
        <is>
          <t>EBT Earning Before Tax</t>
        </is>
      </c>
      <c r="C23" t="n">
        <v>-253.3</v>
      </c>
      <c r="D23" t="n">
        <v>347.3</v>
      </c>
      <c r="E23" t="n">
        <v>237.6</v>
      </c>
      <c r="F23" t="n">
        <v>41.5</v>
      </c>
      <c r="G23" t="n">
        <v>64.7</v>
      </c>
      <c r="H23" t="n">
        <v>-15.2</v>
      </c>
      <c r="I23" t="n">
        <v>-477.8</v>
      </c>
      <c r="J23" t="n">
        <v>-29.4</v>
      </c>
      <c r="K23" t="n">
        <v>201.6</v>
      </c>
      <c r="L23" t="n">
        <v>48.9</v>
      </c>
      <c r="M23" t="n">
        <v>-496.5</v>
      </c>
      <c r="N23" t="n">
        <v>1003</v>
      </c>
      <c r="O23" t="n">
        <v>1314</v>
      </c>
      <c r="P23" t="n">
        <v>1855</v>
      </c>
      <c r="Q23" t="n">
        <v>940.9</v>
      </c>
      <c r="R23" t="n">
        <v>322.8</v>
      </c>
      <c r="S23" t="n">
        <v>42.5</v>
      </c>
      <c r="T23" t="n">
        <v>72.5</v>
      </c>
      <c r="U23" t="n">
        <v>160.3</v>
      </c>
      <c r="V23" t="n">
        <v>33.9</v>
      </c>
    </row>
    <row r="24">
      <c r="A24" s="5" t="inlineStr">
        <is>
          <t>Steuern auf Einkommen und Ertrag</t>
        </is>
      </c>
      <c r="B24" s="5" t="inlineStr">
        <is>
          <t>Taxes on income and earnings</t>
        </is>
      </c>
      <c r="C24" t="n">
        <v>-16</v>
      </c>
      <c r="D24" t="n">
        <v>69.5</v>
      </c>
      <c r="E24" t="n">
        <v>44.5</v>
      </c>
      <c r="F24" t="n">
        <v>-3.6</v>
      </c>
      <c r="G24" t="n">
        <v>58</v>
      </c>
      <c r="H24" t="n">
        <v>16.7</v>
      </c>
      <c r="I24" t="n">
        <v>11.8</v>
      </c>
      <c r="J24" t="n">
        <v>70.40000000000001</v>
      </c>
      <c r="K24" t="n">
        <v>-34.4</v>
      </c>
      <c r="L24" t="n">
        <v>18.9</v>
      </c>
      <c r="M24" t="n">
        <v>-109.6</v>
      </c>
      <c r="N24" t="n">
        <v>326.5</v>
      </c>
      <c r="O24" t="n">
        <v>408.8</v>
      </c>
      <c r="P24" t="n">
        <v>345.2</v>
      </c>
      <c r="Q24" t="n">
        <v>98.90000000000001</v>
      </c>
      <c r="R24" t="n">
        <v>76</v>
      </c>
      <c r="S24" t="n">
        <v>14.4</v>
      </c>
      <c r="T24" t="n">
        <v>6.6</v>
      </c>
      <c r="U24" t="n">
        <v>16</v>
      </c>
      <c r="V24" t="n">
        <v>21.2</v>
      </c>
    </row>
    <row r="25">
      <c r="A25" s="5" t="inlineStr">
        <is>
          <t>Ergebnis nach Steuer</t>
        </is>
      </c>
      <c r="B25" s="5" t="inlineStr">
        <is>
          <t>Earnings after tax</t>
        </is>
      </c>
      <c r="C25" t="n">
        <v>-237.3</v>
      </c>
      <c r="D25" t="n">
        <v>277.7</v>
      </c>
      <c r="E25" t="n">
        <v>193.1</v>
      </c>
      <c r="F25" t="n">
        <v>45.1</v>
      </c>
      <c r="G25" t="n">
        <v>6.7</v>
      </c>
      <c r="H25" t="n">
        <v>-31.9</v>
      </c>
      <c r="I25" t="n">
        <v>-489.6</v>
      </c>
      <c r="J25" t="n">
        <v>-99.8</v>
      </c>
      <c r="K25" t="n">
        <v>236</v>
      </c>
      <c r="L25" t="n">
        <v>30</v>
      </c>
      <c r="M25" t="n">
        <v>-386.9</v>
      </c>
      <c r="N25" t="n">
        <v>676.9</v>
      </c>
      <c r="O25" t="n">
        <v>905.1</v>
      </c>
      <c r="P25" t="n">
        <v>1510</v>
      </c>
      <c r="Q25" t="n">
        <v>842</v>
      </c>
      <c r="R25" t="n">
        <v>246.7</v>
      </c>
      <c r="S25" t="n">
        <v>28.1</v>
      </c>
      <c r="T25" t="n">
        <v>65.90000000000001</v>
      </c>
      <c r="U25" t="n">
        <v>144.3</v>
      </c>
      <c r="V25" t="n">
        <v>12.6</v>
      </c>
    </row>
    <row r="26">
      <c r="A26" s="5" t="inlineStr">
        <is>
          <t>Minderheitenanteil</t>
        </is>
      </c>
      <c r="B26" s="5" t="inlineStr">
        <is>
          <t>Minority Share</t>
        </is>
      </c>
      <c r="C26" t="n">
        <v>-3.8</v>
      </c>
      <c r="D26" t="n">
        <v>-4</v>
      </c>
      <c r="E26" t="n">
        <v>-3.2</v>
      </c>
      <c r="F26" t="n">
        <v>-2.6</v>
      </c>
      <c r="G26" t="n">
        <v>-2.6</v>
      </c>
      <c r="H26" t="n">
        <v>-2.8</v>
      </c>
      <c r="I26" t="n">
        <v>-2.7</v>
      </c>
      <c r="J26" t="n">
        <v>-2.2</v>
      </c>
      <c r="K26" t="n">
        <v>-3</v>
      </c>
      <c r="L26" t="n">
        <v>-0.2</v>
      </c>
      <c r="M26" t="inlineStr">
        <is>
          <t>-</t>
        </is>
      </c>
      <c r="N26" t="inlineStr">
        <is>
          <t>-</t>
        </is>
      </c>
      <c r="O26" t="inlineStr">
        <is>
          <t>-</t>
        </is>
      </c>
      <c r="P26" t="inlineStr">
        <is>
          <t>-</t>
        </is>
      </c>
      <c r="Q26" t="n">
        <v>0.1</v>
      </c>
      <c r="R26" t="n">
        <v>-2.2</v>
      </c>
      <c r="S26" t="n">
        <v>3.8</v>
      </c>
      <c r="T26" t="n">
        <v>-1.5</v>
      </c>
      <c r="U26" t="n">
        <v>-5.7</v>
      </c>
      <c r="V26" t="n">
        <v>-0.3</v>
      </c>
    </row>
    <row r="27">
      <c r="A27" s="5" t="inlineStr">
        <is>
          <t>Jahresüberschuss/-fehlbetrag</t>
        </is>
      </c>
      <c r="B27" s="5" t="inlineStr">
        <is>
          <t>Net Profit</t>
        </is>
      </c>
      <c r="C27" t="n">
        <v>-241.2</v>
      </c>
      <c r="D27" t="n">
        <v>273.7</v>
      </c>
      <c r="E27" t="n">
        <v>190.3</v>
      </c>
      <c r="F27" t="n">
        <v>54.3</v>
      </c>
      <c r="G27" t="n">
        <v>-48.1</v>
      </c>
      <c r="H27" t="n">
        <v>-34.7</v>
      </c>
      <c r="I27" t="n">
        <v>-492.3</v>
      </c>
      <c r="J27" t="n">
        <v>-102</v>
      </c>
      <c r="K27" t="n">
        <v>233</v>
      </c>
      <c r="L27" t="n">
        <v>29.8</v>
      </c>
      <c r="M27" t="n">
        <v>-386.9</v>
      </c>
      <c r="N27" t="n">
        <v>676.9</v>
      </c>
      <c r="O27" t="n">
        <v>905.1</v>
      </c>
      <c r="P27" t="n">
        <v>1510</v>
      </c>
      <c r="Q27" t="n">
        <v>842.1</v>
      </c>
      <c r="R27" t="n">
        <v>244.5</v>
      </c>
      <c r="S27" t="n">
        <v>31.8</v>
      </c>
      <c r="T27" t="n">
        <v>64.40000000000001</v>
      </c>
      <c r="U27" t="n">
        <v>138.6</v>
      </c>
      <c r="V27" t="n">
        <v>12.3</v>
      </c>
    </row>
    <row r="28">
      <c r="A28" s="5" t="inlineStr">
        <is>
          <t>Summe Umlaufvermögen</t>
        </is>
      </c>
      <c r="B28" s="5" t="inlineStr">
        <is>
          <t>Current Assets</t>
        </is>
      </c>
      <c r="C28" t="n">
        <v>4519</v>
      </c>
      <c r="D28" t="n">
        <v>4921</v>
      </c>
      <c r="E28" t="n">
        <v>4752</v>
      </c>
      <c r="F28" t="n">
        <v>4750</v>
      </c>
      <c r="G28" t="n">
        <v>4634</v>
      </c>
      <c r="H28" t="n">
        <v>4918</v>
      </c>
      <c r="I28" t="n">
        <v>4542</v>
      </c>
      <c r="J28" t="n">
        <v>5137</v>
      </c>
      <c r="K28" t="n">
        <v>5125</v>
      </c>
      <c r="L28" t="n">
        <v>5242</v>
      </c>
      <c r="M28" t="n">
        <v>4868</v>
      </c>
      <c r="N28" t="n">
        <v>5783</v>
      </c>
      <c r="O28" t="n">
        <v>6238</v>
      </c>
      <c r="P28" t="n">
        <v>5347</v>
      </c>
      <c r="Q28" t="n">
        <v>3514</v>
      </c>
      <c r="R28" t="n">
        <v>2320</v>
      </c>
      <c r="S28" t="n">
        <v>1791</v>
      </c>
      <c r="T28" t="n">
        <v>1825</v>
      </c>
      <c r="U28" t="n">
        <v>1962</v>
      </c>
      <c r="V28" t="n">
        <v>1888</v>
      </c>
    </row>
    <row r="29">
      <c r="A29" s="5" t="inlineStr">
        <is>
          <t>Summe Anlagevermögen</t>
        </is>
      </c>
      <c r="B29" s="5" t="inlineStr">
        <is>
          <t>Fixed Assets</t>
        </is>
      </c>
      <c r="C29" t="n">
        <v>3607</v>
      </c>
      <c r="D29" t="n">
        <v>3437</v>
      </c>
      <c r="E29" t="n">
        <v>3168</v>
      </c>
      <c r="F29" t="n">
        <v>3344</v>
      </c>
      <c r="G29" t="n">
        <v>3351</v>
      </c>
      <c r="H29" t="n">
        <v>3279</v>
      </c>
      <c r="I29" t="n">
        <v>3281</v>
      </c>
      <c r="J29" t="n">
        <v>3532</v>
      </c>
      <c r="K29" t="n">
        <v>3419</v>
      </c>
      <c r="L29" t="n">
        <v>3246</v>
      </c>
      <c r="M29" t="n">
        <v>3055</v>
      </c>
      <c r="N29" t="n">
        <v>2903</v>
      </c>
      <c r="O29" t="n">
        <v>2155</v>
      </c>
      <c r="P29" t="n">
        <v>1582</v>
      </c>
      <c r="Q29" t="n">
        <v>1811</v>
      </c>
      <c r="R29" t="n">
        <v>1912</v>
      </c>
      <c r="S29" t="n">
        <v>1879</v>
      </c>
      <c r="T29" t="n">
        <v>1975</v>
      </c>
      <c r="U29" t="n">
        <v>1843</v>
      </c>
      <c r="V29" t="n">
        <v>1508</v>
      </c>
    </row>
    <row r="30">
      <c r="A30" s="5" t="inlineStr">
        <is>
          <t>Summe Aktiva</t>
        </is>
      </c>
      <c r="B30" s="5" t="inlineStr">
        <is>
          <t>Total Assets</t>
        </is>
      </c>
      <c r="C30" t="n">
        <v>8618</v>
      </c>
      <c r="D30" t="n">
        <v>8757</v>
      </c>
      <c r="E30" t="n">
        <v>8318</v>
      </c>
      <c r="F30" t="n">
        <v>8450</v>
      </c>
      <c r="G30" t="n">
        <v>8284</v>
      </c>
      <c r="H30" t="n">
        <v>8493</v>
      </c>
      <c r="I30" t="n">
        <v>8061</v>
      </c>
      <c r="J30" t="n">
        <v>8930</v>
      </c>
      <c r="K30" t="n">
        <v>8800</v>
      </c>
      <c r="L30" t="n">
        <v>8689</v>
      </c>
      <c r="M30" t="n">
        <v>8052</v>
      </c>
      <c r="N30" t="n">
        <v>8701</v>
      </c>
      <c r="O30" t="n">
        <v>8406</v>
      </c>
      <c r="P30" t="n">
        <v>6978</v>
      </c>
      <c r="Q30" t="n">
        <v>5414</v>
      </c>
      <c r="R30" t="n">
        <v>4236</v>
      </c>
      <c r="S30" t="n">
        <v>3673</v>
      </c>
      <c r="T30" t="n">
        <v>3807</v>
      </c>
      <c r="U30" t="n">
        <v>3809</v>
      </c>
      <c r="V30" t="n">
        <v>3398</v>
      </c>
    </row>
    <row r="31">
      <c r="A31" s="5" t="inlineStr">
        <is>
          <t>Summe kurzfristiges Fremdkapital</t>
        </is>
      </c>
      <c r="B31" s="5" t="inlineStr">
        <is>
          <t>Short-Term Debt</t>
        </is>
      </c>
      <c r="C31" t="n">
        <v>2225</v>
      </c>
      <c r="D31" t="n">
        <v>2389</v>
      </c>
      <c r="E31" t="n">
        <v>2007</v>
      </c>
      <c r="F31" t="n">
        <v>2340</v>
      </c>
      <c r="G31" t="n">
        <v>2126</v>
      </c>
      <c r="H31" t="n">
        <v>2502</v>
      </c>
      <c r="I31" t="n">
        <v>1931</v>
      </c>
      <c r="J31" t="n">
        <v>1947</v>
      </c>
      <c r="K31" t="n">
        <v>1757</v>
      </c>
      <c r="L31" t="n">
        <v>1810</v>
      </c>
      <c r="M31" t="n">
        <v>1595</v>
      </c>
      <c r="N31" t="n">
        <v>1975</v>
      </c>
      <c r="O31" t="n">
        <v>1780</v>
      </c>
      <c r="P31" t="n">
        <v>1334</v>
      </c>
      <c r="Q31" t="n">
        <v>1323</v>
      </c>
      <c r="R31" t="inlineStr">
        <is>
          <t>-</t>
        </is>
      </c>
      <c r="S31" t="inlineStr">
        <is>
          <t>-</t>
        </is>
      </c>
      <c r="T31" t="inlineStr">
        <is>
          <t>-</t>
        </is>
      </c>
      <c r="U31" t="inlineStr">
        <is>
          <t>-</t>
        </is>
      </c>
      <c r="V31" t="inlineStr">
        <is>
          <t>-</t>
        </is>
      </c>
    </row>
    <row r="32">
      <c r="A32" s="5" t="inlineStr">
        <is>
          <t>Summe langfristiges Fremdkapital</t>
        </is>
      </c>
      <c r="B32" s="5" t="inlineStr">
        <is>
          <t>Long-Term Debt</t>
        </is>
      </c>
      <c r="C32" t="n">
        <v>3454</v>
      </c>
      <c r="D32" t="n">
        <v>3036</v>
      </c>
      <c r="E32" t="n">
        <v>3322</v>
      </c>
      <c r="F32" t="n">
        <v>3258</v>
      </c>
      <c r="G32" t="n">
        <v>3266</v>
      </c>
      <c r="H32" t="n">
        <v>3115</v>
      </c>
      <c r="I32" t="n">
        <v>2943</v>
      </c>
      <c r="J32" t="n">
        <v>3339</v>
      </c>
      <c r="K32" t="n">
        <v>3043</v>
      </c>
      <c r="L32" t="n">
        <v>3033</v>
      </c>
      <c r="M32" t="n">
        <v>2553</v>
      </c>
      <c r="N32" t="n">
        <v>2380</v>
      </c>
      <c r="O32" t="n">
        <v>2380</v>
      </c>
      <c r="P32" t="n">
        <v>2187</v>
      </c>
      <c r="Q32" t="n">
        <v>2079</v>
      </c>
      <c r="R32" t="inlineStr">
        <is>
          <t>-</t>
        </is>
      </c>
      <c r="S32" t="inlineStr">
        <is>
          <t>-</t>
        </is>
      </c>
      <c r="T32" t="inlineStr">
        <is>
          <t>-</t>
        </is>
      </c>
      <c r="U32" t="inlineStr">
        <is>
          <t>-</t>
        </is>
      </c>
      <c r="V32" t="inlineStr">
        <is>
          <t>-</t>
        </is>
      </c>
    </row>
    <row r="33">
      <c r="A33" s="5" t="inlineStr">
        <is>
          <t>Summe Fremdkapital</t>
        </is>
      </c>
      <c r="B33" s="5" t="inlineStr">
        <is>
          <t>Total Liabilities</t>
        </is>
      </c>
      <c r="C33" t="n">
        <v>5679</v>
      </c>
      <c r="D33" t="n">
        <v>5425</v>
      </c>
      <c r="E33" t="n">
        <v>5328</v>
      </c>
      <c r="F33" t="n">
        <v>5598</v>
      </c>
      <c r="G33" t="n">
        <v>5391</v>
      </c>
      <c r="H33" t="n">
        <v>5617</v>
      </c>
      <c r="I33" t="n">
        <v>4874</v>
      </c>
      <c r="J33" t="n">
        <v>5286</v>
      </c>
      <c r="K33" t="n">
        <v>4800</v>
      </c>
      <c r="L33" t="n">
        <v>4843</v>
      </c>
      <c r="M33" t="n">
        <v>4147</v>
      </c>
      <c r="N33" t="n">
        <v>4355</v>
      </c>
      <c r="O33" t="n">
        <v>4160</v>
      </c>
      <c r="P33" t="n">
        <v>3521</v>
      </c>
      <c r="Q33" t="n">
        <v>3402</v>
      </c>
      <c r="R33" t="n">
        <v>3115</v>
      </c>
      <c r="S33" t="n">
        <v>2677</v>
      </c>
      <c r="T33" t="n">
        <v>2754</v>
      </c>
      <c r="U33" t="n">
        <v>2703</v>
      </c>
      <c r="V33" t="n">
        <v>2479</v>
      </c>
    </row>
    <row r="34">
      <c r="A34" s="5" t="inlineStr">
        <is>
          <t>Minderheitenanteil</t>
        </is>
      </c>
      <c r="B34" s="5" t="inlineStr">
        <is>
          <t>Minority Share</t>
        </is>
      </c>
      <c r="C34" t="n">
        <v>9.6</v>
      </c>
      <c r="D34" t="n">
        <v>9.1</v>
      </c>
      <c r="E34" t="n">
        <v>8.1</v>
      </c>
      <c r="F34" t="n">
        <v>7.1</v>
      </c>
      <c r="G34" t="n">
        <v>8.1</v>
      </c>
      <c r="H34" t="n">
        <v>7.8</v>
      </c>
      <c r="I34" t="n">
        <v>8.1</v>
      </c>
      <c r="J34" t="n">
        <v>8.199999999999999</v>
      </c>
      <c r="K34" t="n">
        <v>9</v>
      </c>
      <c r="L34" t="n">
        <v>10.6</v>
      </c>
      <c r="M34" t="n">
        <v>13</v>
      </c>
      <c r="N34" t="n">
        <v>27.3</v>
      </c>
      <c r="O34" t="n">
        <v>49.4</v>
      </c>
      <c r="P34" t="n">
        <v>9.699999999999999</v>
      </c>
      <c r="Q34" t="n">
        <v>9.199999999999999</v>
      </c>
      <c r="R34" t="n">
        <v>11.8</v>
      </c>
      <c r="S34" t="n">
        <v>16.2</v>
      </c>
      <c r="T34" t="n">
        <v>26.3</v>
      </c>
      <c r="U34" t="n">
        <v>20.9</v>
      </c>
      <c r="V34" t="n">
        <v>8.300000000000001</v>
      </c>
    </row>
    <row r="35">
      <c r="A35" s="5" t="inlineStr">
        <is>
          <t>Summe Eigenkapital</t>
        </is>
      </c>
      <c r="B35" s="5" t="inlineStr">
        <is>
          <t>Equity</t>
        </is>
      </c>
      <c r="C35" t="n">
        <v>2929</v>
      </c>
      <c r="D35" t="n">
        <v>3323</v>
      </c>
      <c r="E35" t="n">
        <v>2982</v>
      </c>
      <c r="F35" t="n">
        <v>2845</v>
      </c>
      <c r="G35" t="n">
        <v>2885</v>
      </c>
      <c r="H35" t="n">
        <v>2868</v>
      </c>
      <c r="I35" t="n">
        <v>3179</v>
      </c>
      <c r="J35" t="n">
        <v>3635</v>
      </c>
      <c r="K35" t="n">
        <v>3991</v>
      </c>
      <c r="L35" t="n">
        <v>3835</v>
      </c>
      <c r="M35" t="n">
        <v>3891</v>
      </c>
      <c r="N35" t="n">
        <v>4319</v>
      </c>
      <c r="O35" t="n">
        <v>4197</v>
      </c>
      <c r="P35" t="n">
        <v>3447</v>
      </c>
      <c r="Q35" t="n">
        <v>2002</v>
      </c>
      <c r="R35" t="n">
        <v>1109</v>
      </c>
      <c r="S35" t="n">
        <v>980.2</v>
      </c>
      <c r="T35" t="n">
        <v>1027</v>
      </c>
      <c r="U35" t="n">
        <v>1085</v>
      </c>
      <c r="V35" t="n">
        <v>910.9</v>
      </c>
    </row>
    <row r="36">
      <c r="A36" s="5" t="inlineStr">
        <is>
          <t>Summe Passiva</t>
        </is>
      </c>
      <c r="B36" s="5" t="inlineStr">
        <is>
          <t>Liabilities &amp; Shareholder Equity</t>
        </is>
      </c>
      <c r="C36" t="n">
        <v>8618</v>
      </c>
      <c r="D36" t="n">
        <v>8757</v>
      </c>
      <c r="E36" t="n">
        <v>8318</v>
      </c>
      <c r="F36" t="n">
        <v>8450</v>
      </c>
      <c r="G36" t="n">
        <v>8284</v>
      </c>
      <c r="H36" t="n">
        <v>8493</v>
      </c>
      <c r="I36" t="n">
        <v>8061</v>
      </c>
      <c r="J36" t="n">
        <v>8930</v>
      </c>
      <c r="K36" t="n">
        <v>8800</v>
      </c>
      <c r="L36" t="n">
        <v>8689</v>
      </c>
      <c r="M36" t="n">
        <v>8052</v>
      </c>
      <c r="N36" t="n">
        <v>8701</v>
      </c>
      <c r="O36" t="n">
        <v>8406</v>
      </c>
      <c r="P36" t="n">
        <v>6978</v>
      </c>
      <c r="Q36" t="n">
        <v>5414</v>
      </c>
      <c r="R36" t="n">
        <v>4236</v>
      </c>
      <c r="S36" t="n">
        <v>3673</v>
      </c>
      <c r="T36" t="n">
        <v>3807</v>
      </c>
      <c r="U36" t="n">
        <v>3809</v>
      </c>
      <c r="V36" t="n">
        <v>3398</v>
      </c>
    </row>
    <row r="37">
      <c r="A37" s="5" t="inlineStr">
        <is>
          <t>Mio.Aktien im Umlauf</t>
        </is>
      </c>
      <c r="B37" s="5" t="inlineStr">
        <is>
          <t>Million shares outstanding</t>
        </is>
      </c>
      <c r="C37" t="n">
        <v>60.1</v>
      </c>
      <c r="D37" t="n">
        <v>60.1</v>
      </c>
      <c r="E37" t="n">
        <v>60.1</v>
      </c>
      <c r="F37" t="n">
        <v>60.1</v>
      </c>
      <c r="G37" t="n">
        <v>60.1</v>
      </c>
      <c r="H37" t="n">
        <v>60.1</v>
      </c>
      <c r="I37" t="n">
        <v>60.1</v>
      </c>
      <c r="J37" t="n">
        <v>60.1</v>
      </c>
      <c r="K37" t="n">
        <v>60.1</v>
      </c>
      <c r="L37" t="n">
        <v>60.1</v>
      </c>
      <c r="M37" t="n">
        <v>60.1</v>
      </c>
      <c r="N37" t="n">
        <v>60.1</v>
      </c>
      <c r="O37" t="n">
        <v>63.2</v>
      </c>
      <c r="P37" t="n">
        <v>63.2</v>
      </c>
      <c r="Q37" t="n">
        <v>63.2</v>
      </c>
      <c r="R37" t="n">
        <v>62.9</v>
      </c>
      <c r="S37" t="n">
        <v>62.4</v>
      </c>
      <c r="T37" t="n">
        <v>62.4</v>
      </c>
      <c r="U37" t="n">
        <v>62.4</v>
      </c>
      <c r="V37" t="n">
        <v>62.4</v>
      </c>
    </row>
    <row r="38">
      <c r="A38" s="5" t="inlineStr">
        <is>
          <t>Gezeichnetes Kapital (in Mio.)</t>
        </is>
      </c>
      <c r="B38" s="5" t="inlineStr">
        <is>
          <t>Subscribed Capital in M</t>
        </is>
      </c>
      <c r="C38" t="n">
        <v>161.6</v>
      </c>
      <c r="D38" t="n">
        <v>161.6</v>
      </c>
      <c r="E38" t="n">
        <v>161.62</v>
      </c>
      <c r="F38" t="n">
        <v>161.62</v>
      </c>
      <c r="G38" t="n">
        <v>161.62</v>
      </c>
      <c r="H38" t="n">
        <v>161.62</v>
      </c>
      <c r="I38" t="n">
        <v>161.62</v>
      </c>
      <c r="J38" t="n">
        <v>161.62</v>
      </c>
      <c r="K38" t="n">
        <v>161.6</v>
      </c>
      <c r="L38" t="n">
        <v>161.6</v>
      </c>
      <c r="M38" t="n">
        <v>161.1</v>
      </c>
      <c r="N38" t="n">
        <v>161.1</v>
      </c>
      <c r="O38" t="n">
        <v>161.6</v>
      </c>
      <c r="P38" t="n">
        <v>161.6</v>
      </c>
      <c r="Q38" t="n">
        <v>161.6</v>
      </c>
      <c r="R38" t="n">
        <v>160.9</v>
      </c>
      <c r="S38" t="n">
        <v>159.5</v>
      </c>
      <c r="T38" t="n">
        <v>159.5</v>
      </c>
      <c r="U38" t="n">
        <v>159.5</v>
      </c>
      <c r="V38" t="n">
        <v>159.5</v>
      </c>
    </row>
    <row r="39">
      <c r="A39" s="5" t="inlineStr">
        <is>
          <t>Ergebnis je Aktie (brutto)</t>
        </is>
      </c>
      <c r="B39" s="5" t="inlineStr">
        <is>
          <t>Earnings per share</t>
        </is>
      </c>
      <c r="C39" t="n">
        <v>-4.21</v>
      </c>
      <c r="D39" t="n">
        <v>5.78</v>
      </c>
      <c r="E39" t="n">
        <v>3.95</v>
      </c>
      <c r="F39" t="n">
        <v>0.6899999999999999</v>
      </c>
      <c r="G39" t="n">
        <v>1.08</v>
      </c>
      <c r="H39" t="n">
        <v>-0.25</v>
      </c>
      <c r="I39" t="n">
        <v>-7.95</v>
      </c>
      <c r="J39" t="n">
        <v>-0.49</v>
      </c>
      <c r="K39" t="n">
        <v>3.35</v>
      </c>
      <c r="L39" t="n">
        <v>0.8100000000000001</v>
      </c>
      <c r="M39" t="n">
        <v>-8.26</v>
      </c>
      <c r="N39" t="n">
        <v>16.7</v>
      </c>
      <c r="O39" t="n">
        <v>20.79</v>
      </c>
      <c r="P39" t="n">
        <v>29.35</v>
      </c>
      <c r="Q39" t="n">
        <v>14.89</v>
      </c>
      <c r="R39" t="n">
        <v>5.13</v>
      </c>
      <c r="S39" t="n">
        <v>0.68</v>
      </c>
      <c r="T39" t="n">
        <v>1.16</v>
      </c>
      <c r="U39" t="n">
        <v>2.57</v>
      </c>
      <c r="V39" t="n">
        <v>0.54</v>
      </c>
    </row>
    <row r="40">
      <c r="A40" s="5" t="inlineStr">
        <is>
          <t>Ergebnis je Aktie (unverwässert)</t>
        </is>
      </c>
      <c r="B40" s="5" t="inlineStr">
        <is>
          <t>Basic Earnings per share</t>
        </is>
      </c>
      <c r="C40" t="n">
        <v>-4.46</v>
      </c>
      <c r="D40" t="n">
        <v>5.06</v>
      </c>
      <c r="E40" t="n">
        <v>3.52</v>
      </c>
      <c r="F40" t="n">
        <v>1</v>
      </c>
      <c r="G40" t="n">
        <v>-0.89</v>
      </c>
      <c r="H40" t="n">
        <v>-0.64</v>
      </c>
      <c r="I40" t="n">
        <v>-9.1</v>
      </c>
      <c r="J40" t="n">
        <v>-1.89</v>
      </c>
      <c r="K40" t="n">
        <v>4.31</v>
      </c>
      <c r="L40" t="n">
        <v>0.55</v>
      </c>
      <c r="M40" t="n">
        <v>-7.1</v>
      </c>
      <c r="N40" t="n">
        <v>12.11</v>
      </c>
      <c r="O40" t="n">
        <v>15.8</v>
      </c>
      <c r="P40" t="n">
        <v>26.5</v>
      </c>
      <c r="Q40" t="n">
        <v>14.09</v>
      </c>
      <c r="R40" t="n">
        <v>3.99</v>
      </c>
      <c r="S40" t="n">
        <v>0.52</v>
      </c>
      <c r="T40" t="n">
        <v>1.05</v>
      </c>
      <c r="U40" t="n">
        <v>2.28</v>
      </c>
      <c r="V40" t="n">
        <v>0.21</v>
      </c>
    </row>
    <row r="41">
      <c r="A41" s="5" t="inlineStr">
        <is>
          <t>Ergebnis je Aktie (verwässert)</t>
        </is>
      </c>
      <c r="B41" s="5" t="inlineStr">
        <is>
          <t>Diluted Earnings per share</t>
        </is>
      </c>
      <c r="C41" t="n">
        <v>-4.46</v>
      </c>
      <c r="D41" t="n">
        <v>4.8</v>
      </c>
      <c r="E41" t="n">
        <v>3.35</v>
      </c>
      <c r="F41" t="n">
        <v>0.99</v>
      </c>
      <c r="G41" t="n">
        <v>-0.89</v>
      </c>
      <c r="H41" t="n">
        <v>-0.64</v>
      </c>
      <c r="I41" t="n">
        <v>-9.1</v>
      </c>
      <c r="J41" t="n">
        <v>-1.89</v>
      </c>
      <c r="K41" t="n">
        <v>4.22</v>
      </c>
      <c r="L41" t="n">
        <v>0.55</v>
      </c>
      <c r="M41" t="n">
        <v>-7.1</v>
      </c>
      <c r="N41" t="n">
        <v>12.11</v>
      </c>
      <c r="O41" t="n">
        <v>15.8</v>
      </c>
      <c r="P41" t="n">
        <v>26.5</v>
      </c>
      <c r="Q41" t="n">
        <v>14.09</v>
      </c>
      <c r="R41" t="n">
        <v>3.99</v>
      </c>
      <c r="S41" t="n">
        <v>0.52</v>
      </c>
      <c r="T41" t="n">
        <v>1.05</v>
      </c>
      <c r="U41" t="n">
        <v>2.28</v>
      </c>
      <c r="V41" t="n">
        <v>0.21</v>
      </c>
    </row>
    <row r="42">
      <c r="A42" s="5" t="inlineStr">
        <is>
          <t>Dividende je Aktie</t>
        </is>
      </c>
      <c r="B42" s="5" t="inlineStr">
        <is>
          <t>Dividend per share</t>
        </is>
      </c>
      <c r="C42" t="n">
        <v>0.2</v>
      </c>
      <c r="D42" t="n">
        <v>0.55</v>
      </c>
      <c r="E42" t="n">
        <v>0.45</v>
      </c>
      <c r="F42" t="n">
        <v>0.3</v>
      </c>
      <c r="G42" t="n">
        <v>0.25</v>
      </c>
      <c r="H42" t="n">
        <v>0.2</v>
      </c>
      <c r="I42" t="n">
        <v>0.2</v>
      </c>
      <c r="J42" t="n">
        <v>0.25</v>
      </c>
      <c r="K42" t="n">
        <v>0.45</v>
      </c>
      <c r="L42" t="n">
        <v>0.32</v>
      </c>
      <c r="M42" t="n">
        <v>0.25</v>
      </c>
      <c r="N42" t="n">
        <v>1.4</v>
      </c>
      <c r="O42" t="n">
        <v>3</v>
      </c>
      <c r="P42" t="n">
        <v>2</v>
      </c>
      <c r="Q42" t="n">
        <v>1</v>
      </c>
      <c r="R42" t="n">
        <v>0.4</v>
      </c>
      <c r="S42" t="n">
        <v>0.25</v>
      </c>
      <c r="T42" t="n">
        <v>0.32</v>
      </c>
      <c r="U42" t="n">
        <v>0.42</v>
      </c>
      <c r="V42" t="n">
        <v>0.15</v>
      </c>
    </row>
    <row r="43">
      <c r="A43" s="5" t="inlineStr">
        <is>
          <t>Dividendenausschüttung in Mio</t>
        </is>
      </c>
      <c r="B43" s="5" t="inlineStr">
        <is>
          <t>Dividend Payment in M</t>
        </is>
      </c>
      <c r="C43" t="inlineStr">
        <is>
          <t>-</t>
        </is>
      </c>
      <c r="D43" t="n">
        <v>29.7</v>
      </c>
      <c r="E43" t="n">
        <v>24.3</v>
      </c>
      <c r="F43" t="n">
        <v>16.2</v>
      </c>
      <c r="G43" t="n">
        <v>13.5</v>
      </c>
      <c r="H43" t="n">
        <v>10.8</v>
      </c>
      <c r="I43" t="n">
        <v>12</v>
      </c>
      <c r="J43" t="n">
        <v>15</v>
      </c>
      <c r="K43" t="n">
        <v>27.1</v>
      </c>
      <c r="L43" t="n">
        <v>19.3</v>
      </c>
      <c r="M43" t="n">
        <v>15.1</v>
      </c>
      <c r="N43" t="n">
        <v>84.09999999999999</v>
      </c>
      <c r="O43" t="n">
        <v>189.7</v>
      </c>
      <c r="P43" t="n">
        <v>126.4</v>
      </c>
      <c r="Q43" t="n">
        <v>63.2</v>
      </c>
      <c r="R43" t="n">
        <v>25.2</v>
      </c>
      <c r="S43" t="n">
        <v>15.6</v>
      </c>
      <c r="T43" t="n">
        <v>20</v>
      </c>
      <c r="U43" t="n">
        <v>26.2</v>
      </c>
      <c r="V43" t="n">
        <v>9.4</v>
      </c>
    </row>
    <row r="44">
      <c r="A44" s="5" t="inlineStr">
        <is>
          <t>Umsatz</t>
        </is>
      </c>
      <c r="B44" s="5" t="inlineStr">
        <is>
          <t>Revenue</t>
        </is>
      </c>
      <c r="C44" t="n">
        <v>142.23</v>
      </c>
      <c r="D44" t="n">
        <v>154.39</v>
      </c>
      <c r="E44" t="n">
        <v>149.59</v>
      </c>
      <c r="F44" t="n">
        <v>131.34</v>
      </c>
      <c r="G44" t="n">
        <v>141.46</v>
      </c>
      <c r="H44" t="n">
        <v>150.43</v>
      </c>
      <c r="I44" t="n">
        <v>153.82</v>
      </c>
      <c r="J44" t="n">
        <v>173.01</v>
      </c>
      <c r="K44" t="n">
        <v>163.72</v>
      </c>
      <c r="L44" t="n">
        <v>138.18</v>
      </c>
      <c r="M44" t="n">
        <v>130.08</v>
      </c>
      <c r="N44" t="n">
        <v>207.97</v>
      </c>
      <c r="O44" t="n">
        <v>161.27</v>
      </c>
      <c r="P44" t="n">
        <v>133.66</v>
      </c>
      <c r="Q44" t="n">
        <v>113.16</v>
      </c>
      <c r="R44" t="n">
        <v>94.45999999999999</v>
      </c>
      <c r="S44" t="n">
        <v>77.59</v>
      </c>
      <c r="T44" t="n">
        <v>75.98</v>
      </c>
      <c r="U44" t="n">
        <v>73.61</v>
      </c>
      <c r="V44" t="n">
        <v>16.32</v>
      </c>
    </row>
    <row r="45">
      <c r="A45" s="5" t="inlineStr">
        <is>
          <t>Buchwert je Aktie</t>
        </is>
      </c>
      <c r="B45" s="5" t="inlineStr">
        <is>
          <t>Book value per share</t>
        </is>
      </c>
      <c r="C45" t="n">
        <v>48.74</v>
      </c>
      <c r="D45" t="n">
        <v>55.29</v>
      </c>
      <c r="E45" t="n">
        <v>49.61</v>
      </c>
      <c r="F45" t="n">
        <v>47.34</v>
      </c>
      <c r="G45" t="n">
        <v>48</v>
      </c>
      <c r="H45" t="n">
        <v>47.72</v>
      </c>
      <c r="I45" t="n">
        <v>52.89</v>
      </c>
      <c r="J45" t="n">
        <v>60.49</v>
      </c>
      <c r="K45" t="n">
        <v>66.40000000000001</v>
      </c>
      <c r="L45" t="n">
        <v>63.82</v>
      </c>
      <c r="M45" t="n">
        <v>64.75</v>
      </c>
      <c r="N45" t="n">
        <v>71.86</v>
      </c>
      <c r="O45" t="n">
        <v>66.40000000000001</v>
      </c>
      <c r="P45" t="n">
        <v>54.54</v>
      </c>
      <c r="Q45" t="n">
        <v>31.68</v>
      </c>
      <c r="R45" t="n">
        <v>17.63</v>
      </c>
      <c r="S45" t="n">
        <v>15.71</v>
      </c>
      <c r="T45" t="n">
        <v>16.45</v>
      </c>
      <c r="U45" t="n">
        <v>17.39</v>
      </c>
      <c r="V45" t="n">
        <v>14.6</v>
      </c>
    </row>
    <row r="46">
      <c r="A46" s="5" t="inlineStr">
        <is>
          <t>Cashflow je Aktie</t>
        </is>
      </c>
      <c r="B46" s="5" t="inlineStr">
        <is>
          <t>Cashflow per share</t>
        </is>
      </c>
      <c r="C46" t="n">
        <v>4.17</v>
      </c>
      <c r="D46" t="n">
        <v>8.779999999999999</v>
      </c>
      <c r="E46" t="n">
        <v>4.55</v>
      </c>
      <c r="F46" t="n">
        <v>4.83</v>
      </c>
      <c r="G46" t="n">
        <v>7.45</v>
      </c>
      <c r="H46" t="n">
        <v>9.960000000000001</v>
      </c>
      <c r="I46" t="n">
        <v>2.08</v>
      </c>
      <c r="J46" t="n">
        <v>7.11</v>
      </c>
      <c r="K46" t="n">
        <v>-3.27</v>
      </c>
      <c r="L46" t="n">
        <v>3.47</v>
      </c>
      <c r="M46" t="n">
        <v>19.8</v>
      </c>
      <c r="N46" t="n">
        <v>9.1</v>
      </c>
      <c r="O46" t="n">
        <v>12.36</v>
      </c>
      <c r="P46" t="n">
        <v>7.72</v>
      </c>
      <c r="Q46" t="n">
        <v>7.41</v>
      </c>
      <c r="R46" t="n">
        <v>5.6</v>
      </c>
      <c r="S46" t="n">
        <v>3.58</v>
      </c>
      <c r="T46" t="n">
        <v>2.52</v>
      </c>
      <c r="U46" t="n">
        <v>1.88</v>
      </c>
      <c r="V46" t="n">
        <v>-0.09</v>
      </c>
    </row>
    <row r="47">
      <c r="A47" s="5" t="inlineStr">
        <is>
          <t>Bilanzsumme je Aktie</t>
        </is>
      </c>
      <c r="B47" s="5" t="inlineStr">
        <is>
          <t>Total assets per share</t>
        </is>
      </c>
      <c r="C47" t="n">
        <v>143.39</v>
      </c>
      <c r="D47" t="n">
        <v>145.71</v>
      </c>
      <c r="E47" t="n">
        <v>138.41</v>
      </c>
      <c r="F47" t="n">
        <v>140.6</v>
      </c>
      <c r="G47" t="n">
        <v>137.85</v>
      </c>
      <c r="H47" t="n">
        <v>141.32</v>
      </c>
      <c r="I47" t="n">
        <v>134.13</v>
      </c>
      <c r="J47" t="n">
        <v>148.59</v>
      </c>
      <c r="K47" t="n">
        <v>146.42</v>
      </c>
      <c r="L47" t="n">
        <v>144.57</v>
      </c>
      <c r="M47" t="n">
        <v>133.97</v>
      </c>
      <c r="N47" t="n">
        <v>144.78</v>
      </c>
      <c r="O47" t="n">
        <v>133.01</v>
      </c>
      <c r="P47" t="n">
        <v>110.41</v>
      </c>
      <c r="Q47" t="n">
        <v>85.66</v>
      </c>
      <c r="R47" t="n">
        <v>67.34</v>
      </c>
      <c r="S47" t="n">
        <v>58.86</v>
      </c>
      <c r="T47" t="n">
        <v>61</v>
      </c>
      <c r="U47" t="n">
        <v>61.04</v>
      </c>
      <c r="V47" t="n">
        <v>54.46</v>
      </c>
    </row>
    <row r="48">
      <c r="A48" s="5" t="inlineStr">
        <is>
          <t>Personal am Ende des Jahres</t>
        </is>
      </c>
      <c r="B48" s="5" t="inlineStr">
        <is>
          <t>Staff at the end of year</t>
        </is>
      </c>
      <c r="C48" t="n">
        <v>23573</v>
      </c>
      <c r="D48" t="n">
        <v>24056</v>
      </c>
      <c r="E48" t="n">
        <v>23815</v>
      </c>
      <c r="F48" t="n">
        <v>23413</v>
      </c>
      <c r="G48" t="n">
        <v>23677</v>
      </c>
      <c r="H48" t="n">
        <v>23644</v>
      </c>
      <c r="I48" t="n">
        <v>25436</v>
      </c>
      <c r="J48" t="n">
        <v>25541</v>
      </c>
      <c r="K48" t="n">
        <v>25478</v>
      </c>
      <c r="L48" t="n">
        <v>25124</v>
      </c>
      <c r="M48" t="n">
        <v>25639</v>
      </c>
      <c r="N48" t="n">
        <v>25628</v>
      </c>
      <c r="O48" t="n">
        <v>21648</v>
      </c>
      <c r="P48" t="n">
        <v>18352</v>
      </c>
      <c r="Q48" t="n">
        <v>17583</v>
      </c>
      <c r="R48" t="n">
        <v>17625</v>
      </c>
      <c r="S48" t="n">
        <v>18154</v>
      </c>
      <c r="T48" t="n">
        <v>18872</v>
      </c>
      <c r="U48" t="n">
        <v>17664</v>
      </c>
      <c r="V48" t="n">
        <v>17085</v>
      </c>
    </row>
    <row r="49">
      <c r="A49" s="5" t="inlineStr">
        <is>
          <t>Personalaufwand in Mio. EUR</t>
        </is>
      </c>
      <c r="B49" s="5" t="inlineStr">
        <is>
          <t>Personnel expenses in M</t>
        </is>
      </c>
      <c r="C49" t="n">
        <v>1816</v>
      </c>
      <c r="D49" t="n">
        <v>1740</v>
      </c>
      <c r="E49" t="n">
        <v>1723</v>
      </c>
      <c r="F49" t="n">
        <v>1653</v>
      </c>
      <c r="G49" t="n">
        <v>1621</v>
      </c>
      <c r="H49" t="n">
        <v>1573</v>
      </c>
      <c r="I49" t="n">
        <v>1568</v>
      </c>
      <c r="J49" t="n">
        <v>1506</v>
      </c>
      <c r="K49" t="n">
        <v>1471</v>
      </c>
      <c r="L49" t="n">
        <v>1424</v>
      </c>
      <c r="M49" t="n">
        <v>1397</v>
      </c>
      <c r="N49" t="n">
        <v>1472</v>
      </c>
      <c r="O49" t="n">
        <v>1232</v>
      </c>
      <c r="P49" t="n">
        <v>1014</v>
      </c>
      <c r="Q49" t="n">
        <v>994</v>
      </c>
      <c r="R49" t="n">
        <v>926</v>
      </c>
      <c r="S49" t="n">
        <v>935</v>
      </c>
      <c r="T49" t="n">
        <v>939.9</v>
      </c>
      <c r="U49" t="n">
        <v>843</v>
      </c>
      <c r="V49" t="n">
        <v>212.2</v>
      </c>
    </row>
    <row r="50">
      <c r="A50" s="5" t="inlineStr">
        <is>
          <t>Aufwand je Mitarbeiter in EUR</t>
        </is>
      </c>
      <c r="B50" s="5" t="inlineStr">
        <is>
          <t>Effort per employee</t>
        </is>
      </c>
      <c r="C50" t="n">
        <v>77025</v>
      </c>
      <c r="D50" t="n">
        <v>72310</v>
      </c>
      <c r="E50" t="n">
        <v>72358</v>
      </c>
      <c r="F50" t="n">
        <v>70598</v>
      </c>
      <c r="G50" t="n">
        <v>68463</v>
      </c>
      <c r="H50" t="n">
        <v>66537</v>
      </c>
      <c r="I50" t="n">
        <v>61645</v>
      </c>
      <c r="J50" t="n">
        <v>58964</v>
      </c>
      <c r="K50" t="n">
        <v>57736</v>
      </c>
      <c r="L50" t="n">
        <v>56679</v>
      </c>
      <c r="M50" t="n">
        <v>54487</v>
      </c>
      <c r="N50" t="n">
        <v>57437</v>
      </c>
      <c r="O50" t="n">
        <v>56911</v>
      </c>
      <c r="P50" t="n">
        <v>55253</v>
      </c>
      <c r="Q50" t="n">
        <v>56532</v>
      </c>
      <c r="R50" t="n">
        <v>52539</v>
      </c>
      <c r="S50" t="n">
        <v>51504</v>
      </c>
      <c r="T50" t="n">
        <v>49804</v>
      </c>
      <c r="U50" t="n">
        <v>47724</v>
      </c>
      <c r="V50" t="n">
        <v>12420</v>
      </c>
    </row>
    <row r="51">
      <c r="A51" s="5" t="inlineStr">
        <is>
          <t>Umsatz je Aktie</t>
        </is>
      </c>
      <c r="B51" s="5" t="inlineStr">
        <is>
          <t>Revenue per share</t>
        </is>
      </c>
      <c r="C51" t="n">
        <v>362589</v>
      </c>
      <c r="D51" t="n">
        <v>385692</v>
      </c>
      <c r="E51" t="n">
        <v>377502</v>
      </c>
      <c r="F51" t="n">
        <v>337116</v>
      </c>
      <c r="G51" t="n">
        <v>359062</v>
      </c>
      <c r="H51" t="n">
        <v>382346</v>
      </c>
      <c r="I51" t="n">
        <v>363430</v>
      </c>
      <c r="J51" t="n">
        <v>407079</v>
      </c>
      <c r="K51" t="n">
        <v>386196</v>
      </c>
      <c r="L51" t="n">
        <v>330544</v>
      </c>
      <c r="M51" t="n">
        <v>304926</v>
      </c>
      <c r="N51" t="n">
        <v>487716</v>
      </c>
      <c r="O51" t="n">
        <v>470819</v>
      </c>
      <c r="P51" t="n">
        <v>460287</v>
      </c>
      <c r="Q51" t="n">
        <v>406733</v>
      </c>
      <c r="R51" t="n">
        <v>337106</v>
      </c>
      <c r="S51" t="n">
        <v>266696</v>
      </c>
      <c r="T51" t="n">
        <v>251234</v>
      </c>
      <c r="U51" t="n">
        <v>260020</v>
      </c>
      <c r="V51" t="n">
        <v>59607</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row>
    <row r="53">
      <c r="A53" s="5" t="inlineStr">
        <is>
          <t>Gewinn je Mitarbeiter in EUR</t>
        </is>
      </c>
      <c r="B53" s="5" t="inlineStr">
        <is>
          <t>Earnings per employee</t>
        </is>
      </c>
      <c r="C53" t="n">
        <v>-10232</v>
      </c>
      <c r="D53" t="n">
        <v>11378</v>
      </c>
      <c r="E53" t="n">
        <v>7991</v>
      </c>
      <c r="F53" t="n">
        <v>2319</v>
      </c>
      <c r="G53" t="n">
        <v>-2032</v>
      </c>
      <c r="H53" t="n">
        <v>-1468</v>
      </c>
      <c r="I53" t="n">
        <v>-19354</v>
      </c>
      <c r="J53" t="n">
        <v>-3994</v>
      </c>
      <c r="K53" t="n">
        <v>9145</v>
      </c>
      <c r="L53" t="n">
        <v>1186</v>
      </c>
      <c r="M53" t="n">
        <v>-15090</v>
      </c>
      <c r="N53" t="n">
        <v>26413</v>
      </c>
      <c r="O53" t="n">
        <v>41810</v>
      </c>
      <c r="P53" t="n">
        <v>82258</v>
      </c>
      <c r="Q53" t="n">
        <v>47893</v>
      </c>
      <c r="R53" t="n">
        <v>13872</v>
      </c>
      <c r="S53" t="n">
        <v>1752</v>
      </c>
      <c r="T53" t="n">
        <v>3412</v>
      </c>
      <c r="U53" t="n">
        <v>7846</v>
      </c>
      <c r="V53" t="n">
        <v>719.9299999999999</v>
      </c>
    </row>
    <row r="54">
      <c r="A54" s="5" t="inlineStr">
        <is>
          <t>KGV (Kurs/Gewinn)</t>
        </is>
      </c>
      <c r="B54" s="5" t="inlineStr">
        <is>
          <t>PE (price/earnings)</t>
        </is>
      </c>
      <c r="C54" t="inlineStr">
        <is>
          <t>-</t>
        </is>
      </c>
      <c r="D54" t="n">
        <v>5.1</v>
      </c>
      <c r="E54" t="n">
        <v>13.5</v>
      </c>
      <c r="F54" t="n">
        <v>33.6</v>
      </c>
      <c r="G54" t="inlineStr">
        <is>
          <t>-</t>
        </is>
      </c>
      <c r="H54" t="inlineStr">
        <is>
          <t>-</t>
        </is>
      </c>
      <c r="I54" t="inlineStr">
        <is>
          <t>-</t>
        </is>
      </c>
      <c r="J54" t="inlineStr">
        <is>
          <t>-</t>
        </is>
      </c>
      <c r="K54" t="n">
        <v>9</v>
      </c>
      <c r="L54" t="n">
        <v>105</v>
      </c>
      <c r="M54" t="inlineStr">
        <is>
          <t>-</t>
        </is>
      </c>
      <c r="N54" t="n">
        <v>4.5</v>
      </c>
      <c r="O54" t="n">
        <v>6.5</v>
      </c>
      <c r="P54" t="n">
        <v>3.7</v>
      </c>
      <c r="Q54" t="n">
        <v>3.2</v>
      </c>
      <c r="R54" t="n">
        <v>3.6</v>
      </c>
      <c r="S54" t="n">
        <v>16.9</v>
      </c>
      <c r="T54" t="n">
        <v>5.7</v>
      </c>
      <c r="U54" t="n">
        <v>4.2</v>
      </c>
      <c r="V54" t="n">
        <v>42.4</v>
      </c>
    </row>
    <row r="55">
      <c r="A55" s="5" t="inlineStr">
        <is>
          <t>KUV (Kurs/Umsatz)</t>
        </is>
      </c>
      <c r="B55" s="5" t="inlineStr">
        <is>
          <t>PS (price/sales)</t>
        </is>
      </c>
      <c r="C55" t="n">
        <v>0.14</v>
      </c>
      <c r="D55" t="n">
        <v>0.17</v>
      </c>
      <c r="E55" t="n">
        <v>0.32</v>
      </c>
      <c r="F55" t="n">
        <v>0.26</v>
      </c>
      <c r="G55" t="n">
        <v>0.16</v>
      </c>
      <c r="H55" t="n">
        <v>0.16</v>
      </c>
      <c r="I55" t="n">
        <v>0.2</v>
      </c>
      <c r="J55" t="n">
        <v>0.23</v>
      </c>
      <c r="K55" t="n">
        <v>0.24</v>
      </c>
      <c r="L55" t="n">
        <v>0.42</v>
      </c>
      <c r="M55" t="n">
        <v>0.53</v>
      </c>
      <c r="N55" t="n">
        <v>0.26</v>
      </c>
      <c r="O55" t="n">
        <v>0.63</v>
      </c>
      <c r="P55" t="n">
        <v>0.74</v>
      </c>
      <c r="Q55" t="n">
        <v>0.4</v>
      </c>
      <c r="R55" t="n">
        <v>0.15</v>
      </c>
      <c r="S55" t="n">
        <v>0.11</v>
      </c>
      <c r="T55" t="n">
        <v>0.08</v>
      </c>
      <c r="U55" t="n">
        <v>0.13</v>
      </c>
      <c r="V55" t="n">
        <v>0.55</v>
      </c>
    </row>
    <row r="56">
      <c r="A56" s="5" t="inlineStr">
        <is>
          <t>KBV (Kurs/Buchwert)</t>
        </is>
      </c>
      <c r="B56" s="5" t="inlineStr">
        <is>
          <t>PB (price/book value)</t>
        </is>
      </c>
      <c r="C56" t="n">
        <v>0.41</v>
      </c>
      <c r="D56" t="n">
        <v>0.46</v>
      </c>
      <c r="E56" t="n">
        <v>0.96</v>
      </c>
      <c r="F56" t="n">
        <v>0.71</v>
      </c>
      <c r="G56" t="n">
        <v>0.47</v>
      </c>
      <c r="H56" t="n">
        <v>0.49</v>
      </c>
      <c r="I56" t="n">
        <v>0.59</v>
      </c>
      <c r="J56" t="n">
        <v>0.65</v>
      </c>
      <c r="K56" t="n">
        <v>0.58</v>
      </c>
      <c r="L56" t="n">
        <v>0.91</v>
      </c>
      <c r="M56" t="n">
        <v>1.06</v>
      </c>
      <c r="N56" t="n">
        <v>0.77</v>
      </c>
      <c r="O56" t="n">
        <v>1.54</v>
      </c>
      <c r="P56" t="n">
        <v>1.82</v>
      </c>
      <c r="Q56" t="n">
        <v>1.44</v>
      </c>
      <c r="R56" t="n">
        <v>0.8100000000000001</v>
      </c>
      <c r="S56" t="n">
        <v>0.5600000000000001</v>
      </c>
      <c r="T56" t="n">
        <v>0.36</v>
      </c>
      <c r="U56" t="n">
        <v>0.55</v>
      </c>
      <c r="V56" t="n">
        <v>0.61</v>
      </c>
    </row>
    <row r="57">
      <c r="A57" s="5" t="inlineStr">
        <is>
          <t>KCV (Kurs/Cashflow)</t>
        </is>
      </c>
      <c r="B57" s="5" t="inlineStr">
        <is>
          <t>PC (price/cashflow)</t>
        </is>
      </c>
      <c r="C57" t="n">
        <v>4.74</v>
      </c>
      <c r="D57" t="n">
        <v>2.91</v>
      </c>
      <c r="E57" t="n">
        <v>10.45</v>
      </c>
      <c r="F57" t="n">
        <v>6.95</v>
      </c>
      <c r="G57" t="n">
        <v>3.05</v>
      </c>
      <c r="H57" t="n">
        <v>2.35</v>
      </c>
      <c r="I57" t="n">
        <v>14.89</v>
      </c>
      <c r="J57" t="n">
        <v>5.55</v>
      </c>
      <c r="K57" t="n">
        <v>-11.81</v>
      </c>
      <c r="L57" t="n">
        <v>16.64</v>
      </c>
      <c r="M57" t="n">
        <v>3.46</v>
      </c>
      <c r="N57" t="n">
        <v>6.04</v>
      </c>
      <c r="O57" t="n">
        <v>8.26</v>
      </c>
      <c r="P57" t="n">
        <v>12.84</v>
      </c>
      <c r="Q57" t="n">
        <v>6.16</v>
      </c>
      <c r="R57" t="n">
        <v>2.54</v>
      </c>
      <c r="S57" t="n">
        <v>2.46</v>
      </c>
      <c r="T57" t="n">
        <v>2.38</v>
      </c>
      <c r="U57" t="n">
        <v>5.1</v>
      </c>
      <c r="V57" t="n">
        <v>-100.97</v>
      </c>
    </row>
    <row r="58">
      <c r="A58" s="5" t="inlineStr">
        <is>
          <t>Dividendenrendite in %</t>
        </is>
      </c>
      <c r="B58" s="5" t="inlineStr">
        <is>
          <t>Dividend Yield in %</t>
        </is>
      </c>
      <c r="C58" t="n">
        <v>1.01</v>
      </c>
      <c r="D58" t="n">
        <v>2.15</v>
      </c>
      <c r="E58" t="n">
        <v>0.95</v>
      </c>
      <c r="F58" t="n">
        <v>0.89</v>
      </c>
      <c r="G58" t="n">
        <v>1.1</v>
      </c>
      <c r="H58" t="n">
        <v>0.85</v>
      </c>
      <c r="I58" t="n">
        <v>0.65</v>
      </c>
      <c r="J58" t="n">
        <v>0.63</v>
      </c>
      <c r="K58" t="n">
        <v>1.16</v>
      </c>
      <c r="L58" t="n">
        <v>0.55</v>
      </c>
      <c r="M58" t="n">
        <v>0.37</v>
      </c>
      <c r="N58" t="n">
        <v>2.55</v>
      </c>
      <c r="O58" t="n">
        <v>2.94</v>
      </c>
      <c r="P58" t="n">
        <v>2.02</v>
      </c>
      <c r="Q58" t="n">
        <v>2.19</v>
      </c>
      <c r="R58" t="n">
        <v>2.81</v>
      </c>
      <c r="S58" t="n">
        <v>2.84</v>
      </c>
      <c r="T58" t="n">
        <v>5.34</v>
      </c>
      <c r="U58" t="n">
        <v>4.39</v>
      </c>
      <c r="V58" t="n">
        <v>1.69</v>
      </c>
    </row>
    <row r="59">
      <c r="A59" s="5" t="inlineStr">
        <is>
          <t>Gewinnrendite in %</t>
        </is>
      </c>
      <c r="B59" s="5" t="inlineStr">
        <is>
          <t>Return on profit in %</t>
        </is>
      </c>
      <c r="C59" t="n">
        <v>-22.6</v>
      </c>
      <c r="D59" t="n">
        <v>19.8</v>
      </c>
      <c r="E59" t="n">
        <v>7.4</v>
      </c>
      <c r="F59" t="n">
        <v>3</v>
      </c>
      <c r="G59" t="n">
        <v>-3.9</v>
      </c>
      <c r="H59" t="n">
        <v>-2.7</v>
      </c>
      <c r="I59" t="n">
        <v>-29.4</v>
      </c>
      <c r="J59" t="n">
        <v>-4.8</v>
      </c>
      <c r="K59" t="n">
        <v>11.2</v>
      </c>
      <c r="L59" t="n">
        <v>1</v>
      </c>
      <c r="M59" t="n">
        <v>-10.4</v>
      </c>
      <c r="N59" t="n">
        <v>22</v>
      </c>
      <c r="O59" t="n">
        <v>15.5</v>
      </c>
      <c r="P59" t="n">
        <v>26.8</v>
      </c>
      <c r="Q59" t="n">
        <v>30.9</v>
      </c>
      <c r="R59" t="n">
        <v>28</v>
      </c>
      <c r="S59" t="n">
        <v>5.9</v>
      </c>
      <c r="T59" t="n">
        <v>17.5</v>
      </c>
      <c r="U59" t="n">
        <v>23.8</v>
      </c>
      <c r="V59" t="n">
        <v>2.4</v>
      </c>
    </row>
    <row r="60">
      <c r="A60" s="5" t="inlineStr">
        <is>
          <t>Eigenkapitalrendite in %</t>
        </is>
      </c>
      <c r="B60" s="5" t="inlineStr">
        <is>
          <t>Return on Equity in %</t>
        </is>
      </c>
      <c r="C60" t="n">
        <v>-8.23</v>
      </c>
      <c r="D60" t="n">
        <v>8.24</v>
      </c>
      <c r="E60" t="n">
        <v>6.38</v>
      </c>
      <c r="F60" t="n">
        <v>1.91</v>
      </c>
      <c r="G60" t="n">
        <v>-1.67</v>
      </c>
      <c r="H60" t="n">
        <v>-1.21</v>
      </c>
      <c r="I60" t="n">
        <v>-15.49</v>
      </c>
      <c r="J60" t="n">
        <v>-2.81</v>
      </c>
      <c r="K60" t="n">
        <v>5.84</v>
      </c>
      <c r="L60" t="n">
        <v>0.78</v>
      </c>
      <c r="M60" t="n">
        <v>-9.94</v>
      </c>
      <c r="N60" t="n">
        <v>15.67</v>
      </c>
      <c r="O60" t="n">
        <v>21.57</v>
      </c>
      <c r="P60" t="n">
        <v>43.79</v>
      </c>
      <c r="Q60" t="n">
        <v>42.05</v>
      </c>
      <c r="R60" t="n">
        <v>22.05</v>
      </c>
      <c r="S60" t="n">
        <v>3.24</v>
      </c>
      <c r="T60" t="n">
        <v>6.27</v>
      </c>
      <c r="U60" t="n">
        <v>12.77</v>
      </c>
      <c r="V60" t="n">
        <v>1.35</v>
      </c>
    </row>
    <row r="61">
      <c r="A61" s="5" t="inlineStr">
        <is>
          <t>Umsatzrendite in %</t>
        </is>
      </c>
      <c r="B61" s="5" t="inlineStr">
        <is>
          <t>Return on sales in %</t>
        </is>
      </c>
      <c r="C61" t="n">
        <v>-2.82</v>
      </c>
      <c r="D61" t="n">
        <v>2.95</v>
      </c>
      <c r="E61" t="n">
        <v>2.12</v>
      </c>
      <c r="F61" t="n">
        <v>0.6899999999999999</v>
      </c>
      <c r="G61" t="n">
        <v>-0.57</v>
      </c>
      <c r="H61" t="n">
        <v>-0.38</v>
      </c>
      <c r="I61" t="n">
        <v>-5.33</v>
      </c>
      <c r="J61" t="n">
        <v>-0.98</v>
      </c>
      <c r="K61" t="n">
        <v>2.37</v>
      </c>
      <c r="L61" t="n">
        <v>0.36</v>
      </c>
      <c r="M61" t="n">
        <v>-4.95</v>
      </c>
      <c r="N61" t="n">
        <v>5.42</v>
      </c>
      <c r="O61" t="n">
        <v>8.880000000000001</v>
      </c>
      <c r="P61" t="n">
        <v>17.87</v>
      </c>
      <c r="Q61" t="n">
        <v>11.77</v>
      </c>
      <c r="R61" t="n">
        <v>4.12</v>
      </c>
      <c r="S61" t="n">
        <v>0.66</v>
      </c>
      <c r="T61" t="n">
        <v>1.36</v>
      </c>
      <c r="U61" t="n">
        <v>3.02</v>
      </c>
      <c r="V61" t="n">
        <v>1.21</v>
      </c>
    </row>
    <row r="62">
      <c r="A62" s="5" t="inlineStr">
        <is>
          <t>Gesamtkapitalrendite in %</t>
        </is>
      </c>
      <c r="B62" s="5" t="inlineStr">
        <is>
          <t>Total Return on Investment in %</t>
        </is>
      </c>
      <c r="C62" t="n">
        <v>-1.87</v>
      </c>
      <c r="D62" t="n">
        <v>4.09</v>
      </c>
      <c r="E62" t="n">
        <v>3.48</v>
      </c>
      <c r="F62" t="n">
        <v>1.77</v>
      </c>
      <c r="G62" t="n">
        <v>0.79</v>
      </c>
      <c r="H62" t="n">
        <v>1.33</v>
      </c>
      <c r="I62" t="n">
        <v>-4.55</v>
      </c>
      <c r="J62" t="n">
        <v>0.79</v>
      </c>
      <c r="K62" t="n">
        <v>4.27</v>
      </c>
      <c r="L62" t="n">
        <v>0.34</v>
      </c>
      <c r="M62" t="n">
        <v>-4.81</v>
      </c>
      <c r="N62" t="n">
        <v>7.78</v>
      </c>
      <c r="O62" t="n">
        <v>10.77</v>
      </c>
      <c r="P62" t="n">
        <v>21.63</v>
      </c>
      <c r="Q62" t="n">
        <v>15.56</v>
      </c>
      <c r="R62" t="n">
        <v>5.77</v>
      </c>
      <c r="S62" t="n">
        <v>0.87</v>
      </c>
      <c r="T62" t="n">
        <v>1.69</v>
      </c>
      <c r="U62" t="n">
        <v>3.64</v>
      </c>
      <c r="V62" t="n">
        <v>0.36</v>
      </c>
    </row>
    <row r="63">
      <c r="A63" s="5" t="inlineStr">
        <is>
          <t>Return on Investment in %</t>
        </is>
      </c>
      <c r="B63" s="5" t="inlineStr">
        <is>
          <t>Return on Investment in %</t>
        </is>
      </c>
      <c r="C63" t="n">
        <v>-2.8</v>
      </c>
      <c r="D63" t="n">
        <v>3.13</v>
      </c>
      <c r="E63" t="n">
        <v>2.29</v>
      </c>
      <c r="F63" t="n">
        <v>0.64</v>
      </c>
      <c r="G63" t="n">
        <v>-0.58</v>
      </c>
      <c r="H63" t="n">
        <v>-0.41</v>
      </c>
      <c r="I63" t="n">
        <v>-6.11</v>
      </c>
      <c r="J63" t="n">
        <v>-1.14</v>
      </c>
      <c r="K63" t="n">
        <v>2.65</v>
      </c>
      <c r="L63" t="n">
        <v>0.34</v>
      </c>
      <c r="M63" t="n">
        <v>-4.81</v>
      </c>
      <c r="N63" t="n">
        <v>7.78</v>
      </c>
      <c r="O63" t="n">
        <v>10.77</v>
      </c>
      <c r="P63" t="n">
        <v>21.63</v>
      </c>
      <c r="Q63" t="n">
        <v>15.56</v>
      </c>
      <c r="R63" t="n">
        <v>5.77</v>
      </c>
      <c r="S63" t="n">
        <v>0.87</v>
      </c>
      <c r="T63" t="n">
        <v>1.69</v>
      </c>
      <c r="U63" t="n">
        <v>3.64</v>
      </c>
      <c r="V63" t="n">
        <v>0.36</v>
      </c>
    </row>
    <row r="64">
      <c r="A64" s="5" t="inlineStr">
        <is>
          <t>Arbeitsintensität in %</t>
        </is>
      </c>
      <c r="B64" s="5" t="inlineStr">
        <is>
          <t>Work Intensity in %</t>
        </is>
      </c>
      <c r="C64" t="n">
        <v>52.43</v>
      </c>
      <c r="D64" t="n">
        <v>56.2</v>
      </c>
      <c r="E64" t="n">
        <v>57.13</v>
      </c>
      <c r="F64" t="n">
        <v>56.22</v>
      </c>
      <c r="G64" t="n">
        <v>55.93</v>
      </c>
      <c r="H64" t="n">
        <v>57.9</v>
      </c>
      <c r="I64" t="n">
        <v>56.35</v>
      </c>
      <c r="J64" t="n">
        <v>57.53</v>
      </c>
      <c r="K64" t="n">
        <v>58.24</v>
      </c>
      <c r="L64" t="n">
        <v>60.33</v>
      </c>
      <c r="M64" t="n">
        <v>60.46</v>
      </c>
      <c r="N64" t="n">
        <v>66.45999999999999</v>
      </c>
      <c r="O64" t="n">
        <v>74.20999999999999</v>
      </c>
      <c r="P64" t="n">
        <v>76.63</v>
      </c>
      <c r="Q64" t="n">
        <v>64.91</v>
      </c>
      <c r="R64" t="n">
        <v>54.78</v>
      </c>
      <c r="S64" t="n">
        <v>48.75</v>
      </c>
      <c r="T64" t="n">
        <v>47.94</v>
      </c>
      <c r="U64" t="n">
        <v>51.51</v>
      </c>
      <c r="V64" t="n">
        <v>55.56</v>
      </c>
    </row>
    <row r="65">
      <c r="A65" s="5" t="inlineStr">
        <is>
          <t>Eigenkapitalquote in %</t>
        </is>
      </c>
      <c r="B65" s="5" t="inlineStr">
        <is>
          <t>Equity Ratio in %</t>
        </is>
      </c>
      <c r="C65" t="n">
        <v>33.99</v>
      </c>
      <c r="D65" t="n">
        <v>37.95</v>
      </c>
      <c r="E65" t="n">
        <v>35.85</v>
      </c>
      <c r="F65" t="n">
        <v>33.67</v>
      </c>
      <c r="G65" t="n">
        <v>34.82</v>
      </c>
      <c r="H65" t="n">
        <v>33.77</v>
      </c>
      <c r="I65" t="n">
        <v>39.44</v>
      </c>
      <c r="J65" t="n">
        <v>40.71</v>
      </c>
      <c r="K65" t="n">
        <v>45.35</v>
      </c>
      <c r="L65" t="n">
        <v>44.14</v>
      </c>
      <c r="M65" t="n">
        <v>48.33</v>
      </c>
      <c r="N65" t="n">
        <v>49.63</v>
      </c>
      <c r="O65" t="n">
        <v>49.92</v>
      </c>
      <c r="P65" t="n">
        <v>49.4</v>
      </c>
      <c r="Q65" t="n">
        <v>36.99</v>
      </c>
      <c r="R65" t="n">
        <v>26.18</v>
      </c>
      <c r="S65" t="n">
        <v>26.69</v>
      </c>
      <c r="T65" t="n">
        <v>26.97</v>
      </c>
      <c r="U65" t="n">
        <v>28.49</v>
      </c>
      <c r="V65" t="n">
        <v>26.81</v>
      </c>
    </row>
    <row r="66">
      <c r="A66" s="5" t="inlineStr">
        <is>
          <t>Fremdkapitalquote in %</t>
        </is>
      </c>
      <c r="B66" s="5" t="inlineStr">
        <is>
          <t>Debt Ratio in %</t>
        </is>
      </c>
      <c r="C66" t="n">
        <v>66.01000000000001</v>
      </c>
      <c r="D66" t="n">
        <v>62.05</v>
      </c>
      <c r="E66" t="n">
        <v>64.15000000000001</v>
      </c>
      <c r="F66" t="n">
        <v>66.33</v>
      </c>
      <c r="G66" t="n">
        <v>65.18000000000001</v>
      </c>
      <c r="H66" t="n">
        <v>66.23</v>
      </c>
      <c r="I66" t="n">
        <v>60.56</v>
      </c>
      <c r="J66" t="n">
        <v>59.29</v>
      </c>
      <c r="K66" t="n">
        <v>54.65</v>
      </c>
      <c r="L66" t="n">
        <v>55.86</v>
      </c>
      <c r="M66" t="n">
        <v>51.67</v>
      </c>
      <c r="N66" t="n">
        <v>50.37</v>
      </c>
      <c r="O66" t="n">
        <v>50.08</v>
      </c>
      <c r="P66" t="n">
        <v>50.6</v>
      </c>
      <c r="Q66" t="n">
        <v>63.01</v>
      </c>
      <c r="R66" t="n">
        <v>73.81999999999999</v>
      </c>
      <c r="S66" t="n">
        <v>73.31</v>
      </c>
      <c r="T66" t="n">
        <v>73.03</v>
      </c>
      <c r="U66" t="n">
        <v>71.51000000000001</v>
      </c>
      <c r="V66" t="n">
        <v>73.19</v>
      </c>
    </row>
    <row r="67">
      <c r="A67" s="5" t="inlineStr">
        <is>
          <t>Verschuldungsgrad in %</t>
        </is>
      </c>
      <c r="B67" s="5" t="inlineStr">
        <is>
          <t>Finance Gearing in %</t>
        </is>
      </c>
      <c r="C67" t="n">
        <v>194.21</v>
      </c>
      <c r="D67" t="n">
        <v>163.53</v>
      </c>
      <c r="E67" t="n">
        <v>178.97</v>
      </c>
      <c r="F67" t="n">
        <v>197.03</v>
      </c>
      <c r="G67" t="n">
        <v>187.17</v>
      </c>
      <c r="H67" t="n">
        <v>196.16</v>
      </c>
      <c r="I67" t="n">
        <v>153.58</v>
      </c>
      <c r="J67" t="n">
        <v>145.64</v>
      </c>
      <c r="K67" t="n">
        <v>120.51</v>
      </c>
      <c r="L67" t="n">
        <v>126.55</v>
      </c>
      <c r="M67" t="n">
        <v>106.91</v>
      </c>
      <c r="N67" t="n">
        <v>101.48</v>
      </c>
      <c r="O67" t="n">
        <v>100.31</v>
      </c>
      <c r="P67" t="n">
        <v>102.43</v>
      </c>
      <c r="Q67" t="n">
        <v>170.35</v>
      </c>
      <c r="R67" t="n">
        <v>282</v>
      </c>
      <c r="S67" t="n">
        <v>274.73</v>
      </c>
      <c r="T67" t="n">
        <v>270.76</v>
      </c>
      <c r="U67" t="n">
        <v>250.99</v>
      </c>
      <c r="V67" t="n">
        <v>273.06</v>
      </c>
    </row>
    <row r="68">
      <c r="A68" s="5" t="inlineStr"/>
      <c r="B68" s="5" t="inlineStr"/>
    </row>
    <row r="69">
      <c r="A69" s="5" t="inlineStr">
        <is>
          <t>Kurzfristige Vermögensquote in %</t>
        </is>
      </c>
      <c r="B69" s="5" t="inlineStr">
        <is>
          <t>Current Assets Ratio in %</t>
        </is>
      </c>
      <c r="C69" t="n">
        <v>52.44</v>
      </c>
      <c r="D69" t="n">
        <v>56.2</v>
      </c>
      <c r="E69" t="n">
        <v>57.13</v>
      </c>
      <c r="F69" t="n">
        <v>56.21</v>
      </c>
      <c r="G69" t="n">
        <v>55.94</v>
      </c>
      <c r="H69" t="n">
        <v>57.91</v>
      </c>
      <c r="I69" t="n">
        <v>56.35</v>
      </c>
      <c r="J69" t="n">
        <v>57.53</v>
      </c>
      <c r="K69" t="n">
        <v>58.24</v>
      </c>
      <c r="L69" t="n">
        <v>60.33</v>
      </c>
      <c r="M69" t="n">
        <v>60.46</v>
      </c>
      <c r="N69" t="n">
        <v>66.45999999999999</v>
      </c>
      <c r="O69" t="n">
        <v>74.20999999999999</v>
      </c>
      <c r="P69" t="n">
        <v>76.63</v>
      </c>
      <c r="Q69" t="n">
        <v>64.91</v>
      </c>
      <c r="R69" t="n">
        <v>54.77</v>
      </c>
      <c r="S69" t="n">
        <v>48.76</v>
      </c>
      <c r="T69" t="n">
        <v>47.94</v>
      </c>
      <c r="U69" t="n">
        <v>51.51</v>
      </c>
    </row>
    <row r="70">
      <c r="A70" s="5" t="inlineStr">
        <is>
          <t>Nettogewinn Marge in %</t>
        </is>
      </c>
      <c r="B70" s="5" t="inlineStr">
        <is>
          <t>Net Profit Marge in %</t>
        </is>
      </c>
      <c r="C70" t="n">
        <v>-169.58</v>
      </c>
      <c r="D70" t="n">
        <v>177.28</v>
      </c>
      <c r="E70" t="n">
        <v>127.21</v>
      </c>
      <c r="F70" t="n">
        <v>41.34</v>
      </c>
      <c r="G70" t="n">
        <v>-34</v>
      </c>
      <c r="H70" t="n">
        <v>-23.07</v>
      </c>
      <c r="I70" t="n">
        <v>-320.05</v>
      </c>
      <c r="J70" t="n">
        <v>-58.96</v>
      </c>
      <c r="K70" t="n">
        <v>142.32</v>
      </c>
      <c r="L70" t="n">
        <v>21.57</v>
      </c>
      <c r="M70" t="n">
        <v>-297.43</v>
      </c>
      <c r="N70" t="n">
        <v>325.48</v>
      </c>
      <c r="O70" t="n">
        <v>561.23</v>
      </c>
      <c r="P70" t="n">
        <v>1129.73</v>
      </c>
      <c r="Q70" t="n">
        <v>744.17</v>
      </c>
      <c r="R70" t="n">
        <v>258.84</v>
      </c>
      <c r="S70" t="n">
        <v>40.98</v>
      </c>
      <c r="T70" t="n">
        <v>84.76000000000001</v>
      </c>
      <c r="U70" t="n">
        <v>188.29</v>
      </c>
    </row>
    <row r="71">
      <c r="A71" s="5" t="inlineStr">
        <is>
          <t>Operative Ergebnis Marge in %</t>
        </is>
      </c>
      <c r="B71" s="5" t="inlineStr">
        <is>
          <t>EBIT Marge in %</t>
        </is>
      </c>
      <c r="C71" t="n">
        <v>-133.87</v>
      </c>
      <c r="D71" t="n">
        <v>270.03</v>
      </c>
      <c r="E71" t="n">
        <v>211.31</v>
      </c>
      <c r="F71" t="n">
        <v>82</v>
      </c>
      <c r="G71" t="n">
        <v>100.81</v>
      </c>
      <c r="H71" t="n">
        <v>66.28</v>
      </c>
      <c r="I71" t="n">
        <v>-259.13</v>
      </c>
      <c r="J71" t="n">
        <v>59.94</v>
      </c>
      <c r="K71" t="n">
        <v>187.88</v>
      </c>
      <c r="L71" t="n">
        <v>117.74</v>
      </c>
      <c r="M71" t="n">
        <v>-296.43</v>
      </c>
      <c r="N71" t="n">
        <v>499.59</v>
      </c>
      <c r="O71" t="n">
        <v>817.26</v>
      </c>
      <c r="P71" t="n">
        <v>1415.53</v>
      </c>
      <c r="Q71" t="n">
        <v>907.5599999999999</v>
      </c>
      <c r="R71" t="n">
        <v>443.89</v>
      </c>
      <c r="S71" t="n">
        <v>171.41</v>
      </c>
      <c r="T71" t="n">
        <v>224.14</v>
      </c>
      <c r="U71" t="n">
        <v>336.1</v>
      </c>
    </row>
    <row r="72">
      <c r="A72" s="5" t="inlineStr">
        <is>
          <t>Vermögensumsschlag in %</t>
        </is>
      </c>
      <c r="B72" s="5" t="inlineStr">
        <is>
          <t>Asset Turnover in %</t>
        </is>
      </c>
      <c r="C72" t="n">
        <v>1.65</v>
      </c>
      <c r="D72" t="n">
        <v>1.76</v>
      </c>
      <c r="E72" t="n">
        <v>1.8</v>
      </c>
      <c r="F72" t="n">
        <v>1.55</v>
      </c>
      <c r="G72" t="n">
        <v>1.71</v>
      </c>
      <c r="H72" t="n">
        <v>1.77</v>
      </c>
      <c r="I72" t="n">
        <v>1.91</v>
      </c>
      <c r="J72" t="n">
        <v>1.94</v>
      </c>
      <c r="K72" t="n">
        <v>1.86</v>
      </c>
      <c r="L72" t="n">
        <v>1.59</v>
      </c>
      <c r="M72" t="n">
        <v>1.62</v>
      </c>
      <c r="N72" t="n">
        <v>2.39</v>
      </c>
      <c r="O72" t="n">
        <v>1.92</v>
      </c>
      <c r="P72" t="n">
        <v>1.92</v>
      </c>
      <c r="Q72" t="n">
        <v>2.09</v>
      </c>
      <c r="R72" t="n">
        <v>2.23</v>
      </c>
      <c r="S72" t="n">
        <v>2.11</v>
      </c>
      <c r="T72" t="n">
        <v>2</v>
      </c>
      <c r="U72" t="n">
        <v>1.93</v>
      </c>
    </row>
    <row r="73">
      <c r="A73" s="5" t="inlineStr">
        <is>
          <t>Langfristige Vermögensquote in %</t>
        </is>
      </c>
      <c r="B73" s="5" t="inlineStr">
        <is>
          <t>Non-Current Assets Ratio in %</t>
        </is>
      </c>
      <c r="C73" t="n">
        <v>41.85</v>
      </c>
      <c r="D73" t="n">
        <v>39.25</v>
      </c>
      <c r="E73" t="n">
        <v>38.09</v>
      </c>
      <c r="F73" t="n">
        <v>39.57</v>
      </c>
      <c r="G73" t="n">
        <v>40.45</v>
      </c>
      <c r="H73" t="n">
        <v>38.61</v>
      </c>
      <c r="I73" t="n">
        <v>40.7</v>
      </c>
      <c r="J73" t="n">
        <v>39.55</v>
      </c>
      <c r="K73" t="n">
        <v>38.85</v>
      </c>
      <c r="L73" t="n">
        <v>37.36</v>
      </c>
      <c r="M73" t="n">
        <v>37.94</v>
      </c>
      <c r="N73" t="n">
        <v>33.36</v>
      </c>
      <c r="O73" t="n">
        <v>25.64</v>
      </c>
      <c r="P73" t="n">
        <v>22.67</v>
      </c>
      <c r="Q73" t="n">
        <v>33.45</v>
      </c>
      <c r="R73" t="n">
        <v>45.14</v>
      </c>
      <c r="S73" t="n">
        <v>51.16</v>
      </c>
      <c r="T73" t="n">
        <v>51.88</v>
      </c>
      <c r="U73" t="n">
        <v>48.39</v>
      </c>
    </row>
    <row r="74">
      <c r="A74" s="5" t="inlineStr">
        <is>
          <t>Gesamtkapitalrentabilität</t>
        </is>
      </c>
      <c r="B74" s="5" t="inlineStr">
        <is>
          <t>ROA Return on Assets in %</t>
        </is>
      </c>
      <c r="C74" t="n">
        <v>-2.8</v>
      </c>
      <c r="D74" t="n">
        <v>3.13</v>
      </c>
      <c r="E74" t="n">
        <v>2.29</v>
      </c>
      <c r="F74" t="n">
        <v>0.64</v>
      </c>
      <c r="G74" t="n">
        <v>-0.58</v>
      </c>
      <c r="H74" t="n">
        <v>-0.41</v>
      </c>
      <c r="I74" t="n">
        <v>-6.11</v>
      </c>
      <c r="J74" t="n">
        <v>-1.14</v>
      </c>
      <c r="K74" t="n">
        <v>2.65</v>
      </c>
      <c r="L74" t="n">
        <v>0.34</v>
      </c>
      <c r="M74" t="n">
        <v>-4.81</v>
      </c>
      <c r="N74" t="n">
        <v>7.78</v>
      </c>
      <c r="O74" t="n">
        <v>10.77</v>
      </c>
      <c r="P74" t="n">
        <v>21.64</v>
      </c>
      <c r="Q74" t="n">
        <v>15.55</v>
      </c>
      <c r="R74" t="n">
        <v>5.77</v>
      </c>
      <c r="S74" t="n">
        <v>0.87</v>
      </c>
      <c r="T74" t="n">
        <v>1.69</v>
      </c>
      <c r="U74" t="n">
        <v>3.64</v>
      </c>
    </row>
    <row r="75">
      <c r="A75" s="5" t="inlineStr">
        <is>
          <t>Ertrag des eingesetzten Kapitals</t>
        </is>
      </c>
      <c r="B75" s="5" t="inlineStr">
        <is>
          <t>ROCE Return on Cap. Empl. in %</t>
        </is>
      </c>
      <c r="C75" t="n">
        <v>-2.98</v>
      </c>
      <c r="D75" t="n">
        <v>6.55</v>
      </c>
      <c r="E75" t="n">
        <v>5.01</v>
      </c>
      <c r="F75" t="n">
        <v>1.76</v>
      </c>
      <c r="G75" t="n">
        <v>2.32</v>
      </c>
      <c r="H75" t="n">
        <v>1.66</v>
      </c>
      <c r="I75" t="n">
        <v>-6.5</v>
      </c>
      <c r="J75" t="n">
        <v>1.49</v>
      </c>
      <c r="K75" t="n">
        <v>4.37</v>
      </c>
      <c r="L75" t="n">
        <v>2.37</v>
      </c>
      <c r="M75" t="n">
        <v>-5.97</v>
      </c>
      <c r="N75" t="n">
        <v>15.45</v>
      </c>
      <c r="O75" t="n">
        <v>19.89</v>
      </c>
      <c r="P75" t="n">
        <v>33.52</v>
      </c>
      <c r="Q75" t="n">
        <v>25.1</v>
      </c>
      <c r="R75" t="inlineStr">
        <is>
          <t>-</t>
        </is>
      </c>
      <c r="S75" t="inlineStr">
        <is>
          <t>-</t>
        </is>
      </c>
      <c r="T75" t="inlineStr">
        <is>
          <t>-</t>
        </is>
      </c>
      <c r="U75" t="inlineStr">
        <is>
          <t>-</t>
        </is>
      </c>
    </row>
    <row r="76">
      <c r="A76" s="5" t="inlineStr">
        <is>
          <t>Eigenkapital zu Anlagevermögen</t>
        </is>
      </c>
      <c r="B76" s="5" t="inlineStr">
        <is>
          <t>Equity to Fixed Assets in %</t>
        </is>
      </c>
      <c r="C76" t="n">
        <v>81.2</v>
      </c>
      <c r="D76" t="n">
        <v>96.68000000000001</v>
      </c>
      <c r="E76" t="n">
        <v>94.13</v>
      </c>
      <c r="F76" t="n">
        <v>85.08</v>
      </c>
      <c r="G76" t="n">
        <v>86.09</v>
      </c>
      <c r="H76" t="n">
        <v>87.47</v>
      </c>
      <c r="I76" t="n">
        <v>96.89</v>
      </c>
      <c r="J76" t="n">
        <v>102.92</v>
      </c>
      <c r="K76" t="n">
        <v>116.73</v>
      </c>
      <c r="L76" t="n">
        <v>118.15</v>
      </c>
      <c r="M76" t="n">
        <v>127.36</v>
      </c>
      <c r="N76" t="n">
        <v>148.78</v>
      </c>
      <c r="O76" t="n">
        <v>194.76</v>
      </c>
      <c r="P76" t="n">
        <v>217.89</v>
      </c>
      <c r="Q76" t="n">
        <v>110.55</v>
      </c>
      <c r="R76" t="n">
        <v>58</v>
      </c>
      <c r="S76" t="n">
        <v>52.17</v>
      </c>
      <c r="T76" t="n">
        <v>52</v>
      </c>
      <c r="U76" t="n">
        <v>58.87</v>
      </c>
    </row>
    <row r="77">
      <c r="A77" s="5" t="inlineStr">
        <is>
          <t>Liquidität Dritten Grades</t>
        </is>
      </c>
      <c r="B77" s="5" t="inlineStr">
        <is>
          <t>Current Ratio in %</t>
        </is>
      </c>
      <c r="C77" t="n">
        <v>203.1</v>
      </c>
      <c r="D77" t="n">
        <v>205.99</v>
      </c>
      <c r="E77" t="n">
        <v>236.77</v>
      </c>
      <c r="F77" t="n">
        <v>202.99</v>
      </c>
      <c r="G77" t="n">
        <v>217.97</v>
      </c>
      <c r="H77" t="n">
        <v>196.56</v>
      </c>
      <c r="I77" t="n">
        <v>235.21</v>
      </c>
      <c r="J77" t="n">
        <v>263.84</v>
      </c>
      <c r="K77" t="n">
        <v>291.69</v>
      </c>
      <c r="L77" t="n">
        <v>289.61</v>
      </c>
      <c r="M77" t="n">
        <v>305.2</v>
      </c>
      <c r="N77" t="n">
        <v>292.81</v>
      </c>
      <c r="O77" t="n">
        <v>350.45</v>
      </c>
      <c r="P77" t="n">
        <v>400.82</v>
      </c>
      <c r="Q77" t="n">
        <v>265.61</v>
      </c>
      <c r="R77" t="inlineStr">
        <is>
          <t>-</t>
        </is>
      </c>
      <c r="S77" t="inlineStr">
        <is>
          <t>-</t>
        </is>
      </c>
      <c r="T77" t="inlineStr">
        <is>
          <t>-</t>
        </is>
      </c>
      <c r="U77" t="inlineStr">
        <is>
          <t>-</t>
        </is>
      </c>
    </row>
    <row r="78">
      <c r="A78" s="5" t="inlineStr">
        <is>
          <t>Operativer Cashflow</t>
        </is>
      </c>
      <c r="B78" s="5" t="inlineStr">
        <is>
          <t>Operating Cashflow in M</t>
        </is>
      </c>
      <c r="C78" t="n">
        <v>284.874</v>
      </c>
      <c r="D78" t="n">
        <v>174.891</v>
      </c>
      <c r="E78" t="n">
        <v>628.045</v>
      </c>
      <c r="F78" t="n">
        <v>417.695</v>
      </c>
      <c r="G78" t="n">
        <v>183.305</v>
      </c>
      <c r="H78" t="n">
        <v>141.235</v>
      </c>
      <c r="I78" t="n">
        <v>894.889</v>
      </c>
      <c r="J78" t="n">
        <v>333.555</v>
      </c>
      <c r="K78" t="n">
        <v>-709.7810000000001</v>
      </c>
      <c r="L78" t="n">
        <v>1000.064</v>
      </c>
      <c r="M78" t="n">
        <v>207.946</v>
      </c>
      <c r="N78" t="n">
        <v>363.004</v>
      </c>
      <c r="O78" t="n">
        <v>522.032</v>
      </c>
      <c r="P78" t="n">
        <v>811.4880000000001</v>
      </c>
      <c r="Q78" t="n">
        <v>389.312</v>
      </c>
      <c r="R78" t="n">
        <v>159.766</v>
      </c>
      <c r="S78" t="n">
        <v>153.504</v>
      </c>
      <c r="T78" t="n">
        <v>148.512</v>
      </c>
      <c r="U78" t="n">
        <v>318.24</v>
      </c>
    </row>
    <row r="79">
      <c r="A79" s="5" t="inlineStr">
        <is>
          <t>Aktienrückkauf</t>
        </is>
      </c>
      <c r="B79" s="5" t="inlineStr">
        <is>
          <t>Share Buyback in M</t>
        </is>
      </c>
      <c r="C79" t="n">
        <v>0</v>
      </c>
      <c r="D79" t="n">
        <v>0</v>
      </c>
      <c r="E79" t="n">
        <v>0</v>
      </c>
      <c r="F79" t="n">
        <v>0</v>
      </c>
      <c r="G79" t="n">
        <v>0</v>
      </c>
      <c r="H79" t="n">
        <v>0</v>
      </c>
      <c r="I79" t="n">
        <v>0</v>
      </c>
      <c r="J79" t="n">
        <v>0</v>
      </c>
      <c r="K79" t="n">
        <v>0</v>
      </c>
      <c r="L79" t="n">
        <v>0</v>
      </c>
      <c r="M79" t="n">
        <v>0</v>
      </c>
      <c r="N79" t="n">
        <v>3.100000000000001</v>
      </c>
      <c r="O79" t="n">
        <v>0</v>
      </c>
      <c r="P79" t="n">
        <v>0</v>
      </c>
      <c r="Q79" t="n">
        <v>-0.3000000000000043</v>
      </c>
      <c r="R79" t="n">
        <v>-0.5</v>
      </c>
      <c r="S79" t="n">
        <v>0</v>
      </c>
      <c r="T79" t="n">
        <v>0</v>
      </c>
      <c r="U79" t="n">
        <v>0</v>
      </c>
    </row>
    <row r="80">
      <c r="A80" s="5" t="inlineStr">
        <is>
          <t>Umsatzwachstum 1J in %</t>
        </is>
      </c>
      <c r="B80" s="5" t="inlineStr">
        <is>
          <t>Revenue Growth 1Y in %</t>
        </is>
      </c>
      <c r="C80" t="n">
        <v>-7.88</v>
      </c>
      <c r="D80" t="n">
        <v>3.21</v>
      </c>
      <c r="E80" t="n">
        <v>13.9</v>
      </c>
      <c r="F80" t="n">
        <v>-7.15</v>
      </c>
      <c r="G80" t="n">
        <v>-5.96</v>
      </c>
      <c r="H80" t="n">
        <v>-2.2</v>
      </c>
      <c r="I80" t="n">
        <v>-11.09</v>
      </c>
      <c r="J80" t="n">
        <v>5.67</v>
      </c>
      <c r="K80" t="n">
        <v>18.48</v>
      </c>
      <c r="L80" t="n">
        <v>6.23</v>
      </c>
      <c r="M80" t="n">
        <v>-37.45</v>
      </c>
      <c r="N80" t="n">
        <v>28.96</v>
      </c>
      <c r="O80" t="n">
        <v>20.66</v>
      </c>
      <c r="P80" t="n">
        <v>18.12</v>
      </c>
      <c r="Q80" t="n">
        <v>19.8</v>
      </c>
      <c r="R80" t="n">
        <v>21.74</v>
      </c>
      <c r="S80" t="n">
        <v>2.12</v>
      </c>
      <c r="T80" t="n">
        <v>3.22</v>
      </c>
      <c r="U80" t="n">
        <v>351.04</v>
      </c>
    </row>
    <row r="81">
      <c r="A81" s="5" t="inlineStr">
        <is>
          <t>Umsatzwachstum 3J in %</t>
        </is>
      </c>
      <c r="B81" s="5" t="inlineStr">
        <is>
          <t>Revenue Growth 3Y in %</t>
        </is>
      </c>
      <c r="C81" t="n">
        <v>3.08</v>
      </c>
      <c r="D81" t="n">
        <v>3.32</v>
      </c>
      <c r="E81" t="n">
        <v>0.26</v>
      </c>
      <c r="F81" t="n">
        <v>-5.1</v>
      </c>
      <c r="G81" t="n">
        <v>-6.42</v>
      </c>
      <c r="H81" t="n">
        <v>-2.54</v>
      </c>
      <c r="I81" t="n">
        <v>4.35</v>
      </c>
      <c r="J81" t="n">
        <v>10.13</v>
      </c>
      <c r="K81" t="n">
        <v>-4.25</v>
      </c>
      <c r="L81" t="n">
        <v>-0.75</v>
      </c>
      <c r="M81" t="n">
        <v>4.06</v>
      </c>
      <c r="N81" t="n">
        <v>22.58</v>
      </c>
      <c r="O81" t="n">
        <v>19.53</v>
      </c>
      <c r="P81" t="n">
        <v>19.89</v>
      </c>
      <c r="Q81" t="n">
        <v>14.55</v>
      </c>
      <c r="R81" t="n">
        <v>9.029999999999999</v>
      </c>
      <c r="S81" t="n">
        <v>118.79</v>
      </c>
      <c r="T81" t="inlineStr">
        <is>
          <t>-</t>
        </is>
      </c>
      <c r="U81" t="inlineStr">
        <is>
          <t>-</t>
        </is>
      </c>
    </row>
    <row r="82">
      <c r="A82" s="5" t="inlineStr">
        <is>
          <t>Umsatzwachstum 5J in %</t>
        </is>
      </c>
      <c r="B82" s="5" t="inlineStr">
        <is>
          <t>Revenue Growth 5Y in %</t>
        </is>
      </c>
      <c r="C82" t="n">
        <v>-0.78</v>
      </c>
      <c r="D82" t="n">
        <v>0.36</v>
      </c>
      <c r="E82" t="n">
        <v>-2.5</v>
      </c>
      <c r="F82" t="n">
        <v>-4.15</v>
      </c>
      <c r="G82" t="n">
        <v>0.98</v>
      </c>
      <c r="H82" t="n">
        <v>3.42</v>
      </c>
      <c r="I82" t="n">
        <v>-3.63</v>
      </c>
      <c r="J82" t="n">
        <v>4.38</v>
      </c>
      <c r="K82" t="n">
        <v>7.38</v>
      </c>
      <c r="L82" t="n">
        <v>7.3</v>
      </c>
      <c r="M82" t="n">
        <v>10.02</v>
      </c>
      <c r="N82" t="n">
        <v>21.86</v>
      </c>
      <c r="O82" t="n">
        <v>16.49</v>
      </c>
      <c r="P82" t="n">
        <v>13</v>
      </c>
      <c r="Q82" t="n">
        <v>79.58</v>
      </c>
      <c r="R82" t="inlineStr">
        <is>
          <t>-</t>
        </is>
      </c>
      <c r="S82" t="inlineStr">
        <is>
          <t>-</t>
        </is>
      </c>
      <c r="T82" t="inlineStr">
        <is>
          <t>-</t>
        </is>
      </c>
      <c r="U82" t="inlineStr">
        <is>
          <t>-</t>
        </is>
      </c>
    </row>
    <row r="83">
      <c r="A83" s="5" t="inlineStr">
        <is>
          <t>Umsatzwachstum 10J in %</t>
        </is>
      </c>
      <c r="B83" s="5" t="inlineStr">
        <is>
          <t>Revenue Growth 10Y in %</t>
        </is>
      </c>
      <c r="C83" t="n">
        <v>1.32</v>
      </c>
      <c r="D83" t="n">
        <v>-1.64</v>
      </c>
      <c r="E83" t="n">
        <v>0.9399999999999999</v>
      </c>
      <c r="F83" t="n">
        <v>1.62</v>
      </c>
      <c r="G83" t="n">
        <v>4.14</v>
      </c>
      <c r="H83" t="n">
        <v>6.72</v>
      </c>
      <c r="I83" t="n">
        <v>9.109999999999999</v>
      </c>
      <c r="J83" t="n">
        <v>10.43</v>
      </c>
      <c r="K83" t="n">
        <v>10.19</v>
      </c>
      <c r="L83" t="n">
        <v>43.44</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Gewinnwachstum 1J in %</t>
        </is>
      </c>
      <c r="B84" s="5" t="inlineStr">
        <is>
          <t>Earnings Growth 1Y in %</t>
        </is>
      </c>
      <c r="C84" t="n">
        <v>-188.13</v>
      </c>
      <c r="D84" t="n">
        <v>43.83</v>
      </c>
      <c r="E84" t="n">
        <v>250.46</v>
      </c>
      <c r="F84" t="n">
        <v>-212.89</v>
      </c>
      <c r="G84" t="n">
        <v>38.62</v>
      </c>
      <c r="H84" t="n">
        <v>-92.95</v>
      </c>
      <c r="I84" t="n">
        <v>382.65</v>
      </c>
      <c r="J84" t="n">
        <v>-143.78</v>
      </c>
      <c r="K84" t="n">
        <v>681.88</v>
      </c>
      <c r="L84" t="n">
        <v>-107.7</v>
      </c>
      <c r="M84" t="n">
        <v>-157.16</v>
      </c>
      <c r="N84" t="n">
        <v>-25.21</v>
      </c>
      <c r="O84" t="n">
        <v>-40.06</v>
      </c>
      <c r="P84" t="n">
        <v>79.31</v>
      </c>
      <c r="Q84" t="n">
        <v>244.42</v>
      </c>
      <c r="R84" t="n">
        <v>668.87</v>
      </c>
      <c r="S84" t="n">
        <v>-50.62</v>
      </c>
      <c r="T84" t="n">
        <v>-53.54</v>
      </c>
      <c r="U84" t="n">
        <v>1026.83</v>
      </c>
    </row>
    <row r="85">
      <c r="A85" s="5" t="inlineStr">
        <is>
          <t>Gewinnwachstum 3J in %</t>
        </is>
      </c>
      <c r="B85" s="5" t="inlineStr">
        <is>
          <t>Earnings Growth 3Y in %</t>
        </is>
      </c>
      <c r="C85" t="n">
        <v>35.39</v>
      </c>
      <c r="D85" t="n">
        <v>27.13</v>
      </c>
      <c r="E85" t="n">
        <v>25.4</v>
      </c>
      <c r="F85" t="n">
        <v>-89.06999999999999</v>
      </c>
      <c r="G85" t="n">
        <v>109.44</v>
      </c>
      <c r="H85" t="n">
        <v>48.64</v>
      </c>
      <c r="I85" t="n">
        <v>306.92</v>
      </c>
      <c r="J85" t="n">
        <v>143.47</v>
      </c>
      <c r="K85" t="n">
        <v>139.01</v>
      </c>
      <c r="L85" t="n">
        <v>-96.69</v>
      </c>
      <c r="M85" t="n">
        <v>-74.14</v>
      </c>
      <c r="N85" t="n">
        <v>4.68</v>
      </c>
      <c r="O85" t="n">
        <v>94.56</v>
      </c>
      <c r="P85" t="n">
        <v>330.87</v>
      </c>
      <c r="Q85" t="n">
        <v>287.56</v>
      </c>
      <c r="R85" t="n">
        <v>188.24</v>
      </c>
      <c r="S85" t="n">
        <v>307.56</v>
      </c>
      <c r="T85" t="inlineStr">
        <is>
          <t>-</t>
        </is>
      </c>
      <c r="U85" t="inlineStr">
        <is>
          <t>-</t>
        </is>
      </c>
    </row>
    <row r="86">
      <c r="A86" s="5" t="inlineStr">
        <is>
          <t>Gewinnwachstum 5J in %</t>
        </is>
      </c>
      <c r="B86" s="5" t="inlineStr">
        <is>
          <t>Earnings Growth 5Y in %</t>
        </is>
      </c>
      <c r="C86" t="n">
        <v>-13.62</v>
      </c>
      <c r="D86" t="n">
        <v>5.41</v>
      </c>
      <c r="E86" t="n">
        <v>73.18000000000001</v>
      </c>
      <c r="F86" t="n">
        <v>-5.67</v>
      </c>
      <c r="G86" t="n">
        <v>173.28</v>
      </c>
      <c r="H86" t="n">
        <v>144.02</v>
      </c>
      <c r="I86" t="n">
        <v>131.18</v>
      </c>
      <c r="J86" t="n">
        <v>49.61</v>
      </c>
      <c r="K86" t="n">
        <v>70.34999999999999</v>
      </c>
      <c r="L86" t="n">
        <v>-50.16</v>
      </c>
      <c r="M86" t="n">
        <v>20.26</v>
      </c>
      <c r="N86" t="n">
        <v>185.47</v>
      </c>
      <c r="O86" t="n">
        <v>180.38</v>
      </c>
      <c r="P86" t="n">
        <v>177.69</v>
      </c>
      <c r="Q86" t="n">
        <v>367.19</v>
      </c>
      <c r="R86" t="inlineStr">
        <is>
          <t>-</t>
        </is>
      </c>
      <c r="S86" t="inlineStr">
        <is>
          <t>-</t>
        </is>
      </c>
      <c r="T86" t="inlineStr">
        <is>
          <t>-</t>
        </is>
      </c>
      <c r="U86" t="inlineStr">
        <is>
          <t>-</t>
        </is>
      </c>
    </row>
    <row r="87">
      <c r="A87" s="5" t="inlineStr">
        <is>
          <t>Gewinnwachstum 10J in %</t>
        </is>
      </c>
      <c r="B87" s="5" t="inlineStr">
        <is>
          <t>Earnings Growth 10Y in %</t>
        </is>
      </c>
      <c r="C87" t="n">
        <v>65.2</v>
      </c>
      <c r="D87" t="n">
        <v>68.3</v>
      </c>
      <c r="E87" t="n">
        <v>61.39</v>
      </c>
      <c r="F87" t="n">
        <v>32.34</v>
      </c>
      <c r="G87" t="n">
        <v>61.56</v>
      </c>
      <c r="H87" t="n">
        <v>82.14</v>
      </c>
      <c r="I87" t="n">
        <v>158.32</v>
      </c>
      <c r="J87" t="n">
        <v>115</v>
      </c>
      <c r="K87" t="n">
        <v>124.02</v>
      </c>
      <c r="L87" t="n">
        <v>158.51</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PEG Ratio</t>
        </is>
      </c>
      <c r="B88" s="5" t="inlineStr">
        <is>
          <t>KGW Kurs/Gewinn/Wachstum</t>
        </is>
      </c>
      <c r="C88" t="inlineStr">
        <is>
          <t>-</t>
        </is>
      </c>
      <c r="D88" t="n">
        <v>0.9399999999999999</v>
      </c>
      <c r="E88" t="n">
        <v>0.18</v>
      </c>
      <c r="F88" t="n">
        <v>-5.93</v>
      </c>
      <c r="G88" t="inlineStr">
        <is>
          <t>-</t>
        </is>
      </c>
      <c r="H88" t="inlineStr">
        <is>
          <t>-</t>
        </is>
      </c>
      <c r="I88" t="inlineStr">
        <is>
          <t>-</t>
        </is>
      </c>
      <c r="J88" t="inlineStr">
        <is>
          <t>-</t>
        </is>
      </c>
      <c r="K88" t="n">
        <v>0.13</v>
      </c>
      <c r="L88" t="n">
        <v>-2.09</v>
      </c>
      <c r="M88" t="inlineStr">
        <is>
          <t>-</t>
        </is>
      </c>
      <c r="N88" t="n">
        <v>0.02</v>
      </c>
      <c r="O88" t="n">
        <v>0.04</v>
      </c>
      <c r="P88" t="n">
        <v>0.02</v>
      </c>
      <c r="Q88" t="n">
        <v>0.01</v>
      </c>
      <c r="R88" t="inlineStr">
        <is>
          <t>-</t>
        </is>
      </c>
      <c r="S88" t="inlineStr">
        <is>
          <t>-</t>
        </is>
      </c>
      <c r="T88" t="inlineStr">
        <is>
          <t>-</t>
        </is>
      </c>
      <c r="U88" t="inlineStr">
        <is>
          <t>-</t>
        </is>
      </c>
    </row>
    <row r="89">
      <c r="A89" s="5" t="inlineStr">
        <is>
          <t>EBIT-Wachstum 1J in %</t>
        </is>
      </c>
      <c r="B89" s="5" t="inlineStr">
        <is>
          <t>EBIT Growth 1Y in %</t>
        </is>
      </c>
      <c r="C89" t="n">
        <v>-145.67</v>
      </c>
      <c r="D89" t="n">
        <v>31.89</v>
      </c>
      <c r="E89" t="n">
        <v>193.5</v>
      </c>
      <c r="F89" t="n">
        <v>-24.47</v>
      </c>
      <c r="G89" t="n">
        <v>43.03</v>
      </c>
      <c r="H89" t="n">
        <v>-125.01</v>
      </c>
      <c r="I89" t="n">
        <v>-484.38</v>
      </c>
      <c r="J89" t="n">
        <v>-66.29000000000001</v>
      </c>
      <c r="K89" t="n">
        <v>89.06</v>
      </c>
      <c r="L89" t="n">
        <v>-142.19</v>
      </c>
      <c r="M89" t="n">
        <v>-137.11</v>
      </c>
      <c r="N89" t="n">
        <v>-21.17</v>
      </c>
      <c r="O89" t="n">
        <v>-30.34</v>
      </c>
      <c r="P89" t="n">
        <v>84.23</v>
      </c>
      <c r="Q89" t="n">
        <v>144.93</v>
      </c>
      <c r="R89" t="n">
        <v>215.26</v>
      </c>
      <c r="S89" t="n">
        <v>-21.9</v>
      </c>
      <c r="T89" t="n">
        <v>-31.16</v>
      </c>
      <c r="U89" t="n">
        <v>353.94</v>
      </c>
    </row>
    <row r="90">
      <c r="A90" s="5" t="inlineStr">
        <is>
          <t>EBIT-Wachstum 3J in %</t>
        </is>
      </c>
      <c r="B90" s="5" t="inlineStr">
        <is>
          <t>EBIT Growth 3Y in %</t>
        </is>
      </c>
      <c r="C90" t="n">
        <v>26.57</v>
      </c>
      <c r="D90" t="n">
        <v>66.97</v>
      </c>
      <c r="E90" t="n">
        <v>70.69</v>
      </c>
      <c r="F90" t="n">
        <v>-35.48</v>
      </c>
      <c r="G90" t="n">
        <v>-188.79</v>
      </c>
      <c r="H90" t="n">
        <v>-225.23</v>
      </c>
      <c r="I90" t="n">
        <v>-153.87</v>
      </c>
      <c r="J90" t="n">
        <v>-39.81</v>
      </c>
      <c r="K90" t="n">
        <v>-63.41</v>
      </c>
      <c r="L90" t="n">
        <v>-100.16</v>
      </c>
      <c r="M90" t="n">
        <v>-62.87</v>
      </c>
      <c r="N90" t="n">
        <v>10.91</v>
      </c>
      <c r="O90" t="n">
        <v>66.27</v>
      </c>
      <c r="P90" t="n">
        <v>148.14</v>
      </c>
      <c r="Q90" t="n">
        <v>112.76</v>
      </c>
      <c r="R90" t="n">
        <v>54.07</v>
      </c>
      <c r="S90" t="n">
        <v>100.29</v>
      </c>
      <c r="T90" t="inlineStr">
        <is>
          <t>-</t>
        </is>
      </c>
      <c r="U90" t="inlineStr">
        <is>
          <t>-</t>
        </is>
      </c>
    </row>
    <row r="91">
      <c r="A91" s="5" t="inlineStr">
        <is>
          <t>EBIT-Wachstum 5J in %</t>
        </is>
      </c>
      <c r="B91" s="5" t="inlineStr">
        <is>
          <t>EBIT Growth 5Y in %</t>
        </is>
      </c>
      <c r="C91" t="n">
        <v>19.66</v>
      </c>
      <c r="D91" t="n">
        <v>23.79</v>
      </c>
      <c r="E91" t="n">
        <v>-79.47</v>
      </c>
      <c r="F91" t="n">
        <v>-131.42</v>
      </c>
      <c r="G91" t="n">
        <v>-108.72</v>
      </c>
      <c r="H91" t="n">
        <v>-145.76</v>
      </c>
      <c r="I91" t="n">
        <v>-148.18</v>
      </c>
      <c r="J91" t="n">
        <v>-55.54</v>
      </c>
      <c r="K91" t="n">
        <v>-48.35</v>
      </c>
      <c r="L91" t="n">
        <v>-49.32</v>
      </c>
      <c r="M91" t="n">
        <v>8.109999999999999</v>
      </c>
      <c r="N91" t="n">
        <v>78.58</v>
      </c>
      <c r="O91" t="n">
        <v>78.44</v>
      </c>
      <c r="P91" t="n">
        <v>78.27</v>
      </c>
      <c r="Q91" t="n">
        <v>132.21</v>
      </c>
      <c r="R91" t="inlineStr">
        <is>
          <t>-</t>
        </is>
      </c>
      <c r="S91" t="inlineStr">
        <is>
          <t>-</t>
        </is>
      </c>
      <c r="T91" t="inlineStr">
        <is>
          <t>-</t>
        </is>
      </c>
      <c r="U91" t="inlineStr">
        <is>
          <t>-</t>
        </is>
      </c>
    </row>
    <row r="92">
      <c r="A92" s="5" t="inlineStr">
        <is>
          <t>EBIT-Wachstum 10J in %</t>
        </is>
      </c>
      <c r="B92" s="5" t="inlineStr">
        <is>
          <t>EBIT Growth 10Y in %</t>
        </is>
      </c>
      <c r="C92" t="n">
        <v>-63.05</v>
      </c>
      <c r="D92" t="n">
        <v>-62.2</v>
      </c>
      <c r="E92" t="n">
        <v>-67.5</v>
      </c>
      <c r="F92" t="n">
        <v>-89.89</v>
      </c>
      <c r="G92" t="n">
        <v>-79.02</v>
      </c>
      <c r="H92" t="n">
        <v>-68.83</v>
      </c>
      <c r="I92" t="n">
        <v>-34.8</v>
      </c>
      <c r="J92" t="n">
        <v>11.45</v>
      </c>
      <c r="K92" t="n">
        <v>14.96</v>
      </c>
      <c r="L92" t="n">
        <v>41.45</v>
      </c>
      <c r="M92" t="inlineStr">
        <is>
          <t>-</t>
        </is>
      </c>
      <c r="N92" t="inlineStr">
        <is>
          <t>-</t>
        </is>
      </c>
      <c r="O92" t="inlineStr">
        <is>
          <t>-</t>
        </is>
      </c>
      <c r="P92" t="inlineStr">
        <is>
          <t>-</t>
        </is>
      </c>
      <c r="Q92" t="inlineStr">
        <is>
          <t>-</t>
        </is>
      </c>
      <c r="R92" t="inlineStr">
        <is>
          <t>-</t>
        </is>
      </c>
      <c r="S92" t="inlineStr">
        <is>
          <t>-</t>
        </is>
      </c>
      <c r="T92" t="inlineStr">
        <is>
          <t>-</t>
        </is>
      </c>
      <c r="U92" t="inlineStr">
        <is>
          <t>-</t>
        </is>
      </c>
    </row>
    <row r="93">
      <c r="A93" s="5" t="inlineStr">
        <is>
          <t>Op.Cashflow Wachstum 1J in %</t>
        </is>
      </c>
      <c r="B93" s="5" t="inlineStr">
        <is>
          <t>Op.Cashflow Wachstum 1Y in %</t>
        </is>
      </c>
      <c r="C93" t="n">
        <v>62.89</v>
      </c>
      <c r="D93" t="n">
        <v>-72.15000000000001</v>
      </c>
      <c r="E93" t="n">
        <v>50.36</v>
      </c>
      <c r="F93" t="n">
        <v>127.87</v>
      </c>
      <c r="G93" t="n">
        <v>29.79</v>
      </c>
      <c r="H93" t="n">
        <v>-84.22</v>
      </c>
      <c r="I93" t="n">
        <v>168.29</v>
      </c>
      <c r="J93" t="n">
        <v>-146.99</v>
      </c>
      <c r="K93" t="n">
        <v>-170.97</v>
      </c>
      <c r="L93" t="n">
        <v>380.92</v>
      </c>
      <c r="M93" t="n">
        <v>-42.72</v>
      </c>
      <c r="N93" t="n">
        <v>-26.88</v>
      </c>
      <c r="O93" t="n">
        <v>-35.67</v>
      </c>
      <c r="P93" t="n">
        <v>108.44</v>
      </c>
      <c r="Q93" t="n">
        <v>142.52</v>
      </c>
      <c r="R93" t="n">
        <v>3.25</v>
      </c>
      <c r="S93" t="n">
        <v>3.36</v>
      </c>
      <c r="T93" t="n">
        <v>-53.33</v>
      </c>
      <c r="U93" t="n">
        <v>-105.05</v>
      </c>
    </row>
    <row r="94">
      <c r="A94" s="5" t="inlineStr">
        <is>
          <t>Op.Cashflow Wachstum 3J in %</t>
        </is>
      </c>
      <c r="B94" s="5" t="inlineStr">
        <is>
          <t>Op.Cashflow Wachstum 3Y in %</t>
        </is>
      </c>
      <c r="C94" t="n">
        <v>13.7</v>
      </c>
      <c r="D94" t="n">
        <v>35.36</v>
      </c>
      <c r="E94" t="n">
        <v>69.34</v>
      </c>
      <c r="F94" t="n">
        <v>24.48</v>
      </c>
      <c r="G94" t="n">
        <v>37.95</v>
      </c>
      <c r="H94" t="n">
        <v>-20.97</v>
      </c>
      <c r="I94" t="n">
        <v>-49.89</v>
      </c>
      <c r="J94" t="n">
        <v>20.99</v>
      </c>
      <c r="K94" t="n">
        <v>55.74</v>
      </c>
      <c r="L94" t="n">
        <v>103.77</v>
      </c>
      <c r="M94" t="n">
        <v>-35.09</v>
      </c>
      <c r="N94" t="n">
        <v>15.3</v>
      </c>
      <c r="O94" t="n">
        <v>71.76000000000001</v>
      </c>
      <c r="P94" t="n">
        <v>84.73999999999999</v>
      </c>
      <c r="Q94" t="n">
        <v>49.71</v>
      </c>
      <c r="R94" t="n">
        <v>-15.57</v>
      </c>
      <c r="S94" t="n">
        <v>-51.67</v>
      </c>
      <c r="T94" t="inlineStr">
        <is>
          <t>-</t>
        </is>
      </c>
      <c r="U94" t="inlineStr">
        <is>
          <t>-</t>
        </is>
      </c>
    </row>
    <row r="95">
      <c r="A95" s="5" t="inlineStr">
        <is>
          <t>Op.Cashflow Wachstum 5J in %</t>
        </is>
      </c>
      <c r="B95" s="5" t="inlineStr">
        <is>
          <t>Op.Cashflow Wachstum 5Y in %</t>
        </is>
      </c>
      <c r="C95" t="n">
        <v>39.75</v>
      </c>
      <c r="D95" t="n">
        <v>10.33</v>
      </c>
      <c r="E95" t="n">
        <v>58.42</v>
      </c>
      <c r="F95" t="n">
        <v>18.95</v>
      </c>
      <c r="G95" t="n">
        <v>-40.82</v>
      </c>
      <c r="H95" t="n">
        <v>29.41</v>
      </c>
      <c r="I95" t="n">
        <v>37.71</v>
      </c>
      <c r="J95" t="n">
        <v>-1.33</v>
      </c>
      <c r="K95" t="n">
        <v>20.94</v>
      </c>
      <c r="L95" t="n">
        <v>76.81999999999999</v>
      </c>
      <c r="M95" t="n">
        <v>29.14</v>
      </c>
      <c r="N95" t="n">
        <v>38.33</v>
      </c>
      <c r="O95" t="n">
        <v>44.38</v>
      </c>
      <c r="P95" t="n">
        <v>40.85</v>
      </c>
      <c r="Q95" t="n">
        <v>-1.85</v>
      </c>
      <c r="R95" t="inlineStr">
        <is>
          <t>-</t>
        </is>
      </c>
      <c r="S95" t="inlineStr">
        <is>
          <t>-</t>
        </is>
      </c>
      <c r="T95" t="inlineStr">
        <is>
          <t>-</t>
        </is>
      </c>
      <c r="U95" t="inlineStr">
        <is>
          <t>-</t>
        </is>
      </c>
    </row>
    <row r="96">
      <c r="A96" s="5" t="inlineStr">
        <is>
          <t>Op.Cashflow Wachstum 10J in %</t>
        </is>
      </c>
      <c r="B96" s="5" t="inlineStr">
        <is>
          <t>Op.Cashflow Wachstum 10Y in %</t>
        </is>
      </c>
      <c r="C96" t="n">
        <v>34.58</v>
      </c>
      <c r="D96" t="n">
        <v>24.02</v>
      </c>
      <c r="E96" t="n">
        <v>28.55</v>
      </c>
      <c r="F96" t="n">
        <v>19.94</v>
      </c>
      <c r="G96" t="n">
        <v>18</v>
      </c>
      <c r="H96" t="n">
        <v>29.27</v>
      </c>
      <c r="I96" t="n">
        <v>38.02</v>
      </c>
      <c r="J96" t="n">
        <v>21.53</v>
      </c>
      <c r="K96" t="n">
        <v>30.89</v>
      </c>
      <c r="L96" t="n">
        <v>37.48</v>
      </c>
      <c r="M96" t="inlineStr">
        <is>
          <t>-</t>
        </is>
      </c>
      <c r="N96" t="inlineStr">
        <is>
          <t>-</t>
        </is>
      </c>
      <c r="O96" t="inlineStr">
        <is>
          <t>-</t>
        </is>
      </c>
      <c r="P96" t="inlineStr">
        <is>
          <t>-</t>
        </is>
      </c>
      <c r="Q96" t="inlineStr">
        <is>
          <t>-</t>
        </is>
      </c>
      <c r="R96" t="inlineStr">
        <is>
          <t>-</t>
        </is>
      </c>
      <c r="S96" t="inlineStr">
        <is>
          <t>-</t>
        </is>
      </c>
      <c r="T96" t="inlineStr">
        <is>
          <t>-</t>
        </is>
      </c>
      <c r="U96" t="inlineStr">
        <is>
          <t>-</t>
        </is>
      </c>
    </row>
    <row r="97">
      <c r="A97" s="5" t="inlineStr">
        <is>
          <t>Working Capital in Mio</t>
        </is>
      </c>
      <c r="B97" s="5" t="inlineStr">
        <is>
          <t>Working Capital in M</t>
        </is>
      </c>
      <c r="C97" t="n">
        <v>2293</v>
      </c>
      <c r="D97" t="n">
        <v>2532</v>
      </c>
      <c r="E97" t="n">
        <v>2745</v>
      </c>
      <c r="F97" t="n">
        <v>2411</v>
      </c>
      <c r="G97" t="n">
        <v>2508</v>
      </c>
      <c r="H97" t="n">
        <v>2416</v>
      </c>
      <c r="I97" t="n">
        <v>2611</v>
      </c>
      <c r="J97" t="n">
        <v>3190</v>
      </c>
      <c r="K97" t="n">
        <v>3368</v>
      </c>
      <c r="L97" t="n">
        <v>3432</v>
      </c>
      <c r="M97" t="n">
        <v>3273</v>
      </c>
      <c r="N97" t="n">
        <v>3808</v>
      </c>
      <c r="O97" t="n">
        <v>4458</v>
      </c>
      <c r="P97" t="n">
        <v>4012</v>
      </c>
      <c r="Q97" t="n">
        <v>2192</v>
      </c>
      <c r="R97" t="n">
        <v>2320</v>
      </c>
      <c r="S97" t="n">
        <v>1791</v>
      </c>
      <c r="T97" t="n">
        <v>1825</v>
      </c>
      <c r="U97" t="n">
        <v>1962</v>
      </c>
      <c r="V97" t="n">
        <v>1888</v>
      </c>
    </row>
  </sheetData>
  <pageMargins bottom="1" footer="0.5" header="0.5" left="0.75" right="0.75" top="1"/>
</worksheet>
</file>

<file path=xl/worksheets/sheet51.xml><?xml version="1.0" encoding="utf-8"?>
<worksheet xmlns="http://schemas.openxmlformats.org/spreadsheetml/2006/main">
  <sheetPr>
    <outlinePr summaryBelow="1" summaryRight="1"/>
    <pageSetUpPr/>
  </sheetPr>
  <dimension ref="A1:L100"/>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SCHAEFFLER </t>
        </is>
      </c>
      <c r="B1" s="2" t="inlineStr">
        <is>
          <t>WKN: SHA015  ISIN: DE000SHA0159  Symbol:SHA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+49-9132-82-0</t>
        </is>
      </c>
      <c r="G4" t="inlineStr">
        <is>
          <t>10.03.2020</t>
        </is>
      </c>
      <c r="H4" t="inlineStr">
        <is>
          <t>Publication Of Annual Report</t>
        </is>
      </c>
      <c r="J4" t="inlineStr">
        <is>
          <t>BDT Capital Partners</t>
        </is>
      </c>
      <c r="L4" t="inlineStr">
        <is>
          <t>25,00%</t>
        </is>
      </c>
    </row>
    <row r="5">
      <c r="A5" s="5" t="inlineStr">
        <is>
          <t>Ticker</t>
        </is>
      </c>
      <c r="B5" t="inlineStr">
        <is>
          <t>SHA</t>
        </is>
      </c>
      <c r="C5" s="5" t="inlineStr">
        <is>
          <t>Fax</t>
        </is>
      </c>
      <c r="D5" s="5" t="inlineStr"/>
      <c r="E5" t="inlineStr">
        <is>
          <t>+49-9132-82-4950</t>
        </is>
      </c>
      <c r="G5" t="inlineStr">
        <is>
          <t>06.05.2020</t>
        </is>
      </c>
      <c r="H5" t="inlineStr">
        <is>
          <t>Result Q1</t>
        </is>
      </c>
      <c r="J5" t="inlineStr">
        <is>
          <t>Freefloat</t>
        </is>
      </c>
      <c r="L5" t="inlineStr">
        <is>
          <t>75,00%</t>
        </is>
      </c>
    </row>
    <row r="6">
      <c r="A6" s="5" t="inlineStr">
        <is>
          <t>Gelistet Seit / Listed Since</t>
        </is>
      </c>
      <c r="B6" t="inlineStr">
        <is>
          <t>09.10.2015</t>
        </is>
      </c>
      <c r="C6" s="5" t="inlineStr">
        <is>
          <t>Internet</t>
        </is>
      </c>
      <c r="D6" s="5" t="inlineStr"/>
      <c r="E6" t="inlineStr">
        <is>
          <t>http://www.schaeffler.com</t>
        </is>
      </c>
      <c r="G6" t="inlineStr">
        <is>
          <t>08.05.2020</t>
        </is>
      </c>
      <c r="H6" t="inlineStr">
        <is>
          <t>Annual General Meeting</t>
        </is>
      </c>
    </row>
    <row r="7">
      <c r="A7" s="5" t="inlineStr">
        <is>
          <t>Nominalwert / Nominal Value</t>
        </is>
      </c>
      <c r="B7" t="inlineStr">
        <is>
          <t>-</t>
        </is>
      </c>
      <c r="C7" s="5" t="inlineStr">
        <is>
          <t>E-Mail</t>
        </is>
      </c>
      <c r="D7" s="5" t="inlineStr"/>
      <c r="E7" t="inlineStr">
        <is>
          <t>info@schaeffler.com</t>
        </is>
      </c>
      <c r="G7" t="inlineStr">
        <is>
          <t>13.05.2020</t>
        </is>
      </c>
      <c r="H7" t="inlineStr">
        <is>
          <t>Dividend Payout</t>
        </is>
      </c>
    </row>
    <row r="8">
      <c r="A8" s="5" t="inlineStr">
        <is>
          <t>Land / Country</t>
        </is>
      </c>
      <c r="B8" t="inlineStr">
        <is>
          <t>Deutschland</t>
        </is>
      </c>
      <c r="C8" s="5" t="inlineStr">
        <is>
          <t>Inv. Relations Telefon / Phone</t>
        </is>
      </c>
      <c r="D8" s="5" t="inlineStr"/>
      <c r="E8" t="inlineStr">
        <is>
          <t>+49-9132-82-4440</t>
        </is>
      </c>
      <c r="G8" t="inlineStr">
        <is>
          <t>04.08.2020</t>
        </is>
      </c>
      <c r="H8" t="inlineStr">
        <is>
          <t>Score Half Year</t>
        </is>
      </c>
    </row>
    <row r="9">
      <c r="A9" s="5" t="inlineStr">
        <is>
          <t>Währung / Currency</t>
        </is>
      </c>
      <c r="B9" t="inlineStr">
        <is>
          <t>EUR</t>
        </is>
      </c>
      <c r="C9" s="5" t="inlineStr">
        <is>
          <t>Inv. Relations E-Mail</t>
        </is>
      </c>
      <c r="D9" s="5" t="inlineStr"/>
      <c r="E9" t="inlineStr">
        <is>
          <t>ir@schaeffler.com</t>
        </is>
      </c>
      <c r="G9" t="inlineStr">
        <is>
          <t>10.11.2020</t>
        </is>
      </c>
      <c r="H9" t="inlineStr">
        <is>
          <t>Q3 Earnings</t>
        </is>
      </c>
    </row>
    <row r="10">
      <c r="A10" s="5" t="inlineStr">
        <is>
          <t>Branche / Industry</t>
        </is>
      </c>
      <c r="B10" t="inlineStr">
        <is>
          <t>Automotive</t>
        </is>
      </c>
      <c r="C10" s="5" t="inlineStr">
        <is>
          <t>Kontaktperson / Contact Person</t>
        </is>
      </c>
      <c r="D10" s="5" t="inlineStr"/>
      <c r="E10" t="inlineStr">
        <is>
          <t>Christoph Beumelburg</t>
        </is>
      </c>
    </row>
    <row r="11">
      <c r="A11" s="5" t="inlineStr">
        <is>
          <t>Sektor / Sector</t>
        </is>
      </c>
      <c r="B11" t="inlineStr">
        <is>
          <t>Automotive Industry</t>
        </is>
      </c>
    </row>
    <row r="12">
      <c r="A12" s="5" t="inlineStr">
        <is>
          <t>Typ / Genre</t>
        </is>
      </c>
      <c r="B12" t="inlineStr">
        <is>
          <t>Vorzugsaktie</t>
        </is>
      </c>
    </row>
    <row r="13">
      <c r="A13" s="5" t="inlineStr">
        <is>
          <t>Adresse / Address</t>
        </is>
      </c>
      <c r="B13" t="inlineStr">
        <is>
          <t>Schaeffler AGIndustriestraße 1-3  D-91074 Herzogenaurach</t>
        </is>
      </c>
    </row>
    <row r="14">
      <c r="A14" s="5" t="inlineStr">
        <is>
          <t>Management</t>
        </is>
      </c>
      <c r="B14" t="inlineStr">
        <is>
          <t>Klaus Rosenfeld, Dietmar Heinrich (bis 31.07.2020), Andreas Schick, Corinna Schittenhelm, Michael Söding, Dr. Stefan Spindler, Uwe Wagner, Matthias Zink</t>
        </is>
      </c>
    </row>
    <row r="15">
      <c r="A15" s="5" t="inlineStr">
        <is>
          <t>Aufsichtsrat / Board</t>
        </is>
      </c>
      <c r="B15" t="inlineStr">
        <is>
          <t>Georg F. W. Schaeffler, Maria-Elisabeth Schaeffler-Thumann, Jürgen Wechsler, Sabine Bendiek, Prof. Dr. Hans-Jörg Bullinger, Dr. Holger Engelmann, Prof. Dr. Bernd Gottschalk, Andrea Grimm, Susanne Lau, Norbert Lenhard, Dr. Reinold Mittag, Barbara Resch, Sabrina Soussan, Dirk Spindler, Robin Stalker, Jürgen Stolz, Salvatore Vicari, Prof. Siegfried Wolf, Jürgen Worrich, Prof. Dr. Tong Zhang</t>
        </is>
      </c>
    </row>
    <row r="16">
      <c r="A16" s="5" t="inlineStr">
        <is>
          <t>Beschreibung</t>
        </is>
      </c>
      <c r="B16" t="inlineStr">
        <is>
          <t>Die Schaeffler Gruppe ist ein weltweit führender integrierter Automobil- und Industriezulieferer. Zum Produktportfolio des Unternehmens gehören Präzisionskomponenten und Systeme für Motor, Getriebe und Fahrwerk sowie Wälz- und Gleitlagerlösungen für eine Vielzahl von Industrieanwendungen. Als Zulieferer für die Automobilindustrie bietet Schaeffler unter anderem Ventilspielausgleichselemente, Wälzlagerungen für Motorwellen, Kupplungen und Doppelkupplungssysteme, Radlager oder Servolenkungen. Für die Industrie ist der Konzern in den Sparten Mobilität, Erneuerbare Energien sowie als Systempartner bei der Entwicklung von Produktionsmaschinen oder Lagersystemen für die Luft- und Raumfahrt tätig. Abgerundet wird das Angebot durch umfassende Serviceleistungen und die Bereitstellung von Ersatzteilen. Copyright 2014 FINANCE BASE AG</t>
        </is>
      </c>
    </row>
    <row r="17">
      <c r="A17" s="5" t="inlineStr">
        <is>
          <t>Profile</t>
        </is>
      </c>
      <c r="B17" t="inlineStr">
        <is>
          <t>The Schaeffler Group is a leading global integrated automotive and industrial suppliers. The product portfolio of the company include precision products and systems for engines, transmissions and chassis and rolling and plain bearing solutions for a variety of industrial applications. As a supplier to the automotive industry provides Schaeffler among other valve lash adjustment elements, roller bearings for motor shafts, clutches and dual clutch systems, wheel bearings or power steering. For the industry, the Group in the areas of mobility, renewable energies and worked as a partner in the development of production machinery or storage systems for the aerospace industry is. The range is completed by comprehensive services and the provision of spare parts.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inlineStr"/>
      <c r="L19" s="5" t="inlineStr"/>
    </row>
    <row r="20">
      <c r="A20" s="5" t="inlineStr">
        <is>
          <t>Umsatz</t>
        </is>
      </c>
      <c r="B20" s="5" t="inlineStr">
        <is>
          <t>Revenue</t>
        </is>
      </c>
      <c r="C20" t="n">
        <v>14427</v>
      </c>
      <c r="D20" t="n">
        <v>14241</v>
      </c>
      <c r="E20" t="n">
        <v>14021</v>
      </c>
      <c r="F20" t="n">
        <v>13338</v>
      </c>
      <c r="G20" t="n">
        <v>13226</v>
      </c>
      <c r="H20" t="n">
        <v>12124</v>
      </c>
      <c r="I20" t="n">
        <v>11205</v>
      </c>
      <c r="J20" t="n">
        <v>11125</v>
      </c>
    </row>
    <row r="21">
      <c r="A21" s="5" t="inlineStr">
        <is>
          <t>Bruttoergebnis vom Umsatz</t>
        </is>
      </c>
      <c r="B21" s="5" t="inlineStr">
        <is>
          <t>Gross Profit</t>
        </is>
      </c>
      <c r="C21" t="n">
        <v>3574</v>
      </c>
      <c r="D21" t="n">
        <v>3683</v>
      </c>
      <c r="E21" t="n">
        <v>3846</v>
      </c>
      <c r="F21" t="n">
        <v>3786</v>
      </c>
      <c r="G21" t="n">
        <v>3778</v>
      </c>
      <c r="H21" t="n">
        <v>3470</v>
      </c>
      <c r="I21" t="n">
        <v>3176</v>
      </c>
      <c r="J21" t="n">
        <v>3289</v>
      </c>
    </row>
    <row r="22">
      <c r="A22" s="5" t="inlineStr">
        <is>
          <t>Operatives Ergebnis (EBIT)</t>
        </is>
      </c>
      <c r="B22" s="5" t="inlineStr">
        <is>
          <t>EBIT Earning Before Interest &amp; Tax</t>
        </is>
      </c>
      <c r="C22" t="n">
        <v>790</v>
      </c>
      <c r="D22" t="n">
        <v>1354</v>
      </c>
      <c r="E22" t="n">
        <v>1528</v>
      </c>
      <c r="F22" t="n">
        <v>1556</v>
      </c>
      <c r="G22" t="n">
        <v>1402</v>
      </c>
      <c r="H22" t="n">
        <v>1523</v>
      </c>
      <c r="I22" t="n">
        <v>1008</v>
      </c>
      <c r="J22" t="n">
        <v>1413</v>
      </c>
    </row>
    <row r="23">
      <c r="A23" s="5" t="inlineStr">
        <is>
          <t>Finanzergebnis</t>
        </is>
      </c>
      <c r="B23" s="5" t="inlineStr">
        <is>
          <t>Financial Result</t>
        </is>
      </c>
      <c r="C23" t="n">
        <v>-154</v>
      </c>
      <c r="D23" t="n">
        <v>-159</v>
      </c>
      <c r="E23" t="n">
        <v>-192</v>
      </c>
      <c r="F23" t="n">
        <v>-341</v>
      </c>
      <c r="G23" t="n">
        <v>-547</v>
      </c>
      <c r="H23" t="n">
        <v>-619</v>
      </c>
      <c r="I23" t="n">
        <v>-422</v>
      </c>
      <c r="J23" t="n">
        <v>-126</v>
      </c>
    </row>
    <row r="24">
      <c r="A24" s="5" t="inlineStr">
        <is>
          <t>Ergebnis vor Steuer (EBT)</t>
        </is>
      </c>
      <c r="B24" s="5" t="inlineStr">
        <is>
          <t>EBT Earning Before Tax</t>
        </is>
      </c>
      <c r="C24" t="n">
        <v>636</v>
      </c>
      <c r="D24" t="n">
        <v>1195</v>
      </c>
      <c r="E24" t="n">
        <v>1336</v>
      </c>
      <c r="F24" t="n">
        <v>1215</v>
      </c>
      <c r="G24" t="n">
        <v>855</v>
      </c>
      <c r="H24" t="n">
        <v>904</v>
      </c>
      <c r="I24" t="n">
        <v>586</v>
      </c>
      <c r="J24" t="n">
        <v>1287</v>
      </c>
    </row>
    <row r="25">
      <c r="A25" s="5" t="inlineStr">
        <is>
          <t>Steuern auf Einkommen und Ertrag</t>
        </is>
      </c>
      <c r="B25" s="5" t="inlineStr">
        <is>
          <t>Taxes on income and earnings</t>
        </is>
      </c>
      <c r="C25" t="n">
        <v>196</v>
      </c>
      <c r="D25" t="n">
        <v>300</v>
      </c>
      <c r="E25" t="n">
        <v>339</v>
      </c>
      <c r="F25" t="n">
        <v>343</v>
      </c>
      <c r="G25" t="n">
        <v>250</v>
      </c>
      <c r="H25" t="n">
        <v>242</v>
      </c>
      <c r="I25" t="n">
        <v>452</v>
      </c>
      <c r="J25" t="n">
        <v>405</v>
      </c>
    </row>
    <row r="26">
      <c r="A26" s="5" t="inlineStr">
        <is>
          <t>Ergebnis nach Steuer</t>
        </is>
      </c>
      <c r="B26" s="5" t="inlineStr">
        <is>
          <t>Earnings after tax</t>
        </is>
      </c>
      <c r="C26" t="n">
        <v>440</v>
      </c>
      <c r="D26" t="n">
        <v>895</v>
      </c>
      <c r="E26" t="n">
        <v>997</v>
      </c>
      <c r="F26" t="n">
        <v>872</v>
      </c>
      <c r="G26" t="n">
        <v>605</v>
      </c>
      <c r="H26" t="n">
        <v>662</v>
      </c>
      <c r="I26" t="n">
        <v>134</v>
      </c>
      <c r="J26" t="n">
        <v>882</v>
      </c>
    </row>
    <row r="27">
      <c r="A27" s="5" t="inlineStr">
        <is>
          <t>Minderheitenanteil</t>
        </is>
      </c>
      <c r="B27" s="5" t="inlineStr">
        <is>
          <t>Minority Share</t>
        </is>
      </c>
      <c r="C27" t="n">
        <v>-12</v>
      </c>
      <c r="D27" t="n">
        <v>-14</v>
      </c>
      <c r="E27" t="n">
        <v>-17</v>
      </c>
      <c r="F27" t="n">
        <v>-13</v>
      </c>
      <c r="G27" t="n">
        <v>-14</v>
      </c>
      <c r="H27" t="n">
        <v>-8</v>
      </c>
      <c r="I27" t="n">
        <v>-7</v>
      </c>
      <c r="J27" t="n">
        <v>-12</v>
      </c>
    </row>
    <row r="28">
      <c r="A28" s="5" t="inlineStr">
        <is>
          <t>Jahresüberschuss/-fehlbetrag</t>
        </is>
      </c>
      <c r="B28" s="5" t="inlineStr">
        <is>
          <t>Net Profit</t>
        </is>
      </c>
      <c r="C28" t="n">
        <v>428</v>
      </c>
      <c r="D28" t="n">
        <v>881</v>
      </c>
      <c r="E28" t="n">
        <v>980</v>
      </c>
      <c r="F28" t="n">
        <v>859</v>
      </c>
      <c r="G28" t="n">
        <v>591</v>
      </c>
      <c r="H28" t="n">
        <v>654</v>
      </c>
      <c r="I28" t="n">
        <v>127</v>
      </c>
      <c r="J28" t="n">
        <v>870</v>
      </c>
    </row>
    <row r="29">
      <c r="A29" s="5" t="inlineStr">
        <is>
          <t>Summe Umlaufvermögen</t>
        </is>
      </c>
      <c r="B29" s="5" t="inlineStr">
        <is>
          <t>Current Assets</t>
        </is>
      </c>
      <c r="C29" t="n">
        <v>5483</v>
      </c>
      <c r="D29" t="n">
        <v>5534</v>
      </c>
      <c r="E29" t="n">
        <v>5359</v>
      </c>
      <c r="F29" t="n">
        <v>5585</v>
      </c>
      <c r="G29" t="n">
        <v>5042</v>
      </c>
      <c r="H29" t="n">
        <v>4815</v>
      </c>
      <c r="I29" t="n">
        <v>3977</v>
      </c>
      <c r="J29" t="n">
        <v>3892</v>
      </c>
    </row>
    <row r="30">
      <c r="A30" s="5" t="inlineStr">
        <is>
          <t>Summe Anlagevermögen</t>
        </is>
      </c>
      <c r="B30" s="5" t="inlineStr">
        <is>
          <t>Fixed Assets</t>
        </is>
      </c>
      <c r="C30" t="n">
        <v>7387</v>
      </c>
      <c r="D30" t="n">
        <v>6828</v>
      </c>
      <c r="E30" t="n">
        <v>6178</v>
      </c>
      <c r="F30" t="n">
        <v>5979</v>
      </c>
      <c r="G30" t="n">
        <v>7438</v>
      </c>
      <c r="H30" t="n">
        <v>6802</v>
      </c>
      <c r="I30" t="n">
        <v>4410</v>
      </c>
      <c r="J30" t="n">
        <v>9654</v>
      </c>
    </row>
    <row r="31">
      <c r="A31" s="5" t="inlineStr">
        <is>
          <t>Summe Aktiva</t>
        </is>
      </c>
      <c r="B31" s="5" t="inlineStr">
        <is>
          <t>Total Assets</t>
        </is>
      </c>
      <c r="C31" t="n">
        <v>12870</v>
      </c>
      <c r="D31" t="n">
        <v>12362</v>
      </c>
      <c r="E31" t="n">
        <v>11537</v>
      </c>
      <c r="F31" t="n">
        <v>11564</v>
      </c>
      <c r="G31" t="n">
        <v>12480</v>
      </c>
      <c r="H31" t="n">
        <v>11617</v>
      </c>
      <c r="I31" t="n">
        <v>8387</v>
      </c>
      <c r="J31" t="n">
        <v>13546</v>
      </c>
    </row>
    <row r="32">
      <c r="A32" s="5" t="inlineStr">
        <is>
          <t>Summe kurzfristiges Fremdkapital</t>
        </is>
      </c>
      <c r="B32" s="5" t="inlineStr">
        <is>
          <t>Short-Term Debt</t>
        </is>
      </c>
      <c r="C32" t="n">
        <v>3680</v>
      </c>
      <c r="D32" t="n">
        <v>3522</v>
      </c>
      <c r="E32" t="n">
        <v>3313</v>
      </c>
      <c r="F32" t="n">
        <v>3206</v>
      </c>
      <c r="G32" t="n">
        <v>2768</v>
      </c>
      <c r="H32" t="n">
        <v>2520</v>
      </c>
      <c r="I32" t="n">
        <v>2483</v>
      </c>
      <c r="J32" t="n">
        <v>2044</v>
      </c>
    </row>
    <row r="33">
      <c r="A33" s="5" t="inlineStr">
        <is>
          <t>Summe langfristiges Fremdkapital</t>
        </is>
      </c>
      <c r="B33" s="5" t="inlineStr">
        <is>
          <t>Long-Term Debt</t>
        </is>
      </c>
      <c r="C33" t="n">
        <v>6273</v>
      </c>
      <c r="D33" t="n">
        <v>5780</v>
      </c>
      <c r="E33" t="n">
        <v>5676</v>
      </c>
      <c r="F33" t="n">
        <v>6361</v>
      </c>
      <c r="G33" t="n">
        <v>8144</v>
      </c>
      <c r="H33" t="n">
        <v>8839</v>
      </c>
      <c r="I33" t="n">
        <v>7870</v>
      </c>
      <c r="J33" t="n">
        <v>9394</v>
      </c>
    </row>
    <row r="34">
      <c r="A34" s="5" t="inlineStr">
        <is>
          <t>Summe Fremdkapital</t>
        </is>
      </c>
      <c r="B34" s="5" t="inlineStr">
        <is>
          <t>Total Liabilities</t>
        </is>
      </c>
      <c r="C34" t="n">
        <v>9953</v>
      </c>
      <c r="D34" t="n">
        <v>9302</v>
      </c>
      <c r="E34" t="n">
        <v>8989</v>
      </c>
      <c r="F34" t="n">
        <v>9567</v>
      </c>
      <c r="G34" t="n">
        <v>10912</v>
      </c>
      <c r="H34" t="n">
        <v>11359</v>
      </c>
      <c r="I34" t="n">
        <v>10353</v>
      </c>
      <c r="J34" t="n">
        <v>11438</v>
      </c>
    </row>
    <row r="35">
      <c r="A35" s="5" t="inlineStr">
        <is>
          <t>Minderheitenanteil</t>
        </is>
      </c>
      <c r="B35" s="5" t="inlineStr">
        <is>
          <t>Minority Share</t>
        </is>
      </c>
      <c r="C35" t="n">
        <v>95</v>
      </c>
      <c r="D35" t="n">
        <v>87</v>
      </c>
      <c r="E35" t="n">
        <v>107</v>
      </c>
      <c r="F35" t="n">
        <v>100</v>
      </c>
      <c r="G35" t="n">
        <v>88</v>
      </c>
      <c r="H35" t="n">
        <v>71</v>
      </c>
      <c r="I35" t="n">
        <v>57</v>
      </c>
      <c r="J35" t="n">
        <v>60</v>
      </c>
    </row>
    <row r="36">
      <c r="A36" s="5" t="inlineStr">
        <is>
          <t>Summe Eigenkapital</t>
        </is>
      </c>
      <c r="B36" s="5" t="inlineStr">
        <is>
          <t>Equity</t>
        </is>
      </c>
      <c r="C36" t="n">
        <v>2822</v>
      </c>
      <c r="D36" t="n">
        <v>2973</v>
      </c>
      <c r="E36" t="n">
        <v>2441</v>
      </c>
      <c r="F36" t="n">
        <v>1897</v>
      </c>
      <c r="G36" t="n">
        <v>1480</v>
      </c>
      <c r="H36" t="n">
        <v>187</v>
      </c>
      <c r="I36" t="n">
        <v>-2023</v>
      </c>
      <c r="J36" t="n">
        <v>2048</v>
      </c>
    </row>
    <row r="37">
      <c r="A37" s="5" t="inlineStr">
        <is>
          <t>Summe Passiva</t>
        </is>
      </c>
      <c r="B37" s="5" t="inlineStr">
        <is>
          <t>Liabilities &amp; Shareholder Equity</t>
        </is>
      </c>
      <c r="C37" t="n">
        <v>12870</v>
      </c>
      <c r="D37" t="n">
        <v>12362</v>
      </c>
      <c r="E37" t="n">
        <v>11537</v>
      </c>
      <c r="F37" t="n">
        <v>11564</v>
      </c>
      <c r="G37" t="n">
        <v>12480</v>
      </c>
      <c r="H37" t="n">
        <v>11617</v>
      </c>
      <c r="I37" t="n">
        <v>8387</v>
      </c>
      <c r="J37" t="n">
        <v>13546</v>
      </c>
    </row>
    <row r="38">
      <c r="A38" s="5" t="inlineStr">
        <is>
          <t>Mio.Aktien im Umlauf</t>
        </is>
      </c>
      <c r="B38" s="5" t="inlineStr">
        <is>
          <t>Million shares outstanding</t>
        </is>
      </c>
      <c r="C38" t="n">
        <v>666</v>
      </c>
      <c r="D38" t="n">
        <v>666</v>
      </c>
      <c r="E38" t="n">
        <v>666</v>
      </c>
      <c r="F38" t="n">
        <v>666</v>
      </c>
      <c r="G38" t="inlineStr">
        <is>
          <t>-</t>
        </is>
      </c>
      <c r="H38" t="inlineStr">
        <is>
          <t>-</t>
        </is>
      </c>
      <c r="I38" t="inlineStr">
        <is>
          <t>-</t>
        </is>
      </c>
      <c r="J38" t="inlineStr">
        <is>
          <t>-</t>
        </is>
      </c>
    </row>
    <row r="39">
      <c r="A39" s="5" t="inlineStr">
        <is>
          <t>Mio.Aktien im Umlauf</t>
        </is>
      </c>
      <c r="B39" s="5" t="inlineStr">
        <is>
          <t>Million shares outstanding</t>
        </is>
      </c>
      <c r="C39" t="n">
        <v>166</v>
      </c>
      <c r="D39" t="n">
        <v>166</v>
      </c>
      <c r="E39" t="n">
        <v>166</v>
      </c>
      <c r="F39" t="n">
        <v>166</v>
      </c>
      <c r="G39" t="n">
        <v>166</v>
      </c>
      <c r="H39" t="inlineStr">
        <is>
          <t>-</t>
        </is>
      </c>
      <c r="I39" t="inlineStr">
        <is>
          <t>-</t>
        </is>
      </c>
      <c r="J39" t="inlineStr">
        <is>
          <t>-</t>
        </is>
      </c>
    </row>
    <row r="40">
      <c r="A40" s="5" t="inlineStr">
        <is>
          <t>Gezeichnetes Kapital (in Mio.)</t>
        </is>
      </c>
      <c r="B40" s="5" t="inlineStr">
        <is>
          <t>Subscribed Capital in M</t>
        </is>
      </c>
      <c r="C40" t="n">
        <v>666</v>
      </c>
      <c r="D40" t="n">
        <v>666</v>
      </c>
      <c r="E40" t="n">
        <v>666</v>
      </c>
      <c r="F40" t="n">
        <v>666</v>
      </c>
      <c r="G40" t="n">
        <v>666</v>
      </c>
      <c r="H40" t="inlineStr">
        <is>
          <t>-</t>
        </is>
      </c>
      <c r="I40" t="inlineStr">
        <is>
          <t>-</t>
        </is>
      </c>
      <c r="J40" t="inlineStr">
        <is>
          <t>-</t>
        </is>
      </c>
    </row>
    <row r="41">
      <c r="A41" s="5" t="inlineStr">
        <is>
          <t>Ergebnis je Aktie (brutto)</t>
        </is>
      </c>
      <c r="B41" s="5" t="inlineStr">
        <is>
          <t>Earnings per share</t>
        </is>
      </c>
      <c r="C41" t="n">
        <v>0.95</v>
      </c>
      <c r="D41" t="n">
        <v>1.79</v>
      </c>
      <c r="E41" t="n">
        <v>2.01</v>
      </c>
      <c r="F41" t="n">
        <v>1.82</v>
      </c>
      <c r="G41" t="inlineStr">
        <is>
          <t>-</t>
        </is>
      </c>
      <c r="H41" t="inlineStr">
        <is>
          <t>-</t>
        </is>
      </c>
      <c r="I41" t="inlineStr">
        <is>
          <t>-</t>
        </is>
      </c>
      <c r="J41" t="inlineStr">
        <is>
          <t>-</t>
        </is>
      </c>
    </row>
    <row r="42">
      <c r="A42" s="5" t="inlineStr">
        <is>
          <t>Ergebnis je Aktie (unverwässert)</t>
        </is>
      </c>
      <c r="B42" s="5" t="inlineStr">
        <is>
          <t>Basic Earnings per share</t>
        </is>
      </c>
      <c r="C42" t="n">
        <v>0.65</v>
      </c>
      <c r="D42" t="n">
        <v>1.33</v>
      </c>
      <c r="E42" t="n">
        <v>1.48</v>
      </c>
      <c r="F42" t="n">
        <v>1.3</v>
      </c>
      <c r="G42" t="n">
        <v>1.28</v>
      </c>
      <c r="H42" t="n">
        <v>1.29</v>
      </c>
      <c r="I42" t="inlineStr">
        <is>
          <t>-</t>
        </is>
      </c>
      <c r="J42" t="inlineStr">
        <is>
          <t>-</t>
        </is>
      </c>
    </row>
    <row r="43">
      <c r="A43" s="5" t="inlineStr">
        <is>
          <t>Ergebnis je Aktie (verwässert)</t>
        </is>
      </c>
      <c r="B43" s="5" t="inlineStr">
        <is>
          <t>Diluted Earnings per share</t>
        </is>
      </c>
      <c r="C43" t="n">
        <v>0.65</v>
      </c>
      <c r="D43" t="n">
        <v>1.33</v>
      </c>
      <c r="E43" t="n">
        <v>1.48</v>
      </c>
      <c r="F43" t="n">
        <v>1.3</v>
      </c>
      <c r="G43" t="n">
        <v>1.28</v>
      </c>
      <c r="H43" t="n">
        <v>1.29</v>
      </c>
      <c r="I43" t="inlineStr">
        <is>
          <t>-</t>
        </is>
      </c>
      <c r="J43" t="inlineStr">
        <is>
          <t>-</t>
        </is>
      </c>
    </row>
    <row r="44">
      <c r="A44" s="5" t="inlineStr">
        <is>
          <t>Dividende je Aktie</t>
        </is>
      </c>
      <c r="B44" s="5" t="inlineStr">
        <is>
          <t>Dividend per share</t>
        </is>
      </c>
      <c r="C44" t="n">
        <v>0.45</v>
      </c>
      <c r="D44" t="n">
        <v>0.55</v>
      </c>
      <c r="E44" t="n">
        <v>0.55</v>
      </c>
      <c r="F44" t="n">
        <v>0.5</v>
      </c>
      <c r="G44" t="n">
        <v>0.35</v>
      </c>
      <c r="H44" t="inlineStr">
        <is>
          <t>-</t>
        </is>
      </c>
      <c r="I44" t="inlineStr">
        <is>
          <t>-</t>
        </is>
      </c>
      <c r="J44" t="inlineStr">
        <is>
          <t>-</t>
        </is>
      </c>
    </row>
    <row r="45">
      <c r="A45" s="5" t="inlineStr">
        <is>
          <t>Sonderdividende je Aktie</t>
        </is>
      </c>
      <c r="B45" s="5" t="inlineStr">
        <is>
          <t>Special Dividend per share</t>
        </is>
      </c>
      <c r="C45" t="inlineStr">
        <is>
          <t>-</t>
        </is>
      </c>
      <c r="D45" t="inlineStr">
        <is>
          <t>-</t>
        </is>
      </c>
      <c r="E45" t="inlineStr">
        <is>
          <t>-</t>
        </is>
      </c>
      <c r="F45" t="inlineStr">
        <is>
          <t>-</t>
        </is>
      </c>
      <c r="G45" t="n">
        <v>0.15</v>
      </c>
      <c r="H45" t="inlineStr">
        <is>
          <t>-</t>
        </is>
      </c>
      <c r="I45" t="inlineStr">
        <is>
          <t>-</t>
        </is>
      </c>
      <c r="J45" t="inlineStr">
        <is>
          <t>-</t>
        </is>
      </c>
    </row>
    <row r="46">
      <c r="A46" s="5" t="inlineStr">
        <is>
          <t>Dividendenausschüttung in Mio</t>
        </is>
      </c>
      <c r="B46" s="5" t="inlineStr">
        <is>
          <t>Dividend Payment in M</t>
        </is>
      </c>
      <c r="C46" t="n">
        <v>294.7</v>
      </c>
      <c r="D46" t="n">
        <v>361</v>
      </c>
      <c r="E46" t="n">
        <v>361</v>
      </c>
      <c r="F46" t="n">
        <v>328</v>
      </c>
      <c r="G46" t="n">
        <v>329</v>
      </c>
      <c r="H46" t="inlineStr">
        <is>
          <t>-</t>
        </is>
      </c>
      <c r="I46" t="inlineStr">
        <is>
          <t>-</t>
        </is>
      </c>
      <c r="J46" t="inlineStr">
        <is>
          <t>-</t>
        </is>
      </c>
    </row>
    <row r="47">
      <c r="A47" s="5" t="inlineStr">
        <is>
          <t>Umsatz je Aktie</t>
        </is>
      </c>
      <c r="B47" s="5" t="inlineStr">
        <is>
          <t>Revenue per share</t>
        </is>
      </c>
      <c r="C47" t="n">
        <v>21.66</v>
      </c>
      <c r="D47" t="n">
        <v>21.38</v>
      </c>
      <c r="E47" t="n">
        <v>21.05</v>
      </c>
      <c r="F47" t="n">
        <v>20.03</v>
      </c>
      <c r="G47" t="inlineStr">
        <is>
          <t>-</t>
        </is>
      </c>
      <c r="H47" t="inlineStr">
        <is>
          <t>-</t>
        </is>
      </c>
      <c r="I47" t="inlineStr">
        <is>
          <t>-</t>
        </is>
      </c>
      <c r="J47" t="inlineStr">
        <is>
          <t>-</t>
        </is>
      </c>
    </row>
    <row r="48">
      <c r="A48" s="5" t="inlineStr">
        <is>
          <t>Buchwert je Aktie</t>
        </is>
      </c>
      <c r="B48" s="5" t="inlineStr">
        <is>
          <t>Book value per share</t>
        </is>
      </c>
      <c r="C48" t="n">
        <v>4.38</v>
      </c>
      <c r="D48" t="n">
        <v>4.59</v>
      </c>
      <c r="E48" t="n">
        <v>3.83</v>
      </c>
      <c r="F48" t="n">
        <v>3</v>
      </c>
      <c r="G48" t="inlineStr">
        <is>
          <t>-</t>
        </is>
      </c>
      <c r="H48" t="inlineStr">
        <is>
          <t>-</t>
        </is>
      </c>
      <c r="I48" t="inlineStr">
        <is>
          <t>-</t>
        </is>
      </c>
      <c r="J48" t="inlineStr">
        <is>
          <t>-</t>
        </is>
      </c>
    </row>
    <row r="49">
      <c r="A49" s="5" t="inlineStr">
        <is>
          <t>Cashflow je Aktie</t>
        </is>
      </c>
      <c r="B49" s="5" t="inlineStr">
        <is>
          <t>Cashflow per share</t>
        </is>
      </c>
      <c r="C49" t="n">
        <v>2.37</v>
      </c>
      <c r="D49" t="n">
        <v>2.41</v>
      </c>
      <c r="E49" t="n">
        <v>2.67</v>
      </c>
      <c r="F49" t="n">
        <v>2.82</v>
      </c>
      <c r="G49" t="inlineStr">
        <is>
          <t>-</t>
        </is>
      </c>
      <c r="H49" t="inlineStr">
        <is>
          <t>-</t>
        </is>
      </c>
      <c r="I49" t="inlineStr">
        <is>
          <t>-</t>
        </is>
      </c>
      <c r="J49" t="inlineStr">
        <is>
          <t>-</t>
        </is>
      </c>
    </row>
    <row r="50">
      <c r="A50" s="5" t="inlineStr">
        <is>
          <t>Bilanzsumme je Aktie</t>
        </is>
      </c>
      <c r="B50" s="5" t="inlineStr">
        <is>
          <t>Total assets per share</t>
        </is>
      </c>
      <c r="C50" t="n">
        <v>19.32</v>
      </c>
      <c r="D50" t="n">
        <v>18.56</v>
      </c>
      <c r="E50" t="n">
        <v>17.32</v>
      </c>
      <c r="F50" t="n">
        <v>17.36</v>
      </c>
      <c r="G50" t="inlineStr">
        <is>
          <t>-</t>
        </is>
      </c>
      <c r="H50" t="inlineStr">
        <is>
          <t>-</t>
        </is>
      </c>
      <c r="I50" t="inlineStr">
        <is>
          <t>-</t>
        </is>
      </c>
      <c r="J50" t="inlineStr">
        <is>
          <t>-</t>
        </is>
      </c>
    </row>
    <row r="51">
      <c r="A51" s="5" t="inlineStr">
        <is>
          <t>Personal am Ende des Jahres</t>
        </is>
      </c>
      <c r="B51" s="5" t="inlineStr">
        <is>
          <t>Staff at the end of year</t>
        </is>
      </c>
      <c r="C51" t="n">
        <v>87748</v>
      </c>
      <c r="D51" t="n">
        <v>92478</v>
      </c>
      <c r="E51" t="n">
        <v>90151</v>
      </c>
      <c r="F51" t="n">
        <v>86662</v>
      </c>
      <c r="G51" t="n">
        <v>84198</v>
      </c>
      <c r="H51" t="n">
        <v>82294</v>
      </c>
      <c r="I51" t="inlineStr">
        <is>
          <t>-</t>
        </is>
      </c>
      <c r="J51" t="inlineStr">
        <is>
          <t>-</t>
        </is>
      </c>
    </row>
    <row r="52">
      <c r="A52" s="5" t="inlineStr">
        <is>
          <t>Personalaufwand in Mio. EUR</t>
        </is>
      </c>
      <c r="B52" s="5" t="inlineStr">
        <is>
          <t>Personnel expenses in M</t>
        </is>
      </c>
      <c r="C52" t="n">
        <v>5019</v>
      </c>
      <c r="D52" t="n">
        <v>4600</v>
      </c>
      <c r="E52" t="n">
        <v>4437</v>
      </c>
      <c r="F52" t="n">
        <v>4167</v>
      </c>
      <c r="G52" t="n">
        <v>3990</v>
      </c>
      <c r="H52" t="n">
        <v>3579</v>
      </c>
      <c r="I52" t="inlineStr">
        <is>
          <t>-</t>
        </is>
      </c>
      <c r="J52" t="inlineStr">
        <is>
          <t>-</t>
        </is>
      </c>
    </row>
    <row r="53">
      <c r="A53" s="5" t="inlineStr">
        <is>
          <t>Aufwand je Mitarbeiter in EUR</t>
        </is>
      </c>
      <c r="B53" s="5" t="inlineStr">
        <is>
          <t>Effort per employee</t>
        </is>
      </c>
      <c r="C53" t="n">
        <v>57198</v>
      </c>
      <c r="D53" t="n">
        <v>49742</v>
      </c>
      <c r="E53" t="n">
        <v>49217</v>
      </c>
      <c r="F53" t="n">
        <v>48083</v>
      </c>
      <c r="G53" t="n">
        <v>47388</v>
      </c>
      <c r="H53" t="n">
        <v>43490</v>
      </c>
      <c r="I53" t="inlineStr">
        <is>
          <t>-</t>
        </is>
      </c>
      <c r="J53" t="inlineStr">
        <is>
          <t>-</t>
        </is>
      </c>
    </row>
    <row r="54">
      <c r="A54" s="5" t="inlineStr">
        <is>
          <t>Umsatz je Mitarbeiter in EUR</t>
        </is>
      </c>
      <c r="B54" s="5" t="inlineStr">
        <is>
          <t>Turnover per employee</t>
        </is>
      </c>
      <c r="C54" t="n">
        <v>164414</v>
      </c>
      <c r="D54" t="n">
        <v>153993</v>
      </c>
      <c r="E54" t="n">
        <v>155528</v>
      </c>
      <c r="F54" t="n">
        <v>153908</v>
      </c>
      <c r="G54" t="n">
        <v>157082</v>
      </c>
      <c r="H54" t="n">
        <v>147325</v>
      </c>
      <c r="I54" t="inlineStr">
        <is>
          <t>-</t>
        </is>
      </c>
      <c r="J54" t="inlineStr">
        <is>
          <t>-</t>
        </is>
      </c>
    </row>
    <row r="55">
      <c r="A55" s="5" t="inlineStr">
        <is>
          <t>Bruttoergebnis je Mitarbeiter in EUR</t>
        </is>
      </c>
      <c r="B55" s="5" t="inlineStr">
        <is>
          <t>Gross Profit per employee</t>
        </is>
      </c>
      <c r="C55" t="n">
        <v>40730</v>
      </c>
      <c r="D55" t="n">
        <v>39826</v>
      </c>
      <c r="E55" t="n">
        <v>42662</v>
      </c>
      <c r="F55" t="n">
        <v>43687</v>
      </c>
      <c r="G55" t="n">
        <v>44870</v>
      </c>
      <c r="H55" t="n">
        <v>42166</v>
      </c>
      <c r="I55" t="inlineStr">
        <is>
          <t>-</t>
        </is>
      </c>
      <c r="J55" t="inlineStr">
        <is>
          <t>-</t>
        </is>
      </c>
    </row>
    <row r="56">
      <c r="A56" s="5" t="inlineStr">
        <is>
          <t>Gewinn je Mitarbeiter in EUR</t>
        </is>
      </c>
      <c r="B56" s="5" t="inlineStr">
        <is>
          <t>Earnings per employee</t>
        </is>
      </c>
      <c r="C56" t="n">
        <v>4878</v>
      </c>
      <c r="D56" t="n">
        <v>9527</v>
      </c>
      <c r="E56" t="n">
        <v>10871</v>
      </c>
      <c r="F56" t="n">
        <v>9912</v>
      </c>
      <c r="G56" t="n">
        <v>7019</v>
      </c>
      <c r="H56" t="n">
        <v>7947</v>
      </c>
      <c r="I56" t="inlineStr">
        <is>
          <t>-</t>
        </is>
      </c>
      <c r="J56" t="inlineStr">
        <is>
          <t>-</t>
        </is>
      </c>
    </row>
    <row r="57">
      <c r="A57" s="5" t="inlineStr">
        <is>
          <t>KGV (Kurs/Gewinn)</t>
        </is>
      </c>
      <c r="B57" s="5" t="inlineStr">
        <is>
          <t>PE (price/earnings)</t>
        </is>
      </c>
      <c r="C57" t="n">
        <v>14.8</v>
      </c>
      <c r="D57" t="n">
        <v>5.6</v>
      </c>
      <c r="E57" t="n">
        <v>10</v>
      </c>
      <c r="F57" t="n">
        <v>10.8</v>
      </c>
      <c r="G57" t="n">
        <v>12.7</v>
      </c>
      <c r="H57" t="inlineStr">
        <is>
          <t>-</t>
        </is>
      </c>
      <c r="I57" t="inlineStr">
        <is>
          <t>-</t>
        </is>
      </c>
      <c r="J57" t="inlineStr">
        <is>
          <t>-</t>
        </is>
      </c>
    </row>
    <row r="58">
      <c r="A58" s="5" t="inlineStr">
        <is>
          <t>KUV (Kurs/Umsatz)</t>
        </is>
      </c>
      <c r="B58" s="5" t="inlineStr">
        <is>
          <t>PS (price/sales)</t>
        </is>
      </c>
      <c r="C58" t="n">
        <v>0.44</v>
      </c>
      <c r="D58" t="n">
        <v>0.35</v>
      </c>
      <c r="E58" t="n">
        <v>0.7</v>
      </c>
      <c r="F58" t="n">
        <v>0.7</v>
      </c>
      <c r="G58" t="inlineStr">
        <is>
          <t>-</t>
        </is>
      </c>
      <c r="H58" t="inlineStr">
        <is>
          <t>-</t>
        </is>
      </c>
      <c r="I58" t="inlineStr">
        <is>
          <t>-</t>
        </is>
      </c>
      <c r="J58" t="inlineStr">
        <is>
          <t>-</t>
        </is>
      </c>
    </row>
    <row r="59">
      <c r="A59" s="5" t="inlineStr">
        <is>
          <t>KBV (Kurs/Buchwert)</t>
        </is>
      </c>
      <c r="B59" s="5" t="inlineStr">
        <is>
          <t>PB (price/book value)</t>
        </is>
      </c>
      <c r="C59" t="n">
        <v>2.27</v>
      </c>
      <c r="D59" t="n">
        <v>1.67</v>
      </c>
      <c r="E59" t="n">
        <v>4.03</v>
      </c>
      <c r="F59" t="n">
        <v>4.94</v>
      </c>
      <c r="G59" t="inlineStr">
        <is>
          <t>-</t>
        </is>
      </c>
      <c r="H59" t="inlineStr">
        <is>
          <t>-</t>
        </is>
      </c>
      <c r="I59" t="inlineStr">
        <is>
          <t>-</t>
        </is>
      </c>
      <c r="J59" t="inlineStr">
        <is>
          <t>-</t>
        </is>
      </c>
    </row>
    <row r="60">
      <c r="A60" s="5" t="inlineStr">
        <is>
          <t>KCV (Kurs/Cashflow)</t>
        </is>
      </c>
      <c r="B60" s="5" t="inlineStr">
        <is>
          <t>PC (price/cashflow)</t>
        </is>
      </c>
      <c r="C60" t="n">
        <v>4.06</v>
      </c>
      <c r="D60" t="n">
        <v>3.09</v>
      </c>
      <c r="E60" t="n">
        <v>5.54</v>
      </c>
      <c r="F60" t="n">
        <v>4.99</v>
      </c>
      <c r="G60" t="inlineStr">
        <is>
          <t>-</t>
        </is>
      </c>
      <c r="H60" t="inlineStr">
        <is>
          <t>-</t>
        </is>
      </c>
      <c r="I60" t="inlineStr">
        <is>
          <t>-</t>
        </is>
      </c>
      <c r="J60" t="inlineStr">
        <is>
          <t>-</t>
        </is>
      </c>
    </row>
    <row r="61">
      <c r="A61" s="5" t="inlineStr">
        <is>
          <t>Dividendenrendite in %</t>
        </is>
      </c>
      <c r="B61" s="5" t="inlineStr">
        <is>
          <t>Dividend Yield in %</t>
        </is>
      </c>
      <c r="C61" t="n">
        <v>4.67</v>
      </c>
      <c r="D61" t="n">
        <v>7.37</v>
      </c>
      <c r="E61" t="n">
        <v>3.72</v>
      </c>
      <c r="F61" t="n">
        <v>3.56</v>
      </c>
      <c r="G61" t="n">
        <v>2.15</v>
      </c>
      <c r="H61" t="inlineStr">
        <is>
          <t>-</t>
        </is>
      </c>
      <c r="I61" t="inlineStr">
        <is>
          <t>-</t>
        </is>
      </c>
      <c r="J61" t="inlineStr">
        <is>
          <t>-</t>
        </is>
      </c>
    </row>
    <row r="62">
      <c r="A62" s="5" t="inlineStr">
        <is>
          <t>Gewinnrendite in %</t>
        </is>
      </c>
      <c r="B62" s="5" t="inlineStr">
        <is>
          <t>Return on profit in %</t>
        </is>
      </c>
      <c r="C62" t="n">
        <v>6.7</v>
      </c>
      <c r="D62" t="n">
        <v>17.8</v>
      </c>
      <c r="E62" t="n">
        <v>10</v>
      </c>
      <c r="F62" t="n">
        <v>9.199999999999999</v>
      </c>
      <c r="G62" t="n">
        <v>7.9</v>
      </c>
      <c r="H62" t="inlineStr">
        <is>
          <t>-</t>
        </is>
      </c>
      <c r="I62" t="inlineStr">
        <is>
          <t>-</t>
        </is>
      </c>
      <c r="J62" t="inlineStr">
        <is>
          <t>-</t>
        </is>
      </c>
    </row>
    <row r="63">
      <c r="A63" s="5" t="inlineStr">
        <is>
          <t>Eigenkapitalrendite in %</t>
        </is>
      </c>
      <c r="B63" s="5" t="inlineStr">
        <is>
          <t>Return on Equity in %</t>
        </is>
      </c>
      <c r="C63" t="n">
        <v>14.67</v>
      </c>
      <c r="D63" t="n">
        <v>28.79</v>
      </c>
      <c r="E63" t="n">
        <v>38.46</v>
      </c>
      <c r="F63" t="n">
        <v>43.01</v>
      </c>
      <c r="G63" t="n">
        <v>37.69</v>
      </c>
      <c r="H63" t="n">
        <v>253.49</v>
      </c>
      <c r="I63" t="n">
        <v>-6.46</v>
      </c>
      <c r="J63" t="n">
        <v>41.27</v>
      </c>
    </row>
    <row r="64">
      <c r="A64" s="5" t="inlineStr">
        <is>
          <t>Umsatzrendite in %</t>
        </is>
      </c>
      <c r="B64" s="5" t="inlineStr">
        <is>
          <t>Return on sales in %</t>
        </is>
      </c>
      <c r="C64" t="n">
        <v>2.97</v>
      </c>
      <c r="D64" t="n">
        <v>6.19</v>
      </c>
      <c r="E64" t="n">
        <v>6.99</v>
      </c>
      <c r="F64" t="n">
        <v>6.44</v>
      </c>
      <c r="G64" t="n">
        <v>4.47</v>
      </c>
      <c r="H64" t="n">
        <v>5.39</v>
      </c>
      <c r="I64" t="n">
        <v>1.13</v>
      </c>
      <c r="J64" t="n">
        <v>7.82</v>
      </c>
    </row>
    <row r="65">
      <c r="A65" s="5" t="inlineStr">
        <is>
          <t>Gesamtkapitalrendite in %</t>
        </is>
      </c>
      <c r="B65" s="5" t="inlineStr">
        <is>
          <t>Total Return on Investment in %</t>
        </is>
      </c>
      <c r="C65" t="n">
        <v>4.83</v>
      </c>
      <c r="D65" t="n">
        <v>8.91</v>
      </c>
      <c r="E65" t="n">
        <v>11.09</v>
      </c>
      <c r="F65" t="n">
        <v>12.28</v>
      </c>
      <c r="G65" t="n">
        <v>11.74</v>
      </c>
      <c r="H65" t="n">
        <v>13.16</v>
      </c>
      <c r="I65" t="n">
        <v>9.16</v>
      </c>
      <c r="J65" t="n">
        <v>11.61</v>
      </c>
    </row>
    <row r="66">
      <c r="A66" s="5" t="inlineStr">
        <is>
          <t>Return on Investment in %</t>
        </is>
      </c>
      <c r="B66" s="5" t="inlineStr">
        <is>
          <t>Return on Investment in %</t>
        </is>
      </c>
      <c r="C66" t="n">
        <v>3.33</v>
      </c>
      <c r="D66" t="n">
        <v>7.13</v>
      </c>
      <c r="E66" t="n">
        <v>8.49</v>
      </c>
      <c r="F66" t="n">
        <v>7.43</v>
      </c>
      <c r="G66" t="n">
        <v>4.74</v>
      </c>
      <c r="H66" t="n">
        <v>5.63</v>
      </c>
      <c r="I66" t="n">
        <v>1.51</v>
      </c>
      <c r="J66" t="n">
        <v>6.42</v>
      </c>
    </row>
    <row r="67">
      <c r="A67" s="5" t="inlineStr">
        <is>
          <t>Arbeitsintensität in %</t>
        </is>
      </c>
      <c r="B67" s="5" t="inlineStr">
        <is>
          <t>Work Intensity in %</t>
        </is>
      </c>
      <c r="C67" t="n">
        <v>42.6</v>
      </c>
      <c r="D67" t="n">
        <v>44.77</v>
      </c>
      <c r="E67" t="n">
        <v>46.45</v>
      </c>
      <c r="F67" t="n">
        <v>48.3</v>
      </c>
      <c r="G67" t="n">
        <v>40.4</v>
      </c>
      <c r="H67" t="n">
        <v>41.45</v>
      </c>
      <c r="I67" t="n">
        <v>47.42</v>
      </c>
      <c r="J67" t="n">
        <v>28.73</v>
      </c>
    </row>
    <row r="68">
      <c r="A68" s="5" t="inlineStr">
        <is>
          <t>Eigenkapitalquote in %</t>
        </is>
      </c>
      <c r="B68" s="5" t="inlineStr">
        <is>
          <t>Equity Ratio in %</t>
        </is>
      </c>
      <c r="C68" t="n">
        <v>22.67</v>
      </c>
      <c r="D68" t="n">
        <v>24.75</v>
      </c>
      <c r="E68" t="n">
        <v>22.09</v>
      </c>
      <c r="F68" t="n">
        <v>17.27</v>
      </c>
      <c r="G68" t="n">
        <v>12.56</v>
      </c>
      <c r="H68" t="n">
        <v>2.22</v>
      </c>
      <c r="I68" t="n">
        <v>-23.44</v>
      </c>
      <c r="J68" t="n">
        <v>15.56</v>
      </c>
    </row>
    <row r="69">
      <c r="A69" s="5" t="inlineStr">
        <is>
          <t>Fremdkapitalquote in %</t>
        </is>
      </c>
      <c r="B69" s="5" t="inlineStr">
        <is>
          <t>Debt Ratio in %</t>
        </is>
      </c>
      <c r="C69" t="n">
        <v>77.33</v>
      </c>
      <c r="D69" t="n">
        <v>75.25</v>
      </c>
      <c r="E69" t="n">
        <v>77.91</v>
      </c>
      <c r="F69" t="n">
        <v>82.73</v>
      </c>
      <c r="G69" t="n">
        <v>87.44</v>
      </c>
      <c r="H69" t="n">
        <v>97.78</v>
      </c>
      <c r="I69" t="n">
        <v>123.44</v>
      </c>
      <c r="J69" t="n">
        <v>84.44</v>
      </c>
    </row>
    <row r="70">
      <c r="A70" s="5" t="inlineStr">
        <is>
          <t>Verschuldungsgrad in %</t>
        </is>
      </c>
      <c r="B70" s="5" t="inlineStr">
        <is>
          <t>Finance Gearing in %</t>
        </is>
      </c>
      <c r="C70" t="n">
        <v>341.21</v>
      </c>
      <c r="D70" t="n">
        <v>303.99</v>
      </c>
      <c r="E70" t="n">
        <v>352.79</v>
      </c>
      <c r="F70" t="n">
        <v>479.07</v>
      </c>
      <c r="G70" t="n">
        <v>695.92</v>
      </c>
      <c r="H70" t="n">
        <v>4403</v>
      </c>
      <c r="I70" t="n">
        <v>-526.6</v>
      </c>
      <c r="J70" t="n">
        <v>542.6</v>
      </c>
    </row>
    <row r="71">
      <c r="A71" s="5" t="inlineStr">
        <is>
          <t>Bruttoergebnis Marge in %</t>
        </is>
      </c>
      <c r="B71" s="5" t="inlineStr">
        <is>
          <t>Gross Profit Marge in %</t>
        </is>
      </c>
      <c r="C71" t="n">
        <v>24.77</v>
      </c>
      <c r="D71" t="n">
        <v>25.86</v>
      </c>
      <c r="E71" t="n">
        <v>27.43</v>
      </c>
      <c r="F71" t="n">
        <v>28.39</v>
      </c>
      <c r="G71" t="n">
        <v>28.56</v>
      </c>
      <c r="H71" t="n">
        <v>28.62</v>
      </c>
      <c r="I71" t="n">
        <v>28.34</v>
      </c>
    </row>
    <row r="72">
      <c r="A72" s="5" t="inlineStr">
        <is>
          <t>Kurzfristige Vermögensquote in %</t>
        </is>
      </c>
      <c r="B72" s="5" t="inlineStr">
        <is>
          <t>Current Assets Ratio in %</t>
        </is>
      </c>
      <c r="C72" t="n">
        <v>42.6</v>
      </c>
      <c r="D72" t="n">
        <v>44.77</v>
      </c>
      <c r="E72" t="n">
        <v>46.45</v>
      </c>
      <c r="F72" t="n">
        <v>48.3</v>
      </c>
      <c r="G72" t="n">
        <v>40.4</v>
      </c>
      <c r="H72" t="n">
        <v>41.45</v>
      </c>
      <c r="I72" t="n">
        <v>47.42</v>
      </c>
    </row>
    <row r="73">
      <c r="A73" s="5" t="inlineStr">
        <is>
          <t>Nettogewinn Marge in %</t>
        </is>
      </c>
      <c r="B73" s="5" t="inlineStr">
        <is>
          <t>Net Profit Marge in %</t>
        </is>
      </c>
      <c r="C73" t="n">
        <v>2.97</v>
      </c>
      <c r="D73" t="n">
        <v>6.19</v>
      </c>
      <c r="E73" t="n">
        <v>6.99</v>
      </c>
      <c r="F73" t="n">
        <v>6.44</v>
      </c>
      <c r="G73" t="n">
        <v>4.47</v>
      </c>
      <c r="H73" t="n">
        <v>5.39</v>
      </c>
      <c r="I73" t="n">
        <v>1.13</v>
      </c>
    </row>
    <row r="74">
      <c r="A74" s="5" t="inlineStr">
        <is>
          <t>Operative Ergebnis Marge in %</t>
        </is>
      </c>
      <c r="B74" s="5" t="inlineStr">
        <is>
          <t>EBIT Marge in %</t>
        </is>
      </c>
      <c r="C74" t="n">
        <v>5.48</v>
      </c>
      <c r="D74" t="n">
        <v>9.51</v>
      </c>
      <c r="E74" t="n">
        <v>10.9</v>
      </c>
      <c r="F74" t="n">
        <v>11.67</v>
      </c>
      <c r="G74" t="n">
        <v>10.6</v>
      </c>
      <c r="H74" t="n">
        <v>12.56</v>
      </c>
      <c r="I74" t="n">
        <v>9</v>
      </c>
    </row>
    <row r="75">
      <c r="A75" s="5" t="inlineStr">
        <is>
          <t>Vermögensumsschlag in %</t>
        </is>
      </c>
      <c r="B75" s="5" t="inlineStr">
        <is>
          <t>Asset Turnover in %</t>
        </is>
      </c>
      <c r="C75" t="n">
        <v>112.1</v>
      </c>
      <c r="D75" t="n">
        <v>115.2</v>
      </c>
      <c r="E75" t="n">
        <v>121.53</v>
      </c>
      <c r="F75" t="n">
        <v>115.34</v>
      </c>
      <c r="G75" t="n">
        <v>105.98</v>
      </c>
      <c r="H75" t="n">
        <v>104.36</v>
      </c>
      <c r="I75" t="n">
        <v>133.6</v>
      </c>
    </row>
    <row r="76">
      <c r="A76" s="5" t="inlineStr">
        <is>
          <t>Langfristige Vermögensquote in %</t>
        </is>
      </c>
      <c r="B76" s="5" t="inlineStr">
        <is>
          <t>Non-Current Assets Ratio in %</t>
        </is>
      </c>
      <c r="C76" t="n">
        <v>57.4</v>
      </c>
      <c r="D76" t="n">
        <v>55.23</v>
      </c>
      <c r="E76" t="n">
        <v>53.55</v>
      </c>
      <c r="F76" t="n">
        <v>51.7</v>
      </c>
      <c r="G76" t="n">
        <v>59.6</v>
      </c>
      <c r="H76" t="n">
        <v>58.55</v>
      </c>
      <c r="I76" t="n">
        <v>52.58</v>
      </c>
    </row>
    <row r="77">
      <c r="A77" s="5" t="inlineStr">
        <is>
          <t>Gesamtkapitalrentabilität</t>
        </is>
      </c>
      <c r="B77" s="5" t="inlineStr">
        <is>
          <t>ROA Return on Assets in %</t>
        </is>
      </c>
      <c r="C77" t="n">
        <v>3.33</v>
      </c>
      <c r="D77" t="n">
        <v>7.13</v>
      </c>
      <c r="E77" t="n">
        <v>8.49</v>
      </c>
      <c r="F77" t="n">
        <v>7.43</v>
      </c>
      <c r="G77" t="n">
        <v>4.74</v>
      </c>
      <c r="H77" t="n">
        <v>5.63</v>
      </c>
      <c r="I77" t="n">
        <v>1.51</v>
      </c>
    </row>
    <row r="78">
      <c r="A78" s="5" t="inlineStr">
        <is>
          <t>Ertrag des eingesetzten Kapitals</t>
        </is>
      </c>
      <c r="B78" s="5" t="inlineStr">
        <is>
          <t>ROCE Return on Cap. Empl. in %</t>
        </is>
      </c>
      <c r="C78" t="n">
        <v>8.6</v>
      </c>
      <c r="D78" t="n">
        <v>15.32</v>
      </c>
      <c r="E78" t="n">
        <v>18.58</v>
      </c>
      <c r="F78" t="n">
        <v>18.62</v>
      </c>
      <c r="G78" t="n">
        <v>14.44</v>
      </c>
      <c r="H78" t="n">
        <v>16.74</v>
      </c>
      <c r="I78" t="n">
        <v>17.07</v>
      </c>
    </row>
    <row r="79">
      <c r="A79" s="5" t="inlineStr">
        <is>
          <t>Eigenkapital zu Anlagevermögen</t>
        </is>
      </c>
      <c r="B79" s="5" t="inlineStr">
        <is>
          <t>Equity to Fixed Assets in %</t>
        </is>
      </c>
      <c r="C79" t="n">
        <v>38.2</v>
      </c>
      <c r="D79" t="n">
        <v>43.54</v>
      </c>
      <c r="E79" t="n">
        <v>39.51</v>
      </c>
      <c r="F79" t="n">
        <v>31.73</v>
      </c>
      <c r="G79" t="n">
        <v>19.9</v>
      </c>
      <c r="H79" t="n">
        <v>2.75</v>
      </c>
      <c r="I79" t="n">
        <v>-45.87</v>
      </c>
    </row>
    <row r="80">
      <c r="A80" s="5" t="inlineStr">
        <is>
          <t>Liquidität Dritten Grades</t>
        </is>
      </c>
      <c r="B80" s="5" t="inlineStr">
        <is>
          <t>Current Ratio in %</t>
        </is>
      </c>
      <c r="C80" t="n">
        <v>148.99</v>
      </c>
      <c r="D80" t="n">
        <v>157.13</v>
      </c>
      <c r="E80" t="n">
        <v>161.76</v>
      </c>
      <c r="F80" t="n">
        <v>174.2</v>
      </c>
      <c r="G80" t="n">
        <v>182.15</v>
      </c>
      <c r="H80" t="n">
        <v>191.07</v>
      </c>
      <c r="I80" t="n">
        <v>160.17</v>
      </c>
    </row>
    <row r="81">
      <c r="A81" s="5" t="inlineStr">
        <is>
          <t>Operativer Cashflow</t>
        </is>
      </c>
      <c r="B81" s="5" t="inlineStr">
        <is>
          <t>Operating Cashflow in M</t>
        </is>
      </c>
      <c r="C81" t="n">
        <v>673.9599999999999</v>
      </c>
      <c r="D81" t="n">
        <v>512.9399999999999</v>
      </c>
      <c r="E81" t="n">
        <v>919.64</v>
      </c>
      <c r="F81" t="n">
        <v>828.34</v>
      </c>
      <c r="G81" t="inlineStr">
        <is>
          <t>-</t>
        </is>
      </c>
      <c r="H81" t="inlineStr">
        <is>
          <t>-</t>
        </is>
      </c>
      <c r="I81" t="inlineStr">
        <is>
          <t>-</t>
        </is>
      </c>
    </row>
    <row r="82">
      <c r="A82" s="5" t="inlineStr">
        <is>
          <t>Aktienrückkauf</t>
        </is>
      </c>
      <c r="B82" s="5" t="inlineStr">
        <is>
          <t>Share Buyback in M</t>
        </is>
      </c>
      <c r="C82" t="n">
        <v>0</v>
      </c>
      <c r="D82" t="n">
        <v>0</v>
      </c>
      <c r="E82" t="n">
        <v>0</v>
      </c>
      <c r="F82" t="n">
        <v>0</v>
      </c>
      <c r="G82" t="inlineStr">
        <is>
          <t>-</t>
        </is>
      </c>
      <c r="H82" t="inlineStr">
        <is>
          <t>-</t>
        </is>
      </c>
      <c r="I82" t="inlineStr">
        <is>
          <t>-</t>
        </is>
      </c>
    </row>
    <row r="83">
      <c r="A83" s="5" t="inlineStr">
        <is>
          <t>Umsatzwachstum 1J in %</t>
        </is>
      </c>
      <c r="B83" s="5" t="inlineStr">
        <is>
          <t>Revenue Growth 1Y in %</t>
        </is>
      </c>
      <c r="C83" t="n">
        <v>1.31</v>
      </c>
      <c r="D83" t="n">
        <v>1.57</v>
      </c>
      <c r="E83" t="n">
        <v>5.12</v>
      </c>
      <c r="F83" t="n">
        <v>0.85</v>
      </c>
      <c r="G83" t="n">
        <v>9.09</v>
      </c>
      <c r="H83" t="n">
        <v>8.199999999999999</v>
      </c>
      <c r="I83" t="n">
        <v>0.72</v>
      </c>
    </row>
    <row r="84">
      <c r="A84" s="5" t="inlineStr">
        <is>
          <t>Umsatzwachstum 3J in %</t>
        </is>
      </c>
      <c r="B84" s="5" t="inlineStr">
        <is>
          <t>Revenue Growth 3Y in %</t>
        </is>
      </c>
      <c r="C84" t="n">
        <v>2.67</v>
      </c>
      <c r="D84" t="n">
        <v>2.51</v>
      </c>
      <c r="E84" t="n">
        <v>5.02</v>
      </c>
      <c r="F84" t="n">
        <v>6.05</v>
      </c>
      <c r="G84" t="n">
        <v>6</v>
      </c>
      <c r="H84" t="inlineStr">
        <is>
          <t>-</t>
        </is>
      </c>
      <c r="I84" t="inlineStr">
        <is>
          <t>-</t>
        </is>
      </c>
    </row>
    <row r="85">
      <c r="A85" s="5" t="inlineStr">
        <is>
          <t>Umsatzwachstum 5J in %</t>
        </is>
      </c>
      <c r="B85" s="5" t="inlineStr">
        <is>
          <t>Revenue Growth 5Y in %</t>
        </is>
      </c>
      <c r="C85" t="n">
        <v>3.59</v>
      </c>
      <c r="D85" t="n">
        <v>4.97</v>
      </c>
      <c r="E85" t="n">
        <v>4.8</v>
      </c>
      <c r="F85" t="inlineStr">
        <is>
          <t>-</t>
        </is>
      </c>
      <c r="G85" t="inlineStr">
        <is>
          <t>-</t>
        </is>
      </c>
      <c r="H85" t="inlineStr">
        <is>
          <t>-</t>
        </is>
      </c>
      <c r="I85" t="inlineStr">
        <is>
          <t>-</t>
        </is>
      </c>
    </row>
    <row r="86">
      <c r="A86" s="5" t="inlineStr">
        <is>
          <t>Umsatzwachstum 10J in %</t>
        </is>
      </c>
      <c r="B86" s="5" t="inlineStr">
        <is>
          <t>Revenue Growth 10Y in %</t>
        </is>
      </c>
      <c r="C86" t="inlineStr">
        <is>
          <t>-</t>
        </is>
      </c>
      <c r="D86" t="inlineStr">
        <is>
          <t>-</t>
        </is>
      </c>
      <c r="E86" t="inlineStr">
        <is>
          <t>-</t>
        </is>
      </c>
      <c r="F86" t="inlineStr">
        <is>
          <t>-</t>
        </is>
      </c>
      <c r="G86" t="inlineStr">
        <is>
          <t>-</t>
        </is>
      </c>
      <c r="H86" t="inlineStr">
        <is>
          <t>-</t>
        </is>
      </c>
      <c r="I86" t="inlineStr">
        <is>
          <t>-</t>
        </is>
      </c>
    </row>
    <row r="87">
      <c r="A87" s="5" t="inlineStr">
        <is>
          <t>Gewinnwachstum 1J in %</t>
        </is>
      </c>
      <c r="B87" s="5" t="inlineStr">
        <is>
          <t>Earnings Growth 1Y in %</t>
        </is>
      </c>
      <c r="C87" t="n">
        <v>-51.42</v>
      </c>
      <c r="D87" t="n">
        <v>-10.1</v>
      </c>
      <c r="E87" t="n">
        <v>14.09</v>
      </c>
      <c r="F87" t="n">
        <v>45.35</v>
      </c>
      <c r="G87" t="n">
        <v>-9.630000000000001</v>
      </c>
      <c r="H87" t="n">
        <v>414.96</v>
      </c>
      <c r="I87" t="n">
        <v>-85.40000000000001</v>
      </c>
    </row>
    <row r="88">
      <c r="A88" s="5" t="inlineStr">
        <is>
          <t>Gewinnwachstum 3J in %</t>
        </is>
      </c>
      <c r="B88" s="5" t="inlineStr">
        <is>
          <t>Earnings Growth 3Y in %</t>
        </is>
      </c>
      <c r="C88" t="n">
        <v>-15.81</v>
      </c>
      <c r="D88" t="n">
        <v>16.45</v>
      </c>
      <c r="E88" t="n">
        <v>16.6</v>
      </c>
      <c r="F88" t="n">
        <v>150.23</v>
      </c>
      <c r="G88" t="n">
        <v>106.64</v>
      </c>
      <c r="H88" t="inlineStr">
        <is>
          <t>-</t>
        </is>
      </c>
      <c r="I88" t="inlineStr">
        <is>
          <t>-</t>
        </is>
      </c>
    </row>
    <row r="89">
      <c r="A89" s="5" t="inlineStr">
        <is>
          <t>Gewinnwachstum 5J in %</t>
        </is>
      </c>
      <c r="B89" s="5" t="inlineStr">
        <is>
          <t>Earnings Growth 5Y in %</t>
        </is>
      </c>
      <c r="C89" t="n">
        <v>-2.34</v>
      </c>
      <c r="D89" t="n">
        <v>90.93000000000001</v>
      </c>
      <c r="E89" t="n">
        <v>75.87</v>
      </c>
      <c r="F89" t="inlineStr">
        <is>
          <t>-</t>
        </is>
      </c>
      <c r="G89" t="inlineStr">
        <is>
          <t>-</t>
        </is>
      </c>
      <c r="H89" t="inlineStr">
        <is>
          <t>-</t>
        </is>
      </c>
      <c r="I89" t="inlineStr">
        <is>
          <t>-</t>
        </is>
      </c>
    </row>
    <row r="90">
      <c r="A90" s="5" t="inlineStr">
        <is>
          <t>Gewinnwachstum 10J in %</t>
        </is>
      </c>
      <c r="B90" s="5" t="inlineStr">
        <is>
          <t>Earnings Growth 10Y in %</t>
        </is>
      </c>
      <c r="C90" t="inlineStr">
        <is>
          <t>-</t>
        </is>
      </c>
      <c r="D90" t="inlineStr">
        <is>
          <t>-</t>
        </is>
      </c>
      <c r="E90" t="inlineStr">
        <is>
          <t>-</t>
        </is>
      </c>
      <c r="F90" t="inlineStr">
        <is>
          <t>-</t>
        </is>
      </c>
      <c r="G90" t="inlineStr">
        <is>
          <t>-</t>
        </is>
      </c>
      <c r="H90" t="inlineStr">
        <is>
          <t>-</t>
        </is>
      </c>
      <c r="I90" t="inlineStr">
        <is>
          <t>-</t>
        </is>
      </c>
    </row>
    <row r="91">
      <c r="A91" s="5" t="inlineStr">
        <is>
          <t>PEG Ratio</t>
        </is>
      </c>
      <c r="B91" s="5" t="inlineStr">
        <is>
          <t>KGW Kurs/Gewinn/Wachstum</t>
        </is>
      </c>
      <c r="C91" t="n">
        <v>-6.32</v>
      </c>
      <c r="D91" t="n">
        <v>0.06</v>
      </c>
      <c r="E91" t="n">
        <v>0.13</v>
      </c>
      <c r="F91" t="inlineStr">
        <is>
          <t>-</t>
        </is>
      </c>
      <c r="G91" t="inlineStr">
        <is>
          <t>-</t>
        </is>
      </c>
      <c r="H91" t="inlineStr">
        <is>
          <t>-</t>
        </is>
      </c>
      <c r="I91" t="inlineStr">
        <is>
          <t>-</t>
        </is>
      </c>
    </row>
    <row r="92">
      <c r="A92" s="5" t="inlineStr">
        <is>
          <t>EBIT-Wachstum 1J in %</t>
        </is>
      </c>
      <c r="B92" s="5" t="inlineStr">
        <is>
          <t>EBIT Growth 1Y in %</t>
        </is>
      </c>
      <c r="C92" t="n">
        <v>-41.65</v>
      </c>
      <c r="D92" t="n">
        <v>-11.39</v>
      </c>
      <c r="E92" t="n">
        <v>-1.8</v>
      </c>
      <c r="F92" t="n">
        <v>10.98</v>
      </c>
      <c r="G92" t="n">
        <v>-7.94</v>
      </c>
      <c r="H92" t="n">
        <v>51.09</v>
      </c>
      <c r="I92" t="n">
        <v>-28.66</v>
      </c>
    </row>
    <row r="93">
      <c r="A93" s="5" t="inlineStr">
        <is>
          <t>EBIT-Wachstum 3J in %</t>
        </is>
      </c>
      <c r="B93" s="5" t="inlineStr">
        <is>
          <t>EBIT Growth 3Y in %</t>
        </is>
      </c>
      <c r="C93" t="n">
        <v>-18.28</v>
      </c>
      <c r="D93" t="n">
        <v>-0.74</v>
      </c>
      <c r="E93" t="n">
        <v>0.41</v>
      </c>
      <c r="F93" t="n">
        <v>18.04</v>
      </c>
      <c r="G93" t="n">
        <v>4.83</v>
      </c>
      <c r="H93" t="inlineStr">
        <is>
          <t>-</t>
        </is>
      </c>
      <c r="I93" t="inlineStr">
        <is>
          <t>-</t>
        </is>
      </c>
    </row>
    <row r="94">
      <c r="A94" s="5" t="inlineStr">
        <is>
          <t>EBIT-Wachstum 5J in %</t>
        </is>
      </c>
      <c r="B94" s="5" t="inlineStr">
        <is>
          <t>EBIT Growth 5Y in %</t>
        </is>
      </c>
      <c r="C94" t="n">
        <v>-10.36</v>
      </c>
      <c r="D94" t="n">
        <v>8.19</v>
      </c>
      <c r="E94" t="n">
        <v>4.73</v>
      </c>
      <c r="F94" t="inlineStr">
        <is>
          <t>-</t>
        </is>
      </c>
      <c r="G94" t="inlineStr">
        <is>
          <t>-</t>
        </is>
      </c>
      <c r="H94" t="inlineStr">
        <is>
          <t>-</t>
        </is>
      </c>
      <c r="I94" t="inlineStr">
        <is>
          <t>-</t>
        </is>
      </c>
    </row>
    <row r="95">
      <c r="A95" s="5" t="inlineStr">
        <is>
          <t>EBIT-Wachstum 10J in %</t>
        </is>
      </c>
      <c r="B95" s="5" t="inlineStr">
        <is>
          <t>EBIT Growth 10Y in %</t>
        </is>
      </c>
      <c r="C95" t="inlineStr">
        <is>
          <t>-</t>
        </is>
      </c>
      <c r="D95" t="inlineStr">
        <is>
          <t>-</t>
        </is>
      </c>
      <c r="E95" t="inlineStr">
        <is>
          <t>-</t>
        </is>
      </c>
      <c r="F95" t="inlineStr">
        <is>
          <t>-</t>
        </is>
      </c>
      <c r="G95" t="inlineStr">
        <is>
          <t>-</t>
        </is>
      </c>
      <c r="H95" t="inlineStr">
        <is>
          <t>-</t>
        </is>
      </c>
      <c r="I95" t="inlineStr">
        <is>
          <t>-</t>
        </is>
      </c>
    </row>
    <row r="96">
      <c r="A96" s="5" t="inlineStr">
        <is>
          <t>Op.Cashflow Wachstum 1J in %</t>
        </is>
      </c>
      <c r="B96" s="5" t="inlineStr">
        <is>
          <t>Op.Cashflow Wachstum 1Y in %</t>
        </is>
      </c>
      <c r="C96" t="n">
        <v>31.39</v>
      </c>
      <c r="D96" t="n">
        <v>-44.22</v>
      </c>
      <c r="E96" t="n">
        <v>11.02</v>
      </c>
      <c r="F96" t="inlineStr">
        <is>
          <t>-</t>
        </is>
      </c>
      <c r="G96" t="inlineStr">
        <is>
          <t>-</t>
        </is>
      </c>
      <c r="H96" t="inlineStr">
        <is>
          <t>-</t>
        </is>
      </c>
      <c r="I96" t="inlineStr">
        <is>
          <t>-</t>
        </is>
      </c>
    </row>
    <row r="97">
      <c r="A97" s="5" t="inlineStr">
        <is>
          <t>Op.Cashflow Wachstum 3J in %</t>
        </is>
      </c>
      <c r="B97" s="5" t="inlineStr">
        <is>
          <t>Op.Cashflow Wachstum 3Y in %</t>
        </is>
      </c>
      <c r="C97" t="n">
        <v>-0.6</v>
      </c>
      <c r="D97" t="inlineStr">
        <is>
          <t>-</t>
        </is>
      </c>
      <c r="E97" t="inlineStr">
        <is>
          <t>-</t>
        </is>
      </c>
      <c r="F97" t="inlineStr">
        <is>
          <t>-</t>
        </is>
      </c>
      <c r="G97" t="inlineStr">
        <is>
          <t>-</t>
        </is>
      </c>
      <c r="H97" t="inlineStr">
        <is>
          <t>-</t>
        </is>
      </c>
      <c r="I97" t="inlineStr">
        <is>
          <t>-</t>
        </is>
      </c>
    </row>
    <row r="98">
      <c r="A98" s="5" t="inlineStr">
        <is>
          <t>Op.Cashflow Wachstum 5J in %</t>
        </is>
      </c>
      <c r="B98" s="5" t="inlineStr">
        <is>
          <t>Op.Cashflow Wachstum 5Y in %</t>
        </is>
      </c>
      <c r="C98" t="inlineStr">
        <is>
          <t>-</t>
        </is>
      </c>
      <c r="D98" t="inlineStr">
        <is>
          <t>-</t>
        </is>
      </c>
      <c r="E98" t="inlineStr">
        <is>
          <t>-</t>
        </is>
      </c>
      <c r="F98" t="inlineStr">
        <is>
          <t>-</t>
        </is>
      </c>
      <c r="G98" t="inlineStr">
        <is>
          <t>-</t>
        </is>
      </c>
      <c r="H98" t="inlineStr">
        <is>
          <t>-</t>
        </is>
      </c>
      <c r="I98" t="inlineStr">
        <is>
          <t>-</t>
        </is>
      </c>
    </row>
    <row r="99">
      <c r="A99" s="5" t="inlineStr">
        <is>
          <t>Op.Cashflow Wachstum 10J in %</t>
        </is>
      </c>
      <c r="B99" s="5" t="inlineStr">
        <is>
          <t>Op.Cashflow Wachstum 10Y in %</t>
        </is>
      </c>
      <c r="C99" t="inlineStr">
        <is>
          <t>-</t>
        </is>
      </c>
      <c r="D99" t="inlineStr">
        <is>
          <t>-</t>
        </is>
      </c>
      <c r="E99" t="inlineStr">
        <is>
          <t>-</t>
        </is>
      </c>
      <c r="F99" t="inlineStr">
        <is>
          <t>-</t>
        </is>
      </c>
      <c r="G99" t="inlineStr">
        <is>
          <t>-</t>
        </is>
      </c>
      <c r="H99" t="inlineStr">
        <is>
          <t>-</t>
        </is>
      </c>
      <c r="I99" t="inlineStr">
        <is>
          <t>-</t>
        </is>
      </c>
    </row>
    <row r="100">
      <c r="A100" s="5" t="inlineStr">
        <is>
          <t>Working Capital in Mio</t>
        </is>
      </c>
      <c r="B100" s="5" t="inlineStr">
        <is>
          <t>Working Capital in M</t>
        </is>
      </c>
      <c r="C100" t="n">
        <v>1803</v>
      </c>
      <c r="D100" t="n">
        <v>2012</v>
      </c>
      <c r="E100" t="n">
        <v>2046</v>
      </c>
      <c r="F100" t="n">
        <v>2379</v>
      </c>
      <c r="G100" t="n">
        <v>2274</v>
      </c>
      <c r="H100" t="n">
        <v>2295</v>
      </c>
      <c r="I100" t="n">
        <v>1494</v>
      </c>
      <c r="J100" t="n">
        <v>1848</v>
      </c>
    </row>
  </sheetData>
  <pageMargins bottom="1" footer="0.5" header="0.5" left="0.75" right="0.75" top="1"/>
</worksheet>
</file>

<file path=xl/worksheets/sheet52.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SHOP APOTHEKE EUROPE </t>
        </is>
      </c>
      <c r="B1" s="2" t="inlineStr">
        <is>
          <t>WKN: A2AR94  ISIN: NL0012044747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2001</t>
        </is>
      </c>
      <c r="C4" s="5" t="inlineStr">
        <is>
          <t>Telefon / Phone</t>
        </is>
      </c>
      <c r="D4" s="5" t="inlineStr"/>
      <c r="E4" t="inlineStr">
        <is>
          <t>+31-77-850-6117</t>
        </is>
      </c>
      <c r="G4" t="inlineStr">
        <is>
          <t>21.01.2020</t>
        </is>
      </c>
      <c r="H4" t="inlineStr">
        <is>
          <t>Preliminary Results</t>
        </is>
      </c>
      <c r="J4" t="inlineStr">
        <is>
          <t>Management</t>
        </is>
      </c>
      <c r="L4" t="inlineStr">
        <is>
          <t>32,00%</t>
        </is>
      </c>
    </row>
    <row r="5">
      <c r="A5" s="5" t="inlineStr">
        <is>
          <t>Ticker</t>
        </is>
      </c>
      <c r="B5" t="inlineStr">
        <is>
          <t>SAE</t>
        </is>
      </c>
      <c r="C5" s="5" t="inlineStr">
        <is>
          <t>Fax</t>
        </is>
      </c>
      <c r="D5" s="5" t="inlineStr"/>
      <c r="E5" t="inlineStr">
        <is>
          <t>-</t>
        </is>
      </c>
      <c r="G5" t="inlineStr">
        <is>
          <t>17.03.2020</t>
        </is>
      </c>
      <c r="H5" t="inlineStr">
        <is>
          <t>Publication Of Annual Report</t>
        </is>
      </c>
      <c r="J5" t="inlineStr">
        <is>
          <t>Freefloat</t>
        </is>
      </c>
      <c r="L5" t="inlineStr">
        <is>
          <t>68,00%</t>
        </is>
      </c>
    </row>
    <row r="6">
      <c r="A6" s="5" t="inlineStr">
        <is>
          <t>Gelistet Seit / Listed Since</t>
        </is>
      </c>
      <c r="B6" t="inlineStr">
        <is>
          <t>13.10.2016</t>
        </is>
      </c>
      <c r="C6" s="5" t="inlineStr">
        <is>
          <t>Internet</t>
        </is>
      </c>
      <c r="D6" s="5" t="inlineStr"/>
      <c r="E6" t="inlineStr">
        <is>
          <t>http://shop-apotheke-europe.com/</t>
        </is>
      </c>
      <c r="G6" t="inlineStr">
        <is>
          <t>30.04.2020</t>
        </is>
      </c>
      <c r="H6" t="inlineStr">
        <is>
          <t>Annual General Meeting</t>
        </is>
      </c>
    </row>
    <row r="7">
      <c r="A7" s="5" t="inlineStr">
        <is>
          <t>Nominalwert / Nominal Value</t>
        </is>
      </c>
      <c r="B7" t="inlineStr">
        <is>
          <t>0,02</t>
        </is>
      </c>
      <c r="C7" s="5" t="inlineStr">
        <is>
          <t>E-Mail</t>
        </is>
      </c>
      <c r="D7" s="5" t="inlineStr"/>
      <c r="E7" t="inlineStr">
        <is>
          <t>kontakt@shop-apotheke.com</t>
        </is>
      </c>
      <c r="G7" t="inlineStr">
        <is>
          <t>14.05.2020</t>
        </is>
      </c>
      <c r="H7" t="inlineStr">
        <is>
          <t>Result Q1</t>
        </is>
      </c>
    </row>
    <row r="8">
      <c r="A8" s="5" t="inlineStr">
        <is>
          <t>Land / Country</t>
        </is>
      </c>
      <c r="B8" t="inlineStr">
        <is>
          <t>Niederlande</t>
        </is>
      </c>
      <c r="C8" s="5" t="inlineStr">
        <is>
          <t>Inv. Relations E-Mail</t>
        </is>
      </c>
      <c r="D8" s="5" t="inlineStr"/>
      <c r="E8" t="inlineStr">
        <is>
          <t>Carmen.Herkenrath@shop-apotheke.com</t>
        </is>
      </c>
      <c r="G8" t="inlineStr">
        <is>
          <t>06.08.2020</t>
        </is>
      </c>
      <c r="H8" t="inlineStr">
        <is>
          <t>Score Half Year</t>
        </is>
      </c>
    </row>
    <row r="9">
      <c r="A9" s="5" t="inlineStr">
        <is>
          <t>Währung / Currency</t>
        </is>
      </c>
      <c r="B9" t="inlineStr">
        <is>
          <t>EUR</t>
        </is>
      </c>
      <c r="C9" s="5" t="inlineStr">
        <is>
          <t>Kontaktperson / Contact Person</t>
        </is>
      </c>
      <c r="D9" s="5" t="inlineStr"/>
      <c r="E9" t="inlineStr">
        <is>
          <t>Carmen Herkenrath</t>
        </is>
      </c>
      <c r="G9" t="inlineStr">
        <is>
          <t>05.11.2020</t>
        </is>
      </c>
      <c r="H9" t="inlineStr">
        <is>
          <t>Q3 Earnings</t>
        </is>
      </c>
    </row>
    <row r="10">
      <c r="A10" s="5" t="inlineStr">
        <is>
          <t>Branche / Industry</t>
        </is>
      </c>
      <c r="B10" t="inlineStr">
        <is>
          <t>Mail Order Business</t>
        </is>
      </c>
      <c r="C10" s="5" t="inlineStr"/>
      <c r="D10" s="5" t="inlineStr"/>
    </row>
    <row r="11">
      <c r="A11" s="5" t="inlineStr">
        <is>
          <t>Sektor / Sector</t>
        </is>
      </c>
      <c r="B11" t="inlineStr">
        <is>
          <t>Trade</t>
        </is>
      </c>
    </row>
    <row r="12">
      <c r="A12" s="5" t="inlineStr">
        <is>
          <t>Typ / Genre</t>
        </is>
      </c>
      <c r="B12" t="inlineStr">
        <is>
          <t>Stammaktie</t>
        </is>
      </c>
    </row>
    <row r="13">
      <c r="A13" s="5" t="inlineStr">
        <is>
          <t>Adresse / Address</t>
        </is>
      </c>
      <c r="B13" t="inlineStr">
        <is>
          <t>Shop Apotheke Europe N.V.Dirk Hartogweg 14  NL-5928 LV Venlo</t>
        </is>
      </c>
    </row>
    <row r="14">
      <c r="A14" s="5" t="inlineStr">
        <is>
          <t>Management</t>
        </is>
      </c>
      <c r="B14" t="inlineStr">
        <is>
          <t>Stefan Feltens, Stephan Weber, Theresa Holler, Marc Fischer</t>
        </is>
      </c>
    </row>
    <row r="15">
      <c r="A15" s="5" t="inlineStr">
        <is>
          <t>Aufsichtsrat / Board</t>
        </is>
      </c>
      <c r="B15" t="inlineStr">
        <is>
          <t>Jan Pyttel, Dr. Björn Söder, Frank Köhler, Jérome Cochet</t>
        </is>
      </c>
    </row>
    <row r="16">
      <c r="A16" s="5" t="inlineStr">
        <is>
          <t>Beschreibung</t>
        </is>
      </c>
      <c r="B16" t="inlineStr">
        <is>
          <t>Shop Apotheke Europe N.V. zählt zu den führenden europäischen Online-Apotheken. Die Gruppe vertreibt hauptsächlich rezeptfreie Arzneimittel sowie apothekenübliche Schönheits- und Pflegeprodukte. In diesem Zusammenhang bietet Shop Apotheke auch umfassende Informationen zu Medikamenten, ihrer Anwendung sowie zu Neben- und Wechselwirkungen. Copyright 2014 FINANCE BASE AG</t>
        </is>
      </c>
    </row>
    <row r="17">
      <c r="A17" s="5" t="inlineStr">
        <is>
          <t>Profile</t>
        </is>
      </c>
      <c r="B17" t="inlineStr">
        <is>
          <t>Shop Pharmacy Europe N.V. one of the leading European online pharmacies. The group sells mainly prescription medicines and pharmacies usual beauty and care products. In this context Shop Pharmacy also offers comprehensive information on drugs, their application and to side effects and interactions.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inlineStr"/>
      <c r="L19" s="5" t="inlineStr"/>
    </row>
    <row r="20">
      <c r="A20" s="5" t="inlineStr">
        <is>
          <t>Umsatz</t>
        </is>
      </c>
      <c r="B20" s="5" t="inlineStr">
        <is>
          <t>Revenue</t>
        </is>
      </c>
      <c r="C20" t="inlineStr">
        <is>
          <t>-</t>
        </is>
      </c>
      <c r="D20" t="n">
        <v>701</v>
      </c>
      <c r="E20" t="n">
        <v>539.7</v>
      </c>
      <c r="F20" t="n">
        <v>284</v>
      </c>
      <c r="G20" t="n">
        <v>177.4</v>
      </c>
      <c r="H20" t="n">
        <v>125.6</v>
      </c>
      <c r="I20" t="n">
        <v>84.7</v>
      </c>
      <c r="J20" t="n">
        <v>55.3</v>
      </c>
    </row>
    <row r="21">
      <c r="A21" s="5" t="inlineStr">
        <is>
          <t>Bruttoergebnis vom Umsatz</t>
        </is>
      </c>
      <c r="B21" s="5" t="inlineStr">
        <is>
          <t>Gross Profit</t>
        </is>
      </c>
      <c r="C21" t="inlineStr">
        <is>
          <t>-</t>
        </is>
      </c>
      <c r="D21" t="n">
        <v>137.7</v>
      </c>
      <c r="E21" t="n">
        <v>99.3</v>
      </c>
      <c r="F21" t="n">
        <v>57.6</v>
      </c>
      <c r="G21" t="n">
        <v>36.3</v>
      </c>
      <c r="H21" t="n">
        <v>25.7</v>
      </c>
      <c r="I21" t="n">
        <v>18</v>
      </c>
      <c r="J21" t="n">
        <v>12.7</v>
      </c>
    </row>
    <row r="22">
      <c r="A22" s="5" t="inlineStr">
        <is>
          <t>Operatives Ergebnis (EBIT)</t>
        </is>
      </c>
      <c r="B22" s="5" t="inlineStr">
        <is>
          <t>EBIT Earning Before Interest &amp; Tax</t>
        </is>
      </c>
      <c r="C22" t="inlineStr">
        <is>
          <t>-</t>
        </is>
      </c>
      <c r="D22" t="n">
        <v>-33.4</v>
      </c>
      <c r="E22" t="n">
        <v>-28.7</v>
      </c>
      <c r="F22" t="n">
        <v>-19.2</v>
      </c>
      <c r="G22" t="n">
        <v>-11.6</v>
      </c>
      <c r="H22" t="n">
        <v>-8.800000000000001</v>
      </c>
      <c r="I22" t="n">
        <v>-4</v>
      </c>
      <c r="J22" t="n">
        <v>-1.9</v>
      </c>
    </row>
    <row r="23">
      <c r="A23" s="5" t="inlineStr">
        <is>
          <t>Finanzergebnis</t>
        </is>
      </c>
      <c r="B23" s="5" t="inlineStr">
        <is>
          <t>Financial Result</t>
        </is>
      </c>
      <c r="C23" t="inlineStr">
        <is>
          <t>-</t>
        </is>
      </c>
      <c r="D23" t="n">
        <v>-8.800000000000001</v>
      </c>
      <c r="E23" t="n">
        <v>-5.9</v>
      </c>
      <c r="F23" t="n">
        <v>-2.2</v>
      </c>
      <c r="G23" t="n">
        <v>-9.4</v>
      </c>
      <c r="H23" t="n">
        <v>-1.7</v>
      </c>
      <c r="I23" t="n">
        <v>-0.9</v>
      </c>
      <c r="J23" t="n">
        <v>-0.8</v>
      </c>
    </row>
    <row r="24">
      <c r="A24" s="5" t="inlineStr">
        <is>
          <t>Ergebnis vor Steuer (EBT)</t>
        </is>
      </c>
      <c r="B24" s="5" t="inlineStr">
        <is>
          <t>EBT Earning Before Tax</t>
        </is>
      </c>
      <c r="C24" t="inlineStr">
        <is>
          <t>-</t>
        </is>
      </c>
      <c r="D24" t="n">
        <v>-42.2</v>
      </c>
      <c r="E24" t="n">
        <v>-34.6</v>
      </c>
      <c r="F24" t="n">
        <v>-21.4</v>
      </c>
      <c r="G24" t="n">
        <v>-21</v>
      </c>
      <c r="H24" t="n">
        <v>-10.5</v>
      </c>
      <c r="I24" t="n">
        <v>-4.9</v>
      </c>
      <c r="J24" t="n">
        <v>-2.7</v>
      </c>
    </row>
    <row r="25">
      <c r="A25" s="5" t="inlineStr">
        <is>
          <t>Steuern auf Einkommen und Ertrag</t>
        </is>
      </c>
      <c r="B25" s="5" t="inlineStr">
        <is>
          <t>Taxes on income and earnings</t>
        </is>
      </c>
      <c r="C25" t="inlineStr">
        <is>
          <t>-</t>
        </is>
      </c>
      <c r="D25" t="n">
        <v>-5.9</v>
      </c>
      <c r="E25" t="n">
        <v>-1</v>
      </c>
      <c r="F25" t="n">
        <v>-0.05</v>
      </c>
      <c r="G25" t="n">
        <v>-2.5</v>
      </c>
      <c r="H25" t="n">
        <v>0.05</v>
      </c>
      <c r="I25" t="n">
        <v>0.2</v>
      </c>
      <c r="J25" t="n">
        <v>0.1</v>
      </c>
    </row>
    <row r="26">
      <c r="A26" s="5" t="inlineStr">
        <is>
          <t>Ergebnis nach Steuer</t>
        </is>
      </c>
      <c r="B26" s="5" t="inlineStr">
        <is>
          <t>Earnings after tax</t>
        </is>
      </c>
      <c r="C26" t="inlineStr">
        <is>
          <t>-</t>
        </is>
      </c>
      <c r="D26" t="n">
        <v>-36.3</v>
      </c>
      <c r="E26" t="n">
        <v>-33.6</v>
      </c>
      <c r="F26" t="n">
        <v>-21.4</v>
      </c>
      <c r="G26" t="n">
        <v>-18.4</v>
      </c>
      <c r="H26" t="n">
        <v>-10.5</v>
      </c>
      <c r="I26" t="n">
        <v>-5</v>
      </c>
      <c r="J26" t="n">
        <v>-2.8</v>
      </c>
    </row>
    <row r="27">
      <c r="A27" s="5" t="inlineStr">
        <is>
          <t>Jahresüberschuss/-fehlbetrag</t>
        </is>
      </c>
      <c r="B27" s="5" t="inlineStr">
        <is>
          <t>Net Profit</t>
        </is>
      </c>
      <c r="C27" t="inlineStr">
        <is>
          <t>-</t>
        </is>
      </c>
      <c r="D27" t="n">
        <v>-36.3</v>
      </c>
      <c r="E27" t="n">
        <v>-33.6</v>
      </c>
      <c r="F27" t="n">
        <v>-21.4</v>
      </c>
      <c r="G27" t="n">
        <v>-18.4</v>
      </c>
      <c r="H27" t="n">
        <v>-10.5</v>
      </c>
      <c r="I27" t="n">
        <v>-5</v>
      </c>
      <c r="J27" t="n">
        <v>-2.8</v>
      </c>
    </row>
    <row r="28">
      <c r="A28" s="5" t="inlineStr">
        <is>
          <t>Summe Umlaufvermögen</t>
        </is>
      </c>
      <c r="B28" s="5" t="inlineStr">
        <is>
          <t>Current Assets</t>
        </is>
      </c>
      <c r="C28" t="inlineStr">
        <is>
          <t>-</t>
        </is>
      </c>
      <c r="D28" t="n">
        <v>210.8</v>
      </c>
      <c r="E28" t="n">
        <v>136.7</v>
      </c>
      <c r="F28" t="n">
        <v>95.40000000000001</v>
      </c>
      <c r="G28" t="n">
        <v>95.59999999999999</v>
      </c>
      <c r="H28" t="n">
        <v>26.7</v>
      </c>
      <c r="I28" t="n">
        <v>15.4</v>
      </c>
      <c r="J28" t="n">
        <v>12.2</v>
      </c>
    </row>
    <row r="29">
      <c r="A29" s="5" t="inlineStr">
        <is>
          <t>Summe Anlagevermögen</t>
        </is>
      </c>
      <c r="B29" s="5" t="inlineStr">
        <is>
          <t>Fixed Assets</t>
        </is>
      </c>
      <c r="C29" t="inlineStr">
        <is>
          <t>-</t>
        </is>
      </c>
      <c r="D29" t="n">
        <v>217.2</v>
      </c>
      <c r="E29" t="n">
        <v>214.2</v>
      </c>
      <c r="F29" t="n">
        <v>202.4</v>
      </c>
      <c r="G29" t="n">
        <v>24.8</v>
      </c>
      <c r="H29" t="n">
        <v>16.1</v>
      </c>
      <c r="I29" t="n">
        <v>14.1</v>
      </c>
      <c r="J29" t="n">
        <v>13.5</v>
      </c>
    </row>
    <row r="30">
      <c r="A30" s="5" t="inlineStr">
        <is>
          <t>Summe Aktiva</t>
        </is>
      </c>
      <c r="B30" s="5" t="inlineStr">
        <is>
          <t>Total Assets</t>
        </is>
      </c>
      <c r="C30" t="inlineStr">
        <is>
          <t>-</t>
        </is>
      </c>
      <c r="D30" t="n">
        <v>428</v>
      </c>
      <c r="E30" t="n">
        <v>350.9</v>
      </c>
      <c r="F30" t="n">
        <v>297.8</v>
      </c>
      <c r="G30" t="n">
        <v>120.4</v>
      </c>
      <c r="H30" t="n">
        <v>42.8</v>
      </c>
      <c r="I30" t="n">
        <v>29.5</v>
      </c>
      <c r="J30" t="n">
        <v>25.7</v>
      </c>
    </row>
    <row r="31">
      <c r="A31" s="5" t="inlineStr">
        <is>
          <t>Summe kurzfristiges Fremdkapital</t>
        </is>
      </c>
      <c r="B31" s="5" t="inlineStr">
        <is>
          <t>Short-Term Debt</t>
        </is>
      </c>
      <c r="C31" t="inlineStr">
        <is>
          <t>-</t>
        </is>
      </c>
      <c r="D31" t="n">
        <v>59.8</v>
      </c>
      <c r="E31" t="n">
        <v>53.7</v>
      </c>
      <c r="F31" t="n">
        <v>41.5</v>
      </c>
      <c r="G31" t="n">
        <v>20.8</v>
      </c>
      <c r="H31" t="n">
        <v>15.7</v>
      </c>
      <c r="I31" t="n">
        <v>8.9</v>
      </c>
      <c r="J31" t="n">
        <v>7.2</v>
      </c>
    </row>
    <row r="32">
      <c r="A32" s="5" t="inlineStr">
        <is>
          <t>Summe langfristiges Fremdkapital</t>
        </is>
      </c>
      <c r="B32" s="5" t="inlineStr">
        <is>
          <t>Long-Term Debt</t>
        </is>
      </c>
      <c r="C32" t="inlineStr">
        <is>
          <t>-</t>
        </is>
      </c>
      <c r="D32" t="n">
        <v>135.4</v>
      </c>
      <c r="E32" t="n">
        <v>83.2</v>
      </c>
      <c r="F32" t="n">
        <v>17.3</v>
      </c>
      <c r="G32" t="n">
        <v>6.4</v>
      </c>
      <c r="H32" t="n">
        <v>24.6</v>
      </c>
      <c r="I32" t="n">
        <v>0.6</v>
      </c>
      <c r="J32" t="n">
        <v>0.4</v>
      </c>
    </row>
    <row r="33">
      <c r="A33" s="5" t="inlineStr">
        <is>
          <t>Summe Fremdkapital</t>
        </is>
      </c>
      <c r="B33" s="5" t="inlineStr">
        <is>
          <t>Total Liabilities</t>
        </is>
      </c>
      <c r="C33" t="inlineStr">
        <is>
          <t>-</t>
        </is>
      </c>
      <c r="D33" t="n">
        <v>195.2</v>
      </c>
      <c r="E33" t="n">
        <v>136.9</v>
      </c>
      <c r="F33" t="n">
        <v>58.8</v>
      </c>
      <c r="G33" t="n">
        <v>27.2</v>
      </c>
      <c r="H33" t="n">
        <v>40.3</v>
      </c>
      <c r="I33" t="n">
        <v>9.5</v>
      </c>
      <c r="J33" t="n">
        <v>7.6</v>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row>
    <row r="35">
      <c r="A35" s="5" t="inlineStr">
        <is>
          <t>Summe Eigenkapital</t>
        </is>
      </c>
      <c r="B35" s="5" t="inlineStr">
        <is>
          <t>Equity</t>
        </is>
      </c>
      <c r="C35" t="inlineStr">
        <is>
          <t>-</t>
        </is>
      </c>
      <c r="D35" t="n">
        <v>232.8</v>
      </c>
      <c r="E35" t="n">
        <v>214</v>
      </c>
      <c r="F35" t="n">
        <v>239</v>
      </c>
      <c r="G35" t="n">
        <v>93.2</v>
      </c>
      <c r="H35" t="n">
        <v>2.5</v>
      </c>
      <c r="I35" t="n">
        <v>20.1</v>
      </c>
      <c r="J35" t="n">
        <v>18.1</v>
      </c>
    </row>
    <row r="36">
      <c r="A36" s="5" t="inlineStr">
        <is>
          <t>Summe Passiva</t>
        </is>
      </c>
      <c r="B36" s="5" t="inlineStr">
        <is>
          <t>Liabilities &amp; Shareholder Equity</t>
        </is>
      </c>
      <c r="C36" t="inlineStr">
        <is>
          <t>-</t>
        </is>
      </c>
      <c r="D36" t="n">
        <v>428</v>
      </c>
      <c r="E36" t="n">
        <v>350.9</v>
      </c>
      <c r="F36" t="n">
        <v>297.8</v>
      </c>
      <c r="G36" t="n">
        <v>120.4</v>
      </c>
      <c r="H36" t="n">
        <v>42.8</v>
      </c>
      <c r="I36" t="n">
        <v>29.5</v>
      </c>
      <c r="J36" t="n">
        <v>25.7</v>
      </c>
    </row>
    <row r="37">
      <c r="A37" s="5" t="inlineStr">
        <is>
          <t>Mio.Aktien im Umlauf</t>
        </is>
      </c>
      <c r="B37" s="5" t="inlineStr">
        <is>
          <t>Million shares outstanding</t>
        </is>
      </c>
      <c r="C37" t="n">
        <v>14.58</v>
      </c>
      <c r="D37" t="n">
        <v>13.46</v>
      </c>
      <c r="E37" t="n">
        <v>12.08</v>
      </c>
      <c r="F37" t="n">
        <v>12.02</v>
      </c>
      <c r="G37" t="n">
        <v>9.07</v>
      </c>
      <c r="H37" t="inlineStr">
        <is>
          <t>-</t>
        </is>
      </c>
      <c r="I37" t="inlineStr">
        <is>
          <t>-</t>
        </is>
      </c>
      <c r="J37" t="inlineStr">
        <is>
          <t>-</t>
        </is>
      </c>
    </row>
    <row r="38">
      <c r="A38" s="5" t="inlineStr">
        <is>
          <t>Gezeichnetes Kapital (in Mio.)</t>
        </is>
      </c>
      <c r="B38" s="5" t="inlineStr">
        <is>
          <t>Subscribed Capital in M</t>
        </is>
      </c>
      <c r="C38" t="inlineStr">
        <is>
          <t>-</t>
        </is>
      </c>
      <c r="D38" t="n">
        <v>0.27</v>
      </c>
      <c r="E38" t="n">
        <v>0.24</v>
      </c>
      <c r="F38" t="n">
        <v>0.24</v>
      </c>
      <c r="G38" t="n">
        <v>0.18</v>
      </c>
      <c r="H38" t="inlineStr">
        <is>
          <t>-</t>
        </is>
      </c>
      <c r="I38" t="inlineStr">
        <is>
          <t>-</t>
        </is>
      </c>
      <c r="J38" t="inlineStr">
        <is>
          <t>-</t>
        </is>
      </c>
    </row>
    <row r="39">
      <c r="A39" s="5" t="inlineStr">
        <is>
          <t>Ergebnis je Aktie (brutto)</t>
        </is>
      </c>
      <c r="B39" s="5" t="inlineStr">
        <is>
          <t>Earnings per share</t>
        </is>
      </c>
      <c r="C39" t="inlineStr">
        <is>
          <t>-</t>
        </is>
      </c>
      <c r="D39" t="n">
        <v>-3.13</v>
      </c>
      <c r="E39" t="n">
        <v>-2.87</v>
      </c>
      <c r="F39" t="n">
        <v>-1.78</v>
      </c>
      <c r="G39" t="n">
        <v>-2.32</v>
      </c>
      <c r="H39" t="inlineStr">
        <is>
          <t>-</t>
        </is>
      </c>
      <c r="I39" t="inlineStr">
        <is>
          <t>-</t>
        </is>
      </c>
      <c r="J39" t="inlineStr">
        <is>
          <t>-</t>
        </is>
      </c>
    </row>
    <row r="40">
      <c r="A40" s="5" t="inlineStr">
        <is>
          <t>Ergebnis je Aktie (unverwässert)</t>
        </is>
      </c>
      <c r="B40" s="5" t="inlineStr">
        <is>
          <t>Basic Earnings per share</t>
        </is>
      </c>
      <c r="C40" t="inlineStr">
        <is>
          <t>-</t>
        </is>
      </c>
      <c r="D40" t="n">
        <v>-2.78</v>
      </c>
      <c r="E40" t="n">
        <v>-2.79</v>
      </c>
      <c r="F40" t="n">
        <v>-2.25</v>
      </c>
      <c r="G40" t="n">
        <v>-3.08</v>
      </c>
      <c r="H40" t="n">
        <v>-10.55</v>
      </c>
      <c r="I40" t="n">
        <v>-5.04</v>
      </c>
      <c r="J40" t="n">
        <v>-2.83</v>
      </c>
    </row>
    <row r="41">
      <c r="A41" s="5" t="inlineStr">
        <is>
          <t>Ergebnis je Aktie (verwässert)</t>
        </is>
      </c>
      <c r="B41" s="5" t="inlineStr">
        <is>
          <t>Diluted Earnings per share</t>
        </is>
      </c>
      <c r="C41" t="inlineStr">
        <is>
          <t>-</t>
        </is>
      </c>
      <c r="D41" t="n">
        <v>-2.78</v>
      </c>
      <c r="E41" t="n">
        <v>-2.79</v>
      </c>
      <c r="F41" t="n">
        <v>-2.25</v>
      </c>
      <c r="G41" t="n">
        <v>-3.08</v>
      </c>
      <c r="H41" t="n">
        <v>-10.55</v>
      </c>
      <c r="I41" t="n">
        <v>-5.04</v>
      </c>
      <c r="J41" t="n">
        <v>-2.83</v>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row>
    <row r="44">
      <c r="A44" s="5" t="inlineStr">
        <is>
          <t>Umsatz je Aktie</t>
        </is>
      </c>
      <c r="B44" s="5" t="inlineStr">
        <is>
          <t>Revenue per share</t>
        </is>
      </c>
      <c r="C44" t="inlineStr">
        <is>
          <t>-</t>
        </is>
      </c>
      <c r="D44" t="n">
        <v>52.06</v>
      </c>
      <c r="E44" t="n">
        <v>44.7</v>
      </c>
      <c r="F44" t="n">
        <v>23.63</v>
      </c>
      <c r="G44" t="n">
        <v>19.56</v>
      </c>
      <c r="H44" t="inlineStr">
        <is>
          <t>-</t>
        </is>
      </c>
      <c r="I44" t="inlineStr">
        <is>
          <t>-</t>
        </is>
      </c>
      <c r="J44" t="inlineStr">
        <is>
          <t>-</t>
        </is>
      </c>
    </row>
    <row r="45">
      <c r="A45" s="5" t="inlineStr">
        <is>
          <t>Buchwert je Aktie</t>
        </is>
      </c>
      <c r="B45" s="5" t="inlineStr">
        <is>
          <t>Book value per share</t>
        </is>
      </c>
      <c r="C45" t="inlineStr">
        <is>
          <t>-</t>
        </is>
      </c>
      <c r="D45" t="n">
        <v>17.29</v>
      </c>
      <c r="E45" t="n">
        <v>17.72</v>
      </c>
      <c r="F45" t="n">
        <v>19.88</v>
      </c>
      <c r="G45" t="n">
        <v>10.28</v>
      </c>
      <c r="H45" t="inlineStr">
        <is>
          <t>-</t>
        </is>
      </c>
      <c r="I45" t="inlineStr">
        <is>
          <t>-</t>
        </is>
      </c>
      <c r="J45" t="inlineStr">
        <is>
          <t>-</t>
        </is>
      </c>
    </row>
    <row r="46">
      <c r="A46" s="5" t="inlineStr">
        <is>
          <t>Cashflow je Aktie</t>
        </is>
      </c>
      <c r="B46" s="5" t="inlineStr">
        <is>
          <t>Cashflow per share</t>
        </is>
      </c>
      <c r="C46" t="inlineStr">
        <is>
          <t>-</t>
        </is>
      </c>
      <c r="D46" t="n">
        <v>-2.26</v>
      </c>
      <c r="E46" t="n">
        <v>-1.95</v>
      </c>
      <c r="F46" t="n">
        <v>-1.92</v>
      </c>
      <c r="G46" t="n">
        <v>-1.9</v>
      </c>
      <c r="H46" t="inlineStr">
        <is>
          <t>-</t>
        </is>
      </c>
      <c r="I46" t="inlineStr">
        <is>
          <t>-</t>
        </is>
      </c>
      <c r="J46" t="inlineStr">
        <is>
          <t>-</t>
        </is>
      </c>
    </row>
    <row r="47">
      <c r="A47" s="5" t="inlineStr">
        <is>
          <t>Bilanzsumme je Aktie</t>
        </is>
      </c>
      <c r="B47" s="5" t="inlineStr">
        <is>
          <t>Total assets per share</t>
        </is>
      </c>
      <c r="C47" t="inlineStr">
        <is>
          <t>-</t>
        </is>
      </c>
      <c r="D47" t="n">
        <v>31.79</v>
      </c>
      <c r="E47" t="n">
        <v>29.06</v>
      </c>
      <c r="F47" t="n">
        <v>24.78</v>
      </c>
      <c r="G47" t="n">
        <v>13.27</v>
      </c>
      <c r="H47" t="inlineStr">
        <is>
          <t>-</t>
        </is>
      </c>
      <c r="I47" t="inlineStr">
        <is>
          <t>-</t>
        </is>
      </c>
      <c r="J47" t="inlineStr">
        <is>
          <t>-</t>
        </is>
      </c>
    </row>
    <row r="48">
      <c r="A48" s="5" t="inlineStr">
        <is>
          <t>Personal am Ende des Jahres</t>
        </is>
      </c>
      <c r="B48" s="5" t="inlineStr">
        <is>
          <t>Staff at the end of year</t>
        </is>
      </c>
      <c r="C48" t="inlineStr">
        <is>
          <t>-</t>
        </is>
      </c>
      <c r="D48" t="n">
        <v>1011</v>
      </c>
      <c r="E48" t="n">
        <v>843</v>
      </c>
      <c r="F48" t="n">
        <v>483</v>
      </c>
      <c r="G48" t="n">
        <v>349</v>
      </c>
      <c r="H48" t="n">
        <v>251</v>
      </c>
      <c r="I48" t="inlineStr">
        <is>
          <t>-</t>
        </is>
      </c>
      <c r="J48" t="inlineStr">
        <is>
          <t>-</t>
        </is>
      </c>
    </row>
    <row r="49">
      <c r="A49" s="5" t="inlineStr">
        <is>
          <t>Personalaufwand in Mio. EUR</t>
        </is>
      </c>
      <c r="B49" s="5" t="inlineStr">
        <is>
          <t>Personnel expenses in M</t>
        </is>
      </c>
      <c r="C49" t="inlineStr">
        <is>
          <t>-</t>
        </is>
      </c>
      <c r="D49" t="inlineStr">
        <is>
          <t>-</t>
        </is>
      </c>
      <c r="E49" t="inlineStr">
        <is>
          <t>-</t>
        </is>
      </c>
      <c r="F49" t="inlineStr">
        <is>
          <t>-</t>
        </is>
      </c>
      <c r="G49" t="inlineStr">
        <is>
          <t>-</t>
        </is>
      </c>
      <c r="H49" t="inlineStr">
        <is>
          <t>-</t>
        </is>
      </c>
      <c r="I49" t="inlineStr">
        <is>
          <t>-</t>
        </is>
      </c>
      <c r="J49" t="inlineStr">
        <is>
          <t>-</t>
        </is>
      </c>
    </row>
    <row r="50">
      <c r="A50" s="5" t="inlineStr">
        <is>
          <t>Aufwand je Mitarbeiter in EUR</t>
        </is>
      </c>
      <c r="B50" s="5" t="inlineStr">
        <is>
          <t>Effort per employee</t>
        </is>
      </c>
      <c r="C50" t="inlineStr">
        <is>
          <t>-</t>
        </is>
      </c>
      <c r="D50" t="inlineStr">
        <is>
          <t>-</t>
        </is>
      </c>
      <c r="E50" t="inlineStr">
        <is>
          <t>-</t>
        </is>
      </c>
      <c r="F50" t="inlineStr">
        <is>
          <t>-</t>
        </is>
      </c>
      <c r="G50" t="inlineStr">
        <is>
          <t>-</t>
        </is>
      </c>
      <c r="H50" t="inlineStr">
        <is>
          <t>-</t>
        </is>
      </c>
      <c r="I50" t="inlineStr">
        <is>
          <t>-</t>
        </is>
      </c>
      <c r="J50" t="inlineStr">
        <is>
          <t>-</t>
        </is>
      </c>
    </row>
    <row r="51">
      <c r="A51" s="5" t="inlineStr">
        <is>
          <t>Umsatz je Mitarbeiter in EUR</t>
        </is>
      </c>
      <c r="B51" s="5" t="inlineStr">
        <is>
          <t>Turnover per employee</t>
        </is>
      </c>
      <c r="C51" t="inlineStr">
        <is>
          <t>-</t>
        </is>
      </c>
      <c r="D51" t="n">
        <v>693383</v>
      </c>
      <c r="E51" t="n">
        <v>640225</v>
      </c>
      <c r="F51" t="n">
        <v>587975</v>
      </c>
      <c r="G51" t="n">
        <v>508284</v>
      </c>
      <c r="H51" t="n">
        <v>500311</v>
      </c>
      <c r="I51" t="inlineStr">
        <is>
          <t>-</t>
        </is>
      </c>
      <c r="J51" t="inlineStr">
        <is>
          <t>-</t>
        </is>
      </c>
    </row>
    <row r="52">
      <c r="A52" s="5" t="inlineStr">
        <is>
          <t>Bruttoergebnis je Mitarbeiter in EUR</t>
        </is>
      </c>
      <c r="B52" s="5" t="inlineStr">
        <is>
          <t>Gross Profit per employee</t>
        </is>
      </c>
      <c r="C52" t="inlineStr">
        <is>
          <t>-</t>
        </is>
      </c>
      <c r="D52" t="n">
        <v>136202</v>
      </c>
      <c r="E52" t="n">
        <v>117794</v>
      </c>
      <c r="F52" t="n">
        <v>119255</v>
      </c>
      <c r="G52" t="n">
        <v>104011</v>
      </c>
      <c r="H52" t="n">
        <v>102390</v>
      </c>
      <c r="I52" t="inlineStr">
        <is>
          <t>-</t>
        </is>
      </c>
      <c r="J52" t="inlineStr">
        <is>
          <t>-</t>
        </is>
      </c>
    </row>
    <row r="53">
      <c r="A53" s="5" t="inlineStr">
        <is>
          <t>Gewinn je Mitarbeiter in EUR</t>
        </is>
      </c>
      <c r="B53" s="5" t="inlineStr">
        <is>
          <t>Earnings per employee</t>
        </is>
      </c>
      <c r="C53" t="inlineStr">
        <is>
          <t>-</t>
        </is>
      </c>
      <c r="D53" t="n">
        <v>-35905</v>
      </c>
      <c r="E53" t="n">
        <v>-39858</v>
      </c>
      <c r="F53" t="n">
        <v>-44306</v>
      </c>
      <c r="G53" t="n">
        <v>-52722</v>
      </c>
      <c r="H53" t="n">
        <v>-41833</v>
      </c>
      <c r="I53" t="inlineStr">
        <is>
          <t>-</t>
        </is>
      </c>
      <c r="J53" t="inlineStr">
        <is>
          <t>-</t>
        </is>
      </c>
    </row>
    <row r="54">
      <c r="A54" s="5" t="inlineStr">
        <is>
          <t>KGV (Kurs/Gewinn)</t>
        </is>
      </c>
      <c r="B54" s="5" t="inlineStr">
        <is>
          <t>PE (price/earnings)</t>
        </is>
      </c>
      <c r="C54" t="inlineStr">
        <is>
          <t>-</t>
        </is>
      </c>
      <c r="D54" t="inlineStr">
        <is>
          <t>-</t>
        </is>
      </c>
      <c r="E54" t="inlineStr">
        <is>
          <t>-</t>
        </is>
      </c>
      <c r="F54" t="inlineStr">
        <is>
          <t>-</t>
        </is>
      </c>
      <c r="G54" t="inlineStr">
        <is>
          <t>-</t>
        </is>
      </c>
      <c r="H54" t="inlineStr">
        <is>
          <t>-</t>
        </is>
      </c>
      <c r="I54" t="inlineStr">
        <is>
          <t>-</t>
        </is>
      </c>
      <c r="J54" t="inlineStr">
        <is>
          <t>-</t>
        </is>
      </c>
    </row>
    <row r="55">
      <c r="A55" s="5" t="inlineStr">
        <is>
          <t>KUV (Kurs/Umsatz)</t>
        </is>
      </c>
      <c r="B55" s="5" t="inlineStr">
        <is>
          <t>PS (price/sales)</t>
        </is>
      </c>
      <c r="C55" t="inlineStr">
        <is>
          <t>-</t>
        </is>
      </c>
      <c r="D55" t="n">
        <v>0.84</v>
      </c>
      <c r="E55" t="n">
        <v>0.85</v>
      </c>
      <c r="F55" t="n">
        <v>1.99</v>
      </c>
      <c r="G55" t="n">
        <v>1.33</v>
      </c>
      <c r="H55" t="inlineStr">
        <is>
          <t>-</t>
        </is>
      </c>
      <c r="I55" t="inlineStr">
        <is>
          <t>-</t>
        </is>
      </c>
      <c r="J55" t="inlineStr">
        <is>
          <t>-</t>
        </is>
      </c>
    </row>
    <row r="56">
      <c r="A56" s="5" t="inlineStr">
        <is>
          <t>KBV (Kurs/Buchwert)</t>
        </is>
      </c>
      <c r="B56" s="5" t="inlineStr">
        <is>
          <t>PB (price/book value)</t>
        </is>
      </c>
      <c r="C56" t="inlineStr">
        <is>
          <t>-</t>
        </is>
      </c>
      <c r="D56" t="n">
        <v>2.54</v>
      </c>
      <c r="E56" t="n">
        <v>2.14</v>
      </c>
      <c r="F56" t="n">
        <v>2.37</v>
      </c>
      <c r="G56" t="n">
        <v>2.54</v>
      </c>
      <c r="H56" t="inlineStr">
        <is>
          <t>-</t>
        </is>
      </c>
      <c r="I56" t="inlineStr">
        <is>
          <t>-</t>
        </is>
      </c>
      <c r="J56" t="inlineStr">
        <is>
          <t>-</t>
        </is>
      </c>
    </row>
    <row r="57">
      <c r="A57" s="5" t="inlineStr">
        <is>
          <t>KCV (Kurs/Cashflow)</t>
        </is>
      </c>
      <c r="B57" s="5" t="inlineStr">
        <is>
          <t>PC (price/cashflow)</t>
        </is>
      </c>
      <c r="C57" t="inlineStr">
        <is>
          <t>-</t>
        </is>
      </c>
      <c r="D57" t="n">
        <v>-19.42</v>
      </c>
      <c r="E57" t="n">
        <v>-19.47</v>
      </c>
      <c r="F57" t="n">
        <v>-24.48</v>
      </c>
      <c r="G57" t="n">
        <v>-13.77</v>
      </c>
      <c r="H57" t="inlineStr">
        <is>
          <t>-</t>
        </is>
      </c>
      <c r="I57" t="inlineStr">
        <is>
          <t>-</t>
        </is>
      </c>
      <c r="J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row>
    <row r="59">
      <c r="A59" s="5" t="inlineStr">
        <is>
          <t>Gewinnrendite in %</t>
        </is>
      </c>
      <c r="B59" s="5" t="inlineStr">
        <is>
          <t>Return on profit in %</t>
        </is>
      </c>
      <c r="C59" t="inlineStr">
        <is>
          <t>-</t>
        </is>
      </c>
      <c r="D59" t="n">
        <v>-6.3</v>
      </c>
      <c r="E59" t="n">
        <v>-7.4</v>
      </c>
      <c r="F59" t="n">
        <v>-4.8</v>
      </c>
      <c r="G59" t="n">
        <v>-11.8</v>
      </c>
      <c r="H59" t="inlineStr">
        <is>
          <t>-</t>
        </is>
      </c>
      <c r="I59" t="inlineStr">
        <is>
          <t>-</t>
        </is>
      </c>
      <c r="J59" t="inlineStr">
        <is>
          <t>-</t>
        </is>
      </c>
    </row>
    <row r="60">
      <c r="A60" s="5" t="inlineStr">
        <is>
          <t>Eigenkapitalrendite in %</t>
        </is>
      </c>
      <c r="B60" s="5" t="inlineStr">
        <is>
          <t>Return on Equity in %</t>
        </is>
      </c>
      <c r="C60" t="inlineStr">
        <is>
          <t>-</t>
        </is>
      </c>
      <c r="D60" t="n">
        <v>-15.59</v>
      </c>
      <c r="E60" t="n">
        <v>-15.7</v>
      </c>
      <c r="F60" t="n">
        <v>-8.949999999999999</v>
      </c>
      <c r="G60" t="n">
        <v>-19.74</v>
      </c>
      <c r="H60" t="n">
        <v>-420</v>
      </c>
      <c r="I60" t="n">
        <v>-24.88</v>
      </c>
      <c r="J60" t="n">
        <v>-15.47</v>
      </c>
    </row>
    <row r="61">
      <c r="A61" s="5" t="inlineStr">
        <is>
          <t>Umsatzrendite in %</t>
        </is>
      </c>
      <c r="B61" s="5" t="inlineStr">
        <is>
          <t>Return on sales in %</t>
        </is>
      </c>
      <c r="C61" t="inlineStr">
        <is>
          <t>-</t>
        </is>
      </c>
      <c r="D61" t="n">
        <v>-5.18</v>
      </c>
      <c r="E61" t="n">
        <v>-6.23</v>
      </c>
      <c r="F61" t="n">
        <v>-7.54</v>
      </c>
      <c r="G61" t="n">
        <v>-10.37</v>
      </c>
      <c r="H61" t="n">
        <v>-8.359999999999999</v>
      </c>
      <c r="I61" t="n">
        <v>-5.9</v>
      </c>
      <c r="J61" t="n">
        <v>-5.06</v>
      </c>
    </row>
    <row r="62">
      <c r="A62" s="5" t="inlineStr">
        <is>
          <t>Gesamtkapitalrendite in %</t>
        </is>
      </c>
      <c r="B62" s="5" t="inlineStr">
        <is>
          <t>Total Return on Investment in %</t>
        </is>
      </c>
      <c r="C62" t="inlineStr">
        <is>
          <t>-</t>
        </is>
      </c>
      <c r="D62" t="n">
        <v>-6.1</v>
      </c>
      <c r="E62" t="n">
        <v>-7.81</v>
      </c>
      <c r="F62" t="n">
        <v>-6.45</v>
      </c>
      <c r="G62" t="n">
        <v>-7.56</v>
      </c>
      <c r="H62" t="n">
        <v>-19.16</v>
      </c>
      <c r="I62" t="n">
        <v>-14.24</v>
      </c>
      <c r="J62" t="n">
        <v>-7.78</v>
      </c>
    </row>
    <row r="63">
      <c r="A63" s="5" t="inlineStr">
        <is>
          <t>Return on Investment in %</t>
        </is>
      </c>
      <c r="B63" s="5" t="inlineStr">
        <is>
          <t>Return on Investment in %</t>
        </is>
      </c>
      <c r="C63" t="inlineStr">
        <is>
          <t>-</t>
        </is>
      </c>
      <c r="D63" t="n">
        <v>-8.48</v>
      </c>
      <c r="E63" t="n">
        <v>-9.58</v>
      </c>
      <c r="F63" t="n">
        <v>-7.19</v>
      </c>
      <c r="G63" t="n">
        <v>-15.28</v>
      </c>
      <c r="H63" t="n">
        <v>-24.53</v>
      </c>
      <c r="I63" t="n">
        <v>-16.95</v>
      </c>
      <c r="J63" t="n">
        <v>-10.89</v>
      </c>
    </row>
    <row r="64">
      <c r="A64" s="5" t="inlineStr">
        <is>
          <t>Arbeitsintensität in %</t>
        </is>
      </c>
      <c r="B64" s="5" t="inlineStr">
        <is>
          <t>Work Intensity in %</t>
        </is>
      </c>
      <c r="C64" t="inlineStr">
        <is>
          <t>-</t>
        </is>
      </c>
      <c r="D64" t="n">
        <v>49.25</v>
      </c>
      <c r="E64" t="n">
        <v>38.96</v>
      </c>
      <c r="F64" t="n">
        <v>32.03</v>
      </c>
      <c r="G64" t="n">
        <v>79.40000000000001</v>
      </c>
      <c r="H64" t="n">
        <v>62.38</v>
      </c>
      <c r="I64" t="n">
        <v>52.2</v>
      </c>
      <c r="J64" t="n">
        <v>47.47</v>
      </c>
    </row>
    <row r="65">
      <c r="A65" s="5" t="inlineStr">
        <is>
          <t>Eigenkapitalquote in %</t>
        </is>
      </c>
      <c r="B65" s="5" t="inlineStr">
        <is>
          <t>Equity Ratio in %</t>
        </is>
      </c>
      <c r="C65" t="inlineStr">
        <is>
          <t>-</t>
        </is>
      </c>
      <c r="D65" t="n">
        <v>54.39</v>
      </c>
      <c r="E65" t="n">
        <v>60.99</v>
      </c>
      <c r="F65" t="n">
        <v>80.26000000000001</v>
      </c>
      <c r="G65" t="n">
        <v>77.41</v>
      </c>
      <c r="H65" t="n">
        <v>5.84</v>
      </c>
      <c r="I65" t="n">
        <v>68.14</v>
      </c>
      <c r="J65" t="n">
        <v>70.43000000000001</v>
      </c>
    </row>
    <row r="66">
      <c r="A66" s="5" t="inlineStr">
        <is>
          <t>Fremdkapitalquote in %</t>
        </is>
      </c>
      <c r="B66" s="5" t="inlineStr">
        <is>
          <t>Debt Ratio in %</t>
        </is>
      </c>
      <c r="C66" t="inlineStr">
        <is>
          <t>-</t>
        </is>
      </c>
      <c r="D66" t="n">
        <v>45.61</v>
      </c>
      <c r="E66" t="n">
        <v>39.01</v>
      </c>
      <c r="F66" t="n">
        <v>19.74</v>
      </c>
      <c r="G66" t="n">
        <v>22.59</v>
      </c>
      <c r="H66" t="n">
        <v>94.16</v>
      </c>
      <c r="I66" t="n">
        <v>31.86</v>
      </c>
      <c r="J66" t="n">
        <v>29.57</v>
      </c>
    </row>
    <row r="67">
      <c r="A67" s="5" t="inlineStr">
        <is>
          <t>Verschuldungsgrad in %</t>
        </is>
      </c>
      <c r="B67" s="5" t="inlineStr">
        <is>
          <t>Finance Gearing in %</t>
        </is>
      </c>
      <c r="C67" t="inlineStr">
        <is>
          <t>-</t>
        </is>
      </c>
      <c r="D67" t="n">
        <v>83.84999999999999</v>
      </c>
      <c r="E67" t="n">
        <v>63.97</v>
      </c>
      <c r="F67" t="n">
        <v>24.6</v>
      </c>
      <c r="G67" t="n">
        <v>29.18</v>
      </c>
      <c r="H67" t="n">
        <v>1612</v>
      </c>
      <c r="I67" t="n">
        <v>46.77</v>
      </c>
      <c r="J67" t="n">
        <v>41.99</v>
      </c>
    </row>
    <row r="68">
      <c r="A68" s="5" t="inlineStr">
        <is>
          <t>Bruttoergebnis Marge in %</t>
        </is>
      </c>
      <c r="B68" s="5" t="inlineStr">
        <is>
          <t>Gross Profit Marge in %</t>
        </is>
      </c>
      <c r="C68" t="inlineStr">
        <is>
          <t>-</t>
        </is>
      </c>
      <c r="D68" t="n">
        <v>19.64</v>
      </c>
      <c r="E68" t="n">
        <v>18.4</v>
      </c>
      <c r="F68" t="n">
        <v>20.28</v>
      </c>
      <c r="G68" t="n">
        <v>20.46</v>
      </c>
      <c r="H68" t="n">
        <v>20.46</v>
      </c>
      <c r="I68" t="n">
        <v>21.25</v>
      </c>
    </row>
    <row r="69">
      <c r="A69" s="5" t="inlineStr">
        <is>
          <t>Kurzfristige Vermögensquote in %</t>
        </is>
      </c>
      <c r="B69" s="5" t="inlineStr">
        <is>
          <t>Current Assets Ratio in %</t>
        </is>
      </c>
      <c r="C69" t="inlineStr">
        <is>
          <t>-</t>
        </is>
      </c>
      <c r="D69" t="n">
        <v>49.25</v>
      </c>
      <c r="E69" t="n">
        <v>38.96</v>
      </c>
      <c r="F69" t="n">
        <v>32.03</v>
      </c>
      <c r="G69" t="n">
        <v>79.40000000000001</v>
      </c>
      <c r="H69" t="n">
        <v>62.38</v>
      </c>
      <c r="I69" t="n">
        <v>52.2</v>
      </c>
    </row>
    <row r="70">
      <c r="A70" s="5" t="inlineStr">
        <is>
          <t>Nettogewinn Marge in %</t>
        </is>
      </c>
      <c r="B70" s="5" t="inlineStr">
        <is>
          <t>Net Profit Marge in %</t>
        </is>
      </c>
      <c r="C70" t="inlineStr">
        <is>
          <t>-</t>
        </is>
      </c>
      <c r="D70" t="n">
        <v>-5.18</v>
      </c>
      <c r="E70" t="n">
        <v>-6.23</v>
      </c>
      <c r="F70" t="n">
        <v>-7.54</v>
      </c>
      <c r="G70" t="n">
        <v>-10.37</v>
      </c>
      <c r="H70" t="n">
        <v>-8.359999999999999</v>
      </c>
      <c r="I70" t="n">
        <v>-5.9</v>
      </c>
    </row>
    <row r="71">
      <c r="A71" s="5" t="inlineStr">
        <is>
          <t>Operative Ergebnis Marge in %</t>
        </is>
      </c>
      <c r="B71" s="5" t="inlineStr">
        <is>
          <t>EBIT Marge in %</t>
        </is>
      </c>
      <c r="C71" t="inlineStr">
        <is>
          <t>-</t>
        </is>
      </c>
      <c r="D71" t="n">
        <v>-4.76</v>
      </c>
      <c r="E71" t="n">
        <v>-5.32</v>
      </c>
      <c r="F71" t="n">
        <v>-6.76</v>
      </c>
      <c r="G71" t="n">
        <v>-6.54</v>
      </c>
      <c r="H71" t="n">
        <v>-7.01</v>
      </c>
      <c r="I71" t="n">
        <v>-4.72</v>
      </c>
    </row>
    <row r="72">
      <c r="A72" s="5" t="inlineStr">
        <is>
          <t>Vermögensumsschlag in %</t>
        </is>
      </c>
      <c r="B72" s="5" t="inlineStr">
        <is>
          <t>Asset Turnover in %</t>
        </is>
      </c>
      <c r="C72" t="inlineStr">
        <is>
          <t>-</t>
        </is>
      </c>
      <c r="D72" t="n">
        <v>163.79</v>
      </c>
      <c r="E72" t="n">
        <v>153.8</v>
      </c>
      <c r="F72" t="n">
        <v>95.37</v>
      </c>
      <c r="G72" t="n">
        <v>147.34</v>
      </c>
      <c r="H72" t="n">
        <v>293.46</v>
      </c>
      <c r="I72" t="n">
        <v>287.12</v>
      </c>
    </row>
    <row r="73">
      <c r="A73" s="5" t="inlineStr">
        <is>
          <t>Langfristige Vermögensquote in %</t>
        </is>
      </c>
      <c r="B73" s="5" t="inlineStr">
        <is>
          <t>Non-Current Assets Ratio in %</t>
        </is>
      </c>
      <c r="C73" t="inlineStr">
        <is>
          <t>-</t>
        </is>
      </c>
      <c r="D73" t="n">
        <v>50.75</v>
      </c>
      <c r="E73" t="n">
        <v>61.04</v>
      </c>
      <c r="F73" t="n">
        <v>67.97</v>
      </c>
      <c r="G73" t="n">
        <v>20.6</v>
      </c>
      <c r="H73" t="n">
        <v>37.62</v>
      </c>
      <c r="I73" t="n">
        <v>47.8</v>
      </c>
    </row>
    <row r="74">
      <c r="A74" s="5" t="inlineStr">
        <is>
          <t>Gesamtkapitalrentabilität</t>
        </is>
      </c>
      <c r="B74" s="5" t="inlineStr">
        <is>
          <t>ROA Return on Assets in %</t>
        </is>
      </c>
      <c r="C74" t="inlineStr">
        <is>
          <t>-</t>
        </is>
      </c>
      <c r="D74" t="n">
        <v>-8.48</v>
      </c>
      <c r="E74" t="n">
        <v>-9.58</v>
      </c>
      <c r="F74" t="n">
        <v>-7.19</v>
      </c>
      <c r="G74" t="n">
        <v>-15.28</v>
      </c>
      <c r="H74" t="n">
        <v>-24.53</v>
      </c>
      <c r="I74" t="n">
        <v>-16.95</v>
      </c>
    </row>
    <row r="75">
      <c r="A75" s="5" t="inlineStr">
        <is>
          <t>Ertrag des eingesetzten Kapitals</t>
        </is>
      </c>
      <c r="B75" s="5" t="inlineStr">
        <is>
          <t>ROCE Return on Cap. Empl. in %</t>
        </is>
      </c>
      <c r="C75" t="inlineStr">
        <is>
          <t>-</t>
        </is>
      </c>
      <c r="D75" t="n">
        <v>-9.07</v>
      </c>
      <c r="E75" t="n">
        <v>-9.66</v>
      </c>
      <c r="F75" t="n">
        <v>-7.49</v>
      </c>
      <c r="G75" t="n">
        <v>-11.65</v>
      </c>
      <c r="H75" t="n">
        <v>-32.47</v>
      </c>
      <c r="I75" t="n">
        <v>-19.42</v>
      </c>
    </row>
    <row r="76">
      <c r="A76" s="5" t="inlineStr">
        <is>
          <t>Eigenkapital zu Anlagevermögen</t>
        </is>
      </c>
      <c r="B76" s="5" t="inlineStr">
        <is>
          <t>Equity to Fixed Assets in %</t>
        </is>
      </c>
      <c r="C76" t="inlineStr">
        <is>
          <t>-</t>
        </is>
      </c>
      <c r="D76" t="n">
        <v>107.18</v>
      </c>
      <c r="E76" t="n">
        <v>99.91</v>
      </c>
      <c r="F76" t="n">
        <v>118.08</v>
      </c>
      <c r="G76" t="n">
        <v>375.81</v>
      </c>
      <c r="H76" t="n">
        <v>15.53</v>
      </c>
      <c r="I76" t="n">
        <v>142.55</v>
      </c>
    </row>
    <row r="77">
      <c r="A77" s="5" t="inlineStr">
        <is>
          <t>Liquidität Dritten Grades</t>
        </is>
      </c>
      <c r="B77" s="5" t="inlineStr">
        <is>
          <t>Current Ratio in %</t>
        </is>
      </c>
      <c r="C77" t="inlineStr">
        <is>
          <t>-</t>
        </is>
      </c>
      <c r="D77" t="n">
        <v>352.51</v>
      </c>
      <c r="E77" t="n">
        <v>254.56</v>
      </c>
      <c r="F77" t="n">
        <v>229.88</v>
      </c>
      <c r="G77" t="n">
        <v>459.62</v>
      </c>
      <c r="H77" t="n">
        <v>170.06</v>
      </c>
      <c r="I77" t="n">
        <v>173.03</v>
      </c>
    </row>
    <row r="78">
      <c r="A78" s="5" t="inlineStr">
        <is>
          <t>Operativer Cashflow</t>
        </is>
      </c>
      <c r="B78" s="5" t="inlineStr">
        <is>
          <t>Operating Cashflow in M</t>
        </is>
      </c>
      <c r="C78" t="inlineStr">
        <is>
          <t>-</t>
        </is>
      </c>
      <c r="D78" t="n">
        <v>-261.3932</v>
      </c>
      <c r="E78" t="n">
        <v>-235.1976</v>
      </c>
      <c r="F78" t="n">
        <v>-294.2496</v>
      </c>
      <c r="G78" t="n">
        <v>-124.8939</v>
      </c>
      <c r="H78" t="inlineStr">
        <is>
          <t>-</t>
        </is>
      </c>
      <c r="I78" t="inlineStr">
        <is>
          <t>-</t>
        </is>
      </c>
    </row>
    <row r="79">
      <c r="A79" s="5" t="inlineStr">
        <is>
          <t>Aktienrückkauf</t>
        </is>
      </c>
      <c r="B79" s="5" t="inlineStr">
        <is>
          <t>Share Buyback in M</t>
        </is>
      </c>
      <c r="C79" t="n">
        <v>-1.119999999999999</v>
      </c>
      <c r="D79" t="n">
        <v>-1.380000000000001</v>
      </c>
      <c r="E79" t="n">
        <v>-0.0600000000000005</v>
      </c>
      <c r="F79" t="n">
        <v>-2.949999999999999</v>
      </c>
      <c r="G79" t="inlineStr">
        <is>
          <t>-</t>
        </is>
      </c>
      <c r="H79" t="inlineStr">
        <is>
          <t>-</t>
        </is>
      </c>
      <c r="I79" t="inlineStr">
        <is>
          <t>-</t>
        </is>
      </c>
    </row>
    <row r="80">
      <c r="A80" s="5" t="inlineStr">
        <is>
          <t>Umsatzwachstum 1J in %</t>
        </is>
      </c>
      <c r="B80" s="5" t="inlineStr">
        <is>
          <t>Revenue Growth 1Y in %</t>
        </is>
      </c>
      <c r="C80" t="inlineStr">
        <is>
          <t>-</t>
        </is>
      </c>
      <c r="D80" t="n">
        <v>29.89</v>
      </c>
      <c r="E80" t="n">
        <v>90.04000000000001</v>
      </c>
      <c r="F80" t="n">
        <v>60.09</v>
      </c>
      <c r="G80" t="n">
        <v>41.24</v>
      </c>
      <c r="H80" t="n">
        <v>48.29</v>
      </c>
      <c r="I80" t="n">
        <v>53.16</v>
      </c>
    </row>
    <row r="81">
      <c r="A81" s="5" t="inlineStr">
        <is>
          <t>Umsatzwachstum 3J in %</t>
        </is>
      </c>
      <c r="B81" s="5" t="inlineStr">
        <is>
          <t>Revenue Growth 3Y in %</t>
        </is>
      </c>
      <c r="C81" t="inlineStr">
        <is>
          <t>-</t>
        </is>
      </c>
      <c r="D81" t="n">
        <v>60.01</v>
      </c>
      <c r="E81" t="n">
        <v>63.79</v>
      </c>
      <c r="F81" t="n">
        <v>49.87</v>
      </c>
      <c r="G81" t="n">
        <v>47.56</v>
      </c>
      <c r="H81" t="inlineStr">
        <is>
          <t>-</t>
        </is>
      </c>
      <c r="I81" t="inlineStr">
        <is>
          <t>-</t>
        </is>
      </c>
    </row>
    <row r="82">
      <c r="A82" s="5" t="inlineStr">
        <is>
          <t>Umsatzwachstum 5J in %</t>
        </is>
      </c>
      <c r="B82" s="5" t="inlineStr">
        <is>
          <t>Revenue Growth 5Y in %</t>
        </is>
      </c>
      <c r="C82" t="inlineStr">
        <is>
          <t>-</t>
        </is>
      </c>
      <c r="D82" t="n">
        <v>53.91</v>
      </c>
      <c r="E82" t="n">
        <v>58.56</v>
      </c>
      <c r="F82" t="inlineStr">
        <is>
          <t>-</t>
        </is>
      </c>
      <c r="G82" t="inlineStr">
        <is>
          <t>-</t>
        </is>
      </c>
      <c r="H82" t="inlineStr">
        <is>
          <t>-</t>
        </is>
      </c>
      <c r="I82" t="inlineStr">
        <is>
          <t>-</t>
        </is>
      </c>
    </row>
    <row r="83">
      <c r="A83" s="5" t="inlineStr">
        <is>
          <t>Umsatzwachstum 10J in %</t>
        </is>
      </c>
      <c r="B83" s="5" t="inlineStr">
        <is>
          <t>Revenue Growth 10Y in %</t>
        </is>
      </c>
      <c r="C83" t="inlineStr">
        <is>
          <t>-</t>
        </is>
      </c>
      <c r="D83" t="inlineStr">
        <is>
          <t>-</t>
        </is>
      </c>
      <c r="E83" t="inlineStr">
        <is>
          <t>-</t>
        </is>
      </c>
      <c r="F83" t="inlineStr">
        <is>
          <t>-</t>
        </is>
      </c>
      <c r="G83" t="inlineStr">
        <is>
          <t>-</t>
        </is>
      </c>
      <c r="H83" t="inlineStr">
        <is>
          <t>-</t>
        </is>
      </c>
      <c r="I83" t="inlineStr">
        <is>
          <t>-</t>
        </is>
      </c>
    </row>
    <row r="84">
      <c r="A84" s="5" t="inlineStr">
        <is>
          <t>Gewinnwachstum 1J in %</t>
        </is>
      </c>
      <c r="B84" s="5" t="inlineStr">
        <is>
          <t>Earnings Growth 1Y in %</t>
        </is>
      </c>
      <c r="C84" t="inlineStr">
        <is>
          <t>-</t>
        </is>
      </c>
      <c r="D84" t="n">
        <v>8.039999999999999</v>
      </c>
      <c r="E84" t="n">
        <v>57.01</v>
      </c>
      <c r="F84" t="n">
        <v>16.3</v>
      </c>
      <c r="G84" t="n">
        <v>75.23999999999999</v>
      </c>
      <c r="H84" t="n">
        <v>110</v>
      </c>
      <c r="I84" t="n">
        <v>78.56999999999999</v>
      </c>
    </row>
    <row r="85">
      <c r="A85" s="5" t="inlineStr">
        <is>
          <t>Gewinnwachstum 3J in %</t>
        </is>
      </c>
      <c r="B85" s="5" t="inlineStr">
        <is>
          <t>Earnings Growth 3Y in %</t>
        </is>
      </c>
      <c r="C85" t="inlineStr">
        <is>
          <t>-</t>
        </is>
      </c>
      <c r="D85" t="n">
        <v>27.12</v>
      </c>
      <c r="E85" t="n">
        <v>49.52</v>
      </c>
      <c r="F85" t="n">
        <v>67.18000000000001</v>
      </c>
      <c r="G85" t="n">
        <v>87.94</v>
      </c>
      <c r="H85" t="inlineStr">
        <is>
          <t>-</t>
        </is>
      </c>
      <c r="I85" t="inlineStr">
        <is>
          <t>-</t>
        </is>
      </c>
    </row>
    <row r="86">
      <c r="A86" s="5" t="inlineStr">
        <is>
          <t>Gewinnwachstum 5J in %</t>
        </is>
      </c>
      <c r="B86" s="5" t="inlineStr">
        <is>
          <t>Earnings Growth 5Y in %</t>
        </is>
      </c>
      <c r="C86" t="inlineStr">
        <is>
          <t>-</t>
        </is>
      </c>
      <c r="D86" t="n">
        <v>53.32</v>
      </c>
      <c r="E86" t="n">
        <v>67.42</v>
      </c>
      <c r="F86" t="inlineStr">
        <is>
          <t>-</t>
        </is>
      </c>
      <c r="G86" t="inlineStr">
        <is>
          <t>-</t>
        </is>
      </c>
      <c r="H86" t="inlineStr">
        <is>
          <t>-</t>
        </is>
      </c>
      <c r="I86" t="inlineStr">
        <is>
          <t>-</t>
        </is>
      </c>
    </row>
    <row r="87">
      <c r="A87" s="5" t="inlineStr">
        <is>
          <t>Gewinnwachstum 10J in %</t>
        </is>
      </c>
      <c r="B87" s="5" t="inlineStr">
        <is>
          <t>Earnings Growth 10Y in %</t>
        </is>
      </c>
      <c r="C87" t="inlineStr">
        <is>
          <t>-</t>
        </is>
      </c>
      <c r="D87" t="inlineStr">
        <is>
          <t>-</t>
        </is>
      </c>
      <c r="E87" t="inlineStr">
        <is>
          <t>-</t>
        </is>
      </c>
      <c r="F87" t="inlineStr">
        <is>
          <t>-</t>
        </is>
      </c>
      <c r="G87" t="inlineStr">
        <is>
          <t>-</t>
        </is>
      </c>
      <c r="H87" t="inlineStr">
        <is>
          <t>-</t>
        </is>
      </c>
      <c r="I87" t="inlineStr">
        <is>
          <t>-</t>
        </is>
      </c>
    </row>
    <row r="88">
      <c r="A88" s="5" t="inlineStr">
        <is>
          <t>PEG Ratio</t>
        </is>
      </c>
      <c r="B88" s="5" t="inlineStr">
        <is>
          <t>KGW Kurs/Gewinn/Wachstum</t>
        </is>
      </c>
      <c r="C88" t="inlineStr">
        <is>
          <t>-</t>
        </is>
      </c>
      <c r="D88" t="inlineStr">
        <is>
          <t>-</t>
        </is>
      </c>
      <c r="E88" t="inlineStr">
        <is>
          <t>-</t>
        </is>
      </c>
      <c r="F88" t="inlineStr">
        <is>
          <t>-</t>
        </is>
      </c>
      <c r="G88" t="inlineStr">
        <is>
          <t>-</t>
        </is>
      </c>
      <c r="H88" t="inlineStr">
        <is>
          <t>-</t>
        </is>
      </c>
      <c r="I88" t="inlineStr">
        <is>
          <t>-</t>
        </is>
      </c>
    </row>
    <row r="89">
      <c r="A89" s="5" t="inlineStr">
        <is>
          <t>EBIT-Wachstum 1J in %</t>
        </is>
      </c>
      <c r="B89" s="5" t="inlineStr">
        <is>
          <t>EBIT Growth 1Y in %</t>
        </is>
      </c>
      <c r="C89" t="inlineStr">
        <is>
          <t>-</t>
        </is>
      </c>
      <c r="D89" t="n">
        <v>16.38</v>
      </c>
      <c r="E89" t="n">
        <v>49.48</v>
      </c>
      <c r="F89" t="n">
        <v>65.52</v>
      </c>
      <c r="G89" t="n">
        <v>31.82</v>
      </c>
      <c r="H89" t="n">
        <v>120</v>
      </c>
      <c r="I89" t="n">
        <v>110.53</v>
      </c>
    </row>
    <row r="90">
      <c r="A90" s="5" t="inlineStr">
        <is>
          <t>EBIT-Wachstum 3J in %</t>
        </is>
      </c>
      <c r="B90" s="5" t="inlineStr">
        <is>
          <t>EBIT Growth 3Y in %</t>
        </is>
      </c>
      <c r="C90" t="inlineStr">
        <is>
          <t>-</t>
        </is>
      </c>
      <c r="D90" t="n">
        <v>43.79</v>
      </c>
      <c r="E90" t="n">
        <v>48.94</v>
      </c>
      <c r="F90" t="n">
        <v>72.45</v>
      </c>
      <c r="G90" t="n">
        <v>87.45</v>
      </c>
      <c r="H90" t="inlineStr">
        <is>
          <t>-</t>
        </is>
      </c>
      <c r="I90" t="inlineStr">
        <is>
          <t>-</t>
        </is>
      </c>
    </row>
    <row r="91">
      <c r="A91" s="5" t="inlineStr">
        <is>
          <t>EBIT-Wachstum 5J in %</t>
        </is>
      </c>
      <c r="B91" s="5" t="inlineStr">
        <is>
          <t>EBIT Growth 5Y in %</t>
        </is>
      </c>
      <c r="C91" t="inlineStr">
        <is>
          <t>-</t>
        </is>
      </c>
      <c r="D91" t="n">
        <v>56.64</v>
      </c>
      <c r="E91" t="n">
        <v>75.47</v>
      </c>
      <c r="F91" t="inlineStr">
        <is>
          <t>-</t>
        </is>
      </c>
      <c r="G91" t="inlineStr">
        <is>
          <t>-</t>
        </is>
      </c>
      <c r="H91" t="inlineStr">
        <is>
          <t>-</t>
        </is>
      </c>
      <c r="I91" t="inlineStr">
        <is>
          <t>-</t>
        </is>
      </c>
    </row>
    <row r="92">
      <c r="A92" s="5" t="inlineStr">
        <is>
          <t>EBIT-Wachstum 10J in %</t>
        </is>
      </c>
      <c r="B92" s="5" t="inlineStr">
        <is>
          <t>EBIT Growth 10Y in %</t>
        </is>
      </c>
      <c r="C92" t="inlineStr">
        <is>
          <t>-</t>
        </is>
      </c>
      <c r="D92" t="inlineStr">
        <is>
          <t>-</t>
        </is>
      </c>
      <c r="E92" t="inlineStr">
        <is>
          <t>-</t>
        </is>
      </c>
      <c r="F92" t="inlineStr">
        <is>
          <t>-</t>
        </is>
      </c>
      <c r="G92" t="inlineStr">
        <is>
          <t>-</t>
        </is>
      </c>
      <c r="H92" t="inlineStr">
        <is>
          <t>-</t>
        </is>
      </c>
      <c r="I92" t="inlineStr">
        <is>
          <t>-</t>
        </is>
      </c>
    </row>
    <row r="93">
      <c r="A93" s="5" t="inlineStr">
        <is>
          <t>Op.Cashflow Wachstum 1J in %</t>
        </is>
      </c>
      <c r="B93" s="5" t="inlineStr">
        <is>
          <t>Op.Cashflow Wachstum 1Y in %</t>
        </is>
      </c>
      <c r="C93" t="inlineStr">
        <is>
          <t>-</t>
        </is>
      </c>
      <c r="D93" t="n">
        <v>-0.26</v>
      </c>
      <c r="E93" t="n">
        <v>-20.47</v>
      </c>
      <c r="F93" t="n">
        <v>77.78</v>
      </c>
      <c r="G93" t="inlineStr">
        <is>
          <t>-</t>
        </is>
      </c>
      <c r="H93" t="inlineStr">
        <is>
          <t>-</t>
        </is>
      </c>
      <c r="I93" t="inlineStr">
        <is>
          <t>-</t>
        </is>
      </c>
    </row>
    <row r="94">
      <c r="A94" s="5" t="inlineStr">
        <is>
          <t>Op.Cashflow Wachstum 3J in %</t>
        </is>
      </c>
      <c r="B94" s="5" t="inlineStr">
        <is>
          <t>Op.Cashflow Wachstum 3Y in %</t>
        </is>
      </c>
      <c r="C94" t="inlineStr">
        <is>
          <t>-</t>
        </is>
      </c>
      <c r="D94" t="n">
        <v>19.02</v>
      </c>
      <c r="E94" t="inlineStr">
        <is>
          <t>-</t>
        </is>
      </c>
      <c r="F94" t="inlineStr">
        <is>
          <t>-</t>
        </is>
      </c>
      <c r="G94" t="inlineStr">
        <is>
          <t>-</t>
        </is>
      </c>
      <c r="H94" t="inlineStr">
        <is>
          <t>-</t>
        </is>
      </c>
      <c r="I94" t="inlineStr">
        <is>
          <t>-</t>
        </is>
      </c>
    </row>
    <row r="95">
      <c r="A95" s="5" t="inlineStr">
        <is>
          <t>Op.Cashflow Wachstum 5J in %</t>
        </is>
      </c>
      <c r="B95" s="5" t="inlineStr">
        <is>
          <t>Op.Cashflow Wachstum 5Y in %</t>
        </is>
      </c>
      <c r="C95" t="inlineStr">
        <is>
          <t>-</t>
        </is>
      </c>
      <c r="D95" t="inlineStr">
        <is>
          <t>-</t>
        </is>
      </c>
      <c r="E95" t="inlineStr">
        <is>
          <t>-</t>
        </is>
      </c>
      <c r="F95" t="inlineStr">
        <is>
          <t>-</t>
        </is>
      </c>
      <c r="G95" t="inlineStr">
        <is>
          <t>-</t>
        </is>
      </c>
      <c r="H95" t="inlineStr">
        <is>
          <t>-</t>
        </is>
      </c>
      <c r="I95" t="inlineStr">
        <is>
          <t>-</t>
        </is>
      </c>
    </row>
    <row r="96">
      <c r="A96" s="5" t="inlineStr">
        <is>
          <t>Op.Cashflow Wachstum 10J in %</t>
        </is>
      </c>
      <c r="B96" s="5" t="inlineStr">
        <is>
          <t>Op.Cashflow Wachstum 10Y in %</t>
        </is>
      </c>
      <c r="C96" t="inlineStr">
        <is>
          <t>-</t>
        </is>
      </c>
      <c r="D96" t="inlineStr">
        <is>
          <t>-</t>
        </is>
      </c>
      <c r="E96" t="inlineStr">
        <is>
          <t>-</t>
        </is>
      </c>
      <c r="F96" t="inlineStr">
        <is>
          <t>-</t>
        </is>
      </c>
      <c r="G96" t="inlineStr">
        <is>
          <t>-</t>
        </is>
      </c>
      <c r="H96" t="inlineStr">
        <is>
          <t>-</t>
        </is>
      </c>
      <c r="I96" t="inlineStr">
        <is>
          <t>-</t>
        </is>
      </c>
    </row>
    <row r="97">
      <c r="A97" s="5" t="inlineStr">
        <is>
          <t>Working Capital in Mio</t>
        </is>
      </c>
      <c r="B97" s="5" t="inlineStr">
        <is>
          <t>Working Capital in M</t>
        </is>
      </c>
      <c r="C97" t="inlineStr">
        <is>
          <t>-</t>
        </is>
      </c>
      <c r="D97" t="n">
        <v>151</v>
      </c>
      <c r="E97" t="n">
        <v>83</v>
      </c>
      <c r="F97" t="n">
        <v>53.9</v>
      </c>
      <c r="G97" t="n">
        <v>74.8</v>
      </c>
      <c r="H97" t="n">
        <v>11</v>
      </c>
      <c r="I97" t="n">
        <v>6.5</v>
      </c>
      <c r="J97" t="n">
        <v>5</v>
      </c>
    </row>
  </sheetData>
  <pageMargins bottom="1" footer="0.5" header="0.5" left="0.75" right="0.75" top="1"/>
</worksheet>
</file>

<file path=xl/worksheets/sheet53.xml><?xml version="1.0" encoding="utf-8"?>
<worksheet xmlns="http://schemas.openxmlformats.org/spreadsheetml/2006/main">
  <sheetPr>
    <outlinePr summaryBelow="1" summaryRight="1"/>
    <pageSetUpPr/>
  </sheetPr>
  <dimension ref="A1:L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SIXT LEASING </t>
        </is>
      </c>
      <c r="B1" s="2" t="inlineStr">
        <is>
          <t>WKN: A0DPRE  ISIN: DE000A0DPRE6  Symbol:LNSX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+49-89-744-44-0</t>
        </is>
      </c>
      <c r="G4" t="inlineStr">
        <is>
          <t>25.03.2020</t>
        </is>
      </c>
      <c r="H4" t="inlineStr">
        <is>
          <t>Preliminary Results</t>
        </is>
      </c>
      <c r="J4" t="inlineStr">
        <is>
          <t>Sixt SE</t>
        </is>
      </c>
      <c r="L4" t="inlineStr">
        <is>
          <t>41,90%</t>
        </is>
      </c>
    </row>
    <row r="5">
      <c r="A5" s="5" t="inlineStr">
        <is>
          <t>Ticker</t>
        </is>
      </c>
      <c r="B5" t="inlineStr">
        <is>
          <t>LNSX</t>
        </is>
      </c>
      <c r="C5" s="5" t="inlineStr">
        <is>
          <t>Fax</t>
        </is>
      </c>
      <c r="D5" s="5" t="inlineStr"/>
      <c r="E5" t="inlineStr">
        <is>
          <t>+49-89-744-44-8-6666</t>
        </is>
      </c>
      <c r="G5" t="inlineStr">
        <is>
          <t>29.04.2020</t>
        </is>
      </c>
      <c r="H5" t="inlineStr">
        <is>
          <t>Analyst Conference</t>
        </is>
      </c>
      <c r="J5" t="inlineStr">
        <is>
          <t>Axxion S.A.</t>
        </is>
      </c>
      <c r="L5" t="inlineStr">
        <is>
          <t>8,70%</t>
        </is>
      </c>
    </row>
    <row r="6">
      <c r="A6" s="5" t="inlineStr">
        <is>
          <t>Gelistet Seit / Listed Since</t>
        </is>
      </c>
      <c r="B6" t="inlineStr">
        <is>
          <t>07.05.2015</t>
        </is>
      </c>
      <c r="C6" s="5" t="inlineStr">
        <is>
          <t>Internet</t>
        </is>
      </c>
      <c r="D6" s="5" t="inlineStr"/>
      <c r="E6" t="inlineStr">
        <is>
          <t>http://www.sixt-leasing.de/</t>
        </is>
      </c>
      <c r="G6" t="inlineStr">
        <is>
          <t>12.05.2020</t>
        </is>
      </c>
      <c r="H6" t="inlineStr">
        <is>
          <t>Result Q1</t>
        </is>
      </c>
      <c r="J6" t="inlineStr">
        <is>
          <t>MainFirst SICAV</t>
        </is>
      </c>
      <c r="L6" t="inlineStr">
        <is>
          <t>5,00%</t>
        </is>
      </c>
    </row>
    <row r="7">
      <c r="A7" s="5" t="inlineStr">
        <is>
          <t>Nominalwert / Nominal Value</t>
        </is>
      </c>
      <c r="B7" t="inlineStr">
        <is>
          <t>1,00</t>
        </is>
      </c>
      <c r="C7" s="5" t="inlineStr">
        <is>
          <t>E-Mail</t>
        </is>
      </c>
      <c r="D7" s="5" t="inlineStr"/>
      <c r="E7" t="inlineStr">
        <is>
          <t>firstlevel@sixt.com</t>
        </is>
      </c>
      <c r="G7" t="inlineStr">
        <is>
          <t>23.06.2020</t>
        </is>
      </c>
      <c r="H7" t="inlineStr">
        <is>
          <t>Annual General Meeting</t>
        </is>
      </c>
      <c r="J7" t="inlineStr">
        <is>
          <t>Mawer Investment Management Ltd.</t>
        </is>
      </c>
      <c r="L7" t="inlineStr">
        <is>
          <t>5,00%</t>
        </is>
      </c>
    </row>
    <row r="8">
      <c r="A8" s="5" t="inlineStr">
        <is>
          <t>Land / Country</t>
        </is>
      </c>
      <c r="B8" t="inlineStr">
        <is>
          <t>Deutschland</t>
        </is>
      </c>
      <c r="C8" s="5" t="inlineStr">
        <is>
          <t>Inv. Relations Telefon / Phone</t>
        </is>
      </c>
      <c r="D8" s="5" t="inlineStr"/>
      <c r="E8" t="inlineStr">
        <is>
          <t>+49-89-744-44-4518</t>
        </is>
      </c>
      <c r="G8" t="inlineStr">
        <is>
          <t>26.06.2020</t>
        </is>
      </c>
      <c r="H8" t="inlineStr">
        <is>
          <t>Dividend Payout</t>
        </is>
      </c>
      <c r="J8" t="inlineStr">
        <is>
          <t>Morgan Stanley</t>
        </is>
      </c>
      <c r="L8" t="inlineStr">
        <is>
          <t>4,04%</t>
        </is>
      </c>
    </row>
    <row r="9">
      <c r="A9" s="5" t="inlineStr">
        <is>
          <t>Währung / Currency</t>
        </is>
      </c>
      <c r="B9" t="inlineStr">
        <is>
          <t>EUR</t>
        </is>
      </c>
      <c r="C9" s="5" t="inlineStr">
        <is>
          <t>Inv. Relations E-Mail</t>
        </is>
      </c>
      <c r="D9" s="5" t="inlineStr"/>
      <c r="E9" t="inlineStr">
        <is>
          <t>ir@sixt-leasing.com</t>
        </is>
      </c>
      <c r="G9" t="inlineStr">
        <is>
          <t>12.08.2020</t>
        </is>
      </c>
      <c r="H9" t="inlineStr">
        <is>
          <t>Score Half Year</t>
        </is>
      </c>
      <c r="J9" t="inlineStr">
        <is>
          <t>FourWorld Global Opportunities Fund, Ltd</t>
        </is>
      </c>
      <c r="L9" t="inlineStr">
        <is>
          <t>4,80%</t>
        </is>
      </c>
    </row>
    <row r="10">
      <c r="A10" s="5" t="inlineStr">
        <is>
          <t>Branche / Industry</t>
        </is>
      </c>
      <c r="B10" t="inlineStr">
        <is>
          <t>Car Rentals</t>
        </is>
      </c>
      <c r="C10" s="5" t="inlineStr">
        <is>
          <t>Kontaktperson / Contact Person</t>
        </is>
      </c>
      <c r="D10" s="5" t="inlineStr"/>
      <c r="E10" t="inlineStr">
        <is>
          <t>-</t>
        </is>
      </c>
      <c r="G10" t="inlineStr">
        <is>
          <t>11.11.2020</t>
        </is>
      </c>
      <c r="H10" t="inlineStr">
        <is>
          <t>Q3 Earnings</t>
        </is>
      </c>
      <c r="J10" t="inlineStr">
        <is>
          <t>New York Life Insurance Company</t>
        </is>
      </c>
      <c r="L10" t="inlineStr">
        <is>
          <t>3,28%</t>
        </is>
      </c>
    </row>
    <row r="11">
      <c r="A11" s="5" t="inlineStr">
        <is>
          <t>Sektor / Sector</t>
        </is>
      </c>
      <c r="B11" t="inlineStr">
        <is>
          <t>Transport / Transport Sector</t>
        </is>
      </c>
      <c r="J11" t="inlineStr">
        <is>
          <t>SAMSON ROCK CAPITAL LLP</t>
        </is>
      </c>
      <c r="L11" t="inlineStr">
        <is>
          <t>3,19%</t>
        </is>
      </c>
    </row>
    <row r="12">
      <c r="A12" s="5" t="inlineStr">
        <is>
          <t>Typ / Genre</t>
        </is>
      </c>
      <c r="B12" t="inlineStr">
        <is>
          <t>Inhaber-Stammaktie</t>
        </is>
      </c>
      <c r="J12" t="inlineStr">
        <is>
          <t>Freefloat</t>
        </is>
      </c>
      <c r="L12" t="inlineStr">
        <is>
          <t>24,09%</t>
        </is>
      </c>
    </row>
    <row r="13">
      <c r="A13" s="5" t="inlineStr">
        <is>
          <t>Adresse / Address</t>
        </is>
      </c>
      <c r="B13" t="inlineStr">
        <is>
          <t>Sixt Leasing SEZugspitzstraße 1  D-82049 Pullach</t>
        </is>
      </c>
    </row>
    <row r="14">
      <c r="A14" s="5" t="inlineStr">
        <is>
          <t>Management</t>
        </is>
      </c>
      <c r="B14" t="inlineStr">
        <is>
          <t>Michael Martin Ruhl, Björn Waldow</t>
        </is>
      </c>
    </row>
    <row r="15">
      <c r="A15" s="5" t="inlineStr">
        <is>
          <t>Aufsichtsrat / Board</t>
        </is>
      </c>
      <c r="B15" t="inlineStr">
        <is>
          <t>Erich Sixt, Prof. Dr. Marcus Englert, Dr. Julian zu Putlitz</t>
        </is>
      </c>
    </row>
    <row r="16">
      <c r="A16" s="5" t="inlineStr">
        <is>
          <t>Beschreibung</t>
        </is>
      </c>
      <c r="B16" t="inlineStr">
        <is>
          <t>Die Sixt Leasing SE ist eine der führenden deutschen Mobilitätsdienstleister. Das Unternehmen bietet sowohl Privatkunden als auch Gewerbetreibenden ein breites Leistungsspektrum im Bereich Fahrzeug-Leasing: vom kundenspezifischen Full Service Leasing über Finanzleasing, Corporate Car-Sharing oder internationale Mobilitätslösungen bis hin zu Fuhrparkmanagement für große Flotten. Mit dem Online-Portal Sixt-neuwagen.de wird potentiellen Kunden zusätzlich ein breites Angebot an Fahrzeugen mit Hersteller-Garantie präsentiert. Sixt arbeitet mit einem breiten Partner-Netzwerk zusammen, zu dem neben Fahrzeugherstellern und –händlern auch Mineralöl-Gesellschaften, Werkstätten oder Versicherungsgesellschaften zählen. Das in Pullach ansässige Familienunternehmen ist neben Deutschland auch in Österreich, der Schweiz sowie Frankreich und den Niederlanden tätig. Durch verschiedene Franchises bedient Sixt Kunden in über 40 Ländern. Hauptaktionärin ist die Sixt SE. Copyright 2014 FINANCE BASE AG</t>
        </is>
      </c>
    </row>
    <row r="17">
      <c r="A17" s="5" t="inlineStr">
        <is>
          <t>Profile</t>
        </is>
      </c>
      <c r="B17" t="inlineStr">
        <is>
          <t>Sixt Leasing SE is one of Germany's leading mobility service provider. The company offers both private customers and traders a wide range of services in the field of car leasing: the customized full-service leasing and financial leasing, corporate car-sharing or international mobility solutions to fleet management for large fleets. With the online portal Sixt-neuwagen.de a wide range of vehicles with manufacturer's warranty is presented to potential customers in addition. Sixt is working with a broad network of partners to the next vehicle manufacturers and dealers also mineral oil companies, repair shops and insurance companies count. The family based in Pullach is active in Germany but also in Austria, Switzerland, France and the Netherlands. Through various franchises Sixt serves customers in over 40 countries. Main shareholder is Sixt.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inlineStr"/>
      <c r="L19" s="5" t="inlineStr"/>
    </row>
    <row r="20">
      <c r="A20" s="5" t="inlineStr">
        <is>
          <t>Umsatz</t>
        </is>
      </c>
      <c r="B20" s="5" t="inlineStr">
        <is>
          <t>Revenue</t>
        </is>
      </c>
      <c r="C20" t="n">
        <v>824.4</v>
      </c>
      <c r="D20" t="n">
        <v>805.8</v>
      </c>
      <c r="E20" t="n">
        <v>744</v>
      </c>
      <c r="F20" t="n">
        <v>713.9</v>
      </c>
      <c r="G20" t="n">
        <v>665.4</v>
      </c>
      <c r="H20" t="n">
        <v>575</v>
      </c>
      <c r="I20" t="n">
        <v>546.1</v>
      </c>
      <c r="J20" t="n">
        <v>556.5</v>
      </c>
    </row>
    <row r="21">
      <c r="A21" s="5" t="inlineStr">
        <is>
          <t>Operatives Ergebnis (EBIT)</t>
        </is>
      </c>
      <c r="B21" s="5" t="inlineStr">
        <is>
          <t>EBIT Earning Before Interest &amp; Tax</t>
        </is>
      </c>
      <c r="C21" t="n">
        <v>41.3</v>
      </c>
      <c r="D21" t="n">
        <v>43.8</v>
      </c>
      <c r="E21" t="n">
        <v>45.9</v>
      </c>
      <c r="F21" t="n">
        <v>51.1</v>
      </c>
      <c r="G21" t="n">
        <v>51.6</v>
      </c>
      <c r="H21" t="n">
        <v>48.7</v>
      </c>
      <c r="I21" t="n">
        <v>43.1</v>
      </c>
      <c r="J21" t="n">
        <v>39.3</v>
      </c>
    </row>
    <row r="22">
      <c r="A22" s="5" t="inlineStr">
        <is>
          <t>Finanzergebnis</t>
        </is>
      </c>
      <c r="B22" s="5" t="inlineStr">
        <is>
          <t>Financial Result</t>
        </is>
      </c>
      <c r="C22" t="n">
        <v>-12</v>
      </c>
      <c r="D22" t="n">
        <v>-13.3</v>
      </c>
      <c r="E22" t="n">
        <v>-16.2</v>
      </c>
      <c r="F22" t="n">
        <v>-19.5</v>
      </c>
      <c r="G22" t="n">
        <v>-21.3</v>
      </c>
      <c r="H22" t="n">
        <v>-23.1</v>
      </c>
      <c r="I22" t="n">
        <v>-22.4</v>
      </c>
      <c r="J22" t="n">
        <v>-23</v>
      </c>
    </row>
    <row r="23">
      <c r="A23" s="5" t="inlineStr">
        <is>
          <t>Ergebnis vor Steuer (EBT)</t>
        </is>
      </c>
      <c r="B23" s="5" t="inlineStr">
        <is>
          <t>EBT Earning Before Tax</t>
        </is>
      </c>
      <c r="C23" t="n">
        <v>29.3</v>
      </c>
      <c r="D23" t="n">
        <v>30.5</v>
      </c>
      <c r="E23" t="n">
        <v>29.7</v>
      </c>
      <c r="F23" t="n">
        <v>31.6</v>
      </c>
      <c r="G23" t="n">
        <v>30.3</v>
      </c>
      <c r="H23" t="n">
        <v>25.6</v>
      </c>
      <c r="I23" t="n">
        <v>20.7</v>
      </c>
      <c r="J23" t="n">
        <v>16.3</v>
      </c>
    </row>
    <row r="24">
      <c r="A24" s="5" t="inlineStr">
        <is>
          <t>Steuern auf Einkommen und Ertrag</t>
        </is>
      </c>
      <c r="B24" s="5" t="inlineStr">
        <is>
          <t>Taxes on income and earnings</t>
        </is>
      </c>
      <c r="C24" t="n">
        <v>7.8</v>
      </c>
      <c r="D24" t="n">
        <v>8.6</v>
      </c>
      <c r="E24" t="n">
        <v>8.800000000000001</v>
      </c>
      <c r="F24" t="n">
        <v>6.9</v>
      </c>
      <c r="G24" t="n">
        <v>7.7</v>
      </c>
      <c r="H24" t="n">
        <v>6.6</v>
      </c>
      <c r="I24" t="n">
        <v>5.2</v>
      </c>
      <c r="J24" t="n">
        <v>4.3</v>
      </c>
    </row>
    <row r="25">
      <c r="A25" s="5" t="inlineStr">
        <is>
          <t>Ergebnis nach Steuer</t>
        </is>
      </c>
      <c r="B25" s="5" t="inlineStr">
        <is>
          <t>Earnings after tax</t>
        </is>
      </c>
      <c r="C25" t="n">
        <v>21.5</v>
      </c>
      <c r="D25" t="n">
        <v>22</v>
      </c>
      <c r="E25" t="n">
        <v>20.9</v>
      </c>
      <c r="F25" t="n">
        <v>24.6</v>
      </c>
      <c r="G25" t="n">
        <v>22.5</v>
      </c>
      <c r="H25" t="n">
        <v>19</v>
      </c>
      <c r="I25" t="n">
        <v>15.5</v>
      </c>
      <c r="J25" t="n">
        <v>12</v>
      </c>
    </row>
    <row r="26">
      <c r="A26" s="5" t="inlineStr">
        <is>
          <t>Jahresüberschuss/-fehlbetrag</t>
        </is>
      </c>
      <c r="B26" s="5" t="inlineStr">
        <is>
          <t>Net Profit</t>
        </is>
      </c>
      <c r="C26" t="n">
        <v>21.5</v>
      </c>
      <c r="D26" t="n">
        <v>22</v>
      </c>
      <c r="E26" t="n">
        <v>20.9</v>
      </c>
      <c r="F26" t="n">
        <v>24.6</v>
      </c>
      <c r="G26" t="n">
        <v>22.5</v>
      </c>
      <c r="H26" t="n">
        <v>19</v>
      </c>
      <c r="I26" t="n">
        <v>15.5</v>
      </c>
      <c r="J26" t="n">
        <v>12</v>
      </c>
    </row>
    <row r="27">
      <c r="A27" s="5" t="inlineStr">
        <is>
          <t>Summe Umlaufvermögen</t>
        </is>
      </c>
      <c r="B27" s="5" t="inlineStr">
        <is>
          <t>Current Assets</t>
        </is>
      </c>
      <c r="C27" t="n">
        <v>178</v>
      </c>
      <c r="D27" t="n">
        <v>174.4</v>
      </c>
      <c r="E27" t="n">
        <v>210.5</v>
      </c>
      <c r="F27" t="n">
        <v>138.7</v>
      </c>
      <c r="G27" t="n">
        <v>150.9</v>
      </c>
      <c r="H27" t="n">
        <v>175.7</v>
      </c>
      <c r="I27" t="n">
        <v>143.6</v>
      </c>
      <c r="J27" t="n">
        <v>111.9</v>
      </c>
    </row>
    <row r="28">
      <c r="A28" s="5" t="inlineStr">
        <is>
          <t>Summe Anlagevermögen</t>
        </is>
      </c>
      <c r="B28" s="5" t="inlineStr">
        <is>
          <t>Fixed Assets</t>
        </is>
      </c>
      <c r="C28" t="n">
        <v>1151</v>
      </c>
      <c r="D28" t="n">
        <v>1218</v>
      </c>
      <c r="E28" t="n">
        <v>1232</v>
      </c>
      <c r="F28" t="n">
        <v>1034</v>
      </c>
      <c r="G28" t="n">
        <v>962</v>
      </c>
      <c r="H28" t="n">
        <v>905.2</v>
      </c>
      <c r="I28" t="n">
        <v>778.3</v>
      </c>
      <c r="J28" t="n">
        <v>730.4</v>
      </c>
    </row>
    <row r="29">
      <c r="A29" s="5" t="inlineStr">
        <is>
          <t>Summe Aktiva</t>
        </is>
      </c>
      <c r="B29" s="5" t="inlineStr">
        <is>
          <t>Total Assets</t>
        </is>
      </c>
      <c r="C29" t="n">
        <v>1329</v>
      </c>
      <c r="D29" t="n">
        <v>1393</v>
      </c>
      <c r="E29" t="n">
        <v>1443</v>
      </c>
      <c r="F29" t="n">
        <v>1172</v>
      </c>
      <c r="G29" t="n">
        <v>1113</v>
      </c>
      <c r="H29" t="n">
        <v>1081</v>
      </c>
      <c r="I29" t="n">
        <v>921.9</v>
      </c>
      <c r="J29" t="n">
        <v>842.3</v>
      </c>
    </row>
    <row r="30">
      <c r="A30" s="5" t="inlineStr">
        <is>
          <t>Summe kurzfristiges Fremdkapital</t>
        </is>
      </c>
      <c r="B30" s="5" t="inlineStr">
        <is>
          <t>Short-Term Debt</t>
        </is>
      </c>
      <c r="C30" t="n">
        <v>316.9</v>
      </c>
      <c r="D30" t="n">
        <v>322.4</v>
      </c>
      <c r="E30" t="n">
        <v>630.1</v>
      </c>
      <c r="F30" t="n">
        <v>322</v>
      </c>
      <c r="G30" t="n">
        <v>153.5</v>
      </c>
      <c r="H30" t="n">
        <v>955.3</v>
      </c>
      <c r="I30" t="n">
        <v>793.3</v>
      </c>
      <c r="J30" t="n">
        <v>727.1</v>
      </c>
    </row>
    <row r="31">
      <c r="A31" s="5" t="inlineStr">
        <is>
          <t>Summe langfristiges Fremdkapital</t>
        </is>
      </c>
      <c r="B31" s="5" t="inlineStr">
        <is>
          <t>Long-Term Debt</t>
        </is>
      </c>
      <c r="C31" t="n">
        <v>782.7</v>
      </c>
      <c r="D31" t="n">
        <v>853.6</v>
      </c>
      <c r="E31" t="n">
        <v>607.6</v>
      </c>
      <c r="F31" t="n">
        <v>655.5</v>
      </c>
      <c r="G31" t="n">
        <v>781</v>
      </c>
      <c r="H31" t="n">
        <v>113.3</v>
      </c>
      <c r="I31" t="n">
        <v>112.9</v>
      </c>
      <c r="J31" t="n">
        <v>86.59999999999999</v>
      </c>
    </row>
    <row r="32">
      <c r="A32" s="5" t="inlineStr">
        <is>
          <t>Summe Fremdkapital</t>
        </is>
      </c>
      <c r="B32" s="5" t="inlineStr">
        <is>
          <t>Total Liabilities</t>
        </is>
      </c>
      <c r="C32" t="n">
        <v>1100</v>
      </c>
      <c r="D32" t="n">
        <v>1176</v>
      </c>
      <c r="E32" t="n">
        <v>1238</v>
      </c>
      <c r="F32" t="n">
        <v>977.5</v>
      </c>
      <c r="G32" t="n">
        <v>934.5</v>
      </c>
      <c r="H32" t="n">
        <v>1069</v>
      </c>
      <c r="I32" t="n">
        <v>906.2</v>
      </c>
      <c r="J32" t="n">
        <v>813.7</v>
      </c>
    </row>
    <row r="33">
      <c r="A33" s="5" t="inlineStr">
        <is>
          <t>Minderheitenanteil</t>
        </is>
      </c>
      <c r="B33" s="5" t="inlineStr">
        <is>
          <t>Minority Share</t>
        </is>
      </c>
      <c r="C33" t="n">
        <v>-0.5</v>
      </c>
      <c r="D33" t="n">
        <v>-0.9</v>
      </c>
      <c r="E33" t="n">
        <v>0.03</v>
      </c>
      <c r="F33" t="n">
        <v>0.03</v>
      </c>
      <c r="G33" t="inlineStr">
        <is>
          <t>-</t>
        </is>
      </c>
      <c r="H33" t="inlineStr">
        <is>
          <t>-</t>
        </is>
      </c>
      <c r="I33" t="inlineStr">
        <is>
          <t>-</t>
        </is>
      </c>
      <c r="J33" t="inlineStr">
        <is>
          <t>-</t>
        </is>
      </c>
    </row>
    <row r="34">
      <c r="A34" s="5" t="inlineStr">
        <is>
          <t>Summe Eigenkapital</t>
        </is>
      </c>
      <c r="B34" s="5" t="inlineStr">
        <is>
          <t>Equity</t>
        </is>
      </c>
      <c r="C34" t="n">
        <v>229.7</v>
      </c>
      <c r="D34" t="n">
        <v>217.7</v>
      </c>
      <c r="E34" t="n">
        <v>205.07</v>
      </c>
      <c r="F34" t="n">
        <v>194.67</v>
      </c>
      <c r="G34" t="n">
        <v>178.3</v>
      </c>
      <c r="H34" t="n">
        <v>12.3</v>
      </c>
      <c r="I34" t="n">
        <v>15.6</v>
      </c>
      <c r="J34" t="n">
        <v>28.7</v>
      </c>
    </row>
    <row r="35">
      <c r="A35" s="5" t="inlineStr">
        <is>
          <t>Summe Passiva</t>
        </is>
      </c>
      <c r="B35" s="5" t="inlineStr">
        <is>
          <t>Liabilities &amp; Shareholder Equity</t>
        </is>
      </c>
      <c r="C35" t="n">
        <v>1329</v>
      </c>
      <c r="D35" t="n">
        <v>1393</v>
      </c>
      <c r="E35" t="n">
        <v>1443</v>
      </c>
      <c r="F35" t="n">
        <v>1172</v>
      </c>
      <c r="G35" t="n">
        <v>1113</v>
      </c>
      <c r="H35" t="n">
        <v>1081</v>
      </c>
      <c r="I35" t="n">
        <v>921.9</v>
      </c>
      <c r="J35" t="n">
        <v>842.3</v>
      </c>
    </row>
    <row r="36">
      <c r="A36" s="5" t="inlineStr">
        <is>
          <t>Mio.Aktien im Umlauf</t>
        </is>
      </c>
      <c r="B36" s="5" t="inlineStr">
        <is>
          <t>Million shares outstanding</t>
        </is>
      </c>
      <c r="C36" t="n">
        <v>20.61</v>
      </c>
      <c r="D36" t="n">
        <v>20.61</v>
      </c>
      <c r="E36" t="n">
        <v>20.61</v>
      </c>
      <c r="F36" t="n">
        <v>20.61</v>
      </c>
      <c r="G36" t="n">
        <v>20.61</v>
      </c>
      <c r="H36" t="inlineStr">
        <is>
          <t>-</t>
        </is>
      </c>
      <c r="I36" t="inlineStr">
        <is>
          <t>-</t>
        </is>
      </c>
      <c r="J36" t="inlineStr">
        <is>
          <t>-</t>
        </is>
      </c>
    </row>
    <row r="37">
      <c r="A37" s="5" t="inlineStr">
        <is>
          <t>Gezeichnetes Kapital (in Mio.)</t>
        </is>
      </c>
      <c r="B37" s="5" t="inlineStr">
        <is>
          <t>Subscribed Capital in M</t>
        </is>
      </c>
      <c r="C37" t="n">
        <v>20.61</v>
      </c>
      <c r="D37" t="n">
        <v>20.61</v>
      </c>
      <c r="E37" t="n">
        <v>20.61</v>
      </c>
      <c r="F37" t="n">
        <v>20.61</v>
      </c>
      <c r="G37" t="n">
        <v>20.61</v>
      </c>
      <c r="H37" t="inlineStr">
        <is>
          <t>-</t>
        </is>
      </c>
      <c r="I37" t="inlineStr">
        <is>
          <t>-</t>
        </is>
      </c>
      <c r="J37" t="inlineStr">
        <is>
          <t>-</t>
        </is>
      </c>
    </row>
    <row r="38">
      <c r="A38" s="5" t="inlineStr">
        <is>
          <t>Ergebnis je Aktie (brutto)</t>
        </is>
      </c>
      <c r="B38" s="5" t="inlineStr">
        <is>
          <t>Earnings per share</t>
        </is>
      </c>
      <c r="C38" t="n">
        <v>1.42</v>
      </c>
      <c r="D38" t="n">
        <v>1.48</v>
      </c>
      <c r="E38" t="n">
        <v>1.44</v>
      </c>
      <c r="F38" t="n">
        <v>1.53</v>
      </c>
      <c r="G38" t="n">
        <v>1.47</v>
      </c>
      <c r="H38" t="inlineStr">
        <is>
          <t>-</t>
        </is>
      </c>
      <c r="I38" t="inlineStr">
        <is>
          <t>-</t>
        </is>
      </c>
      <c r="J38" t="inlineStr">
        <is>
          <t>-</t>
        </is>
      </c>
    </row>
    <row r="39">
      <c r="A39" s="5" t="inlineStr">
        <is>
          <t>Ergebnis je Aktie (unverwässert)</t>
        </is>
      </c>
      <c r="B39" s="5" t="inlineStr">
        <is>
          <t>Basic Earnings per share</t>
        </is>
      </c>
      <c r="C39" t="n">
        <v>1.04</v>
      </c>
      <c r="D39" t="n">
        <v>1.07</v>
      </c>
      <c r="E39" t="n">
        <v>1.01</v>
      </c>
      <c r="F39" t="n">
        <v>1.19</v>
      </c>
      <c r="G39" t="n">
        <v>1.2</v>
      </c>
      <c r="H39" t="n">
        <v>1.27</v>
      </c>
      <c r="I39" t="n">
        <v>1.03</v>
      </c>
      <c r="J39" t="n">
        <v>0.8</v>
      </c>
    </row>
    <row r="40">
      <c r="A40" s="5" t="inlineStr">
        <is>
          <t>Ergebnis je Aktie (verwässert)</t>
        </is>
      </c>
      <c r="B40" s="5" t="inlineStr">
        <is>
          <t>Diluted Earnings per share</t>
        </is>
      </c>
      <c r="C40" t="n">
        <v>1.04</v>
      </c>
      <c r="D40" t="n">
        <v>1.07</v>
      </c>
      <c r="E40" t="n">
        <v>1.01</v>
      </c>
      <c r="F40" t="n">
        <v>1.19</v>
      </c>
      <c r="G40" t="n">
        <v>1.2</v>
      </c>
      <c r="H40" t="n">
        <v>1.27</v>
      </c>
      <c r="I40" t="n">
        <v>1.03</v>
      </c>
      <c r="J40" t="n">
        <v>0.8</v>
      </c>
    </row>
    <row r="41">
      <c r="A41" s="5" t="inlineStr">
        <is>
          <t>Dividende je Aktie</t>
        </is>
      </c>
      <c r="B41" s="5" t="inlineStr">
        <is>
          <t>Dividend per share</t>
        </is>
      </c>
      <c r="C41" t="n">
        <v>0.9</v>
      </c>
      <c r="D41" t="n">
        <v>0.48</v>
      </c>
      <c r="E41" t="n">
        <v>0.48</v>
      </c>
      <c r="F41" t="n">
        <v>0.48</v>
      </c>
      <c r="G41" t="n">
        <v>0.4</v>
      </c>
      <c r="H41" t="inlineStr">
        <is>
          <t>-</t>
        </is>
      </c>
      <c r="I41" t="inlineStr">
        <is>
          <t>-</t>
        </is>
      </c>
      <c r="J41" t="inlineStr">
        <is>
          <t>-</t>
        </is>
      </c>
    </row>
    <row r="42">
      <c r="A42" s="5" t="inlineStr">
        <is>
          <t>Dividendenausschüttung in Mio</t>
        </is>
      </c>
      <c r="B42" s="5" t="inlineStr">
        <is>
          <t>Dividend Payment in M</t>
        </is>
      </c>
      <c r="C42" t="n">
        <v>18.55</v>
      </c>
      <c r="D42" t="n">
        <v>9.890000000000001</v>
      </c>
      <c r="E42" t="n">
        <v>9.890000000000001</v>
      </c>
      <c r="F42" t="n">
        <v>9.890000000000001</v>
      </c>
      <c r="G42" t="n">
        <v>8.24</v>
      </c>
      <c r="H42" t="inlineStr">
        <is>
          <t>-</t>
        </is>
      </c>
      <c r="I42" t="inlineStr">
        <is>
          <t>-</t>
        </is>
      </c>
      <c r="J42" t="inlineStr">
        <is>
          <t>-</t>
        </is>
      </c>
    </row>
    <row r="43">
      <c r="A43" s="5" t="inlineStr">
        <is>
          <t>Umsatz</t>
        </is>
      </c>
      <c r="B43" s="5" t="inlineStr">
        <is>
          <t>Revenue</t>
        </is>
      </c>
      <c r="C43" t="n">
        <v>40</v>
      </c>
      <c r="D43" t="n">
        <v>39.09</v>
      </c>
      <c r="E43" t="n">
        <v>36.1</v>
      </c>
      <c r="F43" t="n">
        <v>34.64</v>
      </c>
      <c r="G43" t="n">
        <v>32.28</v>
      </c>
      <c r="H43" t="inlineStr">
        <is>
          <t>-</t>
        </is>
      </c>
      <c r="I43" t="inlineStr">
        <is>
          <t>-</t>
        </is>
      </c>
      <c r="J43" t="inlineStr">
        <is>
          <t>-</t>
        </is>
      </c>
    </row>
    <row r="44">
      <c r="A44" s="5" t="inlineStr">
        <is>
          <t>Buchwert je Aktie</t>
        </is>
      </c>
      <c r="B44" s="5" t="inlineStr">
        <is>
          <t>Book value per share</t>
        </is>
      </c>
      <c r="C44" t="n">
        <v>11.12</v>
      </c>
      <c r="D44" t="n">
        <v>10.52</v>
      </c>
      <c r="E44" t="n">
        <v>9.949999999999999</v>
      </c>
      <c r="F44" t="n">
        <v>9.449999999999999</v>
      </c>
      <c r="G44" t="n">
        <v>8.65</v>
      </c>
      <c r="H44" t="inlineStr">
        <is>
          <t>-</t>
        </is>
      </c>
      <c r="I44" t="inlineStr">
        <is>
          <t>-</t>
        </is>
      </c>
      <c r="J44" t="inlineStr">
        <is>
          <t>-</t>
        </is>
      </c>
    </row>
    <row r="45">
      <c r="A45" s="5" t="inlineStr">
        <is>
          <t>Cashflow je Aktie</t>
        </is>
      </c>
      <c r="B45" s="5" t="inlineStr">
        <is>
          <t>Cashflow per share</t>
        </is>
      </c>
      <c r="C45" t="n">
        <v>5.2</v>
      </c>
      <c r="D45" t="n">
        <v>2.12</v>
      </c>
      <c r="E45" t="n">
        <v>-9.58</v>
      </c>
      <c r="F45" t="n">
        <v>-2.57</v>
      </c>
      <c r="G45" t="n">
        <v>0.2</v>
      </c>
      <c r="H45" t="inlineStr">
        <is>
          <t>-</t>
        </is>
      </c>
      <c r="I45" t="inlineStr">
        <is>
          <t>-</t>
        </is>
      </c>
      <c r="J45" t="inlineStr">
        <is>
          <t>-</t>
        </is>
      </c>
    </row>
    <row r="46">
      <c r="A46" s="5" t="inlineStr">
        <is>
          <t>Bilanzsumme je Aktie</t>
        </is>
      </c>
      <c r="B46" s="5" t="inlineStr">
        <is>
          <t>Total assets per share</t>
        </is>
      </c>
      <c r="C46" t="n">
        <v>64.47</v>
      </c>
      <c r="D46" t="n">
        <v>67.56999999999999</v>
      </c>
      <c r="E46" t="n">
        <v>70</v>
      </c>
      <c r="F46" t="n">
        <v>56.87</v>
      </c>
      <c r="G46" t="n">
        <v>53.99</v>
      </c>
      <c r="H46" t="inlineStr">
        <is>
          <t>-</t>
        </is>
      </c>
      <c r="I46" t="inlineStr">
        <is>
          <t>-</t>
        </is>
      </c>
      <c r="J46" t="inlineStr">
        <is>
          <t>-</t>
        </is>
      </c>
    </row>
    <row r="47">
      <c r="A47" s="5" t="inlineStr">
        <is>
          <t>Personal am Ende des Jahres</t>
        </is>
      </c>
      <c r="B47" s="5" t="inlineStr">
        <is>
          <t>Staff at the end of year</t>
        </is>
      </c>
      <c r="C47" t="n">
        <v>643</v>
      </c>
      <c r="D47" t="n">
        <v>591</v>
      </c>
      <c r="E47" t="n">
        <v>547</v>
      </c>
      <c r="F47" t="n">
        <v>370</v>
      </c>
      <c r="G47" t="n">
        <v>280</v>
      </c>
      <c r="H47" t="n">
        <v>275</v>
      </c>
      <c r="I47" t="n">
        <v>227</v>
      </c>
      <c r="J47" t="n">
        <v>233</v>
      </c>
    </row>
    <row r="48">
      <c r="A48" s="5" t="inlineStr">
        <is>
          <t>Personalaufwand in Mio. EUR</t>
        </is>
      </c>
      <c r="B48" s="5" t="inlineStr">
        <is>
          <t>Personnel expenses in M</t>
        </is>
      </c>
      <c r="C48" t="n">
        <v>41.5</v>
      </c>
      <c r="D48" t="n">
        <v>36.5</v>
      </c>
      <c r="E48" t="n">
        <v>33</v>
      </c>
      <c r="F48" t="n">
        <v>25</v>
      </c>
      <c r="G48" t="n">
        <v>20.2</v>
      </c>
      <c r="H48" t="n">
        <v>17.6</v>
      </c>
      <c r="I48" t="n">
        <v>16</v>
      </c>
      <c r="J48" t="n">
        <v>16.1</v>
      </c>
    </row>
    <row r="49">
      <c r="A49" s="5" t="inlineStr">
        <is>
          <t>Aufwand je Mitarbeiter in EUR</t>
        </is>
      </c>
      <c r="B49" s="5" t="inlineStr">
        <is>
          <t>Effort per employee</t>
        </is>
      </c>
      <c r="C49" t="n">
        <v>64541</v>
      </c>
      <c r="D49" t="n">
        <v>61760</v>
      </c>
      <c r="E49" t="n">
        <v>60329</v>
      </c>
      <c r="F49" t="n">
        <v>67568</v>
      </c>
      <c r="G49" t="n">
        <v>72143</v>
      </c>
      <c r="H49" t="n">
        <v>64000</v>
      </c>
      <c r="I49" t="n">
        <v>70485</v>
      </c>
      <c r="J49" t="n">
        <v>69099</v>
      </c>
    </row>
    <row r="50">
      <c r="A50" s="5" t="inlineStr">
        <is>
          <t>Umsatz je Aktie</t>
        </is>
      </c>
      <c r="B50" s="5" t="inlineStr">
        <is>
          <t>Revenue per share</t>
        </is>
      </c>
      <c r="C50" t="n">
        <v>1280000</v>
      </c>
      <c r="D50" t="n">
        <v>1360000</v>
      </c>
      <c r="E50" t="n">
        <v>1360000</v>
      </c>
      <c r="F50" t="n">
        <v>1930000</v>
      </c>
      <c r="G50" t="n">
        <v>2380000</v>
      </c>
      <c r="H50" t="n">
        <v>2090000</v>
      </c>
      <c r="I50" t="n">
        <v>2410000</v>
      </c>
      <c r="J50" t="n">
        <v>2390000</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row>
    <row r="52">
      <c r="A52" s="5" t="inlineStr">
        <is>
          <t>Gewinn je Mitarbeiter in EUR</t>
        </is>
      </c>
      <c r="B52" s="5" t="inlineStr">
        <is>
          <t>Earnings per employee</t>
        </is>
      </c>
      <c r="C52" t="n">
        <v>33437</v>
      </c>
      <c r="D52" t="n">
        <v>37225</v>
      </c>
      <c r="E52" t="n">
        <v>38208</v>
      </c>
      <c r="F52" t="n">
        <v>66486</v>
      </c>
      <c r="G52" t="n">
        <v>80357</v>
      </c>
      <c r="H52" t="n">
        <v>69091</v>
      </c>
      <c r="I52" t="n">
        <v>68282</v>
      </c>
      <c r="J52" t="n">
        <v>51502</v>
      </c>
    </row>
    <row r="53">
      <c r="A53" s="5" t="inlineStr">
        <is>
          <t>KGV (Kurs/Gewinn)</t>
        </is>
      </c>
      <c r="B53" s="5" t="inlineStr">
        <is>
          <t>PE (price/earnings)</t>
        </is>
      </c>
      <c r="C53" t="n">
        <v>10.9</v>
      </c>
      <c r="D53" t="n">
        <v>10.7</v>
      </c>
      <c r="E53" t="n">
        <v>18.8</v>
      </c>
      <c r="F53" t="n">
        <v>15</v>
      </c>
      <c r="G53" t="n">
        <v>15.7</v>
      </c>
      <c r="H53" t="inlineStr">
        <is>
          <t>-</t>
        </is>
      </c>
      <c r="I53" t="inlineStr">
        <is>
          <t>-</t>
        </is>
      </c>
      <c r="J53" t="inlineStr">
        <is>
          <t>-</t>
        </is>
      </c>
    </row>
    <row r="54">
      <c r="A54" s="5" t="inlineStr">
        <is>
          <t>KUV (Kurs/Umsatz)</t>
        </is>
      </c>
      <c r="B54" s="5" t="inlineStr">
        <is>
          <t>PS (price/sales)</t>
        </is>
      </c>
      <c r="C54" t="n">
        <v>0.28</v>
      </c>
      <c r="D54" t="n">
        <v>0.29</v>
      </c>
      <c r="E54" t="n">
        <v>0.53</v>
      </c>
      <c r="F54" t="n">
        <v>0.52</v>
      </c>
      <c r="G54" t="n">
        <v>0.58</v>
      </c>
      <c r="H54" t="inlineStr">
        <is>
          <t>-</t>
        </is>
      </c>
      <c r="I54" t="inlineStr">
        <is>
          <t>-</t>
        </is>
      </c>
      <c r="J54" t="inlineStr">
        <is>
          <t>-</t>
        </is>
      </c>
    </row>
    <row r="55">
      <c r="A55" s="5" t="inlineStr">
        <is>
          <t>KBV (Kurs/Buchwert)</t>
        </is>
      </c>
      <c r="B55" s="5" t="inlineStr">
        <is>
          <t>PB (price/book value)</t>
        </is>
      </c>
      <c r="C55" t="n">
        <v>1.02</v>
      </c>
      <c r="D55" t="n">
        <v>1.08</v>
      </c>
      <c r="E55" t="n">
        <v>1.91</v>
      </c>
      <c r="F55" t="n">
        <v>1.9</v>
      </c>
      <c r="G55" t="n">
        <v>2.17</v>
      </c>
      <c r="H55" t="inlineStr">
        <is>
          <t>-</t>
        </is>
      </c>
      <c r="I55" t="inlineStr">
        <is>
          <t>-</t>
        </is>
      </c>
      <c r="J55" t="inlineStr">
        <is>
          <t>-</t>
        </is>
      </c>
    </row>
    <row r="56">
      <c r="A56" s="5" t="inlineStr">
        <is>
          <t>KCV (Kurs/Cashflow)</t>
        </is>
      </c>
      <c r="B56" s="5" t="inlineStr">
        <is>
          <t>PC (price/cashflow)</t>
        </is>
      </c>
      <c r="C56" t="n">
        <v>2.18</v>
      </c>
      <c r="D56" t="n">
        <v>5.39</v>
      </c>
      <c r="E56" t="n">
        <v>-1.98</v>
      </c>
      <c r="F56" t="n">
        <v>-6.96</v>
      </c>
      <c r="G56" t="n">
        <v>92.26000000000001</v>
      </c>
      <c r="H56" t="inlineStr">
        <is>
          <t>-</t>
        </is>
      </c>
      <c r="I56" t="inlineStr">
        <is>
          <t>-</t>
        </is>
      </c>
      <c r="J56" t="inlineStr">
        <is>
          <t>-</t>
        </is>
      </c>
    </row>
    <row r="57">
      <c r="A57" s="5" t="inlineStr">
        <is>
          <t>Dividendenrendite in %</t>
        </is>
      </c>
      <c r="B57" s="5" t="inlineStr">
        <is>
          <t>Dividend Yield in %</t>
        </is>
      </c>
      <c r="C57" t="n">
        <v>7.95</v>
      </c>
      <c r="D57" t="n">
        <v>4.21</v>
      </c>
      <c r="E57" t="n">
        <v>2.53</v>
      </c>
      <c r="F57" t="n">
        <v>2.68</v>
      </c>
      <c r="G57" t="n">
        <v>2.13</v>
      </c>
      <c r="H57" t="inlineStr">
        <is>
          <t>-</t>
        </is>
      </c>
      <c r="I57" t="inlineStr">
        <is>
          <t>-</t>
        </is>
      </c>
      <c r="J57" t="inlineStr">
        <is>
          <t>-</t>
        </is>
      </c>
    </row>
    <row r="58">
      <c r="A58" s="5" t="inlineStr">
        <is>
          <t>Gewinnrendite in %</t>
        </is>
      </c>
      <c r="B58" s="5" t="inlineStr">
        <is>
          <t>Return on profit in %</t>
        </is>
      </c>
      <c r="C58" t="n">
        <v>9.199999999999999</v>
      </c>
      <c r="D58" t="n">
        <v>9.4</v>
      </c>
      <c r="E58" t="n">
        <v>5.3</v>
      </c>
      <c r="F58" t="n">
        <v>6.6</v>
      </c>
      <c r="G58" t="n">
        <v>6.4</v>
      </c>
      <c r="H58" t="inlineStr">
        <is>
          <t>-</t>
        </is>
      </c>
      <c r="I58" t="inlineStr">
        <is>
          <t>-</t>
        </is>
      </c>
      <c r="J58" t="inlineStr">
        <is>
          <t>-</t>
        </is>
      </c>
    </row>
    <row r="59">
      <c r="A59" s="5" t="inlineStr">
        <is>
          <t>Eigenkapitalrendite in %</t>
        </is>
      </c>
      <c r="B59" s="5" t="inlineStr">
        <is>
          <t>Return on Equity in %</t>
        </is>
      </c>
      <c r="C59" t="n">
        <v>9.380000000000001</v>
      </c>
      <c r="D59" t="n">
        <v>10.15</v>
      </c>
      <c r="E59" t="n">
        <v>10.19</v>
      </c>
      <c r="F59" t="n">
        <v>12.63</v>
      </c>
      <c r="G59" t="n">
        <v>12.62</v>
      </c>
      <c r="H59" t="n">
        <v>154.47</v>
      </c>
      <c r="I59" t="n">
        <v>99.36</v>
      </c>
      <c r="J59" t="n">
        <v>41.81</v>
      </c>
    </row>
    <row r="60">
      <c r="A60" s="5" t="inlineStr">
        <is>
          <t>Umsatzrendite in %</t>
        </is>
      </c>
      <c r="B60" s="5" t="inlineStr">
        <is>
          <t>Return on sales in %</t>
        </is>
      </c>
      <c r="C60" t="n">
        <v>2.61</v>
      </c>
      <c r="D60" t="n">
        <v>2.73</v>
      </c>
      <c r="E60" t="n">
        <v>2.81</v>
      </c>
      <c r="F60" t="n">
        <v>3.45</v>
      </c>
      <c r="G60" t="n">
        <v>3.38</v>
      </c>
      <c r="H60" t="n">
        <v>3.3</v>
      </c>
      <c r="I60" t="n">
        <v>2.84</v>
      </c>
      <c r="J60" t="n">
        <v>2.16</v>
      </c>
    </row>
    <row r="61">
      <c r="A61" s="5" t="inlineStr">
        <is>
          <t>Gesamtkapitalrendite in %</t>
        </is>
      </c>
      <c r="B61" s="5" t="inlineStr">
        <is>
          <t>Total Return on Investment in %</t>
        </is>
      </c>
      <c r="C61" t="n">
        <v>2.53</v>
      </c>
      <c r="D61" t="n">
        <v>2.53</v>
      </c>
      <c r="E61" t="n">
        <v>2.59</v>
      </c>
      <c r="F61" t="n">
        <v>3.84</v>
      </c>
      <c r="G61" t="n">
        <v>4</v>
      </c>
      <c r="H61" t="n">
        <v>4.07</v>
      </c>
      <c r="I61" t="n">
        <v>4.25</v>
      </c>
      <c r="J61" t="n">
        <v>4.29</v>
      </c>
    </row>
    <row r="62">
      <c r="A62" s="5" t="inlineStr">
        <is>
          <t>Return on Investment in %</t>
        </is>
      </c>
      <c r="B62" s="5" t="inlineStr">
        <is>
          <t>Return on Investment in %</t>
        </is>
      </c>
      <c r="C62" t="n">
        <v>1.62</v>
      </c>
      <c r="D62" t="n">
        <v>1.58</v>
      </c>
      <c r="E62" t="n">
        <v>1.45</v>
      </c>
      <c r="F62" t="n">
        <v>2.1</v>
      </c>
      <c r="G62" t="n">
        <v>2.02</v>
      </c>
      <c r="H62" t="n">
        <v>1.76</v>
      </c>
      <c r="I62" t="n">
        <v>1.68</v>
      </c>
      <c r="J62" t="n">
        <v>1.42</v>
      </c>
    </row>
    <row r="63">
      <c r="A63" s="5" t="inlineStr">
        <is>
          <t>Arbeitsintensität in %</t>
        </is>
      </c>
      <c r="B63" s="5" t="inlineStr">
        <is>
          <t>Work Intensity in %</t>
        </is>
      </c>
      <c r="C63" t="n">
        <v>13.39</v>
      </c>
      <c r="D63" t="n">
        <v>12.52</v>
      </c>
      <c r="E63" t="n">
        <v>14.59</v>
      </c>
      <c r="F63" t="n">
        <v>11.83</v>
      </c>
      <c r="G63" t="n">
        <v>13.56</v>
      </c>
      <c r="H63" t="n">
        <v>16.25</v>
      </c>
      <c r="I63" t="n">
        <v>15.58</v>
      </c>
      <c r="J63" t="n">
        <v>13.29</v>
      </c>
    </row>
    <row r="64">
      <c r="A64" s="5" t="inlineStr">
        <is>
          <t>Eigenkapitalquote in %</t>
        </is>
      </c>
      <c r="B64" s="5" t="inlineStr">
        <is>
          <t>Equity Ratio in %</t>
        </is>
      </c>
      <c r="C64" t="n">
        <v>17.25</v>
      </c>
      <c r="D64" t="n">
        <v>15.57</v>
      </c>
      <c r="E64" t="n">
        <v>14.22</v>
      </c>
      <c r="F64" t="n">
        <v>16.61</v>
      </c>
      <c r="G64" t="n">
        <v>16.02</v>
      </c>
      <c r="H64" t="n">
        <v>1.14</v>
      </c>
      <c r="I64" t="n">
        <v>1.69</v>
      </c>
      <c r="J64" t="n">
        <v>3.41</v>
      </c>
    </row>
    <row r="65">
      <c r="A65" s="5" t="inlineStr">
        <is>
          <t>Fremdkapitalquote in %</t>
        </is>
      </c>
      <c r="B65" s="5" t="inlineStr">
        <is>
          <t>Debt Ratio in %</t>
        </is>
      </c>
      <c r="C65" t="n">
        <v>82.75</v>
      </c>
      <c r="D65" t="n">
        <v>84.43000000000001</v>
      </c>
      <c r="E65" t="n">
        <v>85.78</v>
      </c>
      <c r="F65" t="n">
        <v>83.39</v>
      </c>
      <c r="G65" t="n">
        <v>83.98</v>
      </c>
      <c r="H65" t="n">
        <v>98.86</v>
      </c>
      <c r="I65" t="n">
        <v>98.31</v>
      </c>
      <c r="J65" t="n">
        <v>96.59</v>
      </c>
    </row>
    <row r="66">
      <c r="A66" s="5" t="inlineStr">
        <is>
          <t>Verschuldungsgrad in %</t>
        </is>
      </c>
      <c r="B66" s="5" t="inlineStr">
        <is>
          <t>Finance Gearing in %</t>
        </is>
      </c>
      <c r="C66" t="n">
        <v>479.8</v>
      </c>
      <c r="D66" t="n">
        <v>542.39</v>
      </c>
      <c r="E66" t="n">
        <v>603.46</v>
      </c>
      <c r="F66" t="n">
        <v>502.05</v>
      </c>
      <c r="G66" t="n">
        <v>524.17</v>
      </c>
      <c r="H66" t="n">
        <v>8688</v>
      </c>
      <c r="I66" t="n">
        <v>5810</v>
      </c>
      <c r="J66" t="n">
        <v>2835</v>
      </c>
    </row>
    <row r="67">
      <c r="A67" s="5" t="inlineStr"/>
      <c r="B67" s="5" t="inlineStr"/>
    </row>
    <row r="68">
      <c r="A68" s="5" t="inlineStr">
        <is>
          <t>Kurzfristige Vermögensquote in %</t>
        </is>
      </c>
      <c r="B68" s="5" t="inlineStr">
        <is>
          <t>Current Assets Ratio in %</t>
        </is>
      </c>
      <c r="C68" t="n">
        <v>13.39</v>
      </c>
      <c r="D68" t="n">
        <v>12.52</v>
      </c>
      <c r="E68" t="n">
        <v>14.59</v>
      </c>
      <c r="F68" t="n">
        <v>11.83</v>
      </c>
      <c r="G68" t="n">
        <v>13.56</v>
      </c>
      <c r="H68" t="n">
        <v>16.25</v>
      </c>
      <c r="I68" t="n">
        <v>15.58</v>
      </c>
    </row>
    <row r="69">
      <c r="A69" s="5" t="inlineStr">
        <is>
          <t>Nettogewinn Marge in %</t>
        </is>
      </c>
      <c r="B69" s="5" t="inlineStr">
        <is>
          <t>Net Profit Marge in %</t>
        </is>
      </c>
      <c r="C69" t="n">
        <v>53.75</v>
      </c>
      <c r="D69" t="n">
        <v>56.28</v>
      </c>
      <c r="E69" t="n">
        <v>57.89</v>
      </c>
      <c r="F69" t="n">
        <v>71.02</v>
      </c>
      <c r="G69" t="n">
        <v>69.7</v>
      </c>
      <c r="H69" t="inlineStr">
        <is>
          <t>-</t>
        </is>
      </c>
      <c r="I69" t="inlineStr">
        <is>
          <t>-</t>
        </is>
      </c>
    </row>
    <row r="70">
      <c r="A70" s="5" t="inlineStr">
        <is>
          <t>Operative Ergebnis Marge in %</t>
        </is>
      </c>
      <c r="B70" s="5" t="inlineStr">
        <is>
          <t>EBIT Marge in %</t>
        </is>
      </c>
      <c r="C70" t="n">
        <v>103.25</v>
      </c>
      <c r="D70" t="n">
        <v>112.05</v>
      </c>
      <c r="E70" t="n">
        <v>127.15</v>
      </c>
      <c r="F70" t="n">
        <v>147.52</v>
      </c>
      <c r="G70" t="n">
        <v>159.85</v>
      </c>
      <c r="H70" t="inlineStr">
        <is>
          <t>-</t>
        </is>
      </c>
      <c r="I70" t="inlineStr">
        <is>
          <t>-</t>
        </is>
      </c>
    </row>
    <row r="71">
      <c r="A71" s="5" t="inlineStr">
        <is>
          <t>Vermögensumsschlag in %</t>
        </is>
      </c>
      <c r="B71" s="5" t="inlineStr">
        <is>
          <t>Asset Turnover in %</t>
        </is>
      </c>
      <c r="C71" t="n">
        <v>3.01</v>
      </c>
      <c r="D71" t="n">
        <v>2.81</v>
      </c>
      <c r="E71" t="n">
        <v>2.5</v>
      </c>
      <c r="F71" t="n">
        <v>2.96</v>
      </c>
      <c r="G71" t="n">
        <v>2.9</v>
      </c>
      <c r="H71" t="inlineStr">
        <is>
          <t>-</t>
        </is>
      </c>
      <c r="I71" t="inlineStr">
        <is>
          <t>-</t>
        </is>
      </c>
    </row>
    <row r="72">
      <c r="A72" s="5" t="inlineStr">
        <is>
          <t>Langfristige Vermögensquote in %</t>
        </is>
      </c>
      <c r="B72" s="5" t="inlineStr">
        <is>
          <t>Non-Current Assets Ratio in %</t>
        </is>
      </c>
      <c r="C72" t="n">
        <v>86.61</v>
      </c>
      <c r="D72" t="n">
        <v>87.44</v>
      </c>
      <c r="E72" t="n">
        <v>85.38</v>
      </c>
      <c r="F72" t="n">
        <v>88.23</v>
      </c>
      <c r="G72" t="n">
        <v>86.43000000000001</v>
      </c>
      <c r="H72" t="n">
        <v>83.73999999999999</v>
      </c>
      <c r="I72" t="n">
        <v>84.42</v>
      </c>
    </row>
    <row r="73">
      <c r="A73" s="5" t="inlineStr">
        <is>
          <t>Gesamtkapitalrentabilität</t>
        </is>
      </c>
      <c r="B73" s="5" t="inlineStr">
        <is>
          <t>ROA Return on Assets in %</t>
        </is>
      </c>
      <c r="C73" t="n">
        <v>1.62</v>
      </c>
      <c r="D73" t="n">
        <v>1.58</v>
      </c>
      <c r="E73" t="n">
        <v>1.45</v>
      </c>
      <c r="F73" t="n">
        <v>2.1</v>
      </c>
      <c r="G73" t="n">
        <v>2.02</v>
      </c>
      <c r="H73" t="n">
        <v>1.76</v>
      </c>
      <c r="I73" t="n">
        <v>1.68</v>
      </c>
    </row>
    <row r="74">
      <c r="A74" s="5" t="inlineStr">
        <is>
          <t>Ertrag des eingesetzten Kapitals</t>
        </is>
      </c>
      <c r="B74" s="5" t="inlineStr">
        <is>
          <t>ROCE Return on Cap. Empl. in %</t>
        </is>
      </c>
      <c r="C74" t="n">
        <v>4.08</v>
      </c>
      <c r="D74" t="n">
        <v>4.09</v>
      </c>
      <c r="E74" t="n">
        <v>5.65</v>
      </c>
      <c r="F74" t="n">
        <v>6.01</v>
      </c>
      <c r="G74" t="n">
        <v>5.38</v>
      </c>
      <c r="H74" t="n">
        <v>38.74</v>
      </c>
      <c r="I74" t="n">
        <v>33.51</v>
      </c>
    </row>
    <row r="75">
      <c r="A75" s="5" t="inlineStr">
        <is>
          <t>Eigenkapital zu Anlagevermögen</t>
        </is>
      </c>
      <c r="B75" s="5" t="inlineStr">
        <is>
          <t>Equity to Fixed Assets in %</t>
        </is>
      </c>
      <c r="C75" t="n">
        <v>19.96</v>
      </c>
      <c r="D75" t="n">
        <v>17.87</v>
      </c>
      <c r="E75" t="n">
        <v>16.65</v>
      </c>
      <c r="F75" t="n">
        <v>18.83</v>
      </c>
      <c r="G75" t="n">
        <v>18.53</v>
      </c>
      <c r="H75" t="n">
        <v>1.36</v>
      </c>
      <c r="I75" t="n">
        <v>2</v>
      </c>
    </row>
    <row r="76">
      <c r="A76" s="5" t="inlineStr">
        <is>
          <t>Liquidität Dritten Grades</t>
        </is>
      </c>
      <c r="B76" s="5" t="inlineStr">
        <is>
          <t>Current Ratio in %</t>
        </is>
      </c>
      <c r="C76" t="n">
        <v>56.17</v>
      </c>
      <c r="D76" t="n">
        <v>54.09</v>
      </c>
      <c r="E76" t="n">
        <v>33.41</v>
      </c>
      <c r="F76" t="n">
        <v>43.07</v>
      </c>
      <c r="G76" t="n">
        <v>98.31</v>
      </c>
      <c r="H76" t="n">
        <v>18.39</v>
      </c>
      <c r="I76" t="n">
        <v>18.1</v>
      </c>
    </row>
    <row r="77">
      <c r="A77" s="5" t="inlineStr">
        <is>
          <t>Operativer Cashflow</t>
        </is>
      </c>
      <c r="B77" s="5" t="inlineStr">
        <is>
          <t>Operating Cashflow in M</t>
        </is>
      </c>
      <c r="C77" t="n">
        <v>44.9298</v>
      </c>
      <c r="D77" t="n">
        <v>111.0879</v>
      </c>
      <c r="E77" t="n">
        <v>-40.8078</v>
      </c>
      <c r="F77" t="n">
        <v>-143.4456</v>
      </c>
      <c r="G77" t="n">
        <v>1901.4786</v>
      </c>
      <c r="H77" t="inlineStr">
        <is>
          <t>-</t>
        </is>
      </c>
      <c r="I77" t="inlineStr">
        <is>
          <t>-</t>
        </is>
      </c>
    </row>
    <row r="78">
      <c r="A78" s="5" t="inlineStr">
        <is>
          <t>Aktienrückkauf</t>
        </is>
      </c>
      <c r="B78" s="5" t="inlineStr">
        <is>
          <t>Share Buyback in M</t>
        </is>
      </c>
      <c r="C78" t="n">
        <v>0</v>
      </c>
      <c r="D78" t="n">
        <v>0</v>
      </c>
      <c r="E78" t="n">
        <v>0</v>
      </c>
      <c r="F78" t="n">
        <v>0</v>
      </c>
      <c r="G78" t="inlineStr">
        <is>
          <t>-</t>
        </is>
      </c>
      <c r="H78" t="inlineStr">
        <is>
          <t>-</t>
        </is>
      </c>
      <c r="I78" t="inlineStr">
        <is>
          <t>-</t>
        </is>
      </c>
    </row>
    <row r="79">
      <c r="A79" s="5" t="inlineStr">
        <is>
          <t>Umsatzwachstum 1J in %</t>
        </is>
      </c>
      <c r="B79" s="5" t="inlineStr">
        <is>
          <t>Revenue Growth 1Y in %</t>
        </is>
      </c>
      <c r="C79" t="n">
        <v>2.33</v>
      </c>
      <c r="D79" t="n">
        <v>8.279999999999999</v>
      </c>
      <c r="E79" t="n">
        <v>4.21</v>
      </c>
      <c r="F79" t="n">
        <v>7.31</v>
      </c>
      <c r="G79" t="inlineStr">
        <is>
          <t>-</t>
        </is>
      </c>
      <c r="H79" t="inlineStr">
        <is>
          <t>-</t>
        </is>
      </c>
      <c r="I79" t="inlineStr">
        <is>
          <t>-</t>
        </is>
      </c>
    </row>
    <row r="80">
      <c r="A80" s="5" t="inlineStr">
        <is>
          <t>Umsatzwachstum 3J in %</t>
        </is>
      </c>
      <c r="B80" s="5" t="inlineStr">
        <is>
          <t>Revenue Growth 3Y in %</t>
        </is>
      </c>
      <c r="C80" t="n">
        <v>4.94</v>
      </c>
      <c r="D80" t="n">
        <v>6.6</v>
      </c>
      <c r="E80" t="inlineStr">
        <is>
          <t>-</t>
        </is>
      </c>
      <c r="F80" t="inlineStr">
        <is>
          <t>-</t>
        </is>
      </c>
      <c r="G80" t="inlineStr">
        <is>
          <t>-</t>
        </is>
      </c>
      <c r="H80" t="inlineStr">
        <is>
          <t>-</t>
        </is>
      </c>
      <c r="I80" t="inlineStr">
        <is>
          <t>-</t>
        </is>
      </c>
    </row>
    <row r="81">
      <c r="A81" s="5" t="inlineStr">
        <is>
          <t>Umsatzwachstum 5J in %</t>
        </is>
      </c>
      <c r="B81" s="5" t="inlineStr">
        <is>
          <t>Revenue Growth 5Y in %</t>
        </is>
      </c>
      <c r="C81" t="inlineStr">
        <is>
          <t>-</t>
        </is>
      </c>
      <c r="D81" t="inlineStr">
        <is>
          <t>-</t>
        </is>
      </c>
      <c r="E81" t="inlineStr">
        <is>
          <t>-</t>
        </is>
      </c>
      <c r="F81" t="inlineStr">
        <is>
          <t>-</t>
        </is>
      </c>
      <c r="G81" t="inlineStr">
        <is>
          <t>-</t>
        </is>
      </c>
      <c r="H81" t="inlineStr">
        <is>
          <t>-</t>
        </is>
      </c>
      <c r="I81" t="inlineStr">
        <is>
          <t>-</t>
        </is>
      </c>
    </row>
    <row r="82">
      <c r="A82" s="5" t="inlineStr">
        <is>
          <t>Umsatzwachstum 10J in %</t>
        </is>
      </c>
      <c r="B82" s="5" t="inlineStr">
        <is>
          <t>Revenue Growth 10Y in %</t>
        </is>
      </c>
      <c r="C82" t="inlineStr">
        <is>
          <t>-</t>
        </is>
      </c>
      <c r="D82" t="inlineStr">
        <is>
          <t>-</t>
        </is>
      </c>
      <c r="E82" t="inlineStr">
        <is>
          <t>-</t>
        </is>
      </c>
      <c r="F82" t="inlineStr">
        <is>
          <t>-</t>
        </is>
      </c>
      <c r="G82" t="inlineStr">
        <is>
          <t>-</t>
        </is>
      </c>
      <c r="H82" t="inlineStr">
        <is>
          <t>-</t>
        </is>
      </c>
      <c r="I82" t="inlineStr">
        <is>
          <t>-</t>
        </is>
      </c>
    </row>
    <row r="83">
      <c r="A83" s="5" t="inlineStr">
        <is>
          <t>Gewinnwachstum 1J in %</t>
        </is>
      </c>
      <c r="B83" s="5" t="inlineStr">
        <is>
          <t>Earnings Growth 1Y in %</t>
        </is>
      </c>
      <c r="C83" t="n">
        <v>-2.27</v>
      </c>
      <c r="D83" t="n">
        <v>5.26</v>
      </c>
      <c r="E83" t="n">
        <v>-15.04</v>
      </c>
      <c r="F83" t="n">
        <v>9.33</v>
      </c>
      <c r="G83" t="n">
        <v>18.42</v>
      </c>
      <c r="H83" t="n">
        <v>22.58</v>
      </c>
      <c r="I83" t="n">
        <v>29.17</v>
      </c>
    </row>
    <row r="84">
      <c r="A84" s="5" t="inlineStr">
        <is>
          <t>Gewinnwachstum 3J in %</t>
        </is>
      </c>
      <c r="B84" s="5" t="inlineStr">
        <is>
          <t>Earnings Growth 3Y in %</t>
        </is>
      </c>
      <c r="C84" t="n">
        <v>-4.02</v>
      </c>
      <c r="D84" t="n">
        <v>-0.15</v>
      </c>
      <c r="E84" t="n">
        <v>4.24</v>
      </c>
      <c r="F84" t="n">
        <v>16.78</v>
      </c>
      <c r="G84" t="n">
        <v>23.39</v>
      </c>
      <c r="H84" t="inlineStr">
        <is>
          <t>-</t>
        </is>
      </c>
      <c r="I84" t="inlineStr">
        <is>
          <t>-</t>
        </is>
      </c>
    </row>
    <row r="85">
      <c r="A85" s="5" t="inlineStr">
        <is>
          <t>Gewinnwachstum 5J in %</t>
        </is>
      </c>
      <c r="B85" s="5" t="inlineStr">
        <is>
          <t>Earnings Growth 5Y in %</t>
        </is>
      </c>
      <c r="C85" t="n">
        <v>3.14</v>
      </c>
      <c r="D85" t="n">
        <v>8.109999999999999</v>
      </c>
      <c r="E85" t="n">
        <v>12.89</v>
      </c>
      <c r="F85" t="inlineStr">
        <is>
          <t>-</t>
        </is>
      </c>
      <c r="G85" t="inlineStr">
        <is>
          <t>-</t>
        </is>
      </c>
      <c r="H85" t="inlineStr">
        <is>
          <t>-</t>
        </is>
      </c>
      <c r="I85" t="inlineStr">
        <is>
          <t>-</t>
        </is>
      </c>
    </row>
    <row r="86">
      <c r="A86" s="5" t="inlineStr">
        <is>
          <t>Gewinnwachstum 10J in %</t>
        </is>
      </c>
      <c r="B86" s="5" t="inlineStr">
        <is>
          <t>Earnings Growth 10Y in %</t>
        </is>
      </c>
      <c r="C86" t="inlineStr">
        <is>
          <t>-</t>
        </is>
      </c>
      <c r="D86" t="inlineStr">
        <is>
          <t>-</t>
        </is>
      </c>
      <c r="E86" t="inlineStr">
        <is>
          <t>-</t>
        </is>
      </c>
      <c r="F86" t="inlineStr">
        <is>
          <t>-</t>
        </is>
      </c>
      <c r="G86" t="inlineStr">
        <is>
          <t>-</t>
        </is>
      </c>
      <c r="H86" t="inlineStr">
        <is>
          <t>-</t>
        </is>
      </c>
      <c r="I86" t="inlineStr">
        <is>
          <t>-</t>
        </is>
      </c>
    </row>
    <row r="87">
      <c r="A87" s="5" t="inlineStr">
        <is>
          <t>PEG Ratio</t>
        </is>
      </c>
      <c r="B87" s="5" t="inlineStr">
        <is>
          <t>KGW Kurs/Gewinn/Wachstum</t>
        </is>
      </c>
      <c r="C87" t="n">
        <v>3.47</v>
      </c>
      <c r="D87" t="n">
        <v>1.32</v>
      </c>
      <c r="E87" t="n">
        <v>1.46</v>
      </c>
      <c r="F87" t="inlineStr">
        <is>
          <t>-</t>
        </is>
      </c>
      <c r="G87" t="inlineStr">
        <is>
          <t>-</t>
        </is>
      </c>
      <c r="H87" t="inlineStr">
        <is>
          <t>-</t>
        </is>
      </c>
      <c r="I87" t="inlineStr">
        <is>
          <t>-</t>
        </is>
      </c>
    </row>
    <row r="88">
      <c r="A88" s="5" t="inlineStr">
        <is>
          <t>EBIT-Wachstum 1J in %</t>
        </is>
      </c>
      <c r="B88" s="5" t="inlineStr">
        <is>
          <t>EBIT Growth 1Y in %</t>
        </is>
      </c>
      <c r="C88" t="n">
        <v>-5.71</v>
      </c>
      <c r="D88" t="n">
        <v>-4.58</v>
      </c>
      <c r="E88" t="n">
        <v>-10.18</v>
      </c>
      <c r="F88" t="n">
        <v>-0.97</v>
      </c>
      <c r="G88" t="n">
        <v>5.95</v>
      </c>
      <c r="H88" t="n">
        <v>12.99</v>
      </c>
      <c r="I88" t="n">
        <v>9.67</v>
      </c>
    </row>
    <row r="89">
      <c r="A89" s="5" t="inlineStr">
        <is>
          <t>EBIT-Wachstum 3J in %</t>
        </is>
      </c>
      <c r="B89" s="5" t="inlineStr">
        <is>
          <t>EBIT Growth 3Y in %</t>
        </is>
      </c>
      <c r="C89" t="n">
        <v>-6.82</v>
      </c>
      <c r="D89" t="n">
        <v>-5.24</v>
      </c>
      <c r="E89" t="n">
        <v>-1.73</v>
      </c>
      <c r="F89" t="n">
        <v>5.99</v>
      </c>
      <c r="G89" t="n">
        <v>9.539999999999999</v>
      </c>
      <c r="H89" t="inlineStr">
        <is>
          <t>-</t>
        </is>
      </c>
      <c r="I89" t="inlineStr">
        <is>
          <t>-</t>
        </is>
      </c>
    </row>
    <row r="90">
      <c r="A90" s="5" t="inlineStr">
        <is>
          <t>EBIT-Wachstum 5J in %</t>
        </is>
      </c>
      <c r="B90" s="5" t="inlineStr">
        <is>
          <t>EBIT Growth 5Y in %</t>
        </is>
      </c>
      <c r="C90" t="n">
        <v>-3.1</v>
      </c>
      <c r="D90" t="n">
        <v>0.64</v>
      </c>
      <c r="E90" t="n">
        <v>3.49</v>
      </c>
      <c r="F90" t="inlineStr">
        <is>
          <t>-</t>
        </is>
      </c>
      <c r="G90" t="inlineStr">
        <is>
          <t>-</t>
        </is>
      </c>
      <c r="H90" t="inlineStr">
        <is>
          <t>-</t>
        </is>
      </c>
      <c r="I90" t="inlineStr">
        <is>
          <t>-</t>
        </is>
      </c>
    </row>
    <row r="91">
      <c r="A91" s="5" t="inlineStr">
        <is>
          <t>EBIT-Wachstum 10J in %</t>
        </is>
      </c>
      <c r="B91" s="5" t="inlineStr">
        <is>
          <t>EBIT Growth 10Y in %</t>
        </is>
      </c>
      <c r="C91" t="inlineStr">
        <is>
          <t>-</t>
        </is>
      </c>
      <c r="D91" t="inlineStr">
        <is>
          <t>-</t>
        </is>
      </c>
      <c r="E91" t="inlineStr">
        <is>
          <t>-</t>
        </is>
      </c>
      <c r="F91" t="inlineStr">
        <is>
          <t>-</t>
        </is>
      </c>
      <c r="G91" t="inlineStr">
        <is>
          <t>-</t>
        </is>
      </c>
      <c r="H91" t="inlineStr">
        <is>
          <t>-</t>
        </is>
      </c>
      <c r="I91" t="inlineStr">
        <is>
          <t>-</t>
        </is>
      </c>
    </row>
    <row r="92">
      <c r="A92" s="5" t="inlineStr">
        <is>
          <t>Op.Cashflow Wachstum 1J in %</t>
        </is>
      </c>
      <c r="B92" s="5" t="inlineStr">
        <is>
          <t>Op.Cashflow Wachstum 1Y in %</t>
        </is>
      </c>
      <c r="C92" t="n">
        <v>-59.55</v>
      </c>
      <c r="D92" t="n">
        <v>-372.22</v>
      </c>
      <c r="E92" t="n">
        <v>-71.55</v>
      </c>
      <c r="F92" t="n">
        <v>-107.54</v>
      </c>
      <c r="G92" t="inlineStr">
        <is>
          <t>-</t>
        </is>
      </c>
      <c r="H92" t="inlineStr">
        <is>
          <t>-</t>
        </is>
      </c>
      <c r="I92" t="inlineStr">
        <is>
          <t>-</t>
        </is>
      </c>
    </row>
    <row r="93">
      <c r="A93" s="5" t="inlineStr">
        <is>
          <t>Op.Cashflow Wachstum 3J in %</t>
        </is>
      </c>
      <c r="B93" s="5" t="inlineStr">
        <is>
          <t>Op.Cashflow Wachstum 3Y in %</t>
        </is>
      </c>
      <c r="C93" t="n">
        <v>-167.77</v>
      </c>
      <c r="D93" t="n">
        <v>-183.77</v>
      </c>
      <c r="E93" t="inlineStr">
        <is>
          <t>-</t>
        </is>
      </c>
      <c r="F93" t="inlineStr">
        <is>
          <t>-</t>
        </is>
      </c>
      <c r="G93" t="inlineStr">
        <is>
          <t>-</t>
        </is>
      </c>
      <c r="H93" t="inlineStr">
        <is>
          <t>-</t>
        </is>
      </c>
      <c r="I93" t="inlineStr">
        <is>
          <t>-</t>
        </is>
      </c>
    </row>
    <row r="94">
      <c r="A94" s="5" t="inlineStr">
        <is>
          <t>Op.Cashflow Wachstum 5J in %</t>
        </is>
      </c>
      <c r="B94" s="5" t="inlineStr">
        <is>
          <t>Op.Cashflow Wachstum 5Y in %</t>
        </is>
      </c>
      <c r="C94" t="inlineStr">
        <is>
          <t>-</t>
        </is>
      </c>
      <c r="D94" t="inlineStr">
        <is>
          <t>-</t>
        </is>
      </c>
      <c r="E94" t="inlineStr">
        <is>
          <t>-</t>
        </is>
      </c>
      <c r="F94" t="inlineStr">
        <is>
          <t>-</t>
        </is>
      </c>
      <c r="G94" t="inlineStr">
        <is>
          <t>-</t>
        </is>
      </c>
      <c r="H94" t="inlineStr">
        <is>
          <t>-</t>
        </is>
      </c>
      <c r="I94" t="inlineStr">
        <is>
          <t>-</t>
        </is>
      </c>
    </row>
    <row r="95">
      <c r="A95" s="5" t="inlineStr">
        <is>
          <t>Op.Cashflow Wachstum 10J in %</t>
        </is>
      </c>
      <c r="B95" s="5" t="inlineStr">
        <is>
          <t>Op.Cashflow Wachstum 10Y in %</t>
        </is>
      </c>
      <c r="C95" t="inlineStr">
        <is>
          <t>-</t>
        </is>
      </c>
      <c r="D95" t="inlineStr">
        <is>
          <t>-</t>
        </is>
      </c>
      <c r="E95" t="inlineStr">
        <is>
          <t>-</t>
        </is>
      </c>
      <c r="F95" t="inlineStr">
        <is>
          <t>-</t>
        </is>
      </c>
      <c r="G95" t="inlineStr">
        <is>
          <t>-</t>
        </is>
      </c>
      <c r="H95" t="inlineStr">
        <is>
          <t>-</t>
        </is>
      </c>
      <c r="I95" t="inlineStr">
        <is>
          <t>-</t>
        </is>
      </c>
    </row>
    <row r="96">
      <c r="A96" s="5" t="inlineStr">
        <is>
          <t>Working Capital in Mio</t>
        </is>
      </c>
      <c r="B96" s="5" t="inlineStr">
        <is>
          <t>Working Capital in M</t>
        </is>
      </c>
      <c r="C96" t="n">
        <v>-138.9</v>
      </c>
      <c r="D96" t="n">
        <v>-148</v>
      </c>
      <c r="E96" t="n">
        <v>-419.6</v>
      </c>
      <c r="F96" t="n">
        <v>-183.3</v>
      </c>
      <c r="G96" t="n">
        <v>-2.6</v>
      </c>
      <c r="H96" t="n">
        <v>-779.6</v>
      </c>
      <c r="I96" t="n">
        <v>-649.7</v>
      </c>
      <c r="J96" t="n">
        <v>-615.2</v>
      </c>
    </row>
  </sheetData>
  <pageMargins bottom="1" footer="0.5" header="0.5" left="0.75" right="0.75" top="1"/>
</worksheet>
</file>

<file path=xl/worksheets/sheet54.xml><?xml version="1.0" encoding="utf-8"?>
<worksheet xmlns="http://schemas.openxmlformats.org/spreadsheetml/2006/main">
  <sheetPr>
    <outlinePr summaryBelow="1" summaryRight="1"/>
    <pageSetUpPr/>
  </sheetPr>
  <dimension ref="A1:V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10"/>
    <col customWidth="1" max="15" min="15" width="10"/>
    <col customWidth="1" max="16" min="16" width="21"/>
    <col customWidth="1" max="17" min="17" width="21"/>
    <col customWidth="1" max="18" min="18" width="11"/>
    <col customWidth="1" max="19" min="19" width="11"/>
    <col customWidth="1" max="20" min="20" width="11"/>
    <col customWidth="1" max="21" min="21" width="11"/>
    <col customWidth="1" max="22" min="22" width="8"/>
  </cols>
  <sheetData>
    <row r="1">
      <c r="A1" s="1" t="inlineStr">
        <is>
          <t xml:space="preserve">SIXT ST </t>
        </is>
      </c>
      <c r="B1" s="2" t="inlineStr">
        <is>
          <t>WKN: 723132  ISIN: DE0007231326  Symbol:SIX2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1912</t>
        </is>
      </c>
      <c r="C4" s="5" t="inlineStr">
        <is>
          <t>Telefon / Phone</t>
        </is>
      </c>
      <c r="D4" s="5" t="inlineStr"/>
      <c r="E4" t="inlineStr">
        <is>
          <t>+49-89-74444-0</t>
        </is>
      </c>
      <c r="G4" t="inlineStr">
        <is>
          <t>16.03.2020</t>
        </is>
      </c>
      <c r="H4" t="inlineStr">
        <is>
          <t>Preliminary Results</t>
        </is>
      </c>
      <c r="J4" t="inlineStr">
        <is>
          <t>DWS Investment GmbH</t>
        </is>
      </c>
      <c r="L4" t="inlineStr">
        <is>
          <t>5,01%</t>
        </is>
      </c>
    </row>
    <row r="5">
      <c r="A5" s="5" t="inlineStr">
        <is>
          <t>Ticker</t>
        </is>
      </c>
      <c r="B5" t="inlineStr">
        <is>
          <t>SIX2</t>
        </is>
      </c>
      <c r="C5" s="5" t="inlineStr">
        <is>
          <t>Fax</t>
        </is>
      </c>
      <c r="D5" s="5" t="inlineStr"/>
      <c r="E5" t="inlineStr">
        <is>
          <t>+49-89-74444-86666</t>
        </is>
      </c>
      <c r="G5" t="inlineStr">
        <is>
          <t>19.03.2020</t>
        </is>
      </c>
      <c r="H5" t="inlineStr">
        <is>
          <t>Annual Press Conference</t>
        </is>
      </c>
      <c r="J5" t="inlineStr">
        <is>
          <t>Freefloat</t>
        </is>
      </c>
      <c r="L5" t="inlineStr">
        <is>
          <t>94,99%</t>
        </is>
      </c>
    </row>
    <row r="6">
      <c r="A6" s="5" t="inlineStr">
        <is>
          <t>Gelistet Seit / Listed Since</t>
        </is>
      </c>
      <c r="B6" t="inlineStr">
        <is>
          <t>01.07.1986</t>
        </is>
      </c>
      <c r="C6" s="5" t="inlineStr">
        <is>
          <t>Internet</t>
        </is>
      </c>
      <c r="D6" s="5" t="inlineStr"/>
      <c r="E6" t="inlineStr">
        <is>
          <t>http://ag.sixt.de/</t>
        </is>
      </c>
      <c r="G6" t="inlineStr">
        <is>
          <t>15.04.2020</t>
        </is>
      </c>
      <c r="H6" t="inlineStr">
        <is>
          <t>Analyst Conference</t>
        </is>
      </c>
    </row>
    <row r="7">
      <c r="A7" s="5" t="inlineStr">
        <is>
          <t>Nominalwert / Nominal Value</t>
        </is>
      </c>
      <c r="B7" t="inlineStr">
        <is>
          <t>-</t>
        </is>
      </c>
      <c r="C7" s="5" t="inlineStr">
        <is>
          <t>Inv. Relations Telefon / Phone</t>
        </is>
      </c>
      <c r="D7" s="5" t="inlineStr"/>
      <c r="E7" t="inlineStr">
        <is>
          <t>+49-89-74444-5104</t>
        </is>
      </c>
      <c r="G7" t="inlineStr">
        <is>
          <t>13.05.2020</t>
        </is>
      </c>
      <c r="H7" t="inlineStr">
        <is>
          <t>Result Q1</t>
        </is>
      </c>
    </row>
    <row r="8">
      <c r="A8" s="5" t="inlineStr">
        <is>
          <t>Land / Country</t>
        </is>
      </c>
      <c r="B8" t="inlineStr">
        <is>
          <t>Deutschland</t>
        </is>
      </c>
      <c r="C8" s="5" t="inlineStr">
        <is>
          <t>Inv. Relations E-Mail</t>
        </is>
      </c>
      <c r="D8" s="5" t="inlineStr"/>
      <c r="E8" t="inlineStr">
        <is>
          <t>investorrelations@sixt.de</t>
        </is>
      </c>
      <c r="G8" t="inlineStr">
        <is>
          <t>24.06.2020</t>
        </is>
      </c>
      <c r="H8" t="inlineStr">
        <is>
          <t>Annual General Meeting</t>
        </is>
      </c>
    </row>
    <row r="9">
      <c r="A9" s="5" t="inlineStr">
        <is>
          <t>Währung / Currency</t>
        </is>
      </c>
      <c r="B9" t="inlineStr">
        <is>
          <t>EUR</t>
        </is>
      </c>
      <c r="C9" s="5" t="inlineStr">
        <is>
          <t>Kontaktperson / Contact Person</t>
        </is>
      </c>
      <c r="D9" s="5" t="inlineStr"/>
      <c r="E9" t="inlineStr">
        <is>
          <t>-</t>
        </is>
      </c>
      <c r="G9" t="inlineStr">
        <is>
          <t>13.08.2020</t>
        </is>
      </c>
      <c r="H9" t="inlineStr">
        <is>
          <t>Score Half Year</t>
        </is>
      </c>
    </row>
    <row r="10">
      <c r="A10" s="5" t="inlineStr">
        <is>
          <t>Branche / Industry</t>
        </is>
      </c>
      <c r="B10" t="inlineStr">
        <is>
          <t>Car Rentals</t>
        </is>
      </c>
      <c r="C10" s="5" t="inlineStr">
        <is>
          <t>12.11.2020</t>
        </is>
      </c>
      <c r="D10" s="5" t="inlineStr">
        <is>
          <t>Q3 Earnings</t>
        </is>
      </c>
    </row>
    <row r="11">
      <c r="A11" s="5" t="inlineStr">
        <is>
          <t>Sektor / Sector</t>
        </is>
      </c>
      <c r="B11" t="inlineStr">
        <is>
          <t>Transport / Transport Sector</t>
        </is>
      </c>
    </row>
    <row r="12">
      <c r="A12" s="5" t="inlineStr">
        <is>
          <t>Typ / Genre</t>
        </is>
      </c>
      <c r="B12" t="inlineStr">
        <is>
          <t>Stammaktie</t>
        </is>
      </c>
    </row>
    <row r="13">
      <c r="A13" s="5" t="inlineStr">
        <is>
          <t>Adresse / Address</t>
        </is>
      </c>
      <c r="B13" t="inlineStr">
        <is>
          <t>Sixt SEZugspitzstr. 1  D-82049 Pullach</t>
        </is>
      </c>
    </row>
    <row r="14">
      <c r="A14" s="5" t="inlineStr">
        <is>
          <t>Management</t>
        </is>
      </c>
      <c r="B14" t="inlineStr">
        <is>
          <t>Erich Sixt, Konstantin Sixt, Alexander Sixt, Detlev Pätsch, Jörg Bremer</t>
        </is>
      </c>
    </row>
    <row r="15">
      <c r="A15" s="5" t="inlineStr">
        <is>
          <t>Aufsichtsrat / Board</t>
        </is>
      </c>
      <c r="B15" t="inlineStr">
        <is>
          <t>Friedrich Joussen, Ralf Teckentrup, Dr. Daniel Terberger</t>
        </is>
      </c>
    </row>
    <row r="16">
      <c r="A16" s="5" t="inlineStr">
        <is>
          <t>Beschreibung</t>
        </is>
      </c>
      <c r="B16" t="inlineStr">
        <is>
          <t>Die Sixt SE ist ein international tätiger Mobilitätsdienstleister. Kerngeschäft des Unternehmens ist der Mietwagenservice, welcher durch Services wie Leasing und Autokauf sowie verschiedene Dienstleistungen rund um den Mobilitätsbereich ergänzt wird. Das Unternehmen gehört in Deutschland und Österreich zu den Marktführern im Bereich Autovermietung. Darüber hinaus betreibt die Gesellschaft über sechs Verleihstationen auf Flughäfen in den USA Geschäfte mit Firmenkunden über Dienstleistungsangebote, die unter anderem Service und Wartung für Firmenflotten sowie einen Limousinen-Service beinhalten. Mit dem persönlichen Fahrdienst MyDriver bietet das Unternehmen außerdem eine Festpreisalternative zu Taxis an. Sixt hält in Deutschland ein dichtes Netz an Servicestationen. Im Ausland ist das Unternehmen in den europäischen Kernländern Frankreich, Spanien, Großbritannien, den Niederlanden, Österreich, Schweiz, Belgien, Luxemburg und Monaco vertreten. Damit deckt Sixt mehr als 70 Prozent des europäischen Marktes durch eigene Tochtergesellschaften ab und zählt zu den größten Autovermietern in Europa. Copyright 2014 FINANCE BASE AG</t>
        </is>
      </c>
    </row>
    <row r="17">
      <c r="A17" s="5" t="inlineStr">
        <is>
          <t>Profile</t>
        </is>
      </c>
      <c r="B17" t="inlineStr">
        <is>
          <t>The Sixt is an international mobility services provider. Company's core business is the rental car service, which is complemented by services such as leasing and buying a car and various services related to the field of mobility. The company is in Germany and Austria among the market leaders in the field of car rental. In addition, the company operates six rental stations at airports in the US business with corporate customers about service offerings, which include, among other things, service and maintenance for corporate fleets, as well as a limousine service. With the personal car service MyDriver the company also offers a fixed-price alternative to taxis. Sixt holds in Germany, a dense network of service stations. Abroad, the company is represented in the core European countries, France, Spain, Great Britain, the Netherlands, Austria, Switzerland, Belgium, Luxembourg and Monaco. Thus, Sixt covers more than 70 percent of the European market through its own subsidiaries, and one of the largest car rental companies in Europe.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3307</v>
      </c>
      <c r="D20" t="n">
        <v>2930</v>
      </c>
      <c r="E20" t="n">
        <v>2603</v>
      </c>
      <c r="F20" t="n">
        <v>2413</v>
      </c>
      <c r="G20" t="n">
        <v>2179</v>
      </c>
      <c r="H20" t="n">
        <v>1796</v>
      </c>
      <c r="I20" t="n">
        <v>1665</v>
      </c>
      <c r="J20" t="n">
        <v>1596</v>
      </c>
      <c r="K20" t="n">
        <v>1564</v>
      </c>
      <c r="L20" t="n">
        <v>1538</v>
      </c>
      <c r="M20" t="n">
        <v>1602</v>
      </c>
      <c r="N20" t="n">
        <v>1774</v>
      </c>
      <c r="O20" t="n">
        <v>1569</v>
      </c>
      <c r="P20" t="n">
        <v>1443</v>
      </c>
      <c r="Q20" t="n">
        <v>1336</v>
      </c>
      <c r="R20" t="n">
        <v>2283</v>
      </c>
      <c r="S20" t="n">
        <v>2227</v>
      </c>
      <c r="T20" t="n">
        <v>2224</v>
      </c>
      <c r="U20" t="n">
        <v>2336</v>
      </c>
      <c r="V20" t="n">
        <v>2621</v>
      </c>
    </row>
    <row r="21">
      <c r="A21" s="5" t="inlineStr">
        <is>
          <t>Operatives Ergebnis (EBIT)</t>
        </is>
      </c>
      <c r="B21" s="5" t="inlineStr">
        <is>
          <t>EBIT Earning Before Interest &amp; Tax</t>
        </is>
      </c>
      <c r="C21" t="n">
        <v>379.7</v>
      </c>
      <c r="D21" t="n">
        <v>373.1</v>
      </c>
      <c r="E21" t="n">
        <v>325.1</v>
      </c>
      <c r="F21" t="n">
        <v>255.8</v>
      </c>
      <c r="G21" t="n">
        <v>221.8</v>
      </c>
      <c r="H21" t="n">
        <v>199.2</v>
      </c>
      <c r="I21" t="n">
        <v>173.6</v>
      </c>
      <c r="J21" t="n">
        <v>167.7</v>
      </c>
      <c r="K21" t="n">
        <v>189.9</v>
      </c>
      <c r="L21" t="n">
        <v>156.2</v>
      </c>
      <c r="M21" t="n">
        <v>67.09999999999999</v>
      </c>
      <c r="N21" t="n">
        <v>154.9</v>
      </c>
      <c r="O21" t="n">
        <v>177.7</v>
      </c>
      <c r="P21" t="n">
        <v>153.3</v>
      </c>
      <c r="Q21" t="n">
        <v>123.6</v>
      </c>
      <c r="R21" t="n">
        <v>88.5</v>
      </c>
      <c r="S21" t="n">
        <v>80.5</v>
      </c>
      <c r="T21" t="n">
        <v>63.3</v>
      </c>
      <c r="U21" t="n">
        <v>72.5</v>
      </c>
      <c r="V21" t="n">
        <v>75.5</v>
      </c>
    </row>
    <row r="22">
      <c r="A22" s="5" t="inlineStr">
        <is>
          <t>Finanzergebnis</t>
        </is>
      </c>
      <c r="B22" s="5" t="inlineStr">
        <is>
          <t>Financial Result</t>
        </is>
      </c>
      <c r="C22" t="n">
        <v>-42.3</v>
      </c>
      <c r="D22" t="n">
        <v>161.5</v>
      </c>
      <c r="E22" t="n">
        <v>-37.8</v>
      </c>
      <c r="F22" t="n">
        <v>-37.5</v>
      </c>
      <c r="G22" t="n">
        <v>-36.6</v>
      </c>
      <c r="H22" t="n">
        <v>-42.2</v>
      </c>
      <c r="I22" t="n">
        <v>-36.5</v>
      </c>
      <c r="J22" t="n">
        <v>-49.1</v>
      </c>
      <c r="K22" t="n">
        <v>-51</v>
      </c>
      <c r="L22" t="n">
        <v>-53.9</v>
      </c>
      <c r="M22" t="n">
        <v>-52</v>
      </c>
      <c r="N22" t="n">
        <v>-68.2</v>
      </c>
      <c r="O22" t="n">
        <v>-40</v>
      </c>
      <c r="P22" t="n">
        <v>-31.7</v>
      </c>
      <c r="Q22" t="n">
        <v>-32.7</v>
      </c>
      <c r="R22" t="n">
        <v>-38</v>
      </c>
      <c r="S22" t="n">
        <v>-38</v>
      </c>
      <c r="T22" t="n">
        <v>-28.1</v>
      </c>
      <c r="U22" t="n">
        <v>-42.4</v>
      </c>
      <c r="V22" t="n">
        <v>-38.9</v>
      </c>
    </row>
    <row r="23">
      <c r="A23" s="5" t="inlineStr">
        <is>
          <t>Ergebnis vor Steuer (EBT)</t>
        </is>
      </c>
      <c r="B23" s="5" t="inlineStr">
        <is>
          <t>EBT Earning Before Tax</t>
        </is>
      </c>
      <c r="C23" t="n">
        <v>337.4</v>
      </c>
      <c r="D23" t="n">
        <v>534.6</v>
      </c>
      <c r="E23" t="n">
        <v>287.3</v>
      </c>
      <c r="F23" t="n">
        <v>218.3</v>
      </c>
      <c r="G23" t="n">
        <v>185.2</v>
      </c>
      <c r="H23" t="n">
        <v>157</v>
      </c>
      <c r="I23" t="n">
        <v>137.1</v>
      </c>
      <c r="J23" t="n">
        <v>118.6</v>
      </c>
      <c r="K23" t="n">
        <v>138.9</v>
      </c>
      <c r="L23" t="n">
        <v>102.3</v>
      </c>
      <c r="M23" t="n">
        <v>15.1</v>
      </c>
      <c r="N23" t="n">
        <v>86.7</v>
      </c>
      <c r="O23" t="n">
        <v>137.7</v>
      </c>
      <c r="P23" t="n">
        <v>121.6</v>
      </c>
      <c r="Q23" t="n">
        <v>90.90000000000001</v>
      </c>
      <c r="R23" t="n">
        <v>50.5</v>
      </c>
      <c r="S23" t="n">
        <v>42.5</v>
      </c>
      <c r="T23" t="n">
        <v>35.2</v>
      </c>
      <c r="U23" t="n">
        <v>30.1</v>
      </c>
      <c r="V23" t="n">
        <v>36.6</v>
      </c>
    </row>
    <row r="24">
      <c r="A24" s="5" t="inlineStr">
        <is>
          <t>Steuern auf Einkommen und Ertrag</t>
        </is>
      </c>
      <c r="B24" s="5" t="inlineStr">
        <is>
          <t>Taxes on income and earnings</t>
        </is>
      </c>
      <c r="C24" t="n">
        <v>90.59999999999999</v>
      </c>
      <c r="D24" t="n">
        <v>95.7</v>
      </c>
      <c r="E24" t="n">
        <v>82.90000000000001</v>
      </c>
      <c r="F24" t="n">
        <v>61.7</v>
      </c>
      <c r="G24" t="n">
        <v>57</v>
      </c>
      <c r="H24" t="n">
        <v>47</v>
      </c>
      <c r="I24" t="n">
        <v>42.7</v>
      </c>
      <c r="J24" t="n">
        <v>39.4</v>
      </c>
      <c r="K24" t="n">
        <v>41.4</v>
      </c>
      <c r="L24" t="n">
        <v>31.6</v>
      </c>
      <c r="M24" t="n">
        <v>4.7</v>
      </c>
      <c r="N24" t="n">
        <v>25.3</v>
      </c>
      <c r="O24" t="n">
        <v>44.1</v>
      </c>
      <c r="P24" t="n">
        <v>47.9</v>
      </c>
      <c r="Q24" t="n">
        <v>34.9</v>
      </c>
      <c r="R24" t="n">
        <v>20.6</v>
      </c>
      <c r="S24" t="n">
        <v>15.6</v>
      </c>
      <c r="T24" t="n">
        <v>10.9</v>
      </c>
      <c r="U24" t="n">
        <v>9.1</v>
      </c>
      <c r="V24" t="n">
        <v>13</v>
      </c>
    </row>
    <row r="25">
      <c r="A25" s="5" t="inlineStr">
        <is>
          <t>Ergebnis nach Steuer</t>
        </is>
      </c>
      <c r="B25" s="5" t="inlineStr">
        <is>
          <t>Earnings after tax</t>
        </is>
      </c>
      <c r="C25" t="n">
        <v>246.8</v>
      </c>
      <c r="D25" t="n">
        <v>438.9</v>
      </c>
      <c r="E25" t="n">
        <v>204.4</v>
      </c>
      <c r="F25" t="n">
        <v>156.6</v>
      </c>
      <c r="G25" t="n">
        <v>128.2</v>
      </c>
      <c r="H25" t="n">
        <v>110</v>
      </c>
      <c r="I25" t="n">
        <v>94.40000000000001</v>
      </c>
      <c r="J25" t="n">
        <v>79.2</v>
      </c>
      <c r="K25" t="n">
        <v>97.5</v>
      </c>
      <c r="L25" t="n">
        <v>70.7</v>
      </c>
      <c r="M25" t="n">
        <v>10.4</v>
      </c>
      <c r="N25" t="n">
        <v>61.4</v>
      </c>
      <c r="O25" t="n">
        <v>93.59999999999999</v>
      </c>
      <c r="P25" t="n">
        <v>73.8</v>
      </c>
      <c r="Q25" t="n">
        <v>56</v>
      </c>
      <c r="R25" t="n">
        <v>22.5</v>
      </c>
      <c r="S25" t="n">
        <v>18.5</v>
      </c>
      <c r="T25" t="n">
        <v>15.4</v>
      </c>
      <c r="U25" t="n">
        <v>13.3</v>
      </c>
      <c r="V25" t="n">
        <v>14</v>
      </c>
    </row>
    <row r="26">
      <c r="A26" s="5" t="inlineStr">
        <is>
          <t>Minderheitenanteil</t>
        </is>
      </c>
      <c r="B26" s="5" t="inlineStr">
        <is>
          <t>Minority Share</t>
        </is>
      </c>
      <c r="C26" t="n">
        <v>-12.5</v>
      </c>
      <c r="D26" t="n">
        <v>-12.8</v>
      </c>
      <c r="E26" t="n">
        <v>-12.3</v>
      </c>
      <c r="F26" t="n">
        <v>-14.4</v>
      </c>
      <c r="G26" t="n">
        <v>-13.1</v>
      </c>
      <c r="H26" t="n">
        <v>0.02</v>
      </c>
      <c r="I26" t="n">
        <v>0.4</v>
      </c>
      <c r="J26" t="n">
        <v>0.03</v>
      </c>
      <c r="K26" t="n">
        <v>0.3</v>
      </c>
      <c r="L26" t="n">
        <v>0.3</v>
      </c>
      <c r="M26" t="inlineStr">
        <is>
          <t>-</t>
        </is>
      </c>
      <c r="N26" t="n">
        <v>0.1</v>
      </c>
      <c r="O26" t="n">
        <v>-0.1</v>
      </c>
      <c r="P26" t="inlineStr">
        <is>
          <t>-</t>
        </is>
      </c>
      <c r="Q26" t="n">
        <v>-0.2</v>
      </c>
      <c r="R26" t="n">
        <v>-0.5</v>
      </c>
      <c r="S26" t="inlineStr">
        <is>
          <t>-</t>
        </is>
      </c>
      <c r="T26" t="inlineStr">
        <is>
          <t>-</t>
        </is>
      </c>
      <c r="U26" t="n">
        <v>-1.1</v>
      </c>
      <c r="V26" t="n">
        <v>-0.3</v>
      </c>
    </row>
    <row r="27">
      <c r="A27" s="5" t="inlineStr">
        <is>
          <t>Jahresüberschuss/-fehlbetrag</t>
        </is>
      </c>
      <c r="B27" s="5" t="inlineStr">
        <is>
          <t>Net Profit</t>
        </is>
      </c>
      <c r="C27" t="n">
        <v>234.3</v>
      </c>
      <c r="D27" t="n">
        <v>426</v>
      </c>
      <c r="E27" t="n">
        <v>192.1</v>
      </c>
      <c r="F27" t="n">
        <v>142.3</v>
      </c>
      <c r="G27" t="n">
        <v>115.1</v>
      </c>
      <c r="H27" t="n">
        <v>110</v>
      </c>
      <c r="I27" t="n">
        <v>94.8</v>
      </c>
      <c r="J27" t="n">
        <v>79.2</v>
      </c>
      <c r="K27" t="n">
        <v>97.7</v>
      </c>
      <c r="L27" t="n">
        <v>71</v>
      </c>
      <c r="M27" t="n">
        <v>10.4</v>
      </c>
      <c r="N27" t="n">
        <v>61.5</v>
      </c>
      <c r="O27" t="n">
        <v>93.5</v>
      </c>
      <c r="P27" t="n">
        <v>73.7</v>
      </c>
      <c r="Q27" t="n">
        <v>55.9</v>
      </c>
      <c r="R27" t="n">
        <v>22</v>
      </c>
      <c r="S27" t="n">
        <v>18.5</v>
      </c>
      <c r="T27" t="n">
        <v>15.5</v>
      </c>
      <c r="U27" t="n">
        <v>12.2</v>
      </c>
      <c r="V27" t="n">
        <v>13.7</v>
      </c>
    </row>
    <row r="28">
      <c r="A28" s="5" t="inlineStr">
        <is>
          <t>Summe Umlaufvermögen</t>
        </is>
      </c>
      <c r="B28" s="5" t="inlineStr">
        <is>
          <t>Current Assets</t>
        </is>
      </c>
      <c r="C28" t="n">
        <v>4407</v>
      </c>
      <c r="D28" t="n">
        <v>3691</v>
      </c>
      <c r="E28" t="n">
        <v>3019</v>
      </c>
      <c r="F28" t="n">
        <v>2768</v>
      </c>
      <c r="G28" t="n">
        <v>2470</v>
      </c>
      <c r="H28" t="n">
        <v>1782</v>
      </c>
      <c r="I28" t="n">
        <v>1481</v>
      </c>
      <c r="J28" t="n">
        <v>1325</v>
      </c>
      <c r="K28" t="n">
        <v>1555</v>
      </c>
      <c r="L28" t="n">
        <v>1418</v>
      </c>
      <c r="M28" t="n">
        <v>1162</v>
      </c>
      <c r="N28" t="n">
        <v>1469</v>
      </c>
      <c r="O28" t="n">
        <v>1207</v>
      </c>
      <c r="P28" t="n">
        <v>930.7</v>
      </c>
      <c r="Q28" t="n">
        <v>706.3</v>
      </c>
      <c r="R28" t="n">
        <v>226.6</v>
      </c>
      <c r="S28" t="n">
        <v>218</v>
      </c>
      <c r="T28" t="n">
        <v>251.5</v>
      </c>
      <c r="U28" t="n">
        <v>325.9</v>
      </c>
      <c r="V28" t="n">
        <v>271.2</v>
      </c>
    </row>
    <row r="29">
      <c r="A29" s="5" t="inlineStr">
        <is>
          <t>Summe Anlagevermögen</t>
        </is>
      </c>
      <c r="B29" s="5" t="inlineStr">
        <is>
          <t>Fixed Assets</t>
        </is>
      </c>
      <c r="C29" t="n">
        <v>1795</v>
      </c>
      <c r="D29" t="n">
        <v>1473</v>
      </c>
      <c r="E29" t="n">
        <v>1454</v>
      </c>
      <c r="F29" t="n">
        <v>1243</v>
      </c>
      <c r="G29" t="n">
        <v>1183</v>
      </c>
      <c r="H29" t="n">
        <v>1027</v>
      </c>
      <c r="I29" t="n">
        <v>880.6</v>
      </c>
      <c r="J29" t="n">
        <v>835.3</v>
      </c>
      <c r="K29" t="n">
        <v>760.8</v>
      </c>
      <c r="L29" t="n">
        <v>800.7</v>
      </c>
      <c r="M29" t="n">
        <v>922.5</v>
      </c>
      <c r="N29" t="n">
        <v>990.5</v>
      </c>
      <c r="O29" t="n">
        <v>834.3</v>
      </c>
      <c r="P29" t="n">
        <v>623.8</v>
      </c>
      <c r="Q29" t="n">
        <v>604.3</v>
      </c>
      <c r="R29" t="n">
        <v>894.6</v>
      </c>
      <c r="S29" t="n">
        <v>768.9</v>
      </c>
      <c r="T29" t="n">
        <v>778.9</v>
      </c>
      <c r="U29" t="n">
        <v>662.7</v>
      </c>
      <c r="V29" t="n">
        <v>842.1</v>
      </c>
    </row>
    <row r="30">
      <c r="A30" s="5" t="inlineStr">
        <is>
          <t>Summe Aktiva</t>
        </is>
      </c>
      <c r="B30" s="5" t="inlineStr">
        <is>
          <t>Total Assets</t>
        </is>
      </c>
      <c r="C30" t="n">
        <v>6249</v>
      </c>
      <c r="D30" t="n">
        <v>5193</v>
      </c>
      <c r="E30" t="n">
        <v>4491</v>
      </c>
      <c r="F30" t="n">
        <v>4029</v>
      </c>
      <c r="G30" t="n">
        <v>3661</v>
      </c>
      <c r="H30" t="n">
        <v>2818</v>
      </c>
      <c r="I30" t="n">
        <v>2373</v>
      </c>
      <c r="J30" t="n">
        <v>2174</v>
      </c>
      <c r="K30" t="n">
        <v>2328</v>
      </c>
      <c r="L30" t="n">
        <v>2229</v>
      </c>
      <c r="M30" t="n">
        <v>2097</v>
      </c>
      <c r="N30" t="n">
        <v>2469</v>
      </c>
      <c r="O30" t="n">
        <v>2047</v>
      </c>
      <c r="P30" t="n">
        <v>1558</v>
      </c>
      <c r="Q30" t="n">
        <v>1317</v>
      </c>
      <c r="R30" t="n">
        <v>1129</v>
      </c>
      <c r="S30" t="n">
        <v>997.8</v>
      </c>
      <c r="T30" t="n">
        <v>1043</v>
      </c>
      <c r="U30" t="n">
        <v>999.3</v>
      </c>
      <c r="V30" t="n">
        <v>1131</v>
      </c>
    </row>
    <row r="31">
      <c r="A31" s="5" t="inlineStr">
        <is>
          <t>Summe kurzfristiges Fremdkapital</t>
        </is>
      </c>
      <c r="B31" s="5" t="inlineStr">
        <is>
          <t>Short-Term Debt</t>
        </is>
      </c>
      <c r="C31" t="n">
        <v>1941</v>
      </c>
      <c r="D31" t="n">
        <v>1423</v>
      </c>
      <c r="E31" t="n">
        <v>1584</v>
      </c>
      <c r="F31" t="n">
        <v>1556</v>
      </c>
      <c r="G31" t="n">
        <v>1661</v>
      </c>
      <c r="H31" t="n">
        <v>920.7</v>
      </c>
      <c r="I31" t="n">
        <v>788</v>
      </c>
      <c r="J31" t="n">
        <v>705.6</v>
      </c>
      <c r="K31" t="n">
        <v>1178</v>
      </c>
      <c r="L31" t="n">
        <v>622.9</v>
      </c>
      <c r="M31" t="n">
        <v>710.9</v>
      </c>
      <c r="N31" t="n">
        <v>1146</v>
      </c>
      <c r="O31" t="n">
        <v>873.4</v>
      </c>
      <c r="P31" t="n">
        <v>698</v>
      </c>
      <c r="Q31" t="n">
        <v>529.3</v>
      </c>
      <c r="R31" t="inlineStr">
        <is>
          <t>-</t>
        </is>
      </c>
      <c r="S31" t="inlineStr">
        <is>
          <t>-</t>
        </is>
      </c>
      <c r="T31" t="inlineStr">
        <is>
          <t>-</t>
        </is>
      </c>
      <c r="U31" t="inlineStr">
        <is>
          <t>-</t>
        </is>
      </c>
      <c r="V31" t="inlineStr">
        <is>
          <t>-</t>
        </is>
      </c>
    </row>
    <row r="32">
      <c r="A32" s="5" t="inlineStr">
        <is>
          <t>Summe langfristiges Fremdkapital</t>
        </is>
      </c>
      <c r="B32" s="5" t="inlineStr">
        <is>
          <t>Long-Term Debt</t>
        </is>
      </c>
      <c r="C32" t="n">
        <v>2717</v>
      </c>
      <c r="D32" t="n">
        <v>2328</v>
      </c>
      <c r="E32" t="n">
        <v>1729</v>
      </c>
      <c r="F32" t="n">
        <v>1393</v>
      </c>
      <c r="G32" t="n">
        <v>940.7</v>
      </c>
      <c r="H32" t="n">
        <v>1156</v>
      </c>
      <c r="I32" t="n">
        <v>909.9</v>
      </c>
      <c r="J32" t="n">
        <v>835.3</v>
      </c>
      <c r="K32" t="n">
        <v>553.8</v>
      </c>
      <c r="L32" t="n">
        <v>1065</v>
      </c>
      <c r="M32" t="n">
        <v>900.7</v>
      </c>
      <c r="N32" t="n">
        <v>830.6</v>
      </c>
      <c r="O32" t="n">
        <v>712.7</v>
      </c>
      <c r="P32" t="n">
        <v>465.5</v>
      </c>
      <c r="Q32" t="n">
        <v>521.9</v>
      </c>
      <c r="R32" t="inlineStr">
        <is>
          <t>-</t>
        </is>
      </c>
      <c r="S32" t="inlineStr">
        <is>
          <t>-</t>
        </is>
      </c>
      <c r="T32" t="inlineStr">
        <is>
          <t>-</t>
        </is>
      </c>
      <c r="U32" t="inlineStr">
        <is>
          <t>-</t>
        </is>
      </c>
      <c r="V32" t="inlineStr">
        <is>
          <t>-</t>
        </is>
      </c>
    </row>
    <row r="33">
      <c r="A33" s="5" t="inlineStr">
        <is>
          <t>Summe Fremdkapital</t>
        </is>
      </c>
      <c r="B33" s="5" t="inlineStr">
        <is>
          <t>Total Liabilities</t>
        </is>
      </c>
      <c r="C33" t="n">
        <v>4657</v>
      </c>
      <c r="D33" t="n">
        <v>3751</v>
      </c>
      <c r="E33" t="n">
        <v>3313</v>
      </c>
      <c r="F33" t="n">
        <v>2949</v>
      </c>
      <c r="G33" t="n">
        <v>2602</v>
      </c>
      <c r="H33" t="n">
        <v>2077</v>
      </c>
      <c r="I33" t="n">
        <v>1698</v>
      </c>
      <c r="J33" t="n">
        <v>1541</v>
      </c>
      <c r="K33" t="n">
        <v>1732</v>
      </c>
      <c r="L33" t="n">
        <v>1688</v>
      </c>
      <c r="M33" t="n">
        <v>1612</v>
      </c>
      <c r="N33" t="n">
        <v>1977</v>
      </c>
      <c r="O33" t="n">
        <v>1586</v>
      </c>
      <c r="P33" t="n">
        <v>1163</v>
      </c>
      <c r="Q33" t="n">
        <v>1051</v>
      </c>
      <c r="R33" t="n">
        <v>799.9</v>
      </c>
      <c r="S33" t="n">
        <v>781.2</v>
      </c>
      <c r="T33" t="n">
        <v>829.3</v>
      </c>
      <c r="U33" t="n">
        <v>788.6</v>
      </c>
      <c r="V33" t="n">
        <v>913.9</v>
      </c>
    </row>
    <row r="34">
      <c r="A34" s="5" t="inlineStr">
        <is>
          <t>Minderheitenanteil</t>
        </is>
      </c>
      <c r="B34" s="5" t="inlineStr">
        <is>
          <t>Minority Share</t>
        </is>
      </c>
      <c r="C34" t="n">
        <v>132.7</v>
      </c>
      <c r="D34" t="n">
        <v>125.4</v>
      </c>
      <c r="E34" t="n">
        <v>119</v>
      </c>
      <c r="F34" t="n">
        <v>113</v>
      </c>
      <c r="G34" t="n">
        <v>103.6</v>
      </c>
      <c r="H34" t="inlineStr">
        <is>
          <t>-</t>
        </is>
      </c>
      <c r="I34" t="n">
        <v>0.3</v>
      </c>
      <c r="J34" t="n">
        <v>0.02</v>
      </c>
      <c r="K34" t="n">
        <v>0.2</v>
      </c>
      <c r="L34" t="n">
        <v>0.1</v>
      </c>
      <c r="M34" t="inlineStr">
        <is>
          <t>-</t>
        </is>
      </c>
      <c r="N34" t="inlineStr">
        <is>
          <t>-</t>
        </is>
      </c>
      <c r="O34" t="inlineStr">
        <is>
          <t>-</t>
        </is>
      </c>
      <c r="P34" t="n">
        <v>1.5</v>
      </c>
      <c r="Q34" t="n">
        <v>1.6</v>
      </c>
      <c r="R34" t="n">
        <v>2.2</v>
      </c>
      <c r="S34" t="n">
        <v>1.8</v>
      </c>
      <c r="T34" t="n">
        <v>5.4</v>
      </c>
      <c r="U34" t="n">
        <v>7</v>
      </c>
      <c r="V34" t="n">
        <v>5</v>
      </c>
    </row>
    <row r="35">
      <c r="A35" s="5" t="inlineStr">
        <is>
          <t>Summe Eigenkapital</t>
        </is>
      </c>
      <c r="B35" s="5" t="inlineStr">
        <is>
          <t>Equity</t>
        </is>
      </c>
      <c r="C35" t="n">
        <v>1460</v>
      </c>
      <c r="D35" t="n">
        <v>1317</v>
      </c>
      <c r="E35" t="n">
        <v>1059</v>
      </c>
      <c r="F35" t="n">
        <v>966.7</v>
      </c>
      <c r="G35" t="n">
        <v>955.2</v>
      </c>
      <c r="H35" t="n">
        <v>741.6</v>
      </c>
      <c r="I35" t="n">
        <v>675.2</v>
      </c>
      <c r="J35" t="n">
        <v>632.78</v>
      </c>
      <c r="K35" t="n">
        <v>595.9</v>
      </c>
      <c r="L35" t="n">
        <v>540.8</v>
      </c>
      <c r="M35" t="n">
        <v>485</v>
      </c>
      <c r="N35" t="n">
        <v>492.8</v>
      </c>
      <c r="O35" t="n">
        <v>461</v>
      </c>
      <c r="P35" t="n">
        <v>392.9</v>
      </c>
      <c r="Q35" t="n">
        <v>264.2</v>
      </c>
      <c r="R35" t="n">
        <v>326.5</v>
      </c>
      <c r="S35" t="n">
        <v>214.8</v>
      </c>
      <c r="T35" t="n">
        <v>208.2</v>
      </c>
      <c r="U35" t="n">
        <v>203.8</v>
      </c>
      <c r="V35" t="n">
        <v>211.6</v>
      </c>
    </row>
    <row r="36">
      <c r="A36" s="5" t="inlineStr">
        <is>
          <t>Summe Passiva</t>
        </is>
      </c>
      <c r="B36" s="5" t="inlineStr">
        <is>
          <t>Liabilities &amp; Shareholder Equity</t>
        </is>
      </c>
      <c r="C36" t="n">
        <v>6249</v>
      </c>
      <c r="D36" t="n">
        <v>5193</v>
      </c>
      <c r="E36" t="n">
        <v>4491</v>
      </c>
      <c r="F36" t="n">
        <v>4029</v>
      </c>
      <c r="G36" t="n">
        <v>3661</v>
      </c>
      <c r="H36" t="n">
        <v>2818</v>
      </c>
      <c r="I36" t="n">
        <v>2373</v>
      </c>
      <c r="J36" t="n">
        <v>2174</v>
      </c>
      <c r="K36" t="n">
        <v>2328</v>
      </c>
      <c r="L36" t="n">
        <v>2229</v>
      </c>
      <c r="M36" t="n">
        <v>2097</v>
      </c>
      <c r="N36" t="n">
        <v>2469</v>
      </c>
      <c r="O36" t="n">
        <v>2047</v>
      </c>
      <c r="P36" t="n">
        <v>1558</v>
      </c>
      <c r="Q36" t="n">
        <v>1317</v>
      </c>
      <c r="R36" t="n">
        <v>1129</v>
      </c>
      <c r="S36" t="n">
        <v>997.8</v>
      </c>
      <c r="T36" t="n">
        <v>1043</v>
      </c>
      <c r="U36" t="n">
        <v>999.3</v>
      </c>
      <c r="V36" t="n">
        <v>1131</v>
      </c>
    </row>
    <row r="37">
      <c r="A37" s="5" t="inlineStr">
        <is>
          <t>Mio.Aktien im Umlauf</t>
        </is>
      </c>
      <c r="B37" s="5" t="inlineStr">
        <is>
          <t>Million shares outstanding</t>
        </is>
      </c>
      <c r="C37" t="n">
        <v>46.94</v>
      </c>
      <c r="D37" t="n">
        <v>46.94</v>
      </c>
      <c r="E37" t="n">
        <v>46.94</v>
      </c>
      <c r="F37" t="n">
        <v>46.94</v>
      </c>
      <c r="G37" t="n">
        <v>48.06</v>
      </c>
      <c r="H37" t="n">
        <v>48.06</v>
      </c>
      <c r="I37" t="n">
        <v>48.06</v>
      </c>
      <c r="J37" t="n">
        <v>48.06</v>
      </c>
      <c r="K37" t="n">
        <v>50.5</v>
      </c>
      <c r="L37" t="n">
        <v>25.2</v>
      </c>
      <c r="M37" t="n">
        <v>25.2</v>
      </c>
      <c r="N37" t="n">
        <v>25.2</v>
      </c>
      <c r="O37" t="n">
        <v>25.1</v>
      </c>
      <c r="P37" t="n">
        <v>24.9</v>
      </c>
      <c r="Q37" t="n">
        <v>22.6</v>
      </c>
      <c r="R37" t="n">
        <v>22.5</v>
      </c>
      <c r="S37" t="n">
        <v>22.4</v>
      </c>
      <c r="T37" t="n">
        <v>22.4</v>
      </c>
      <c r="U37" t="n">
        <v>22.4</v>
      </c>
      <c r="V37" t="n">
        <v>22.4</v>
      </c>
    </row>
    <row r="38">
      <c r="A38" s="5" t="inlineStr">
        <is>
          <t>Mio.Aktien im Umlauf</t>
        </is>
      </c>
      <c r="B38" s="5" t="inlineStr">
        <is>
          <t>Million shares outstanding</t>
        </is>
      </c>
      <c r="C38" t="n">
        <v>30.37</v>
      </c>
      <c r="D38" t="n">
        <v>30.37</v>
      </c>
      <c r="E38" t="n">
        <v>30.37</v>
      </c>
      <c r="F38" t="n">
        <v>30.37</v>
      </c>
      <c r="G38" t="n">
        <v>31.15</v>
      </c>
      <c r="H38" t="n">
        <v>31.15</v>
      </c>
      <c r="I38" t="n">
        <v>31.15</v>
      </c>
      <c r="J38" t="n">
        <v>31.15</v>
      </c>
      <c r="K38" t="n">
        <v>32.94</v>
      </c>
      <c r="L38" t="n">
        <v>16.5</v>
      </c>
      <c r="M38" t="n">
        <v>16.5</v>
      </c>
      <c r="N38" t="n">
        <v>16.5</v>
      </c>
      <c r="O38" t="n">
        <v>16.5</v>
      </c>
      <c r="P38" t="n">
        <v>16.5</v>
      </c>
      <c r="Q38" t="n">
        <v>16.5</v>
      </c>
      <c r="R38" t="n">
        <v>16.5</v>
      </c>
      <c r="S38" t="n">
        <v>16.5</v>
      </c>
      <c r="T38" t="n">
        <v>16.5</v>
      </c>
      <c r="U38" t="n">
        <v>16.5</v>
      </c>
      <c r="V38" t="n">
        <v>16.5</v>
      </c>
    </row>
    <row r="39">
      <c r="A39" s="5" t="inlineStr">
        <is>
          <t>Gezeichnetes Kapital (in Mio.)</t>
        </is>
      </c>
      <c r="B39" s="5" t="inlineStr">
        <is>
          <t>Subscribed Capital in M</t>
        </is>
      </c>
      <c r="C39" t="n">
        <v>120.18</v>
      </c>
      <c r="D39" t="n">
        <v>120.18</v>
      </c>
      <c r="E39" t="n">
        <v>120.18</v>
      </c>
      <c r="F39" t="n">
        <v>120.18</v>
      </c>
      <c r="G39" t="n">
        <v>123.03</v>
      </c>
      <c r="H39" t="n">
        <v>123.03</v>
      </c>
      <c r="I39" t="n">
        <v>123.03</v>
      </c>
      <c r="J39" t="n">
        <v>123.03</v>
      </c>
      <c r="K39" t="n">
        <v>129.15</v>
      </c>
      <c r="L39" t="n">
        <v>64.59999999999999</v>
      </c>
      <c r="M39" t="n">
        <v>64.59999999999999</v>
      </c>
      <c r="N39" t="n">
        <v>64.59999999999999</v>
      </c>
      <c r="O39" t="n">
        <v>64.09999999999999</v>
      </c>
      <c r="P39" t="n">
        <v>63.8</v>
      </c>
      <c r="Q39" t="n">
        <v>57.8</v>
      </c>
      <c r="R39" t="n">
        <v>57.6</v>
      </c>
      <c r="S39" t="n">
        <v>57.3</v>
      </c>
      <c r="T39" t="n">
        <v>57.3</v>
      </c>
      <c r="U39" t="n">
        <v>57.3</v>
      </c>
      <c r="V39" t="n">
        <v>57.3</v>
      </c>
    </row>
    <row r="40">
      <c r="A40" s="5" t="inlineStr">
        <is>
          <t>Ergebnis je Aktie (brutto)</t>
        </is>
      </c>
      <c r="B40" s="5" t="inlineStr">
        <is>
          <t>Earnings per share</t>
        </is>
      </c>
      <c r="C40" t="n">
        <v>7.19</v>
      </c>
      <c r="D40" t="n">
        <v>11.39</v>
      </c>
      <c r="E40" t="n">
        <v>6.12</v>
      </c>
      <c r="F40" t="n">
        <v>4.65</v>
      </c>
      <c r="G40" t="n">
        <v>3.85</v>
      </c>
      <c r="H40" t="n">
        <v>3.27</v>
      </c>
      <c r="I40" t="n">
        <v>2.85</v>
      </c>
      <c r="J40" t="n">
        <v>2.47</v>
      </c>
      <c r="K40" t="n">
        <v>2.75</v>
      </c>
      <c r="L40" t="n">
        <v>4.06</v>
      </c>
      <c r="M40" t="n">
        <v>0.6</v>
      </c>
      <c r="N40" t="n">
        <v>3.44</v>
      </c>
      <c r="O40" t="n">
        <v>5.49</v>
      </c>
      <c r="P40" t="n">
        <v>4.88</v>
      </c>
      <c r="Q40" t="n">
        <v>4.02</v>
      </c>
      <c r="R40" t="n">
        <v>2.24</v>
      </c>
      <c r="S40" t="n">
        <v>1.9</v>
      </c>
      <c r="T40" t="n">
        <v>1.57</v>
      </c>
      <c r="U40" t="n">
        <v>1.34</v>
      </c>
      <c r="V40" t="n">
        <v>1.63</v>
      </c>
    </row>
    <row r="41">
      <c r="A41" s="5" t="inlineStr">
        <is>
          <t>Ergebnis je Aktie (unverwässert)</t>
        </is>
      </c>
      <c r="B41" s="5" t="inlineStr">
        <is>
          <t>Basic Earnings per share</t>
        </is>
      </c>
      <c r="C41" t="n">
        <v>4.97</v>
      </c>
      <c r="D41" t="n">
        <v>9.07</v>
      </c>
      <c r="E41" t="n">
        <v>4.09</v>
      </c>
      <c r="F41" t="n">
        <v>3</v>
      </c>
      <c r="G41" t="n">
        <v>2.39</v>
      </c>
      <c r="H41" t="n">
        <v>2.28</v>
      </c>
      <c r="I41" t="n">
        <v>1.97</v>
      </c>
      <c r="J41" t="n">
        <v>1.64</v>
      </c>
      <c r="K41" t="n">
        <v>1.99</v>
      </c>
      <c r="L41" t="n">
        <v>2.82</v>
      </c>
      <c r="M41" t="n">
        <v>0.4</v>
      </c>
      <c r="N41" t="n">
        <v>2.43</v>
      </c>
      <c r="O41" t="n">
        <v>3.73</v>
      </c>
      <c r="P41" t="n">
        <v>2.95</v>
      </c>
      <c r="Q41" t="n">
        <v>2.47</v>
      </c>
      <c r="R41" t="n">
        <v>0.98</v>
      </c>
      <c r="S41" t="n">
        <v>0.83</v>
      </c>
      <c r="T41" t="n">
        <v>0.6899999999999999</v>
      </c>
      <c r="U41" t="n">
        <v>0.6</v>
      </c>
      <c r="V41" t="n">
        <v>0.61</v>
      </c>
    </row>
    <row r="42">
      <c r="A42" s="5" t="inlineStr">
        <is>
          <t>Ergebnis je Aktie (verwässert)</t>
        </is>
      </c>
      <c r="B42" s="5" t="inlineStr">
        <is>
          <t>Diluted Earnings per share</t>
        </is>
      </c>
      <c r="C42" t="n">
        <v>4.97</v>
      </c>
      <c r="D42" t="n">
        <v>9.07</v>
      </c>
      <c r="E42" t="n">
        <v>4.09</v>
      </c>
      <c r="F42" t="n">
        <v>3</v>
      </c>
      <c r="G42" t="n">
        <v>2.39</v>
      </c>
      <c r="H42" t="n">
        <v>2.28</v>
      </c>
      <c r="I42" t="n">
        <v>1.97</v>
      </c>
      <c r="J42" t="n">
        <v>1.64</v>
      </c>
      <c r="K42" t="n">
        <v>1.99</v>
      </c>
      <c r="L42" t="n">
        <v>2.82</v>
      </c>
      <c r="M42" t="n">
        <v>0.4</v>
      </c>
      <c r="N42" t="n">
        <v>2.43</v>
      </c>
      <c r="O42" t="n">
        <v>3.73</v>
      </c>
      <c r="P42" t="n">
        <v>2.95</v>
      </c>
      <c r="Q42" t="n">
        <v>2.47</v>
      </c>
      <c r="R42" t="n">
        <v>0.98</v>
      </c>
      <c r="S42" t="n">
        <v>0.83</v>
      </c>
      <c r="T42" t="n">
        <v>0.6899999999999999</v>
      </c>
      <c r="U42" t="n">
        <v>0.6</v>
      </c>
      <c r="V42" t="n">
        <v>0.61</v>
      </c>
    </row>
    <row r="43">
      <c r="A43" s="5" t="inlineStr">
        <is>
          <t>Dividende je Aktie</t>
        </is>
      </c>
      <c r="B43" s="5" t="inlineStr">
        <is>
          <t>Dividend per share</t>
        </is>
      </c>
      <c r="C43" t="inlineStr">
        <is>
          <t>-</t>
        </is>
      </c>
      <c r="D43" t="n">
        <v>2.15</v>
      </c>
      <c r="E43" t="n">
        <v>1.95</v>
      </c>
      <c r="F43" t="n">
        <v>1.65</v>
      </c>
      <c r="G43" t="n">
        <v>0.9</v>
      </c>
      <c r="H43" t="n">
        <v>0.8</v>
      </c>
      <c r="I43" t="n">
        <v>0.65</v>
      </c>
      <c r="J43" t="n">
        <v>0.55</v>
      </c>
      <c r="K43" t="n">
        <v>0.6</v>
      </c>
      <c r="L43" t="n">
        <v>1</v>
      </c>
      <c r="M43" t="n">
        <v>0.2</v>
      </c>
      <c r="N43" t="n">
        <v>0.8</v>
      </c>
      <c r="O43" t="n">
        <v>1.18</v>
      </c>
      <c r="P43" t="n">
        <v>1.05</v>
      </c>
      <c r="Q43" t="n">
        <v>0.8</v>
      </c>
      <c r="R43" t="n">
        <v>0.6</v>
      </c>
      <c r="S43" t="n">
        <v>0.5</v>
      </c>
      <c r="T43" t="n">
        <v>0.5</v>
      </c>
      <c r="U43" t="n">
        <v>0.6</v>
      </c>
      <c r="V43" t="inlineStr">
        <is>
          <t>-</t>
        </is>
      </c>
    </row>
    <row r="44">
      <c r="A44" s="5" t="inlineStr">
        <is>
          <t>Sonderdividende je Aktie</t>
        </is>
      </c>
      <c r="B44" s="5" t="inlineStr">
        <is>
          <t>Special Dividend per share</t>
        </is>
      </c>
      <c r="C44" t="inlineStr">
        <is>
          <t>-</t>
        </is>
      </c>
      <c r="D44" t="inlineStr">
        <is>
          <t>-</t>
        </is>
      </c>
      <c r="E44" t="n">
        <v>2.05</v>
      </c>
      <c r="F44" t="inlineStr">
        <is>
          <t>-</t>
        </is>
      </c>
      <c r="G44" t="n">
        <v>0.6</v>
      </c>
      <c r="H44" t="n">
        <v>0.4</v>
      </c>
      <c r="I44" t="n">
        <v>0.35</v>
      </c>
      <c r="J44" t="n">
        <v>0.45</v>
      </c>
      <c r="K44" t="n">
        <v>0.15</v>
      </c>
      <c r="L44" t="n">
        <v>0.4</v>
      </c>
      <c r="M44" t="inlineStr">
        <is>
          <t>-</t>
        </is>
      </c>
      <c r="N44" t="inlineStr">
        <is>
          <t>-</t>
        </is>
      </c>
      <c r="O44" t="inlineStr">
        <is>
          <t>-</t>
        </is>
      </c>
      <c r="P44" t="inlineStr">
        <is>
          <t>-</t>
        </is>
      </c>
      <c r="Q44" t="inlineStr">
        <is>
          <t>-</t>
        </is>
      </c>
      <c r="R44" t="inlineStr">
        <is>
          <t>-</t>
        </is>
      </c>
      <c r="S44" t="inlineStr">
        <is>
          <t>-</t>
        </is>
      </c>
      <c r="T44" t="inlineStr">
        <is>
          <t>-</t>
        </is>
      </c>
      <c r="U44" t="inlineStr">
        <is>
          <t>-</t>
        </is>
      </c>
      <c r="V44" t="inlineStr">
        <is>
          <t>-</t>
        </is>
      </c>
    </row>
    <row r="45">
      <c r="A45" s="5" t="inlineStr">
        <is>
          <t>Dividendenausschüttung in Mio</t>
        </is>
      </c>
      <c r="B45" s="5" t="inlineStr">
        <is>
          <t>Dividend Payment in M</t>
        </is>
      </c>
      <c r="C45" t="n">
        <v>0.8</v>
      </c>
      <c r="D45" t="n">
        <v>101.3</v>
      </c>
      <c r="E45" t="n">
        <v>188.1</v>
      </c>
      <c r="F45" t="n">
        <v>77.7</v>
      </c>
      <c r="G45" t="n">
        <v>72.40000000000001</v>
      </c>
      <c r="H45" t="n">
        <v>58</v>
      </c>
      <c r="I45" t="n">
        <v>48.4</v>
      </c>
      <c r="J45" t="n">
        <v>48.4</v>
      </c>
      <c r="K45" t="n">
        <v>36.8</v>
      </c>
      <c r="L45" t="n">
        <v>34.5</v>
      </c>
      <c r="M45" t="n">
        <v>5.2</v>
      </c>
      <c r="N45" t="n">
        <v>20.4</v>
      </c>
      <c r="O45" t="n">
        <v>29.7</v>
      </c>
      <c r="P45" t="n">
        <v>26.3</v>
      </c>
      <c r="Q45" t="n">
        <v>18.2</v>
      </c>
      <c r="R45" t="n">
        <v>13.6</v>
      </c>
      <c r="S45" t="n">
        <v>11.3</v>
      </c>
      <c r="T45" t="n">
        <v>11.3</v>
      </c>
      <c r="U45" t="n">
        <v>13.5</v>
      </c>
      <c r="V45" t="inlineStr">
        <is>
          <t>-</t>
        </is>
      </c>
    </row>
    <row r="46">
      <c r="A46" s="5" t="inlineStr">
        <is>
          <t>Umsatz</t>
        </is>
      </c>
      <c r="B46" s="5" t="inlineStr">
        <is>
          <t>Revenue</t>
        </is>
      </c>
      <c r="C46" t="n">
        <v>70.44</v>
      </c>
      <c r="D46" t="n">
        <v>62.41</v>
      </c>
      <c r="E46" t="n">
        <v>55.44</v>
      </c>
      <c r="F46" t="n">
        <v>51.4</v>
      </c>
      <c r="G46" t="n">
        <v>45.35</v>
      </c>
      <c r="H46" t="n">
        <v>37.38</v>
      </c>
      <c r="I46" t="n">
        <v>34.64</v>
      </c>
      <c r="J46" t="n">
        <v>33.2</v>
      </c>
      <c r="K46" t="n">
        <v>30.96</v>
      </c>
      <c r="L46" t="n">
        <v>61.04</v>
      </c>
      <c r="M46" t="n">
        <v>63.55</v>
      </c>
      <c r="N46" t="n">
        <v>70.39</v>
      </c>
      <c r="O46" t="n">
        <v>62.5</v>
      </c>
      <c r="P46" t="n">
        <v>57.96</v>
      </c>
      <c r="Q46" t="n">
        <v>59.1</v>
      </c>
      <c r="R46" t="n">
        <v>101.46</v>
      </c>
      <c r="S46" t="n">
        <v>99.44</v>
      </c>
      <c r="T46" t="n">
        <v>99.3</v>
      </c>
      <c r="U46" t="n">
        <v>104.26</v>
      </c>
      <c r="V46" t="n">
        <v>116.99</v>
      </c>
    </row>
    <row r="47">
      <c r="A47" s="5" t="inlineStr">
        <is>
          <t>Buchwert je Aktie</t>
        </is>
      </c>
      <c r="B47" s="5" t="inlineStr">
        <is>
          <t>Book value per share</t>
        </is>
      </c>
      <c r="C47" t="n">
        <v>33.92</v>
      </c>
      <c r="D47" t="n">
        <v>30.72</v>
      </c>
      <c r="E47" t="n">
        <v>25.09</v>
      </c>
      <c r="F47" t="n">
        <v>23</v>
      </c>
      <c r="G47" t="n">
        <v>22.03</v>
      </c>
      <c r="H47" t="n">
        <v>15.43</v>
      </c>
      <c r="I47" t="n">
        <v>14.06</v>
      </c>
      <c r="J47" t="n">
        <v>13.17</v>
      </c>
      <c r="K47" t="n">
        <v>11.8</v>
      </c>
      <c r="L47" t="n">
        <v>21.46</v>
      </c>
      <c r="M47" t="n">
        <v>19.25</v>
      </c>
      <c r="N47" t="n">
        <v>19.56</v>
      </c>
      <c r="O47" t="n">
        <v>18.37</v>
      </c>
      <c r="P47" t="n">
        <v>15.84</v>
      </c>
      <c r="Q47" t="n">
        <v>11.76</v>
      </c>
      <c r="R47" t="n">
        <v>14.61</v>
      </c>
      <c r="S47" t="n">
        <v>9.67</v>
      </c>
      <c r="T47" t="n">
        <v>9.539999999999999</v>
      </c>
      <c r="U47" t="n">
        <v>9.41</v>
      </c>
      <c r="V47" t="n">
        <v>9.67</v>
      </c>
    </row>
    <row r="48">
      <c r="A48" s="5" t="inlineStr">
        <is>
          <t>Cashflow je Aktie</t>
        </is>
      </c>
      <c r="B48" s="5" t="inlineStr">
        <is>
          <t>Cashflow per share</t>
        </is>
      </c>
      <c r="C48" t="n">
        <v>-0.87</v>
      </c>
      <c r="D48" t="n">
        <v>-7.38</v>
      </c>
      <c r="E48" t="n">
        <v>0.21</v>
      </c>
      <c r="F48" t="n">
        <v>-3.72</v>
      </c>
      <c r="G48" t="n">
        <v>-9.449999999999999</v>
      </c>
      <c r="H48" t="n">
        <v>-2.98</v>
      </c>
      <c r="I48" t="n">
        <v>2.37</v>
      </c>
      <c r="J48" t="n">
        <v>10.12</v>
      </c>
      <c r="K48" t="n">
        <v>0.25</v>
      </c>
      <c r="L48" t="n">
        <v>-1</v>
      </c>
      <c r="M48" t="n">
        <v>23.62</v>
      </c>
      <c r="N48" t="n">
        <v>1.02</v>
      </c>
      <c r="O48" t="n">
        <v>-0.25</v>
      </c>
      <c r="P48" t="n">
        <v>-2.4</v>
      </c>
      <c r="Q48" t="n">
        <v>-2.68</v>
      </c>
      <c r="R48" t="n">
        <v>-2.6</v>
      </c>
      <c r="S48" t="n">
        <v>4.95</v>
      </c>
      <c r="T48" t="n">
        <v>5.26</v>
      </c>
      <c r="U48" t="n">
        <v>12.23</v>
      </c>
      <c r="V48" t="n">
        <v>11.88</v>
      </c>
    </row>
    <row r="49">
      <c r="A49" s="5" t="inlineStr">
        <is>
          <t>Bilanzsumme je Aktie</t>
        </is>
      </c>
      <c r="B49" s="5" t="inlineStr">
        <is>
          <t>Total assets per share</t>
        </is>
      </c>
      <c r="C49" t="n">
        <v>133.13</v>
      </c>
      <c r="D49" t="n">
        <v>110.63</v>
      </c>
      <c r="E49" t="n">
        <v>95.67</v>
      </c>
      <c r="F49" t="n">
        <v>85.81999999999999</v>
      </c>
      <c r="G49" t="n">
        <v>76.17</v>
      </c>
      <c r="H49" t="n">
        <v>58.64</v>
      </c>
      <c r="I49" t="n">
        <v>49.39</v>
      </c>
      <c r="J49" t="n">
        <v>45.23</v>
      </c>
      <c r="K49" t="n">
        <v>46.1</v>
      </c>
      <c r="L49" t="n">
        <v>88.44</v>
      </c>
      <c r="M49" t="n">
        <v>83.2</v>
      </c>
      <c r="N49" t="n">
        <v>97.98999999999999</v>
      </c>
      <c r="O49" t="n">
        <v>81.55</v>
      </c>
      <c r="P49" t="n">
        <v>62.56</v>
      </c>
      <c r="Q49" t="n">
        <v>58.27</v>
      </c>
      <c r="R49" t="n">
        <v>50.16</v>
      </c>
      <c r="S49" t="n">
        <v>44.54</v>
      </c>
      <c r="T49" t="n">
        <v>46.56</v>
      </c>
      <c r="U49" t="n">
        <v>44.61</v>
      </c>
      <c r="V49" t="n">
        <v>50.47</v>
      </c>
    </row>
    <row r="50">
      <c r="A50" s="5" t="inlineStr">
        <is>
          <t>Personal am Ende des Jahres</t>
        </is>
      </c>
      <c r="B50" s="5" t="inlineStr">
        <is>
          <t>Staff at the end of year</t>
        </is>
      </c>
      <c r="C50" t="n">
        <v>8748</v>
      </c>
      <c r="D50" t="n">
        <v>7540</v>
      </c>
      <c r="E50" t="n">
        <v>6685</v>
      </c>
      <c r="F50" t="n">
        <v>6212</v>
      </c>
      <c r="G50" t="n">
        <v>5120</v>
      </c>
      <c r="H50" t="n">
        <v>4308</v>
      </c>
      <c r="I50" t="n">
        <v>3070</v>
      </c>
      <c r="J50" t="n">
        <v>3262</v>
      </c>
      <c r="K50" t="n">
        <v>3052</v>
      </c>
      <c r="L50" t="n">
        <v>2871</v>
      </c>
      <c r="M50" t="n">
        <v>2981</v>
      </c>
      <c r="N50" t="n">
        <v>2776</v>
      </c>
      <c r="O50" t="n">
        <v>2341</v>
      </c>
      <c r="P50" t="n">
        <v>2015</v>
      </c>
      <c r="Q50" t="n">
        <v>1923</v>
      </c>
      <c r="R50" t="n">
        <v>1765</v>
      </c>
      <c r="S50" t="n">
        <v>1881</v>
      </c>
      <c r="T50" t="n">
        <v>2044</v>
      </c>
      <c r="U50" t="n">
        <v>2277</v>
      </c>
      <c r="V50" t="inlineStr">
        <is>
          <t>-</t>
        </is>
      </c>
    </row>
    <row r="51">
      <c r="A51" s="5" t="inlineStr">
        <is>
          <t>Personalaufwand in Mio. EUR</t>
        </is>
      </c>
      <c r="B51" s="5" t="inlineStr">
        <is>
          <t>Personnel expenses in M</t>
        </is>
      </c>
      <c r="C51" t="n">
        <v>503.3</v>
      </c>
      <c r="D51" t="n">
        <v>419.8</v>
      </c>
      <c r="E51" t="n">
        <v>364.9</v>
      </c>
      <c r="F51" t="n">
        <v>334.7</v>
      </c>
      <c r="G51" t="n">
        <v>274.5</v>
      </c>
      <c r="H51" t="n">
        <v>219.8</v>
      </c>
      <c r="I51" t="n">
        <v>175</v>
      </c>
      <c r="J51" t="n">
        <v>162.4</v>
      </c>
      <c r="K51" t="n">
        <v>149.6</v>
      </c>
      <c r="L51" t="n">
        <v>144.1</v>
      </c>
      <c r="M51" t="n">
        <v>134.1</v>
      </c>
      <c r="N51" t="n">
        <v>129.4</v>
      </c>
      <c r="O51" t="n">
        <v>110.3</v>
      </c>
      <c r="P51" t="n">
        <v>101</v>
      </c>
      <c r="Q51" t="n">
        <v>96.40000000000001</v>
      </c>
      <c r="R51" t="n">
        <v>89.40000000000001</v>
      </c>
      <c r="S51" t="n">
        <v>91.5</v>
      </c>
      <c r="T51" t="n">
        <v>95.5</v>
      </c>
      <c r="U51" t="n">
        <v>103</v>
      </c>
      <c r="V51" t="inlineStr">
        <is>
          <t>-</t>
        </is>
      </c>
    </row>
    <row r="52">
      <c r="A52" s="5" t="inlineStr">
        <is>
          <t>Aufwand je Mitarbeiter in EUR</t>
        </is>
      </c>
      <c r="B52" s="5" t="inlineStr">
        <is>
          <t>Effort per employee</t>
        </is>
      </c>
      <c r="C52" t="n">
        <v>57533</v>
      </c>
      <c r="D52" t="n">
        <v>55676</v>
      </c>
      <c r="E52" t="n">
        <v>54585</v>
      </c>
      <c r="F52" t="n">
        <v>53880</v>
      </c>
      <c r="G52" t="n">
        <v>53613</v>
      </c>
      <c r="H52" t="n">
        <v>51021</v>
      </c>
      <c r="I52" t="n">
        <v>57003</v>
      </c>
      <c r="J52" t="n">
        <v>49785</v>
      </c>
      <c r="K52" t="n">
        <v>49017</v>
      </c>
      <c r="L52" t="n">
        <v>50192</v>
      </c>
      <c r="M52" t="n">
        <v>44985</v>
      </c>
      <c r="N52" t="n">
        <v>46614</v>
      </c>
      <c r="O52" t="n">
        <v>47117</v>
      </c>
      <c r="P52" t="n">
        <v>50124</v>
      </c>
      <c r="Q52" t="n">
        <v>50130</v>
      </c>
      <c r="R52" t="n">
        <v>50652</v>
      </c>
      <c r="S52" t="n">
        <v>48644</v>
      </c>
      <c r="T52" t="n">
        <v>46722</v>
      </c>
      <c r="U52" t="n">
        <v>45235</v>
      </c>
      <c r="V52" t="inlineStr">
        <is>
          <t>-</t>
        </is>
      </c>
    </row>
    <row r="53">
      <c r="A53" s="5" t="inlineStr">
        <is>
          <t>Umsatz je Aktie</t>
        </is>
      </c>
      <c r="B53" s="5" t="inlineStr">
        <is>
          <t>Revenue per share</t>
        </is>
      </c>
      <c r="C53" t="n">
        <v>377972</v>
      </c>
      <c r="D53" t="n">
        <v>388532</v>
      </c>
      <c r="E53" t="n">
        <v>389339</v>
      </c>
      <c r="F53" t="n">
        <v>388393</v>
      </c>
      <c r="G53" t="n">
        <v>425637</v>
      </c>
      <c r="H53" t="n">
        <v>416936</v>
      </c>
      <c r="I53" t="n">
        <v>542204</v>
      </c>
      <c r="J53" t="n">
        <v>489158</v>
      </c>
      <c r="K53" t="n">
        <v>512361</v>
      </c>
      <c r="L53" t="n">
        <v>535778</v>
      </c>
      <c r="M53" t="n">
        <v>537404</v>
      </c>
      <c r="N53" t="n">
        <v>639012</v>
      </c>
      <c r="O53" t="n">
        <v>670140</v>
      </c>
      <c r="P53" t="n">
        <v>716178</v>
      </c>
      <c r="Q53" t="n">
        <v>694591</v>
      </c>
      <c r="R53" t="n">
        <v>1290000</v>
      </c>
      <c r="S53" t="n">
        <v>1180000</v>
      </c>
      <c r="T53" t="n">
        <v>1090000</v>
      </c>
      <c r="U53" t="n">
        <v>1030000</v>
      </c>
      <c r="V53" t="inlineStr">
        <is>
          <t>-</t>
        </is>
      </c>
    </row>
    <row r="54">
      <c r="A54" s="5" t="inlineStr">
        <is>
          <t>Bruttoergebnis je Mitarbeiter in EUR</t>
        </is>
      </c>
      <c r="B54" s="5" t="inlineStr">
        <is>
          <t>Gross Profit per employee</t>
        </is>
      </c>
      <c r="C54" t="inlineStr">
        <is>
          <t>-</t>
        </is>
      </c>
      <c r="D54" t="inlineStr">
        <is>
          <t>-</t>
        </is>
      </c>
      <c r="E54" t="inlineStr">
        <is>
          <t>-</t>
        </is>
      </c>
      <c r="F54" t="inlineStr">
        <is>
          <t>-</t>
        </is>
      </c>
      <c r="G54" t="inlineStr">
        <is>
          <t>-</t>
        </is>
      </c>
      <c r="H54" t="inlineStr">
        <is>
          <t>-</t>
        </is>
      </c>
      <c r="I54" t="inlineStr">
        <is>
          <t>-</t>
        </is>
      </c>
      <c r="J54" t="inlineStr">
        <is>
          <t>-</t>
        </is>
      </c>
      <c r="K54" t="inlineStr">
        <is>
          <t>-</t>
        </is>
      </c>
      <c r="L54" t="inlineStr">
        <is>
          <t>-</t>
        </is>
      </c>
      <c r="M54" t="inlineStr">
        <is>
          <t>-</t>
        </is>
      </c>
      <c r="N54" t="inlineStr">
        <is>
          <t>-</t>
        </is>
      </c>
      <c r="O54" t="inlineStr">
        <is>
          <t>-</t>
        </is>
      </c>
      <c r="P54" t="inlineStr">
        <is>
          <t>-</t>
        </is>
      </c>
      <c r="Q54" t="inlineStr">
        <is>
          <t>-</t>
        </is>
      </c>
      <c r="R54" t="inlineStr">
        <is>
          <t>-</t>
        </is>
      </c>
      <c r="S54" t="inlineStr">
        <is>
          <t>-</t>
        </is>
      </c>
      <c r="T54" t="inlineStr">
        <is>
          <t>-</t>
        </is>
      </c>
      <c r="U54" t="inlineStr">
        <is>
          <t>-</t>
        </is>
      </c>
      <c r="V54" t="inlineStr">
        <is>
          <t>-</t>
        </is>
      </c>
    </row>
    <row r="55">
      <c r="A55" s="5" t="inlineStr">
        <is>
          <t>Gewinn je Mitarbeiter in EUR</t>
        </is>
      </c>
      <c r="B55" s="5" t="inlineStr">
        <is>
          <t>Earnings per employee</t>
        </is>
      </c>
      <c r="C55" t="n">
        <v>26783</v>
      </c>
      <c r="D55" t="n">
        <v>56499</v>
      </c>
      <c r="E55" t="n">
        <v>28736</v>
      </c>
      <c r="F55" t="n">
        <v>22907</v>
      </c>
      <c r="G55" t="n">
        <v>22480</v>
      </c>
      <c r="H55" t="n">
        <v>25534</v>
      </c>
      <c r="I55" t="n">
        <v>30879</v>
      </c>
      <c r="J55" t="n">
        <v>24280</v>
      </c>
      <c r="K55" t="n">
        <v>32012</v>
      </c>
      <c r="L55" t="n">
        <v>24730</v>
      </c>
      <c r="M55" t="n">
        <v>3489</v>
      </c>
      <c r="N55" t="n">
        <v>22154</v>
      </c>
      <c r="O55" t="n">
        <v>39940</v>
      </c>
      <c r="P55" t="n">
        <v>36576</v>
      </c>
      <c r="Q55" t="n">
        <v>29069</v>
      </c>
      <c r="R55" t="n">
        <v>12465</v>
      </c>
      <c r="S55" t="n">
        <v>9835</v>
      </c>
      <c r="T55" t="n">
        <v>7583</v>
      </c>
      <c r="U55" t="n">
        <v>5358</v>
      </c>
      <c r="V55" t="inlineStr">
        <is>
          <t>-</t>
        </is>
      </c>
    </row>
    <row r="56">
      <c r="A56" s="5" t="inlineStr">
        <is>
          <t>KGV (Kurs/Gewinn)</t>
        </is>
      </c>
      <c r="B56" s="5" t="inlineStr">
        <is>
          <t>PE (price/earnings)</t>
        </is>
      </c>
      <c r="C56" t="n">
        <v>18</v>
      </c>
      <c r="D56" t="n">
        <v>7.6</v>
      </c>
      <c r="E56" t="n">
        <v>18.2</v>
      </c>
      <c r="F56" t="n">
        <v>17</v>
      </c>
      <c r="G56" t="n">
        <v>19.7</v>
      </c>
      <c r="H56" t="n">
        <v>14.2</v>
      </c>
      <c r="I56" t="n">
        <v>11.9</v>
      </c>
      <c r="J56" t="n">
        <v>9.6</v>
      </c>
      <c r="K56" t="n">
        <v>6.9</v>
      </c>
      <c r="L56" t="n">
        <v>13.5</v>
      </c>
      <c r="M56" t="n">
        <v>54.8</v>
      </c>
      <c r="N56" t="n">
        <v>4.8</v>
      </c>
      <c r="O56" t="n">
        <v>8.199999999999999</v>
      </c>
      <c r="P56" t="n">
        <v>14.4</v>
      </c>
      <c r="Q56" t="n">
        <v>8.699999999999999</v>
      </c>
      <c r="R56" t="n">
        <v>13.6</v>
      </c>
      <c r="S56" t="n">
        <v>14.3</v>
      </c>
      <c r="T56" t="n">
        <v>12.1</v>
      </c>
      <c r="U56" t="n">
        <v>19.8</v>
      </c>
      <c r="V56" t="n">
        <v>21.3</v>
      </c>
    </row>
    <row r="57">
      <c r="A57" s="5" t="inlineStr">
        <is>
          <t>KUV (Kurs/Umsatz)</t>
        </is>
      </c>
      <c r="B57" s="5" t="inlineStr">
        <is>
          <t>PS (price/sales)</t>
        </is>
      </c>
      <c r="C57" t="n">
        <v>1.27</v>
      </c>
      <c r="D57" t="n">
        <v>1.11</v>
      </c>
      <c r="E57" t="n">
        <v>1.34</v>
      </c>
      <c r="F57" t="n">
        <v>1</v>
      </c>
      <c r="G57" t="n">
        <v>1.04</v>
      </c>
      <c r="H57" t="n">
        <v>0.87</v>
      </c>
      <c r="I57" t="n">
        <v>0.68</v>
      </c>
      <c r="J57" t="n">
        <v>0.47</v>
      </c>
      <c r="K57" t="n">
        <v>0.44</v>
      </c>
      <c r="L57" t="n">
        <v>0.62</v>
      </c>
      <c r="M57" t="n">
        <v>0.35</v>
      </c>
      <c r="N57" t="n">
        <v>0.16</v>
      </c>
      <c r="O57" t="n">
        <v>0.49</v>
      </c>
      <c r="P57" t="n">
        <v>0.73</v>
      </c>
      <c r="Q57" t="n">
        <v>0.36</v>
      </c>
      <c r="R57" t="n">
        <v>0.13</v>
      </c>
      <c r="S57" t="n">
        <v>0.12</v>
      </c>
      <c r="T57" t="n">
        <v>0.08</v>
      </c>
      <c r="U57" t="n">
        <v>0.11</v>
      </c>
      <c r="V57" t="n">
        <v>0.11</v>
      </c>
    </row>
    <row r="58">
      <c r="A58" s="5" t="inlineStr">
        <is>
          <t>KBV (Kurs/Buchwert)</t>
        </is>
      </c>
      <c r="B58" s="5" t="inlineStr">
        <is>
          <t>PB (price/book value)</t>
        </is>
      </c>
      <c r="C58" t="n">
        <v>2.88</v>
      </c>
      <c r="D58" t="n">
        <v>2.47</v>
      </c>
      <c r="E58" t="n">
        <v>3.3</v>
      </c>
      <c r="F58" t="n">
        <v>2.48</v>
      </c>
      <c r="G58" t="n">
        <v>2.37</v>
      </c>
      <c r="H58" t="n">
        <v>2.1</v>
      </c>
      <c r="I58" t="n">
        <v>1.67</v>
      </c>
      <c r="J58" t="n">
        <v>1.19</v>
      </c>
      <c r="K58" t="n">
        <v>1.16</v>
      </c>
      <c r="L58" t="n">
        <v>1.77</v>
      </c>
      <c r="M58" t="n">
        <v>1.14</v>
      </c>
      <c r="N58" t="n">
        <v>0.59</v>
      </c>
      <c r="O58" t="n">
        <v>1.67</v>
      </c>
      <c r="P58" t="n">
        <v>2.69</v>
      </c>
      <c r="Q58" t="n">
        <v>1.84</v>
      </c>
      <c r="R58" t="n">
        <v>0.92</v>
      </c>
      <c r="S58" t="n">
        <v>1.24</v>
      </c>
      <c r="T58" t="n">
        <v>0.9</v>
      </c>
      <c r="U58" t="n">
        <v>1.31</v>
      </c>
      <c r="V58" t="n">
        <v>1.38</v>
      </c>
    </row>
    <row r="59">
      <c r="A59" s="5" t="inlineStr">
        <is>
          <t>KCV (Kurs/Cashflow)</t>
        </is>
      </c>
      <c r="B59" s="5" t="inlineStr">
        <is>
          <t>PC (price/cashflow)</t>
        </is>
      </c>
      <c r="C59" t="n">
        <v>-103.4</v>
      </c>
      <c r="D59" t="n">
        <v>-9.380000000000001</v>
      </c>
      <c r="E59" t="n">
        <v>360.59</v>
      </c>
      <c r="F59" t="n">
        <v>-13.73</v>
      </c>
      <c r="G59" t="n">
        <v>-4.99</v>
      </c>
      <c r="H59" t="n">
        <v>-10.87</v>
      </c>
      <c r="I59" t="n">
        <v>9.859999999999999</v>
      </c>
      <c r="J59" t="n">
        <v>1.55</v>
      </c>
      <c r="K59" t="n">
        <v>53.85</v>
      </c>
      <c r="L59" t="n">
        <v>-37.84</v>
      </c>
      <c r="M59" t="n">
        <v>0.93</v>
      </c>
      <c r="N59" t="n">
        <v>11.33</v>
      </c>
      <c r="O59" t="n">
        <v>-123.92</v>
      </c>
      <c r="P59" t="n">
        <v>-17.69</v>
      </c>
      <c r="Q59" t="n">
        <v>-8.029999999999999</v>
      </c>
      <c r="R59" t="n">
        <v>-5.12</v>
      </c>
      <c r="S59" t="n">
        <v>2.4</v>
      </c>
      <c r="T59" t="n">
        <v>1.58</v>
      </c>
      <c r="U59" t="n">
        <v>0.97</v>
      </c>
      <c r="V59" t="n">
        <v>1.09</v>
      </c>
    </row>
    <row r="60">
      <c r="A60" s="5" t="inlineStr">
        <is>
          <t>Dividendenrendite in %</t>
        </is>
      </c>
      <c r="B60" s="5" t="inlineStr">
        <is>
          <t>Dividend Yield in %</t>
        </is>
      </c>
      <c r="C60" t="inlineStr">
        <is>
          <t>-</t>
        </is>
      </c>
      <c r="D60" t="n">
        <v>3.11</v>
      </c>
      <c r="E60" t="n">
        <v>2.62</v>
      </c>
      <c r="F60" t="n">
        <v>3.23</v>
      </c>
      <c r="G60" t="n">
        <v>1.91</v>
      </c>
      <c r="H60" t="n">
        <v>2.47</v>
      </c>
      <c r="I60" t="n">
        <v>2.78</v>
      </c>
      <c r="J60" t="n">
        <v>3.51</v>
      </c>
      <c r="K60" t="n">
        <v>4.4</v>
      </c>
      <c r="L60" t="n">
        <v>2.63</v>
      </c>
      <c r="M60" t="n">
        <v>0.91</v>
      </c>
      <c r="N60" t="n">
        <v>6.9</v>
      </c>
      <c r="O60" t="n">
        <v>3.85</v>
      </c>
      <c r="P60" t="n">
        <v>2.47</v>
      </c>
      <c r="Q60" t="n">
        <v>3.72</v>
      </c>
      <c r="R60" t="n">
        <v>4.51</v>
      </c>
      <c r="S60" t="n">
        <v>4.2</v>
      </c>
      <c r="T60" t="n">
        <v>6</v>
      </c>
      <c r="U60" t="n">
        <v>5.04</v>
      </c>
      <c r="V60" t="inlineStr">
        <is>
          <t>-</t>
        </is>
      </c>
    </row>
    <row r="61">
      <c r="A61" s="5" t="inlineStr">
        <is>
          <t>Gewinnrendite in %</t>
        </is>
      </c>
      <c r="B61" s="5" t="inlineStr">
        <is>
          <t>Return on profit in %</t>
        </is>
      </c>
      <c r="C61" t="n">
        <v>5.5</v>
      </c>
      <c r="D61" t="n">
        <v>13.1</v>
      </c>
      <c r="E61" t="n">
        <v>5.5</v>
      </c>
      <c r="F61" t="n">
        <v>5.9</v>
      </c>
      <c r="G61" t="n">
        <v>5.1</v>
      </c>
      <c r="H61" t="n">
        <v>7</v>
      </c>
      <c r="I61" t="n">
        <v>8.4</v>
      </c>
      <c r="J61" t="n">
        <v>10.5</v>
      </c>
      <c r="K61" t="n">
        <v>14.6</v>
      </c>
      <c r="L61" t="n">
        <v>7.4</v>
      </c>
      <c r="M61" t="n">
        <v>1.8</v>
      </c>
      <c r="N61" t="n">
        <v>20.9</v>
      </c>
      <c r="O61" t="n">
        <v>12.2</v>
      </c>
      <c r="P61" t="n">
        <v>6.9</v>
      </c>
      <c r="Q61" t="n">
        <v>11.5</v>
      </c>
      <c r="R61" t="n">
        <v>7.4</v>
      </c>
      <c r="S61" t="n">
        <v>7</v>
      </c>
      <c r="T61" t="n">
        <v>8.300000000000001</v>
      </c>
      <c r="U61" t="n">
        <v>5</v>
      </c>
      <c r="V61" t="n">
        <v>4.7</v>
      </c>
    </row>
    <row r="62">
      <c r="A62" s="5" t="inlineStr">
        <is>
          <t>Eigenkapitalrendite in %</t>
        </is>
      </c>
      <c r="B62" s="5" t="inlineStr">
        <is>
          <t>Return on Equity in %</t>
        </is>
      </c>
      <c r="C62" t="n">
        <v>14.72</v>
      </c>
      <c r="D62" t="n">
        <v>29.54</v>
      </c>
      <c r="E62" t="n">
        <v>16.31</v>
      </c>
      <c r="F62" t="n">
        <v>13.18</v>
      </c>
      <c r="G62" t="n">
        <v>10.87</v>
      </c>
      <c r="H62" t="n">
        <v>14.83</v>
      </c>
      <c r="I62" t="n">
        <v>14.03</v>
      </c>
      <c r="J62" t="n">
        <v>12.52</v>
      </c>
      <c r="K62" t="n">
        <v>16.39</v>
      </c>
      <c r="L62" t="n">
        <v>13.13</v>
      </c>
      <c r="M62" t="n">
        <v>2.14</v>
      </c>
      <c r="N62" t="n">
        <v>12.48</v>
      </c>
      <c r="O62" t="n">
        <v>20.28</v>
      </c>
      <c r="P62" t="n">
        <v>18.69</v>
      </c>
      <c r="Q62" t="n">
        <v>21.03</v>
      </c>
      <c r="R62" t="n">
        <v>6.69</v>
      </c>
      <c r="S62" t="n">
        <v>8.539999999999999</v>
      </c>
      <c r="T62" t="n">
        <v>7.26</v>
      </c>
      <c r="U62" t="n">
        <v>5.79</v>
      </c>
      <c r="V62" t="n">
        <v>6.33</v>
      </c>
    </row>
    <row r="63">
      <c r="A63" s="5" t="inlineStr">
        <is>
          <t>Umsatzrendite in %</t>
        </is>
      </c>
      <c r="B63" s="5" t="inlineStr">
        <is>
          <t>Return on sales in %</t>
        </is>
      </c>
      <c r="C63" t="n">
        <v>7.09</v>
      </c>
      <c r="D63" t="n">
        <v>14.54</v>
      </c>
      <c r="E63" t="n">
        <v>7.38</v>
      </c>
      <c r="F63" t="n">
        <v>5.9</v>
      </c>
      <c r="G63" t="n">
        <v>5.28</v>
      </c>
      <c r="H63" t="n">
        <v>6.12</v>
      </c>
      <c r="I63" t="n">
        <v>5.7</v>
      </c>
      <c r="J63" t="n">
        <v>4.96</v>
      </c>
      <c r="K63" t="n">
        <v>6.25</v>
      </c>
      <c r="L63" t="n">
        <v>4.62</v>
      </c>
      <c r="M63" t="n">
        <v>0.65</v>
      </c>
      <c r="N63" t="n">
        <v>3.47</v>
      </c>
      <c r="O63" t="n">
        <v>5.96</v>
      </c>
      <c r="P63" t="n">
        <v>5.11</v>
      </c>
      <c r="Q63" t="n">
        <v>4.19</v>
      </c>
      <c r="R63" t="n">
        <v>0.96</v>
      </c>
      <c r="S63" t="n">
        <v>0.83</v>
      </c>
      <c r="T63" t="n">
        <v>0.7</v>
      </c>
      <c r="U63" t="n">
        <v>0.52</v>
      </c>
      <c r="V63" t="n">
        <v>0.52</v>
      </c>
    </row>
    <row r="64">
      <c r="A64" s="5" t="inlineStr">
        <is>
          <t>Gesamtkapitalrendite in %</t>
        </is>
      </c>
      <c r="B64" s="5" t="inlineStr">
        <is>
          <t>Total Return on Investment in %</t>
        </is>
      </c>
      <c r="C64" t="n">
        <v>4.46</v>
      </c>
      <c r="D64" t="n">
        <v>8.91</v>
      </c>
      <c r="E64" t="n">
        <v>5.05</v>
      </c>
      <c r="F64" t="n">
        <v>4.39</v>
      </c>
      <c r="G64" t="n">
        <v>4.24</v>
      </c>
      <c r="H64" t="n">
        <v>5.26</v>
      </c>
      <c r="I64" t="n">
        <v>5.65</v>
      </c>
      <c r="J64" t="n">
        <v>6.15</v>
      </c>
      <c r="K64" t="n">
        <v>6.69</v>
      </c>
      <c r="L64" t="n">
        <v>6.01</v>
      </c>
      <c r="M64" t="n">
        <v>3.37</v>
      </c>
      <c r="N64" t="n">
        <v>5.25</v>
      </c>
      <c r="O64" t="n">
        <v>6.52</v>
      </c>
      <c r="P64" t="n">
        <v>6.77</v>
      </c>
      <c r="Q64" t="n">
        <v>6.73</v>
      </c>
      <c r="R64" t="n">
        <v>5.35</v>
      </c>
      <c r="S64" t="n">
        <v>6.12</v>
      </c>
      <c r="T64" t="n">
        <v>4.5</v>
      </c>
      <c r="U64" t="n">
        <v>6.09</v>
      </c>
      <c r="V64" t="n">
        <v>5.05</v>
      </c>
    </row>
    <row r="65">
      <c r="A65" s="5" t="inlineStr">
        <is>
          <t>Return on Investment in %</t>
        </is>
      </c>
      <c r="B65" s="5" t="inlineStr">
        <is>
          <t>Return on Investment in %</t>
        </is>
      </c>
      <c r="C65" t="n">
        <v>3.75</v>
      </c>
      <c r="D65" t="n">
        <v>8.199999999999999</v>
      </c>
      <c r="E65" t="n">
        <v>4.28</v>
      </c>
      <c r="F65" t="n">
        <v>3.53</v>
      </c>
      <c r="G65" t="n">
        <v>3.14</v>
      </c>
      <c r="H65" t="n">
        <v>3.9</v>
      </c>
      <c r="I65" t="n">
        <v>3.99</v>
      </c>
      <c r="J65" t="n">
        <v>3.64</v>
      </c>
      <c r="K65" t="n">
        <v>4.2</v>
      </c>
      <c r="L65" t="n">
        <v>3.19</v>
      </c>
      <c r="M65" t="n">
        <v>0.5</v>
      </c>
      <c r="N65" t="n">
        <v>2.49</v>
      </c>
      <c r="O65" t="n">
        <v>4.57</v>
      </c>
      <c r="P65" t="n">
        <v>4.73</v>
      </c>
      <c r="Q65" t="n">
        <v>4.24</v>
      </c>
      <c r="R65" t="n">
        <v>1.95</v>
      </c>
      <c r="S65" t="n">
        <v>1.85</v>
      </c>
      <c r="T65" t="n">
        <v>1.49</v>
      </c>
      <c r="U65" t="n">
        <v>1.22</v>
      </c>
      <c r="V65" t="n">
        <v>1.21</v>
      </c>
    </row>
    <row r="66">
      <c r="A66" s="5" t="inlineStr">
        <is>
          <t>Arbeitsintensität in %</t>
        </is>
      </c>
      <c r="B66" s="5" t="inlineStr">
        <is>
          <t>Work Intensity in %</t>
        </is>
      </c>
      <c r="C66" t="n">
        <v>70.51000000000001</v>
      </c>
      <c r="D66" t="n">
        <v>71.06999999999999</v>
      </c>
      <c r="E66" t="n">
        <v>67.20999999999999</v>
      </c>
      <c r="F66" t="n">
        <v>68.70999999999999</v>
      </c>
      <c r="G66" t="n">
        <v>67.48</v>
      </c>
      <c r="H66" t="n">
        <v>63.22</v>
      </c>
      <c r="I66" t="n">
        <v>62.38</v>
      </c>
      <c r="J66" t="n">
        <v>60.95</v>
      </c>
      <c r="K66" t="n">
        <v>66.77</v>
      </c>
      <c r="L66" t="n">
        <v>63.64</v>
      </c>
      <c r="M66" t="n">
        <v>55.41</v>
      </c>
      <c r="N66" t="n">
        <v>59.48</v>
      </c>
      <c r="O66" t="n">
        <v>58.98</v>
      </c>
      <c r="P66" t="n">
        <v>59.74</v>
      </c>
      <c r="Q66" t="n">
        <v>53.63</v>
      </c>
      <c r="R66" t="n">
        <v>20.08</v>
      </c>
      <c r="S66" t="n">
        <v>21.85</v>
      </c>
      <c r="T66" t="n">
        <v>24.12</v>
      </c>
      <c r="U66" t="n">
        <v>32.61</v>
      </c>
      <c r="V66" t="n">
        <v>23.99</v>
      </c>
    </row>
    <row r="67">
      <c r="A67" s="5" t="inlineStr">
        <is>
          <t>Eigenkapitalquote in %</t>
        </is>
      </c>
      <c r="B67" s="5" t="inlineStr">
        <is>
          <t>Equity Ratio in %</t>
        </is>
      </c>
      <c r="C67" t="n">
        <v>25.48</v>
      </c>
      <c r="D67" t="n">
        <v>27.77</v>
      </c>
      <c r="E67" t="n">
        <v>26.23</v>
      </c>
      <c r="F67" t="n">
        <v>26.8</v>
      </c>
      <c r="G67" t="n">
        <v>28.93</v>
      </c>
      <c r="H67" t="n">
        <v>26.32</v>
      </c>
      <c r="I67" t="n">
        <v>28.46</v>
      </c>
      <c r="J67" t="n">
        <v>29.11</v>
      </c>
      <c r="K67" t="n">
        <v>25.6</v>
      </c>
      <c r="L67" t="n">
        <v>24.27</v>
      </c>
      <c r="M67" t="n">
        <v>23.13</v>
      </c>
      <c r="N67" t="n">
        <v>19.96</v>
      </c>
      <c r="O67" t="n">
        <v>22.52</v>
      </c>
      <c r="P67" t="n">
        <v>25.32</v>
      </c>
      <c r="Q67" t="n">
        <v>20.18</v>
      </c>
      <c r="R67" t="n">
        <v>29.12</v>
      </c>
      <c r="S67" t="n">
        <v>21.71</v>
      </c>
      <c r="T67" t="n">
        <v>20.48</v>
      </c>
      <c r="U67" t="n">
        <v>21.09</v>
      </c>
      <c r="V67" t="n">
        <v>19.16</v>
      </c>
    </row>
    <row r="68">
      <c r="A68" s="5" t="inlineStr">
        <is>
          <t>Fremdkapitalquote in %</t>
        </is>
      </c>
      <c r="B68" s="5" t="inlineStr">
        <is>
          <t>Debt Ratio in %</t>
        </is>
      </c>
      <c r="C68" t="n">
        <v>74.52</v>
      </c>
      <c r="D68" t="n">
        <v>72.23</v>
      </c>
      <c r="E68" t="n">
        <v>73.77</v>
      </c>
      <c r="F68" t="n">
        <v>73.2</v>
      </c>
      <c r="G68" t="n">
        <v>71.06999999999999</v>
      </c>
      <c r="H68" t="n">
        <v>73.68000000000001</v>
      </c>
      <c r="I68" t="n">
        <v>71.54000000000001</v>
      </c>
      <c r="J68" t="n">
        <v>70.89</v>
      </c>
      <c r="K68" t="n">
        <v>74.40000000000001</v>
      </c>
      <c r="L68" t="n">
        <v>75.73</v>
      </c>
      <c r="M68" t="n">
        <v>76.87</v>
      </c>
      <c r="N68" t="n">
        <v>80.04000000000001</v>
      </c>
      <c r="O68" t="n">
        <v>77.48</v>
      </c>
      <c r="P68" t="n">
        <v>74.68000000000001</v>
      </c>
      <c r="Q68" t="n">
        <v>79.81999999999999</v>
      </c>
      <c r="R68" t="n">
        <v>70.88</v>
      </c>
      <c r="S68" t="n">
        <v>78.29000000000001</v>
      </c>
      <c r="T68" t="n">
        <v>79.52</v>
      </c>
      <c r="U68" t="n">
        <v>78.91</v>
      </c>
      <c r="V68" t="n">
        <v>80.84</v>
      </c>
    </row>
    <row r="69">
      <c r="A69" s="5" t="inlineStr">
        <is>
          <t>Verschuldungsgrad in %</t>
        </is>
      </c>
      <c r="B69" s="5" t="inlineStr">
        <is>
          <t>Finance Gearing in %</t>
        </is>
      </c>
      <c r="C69" t="n">
        <v>292.5</v>
      </c>
      <c r="D69" t="n">
        <v>260.15</v>
      </c>
      <c r="E69" t="n">
        <v>281.27</v>
      </c>
      <c r="F69" t="n">
        <v>273.11</v>
      </c>
      <c r="G69" t="n">
        <v>245.72</v>
      </c>
      <c r="H69" t="n">
        <v>280</v>
      </c>
      <c r="I69" t="n">
        <v>251.35</v>
      </c>
      <c r="J69" t="n">
        <v>243.51</v>
      </c>
      <c r="K69" t="n">
        <v>290.57</v>
      </c>
      <c r="L69" t="n">
        <v>312.04</v>
      </c>
      <c r="M69" t="n">
        <v>332.29</v>
      </c>
      <c r="N69" t="n">
        <v>401.08</v>
      </c>
      <c r="O69" t="n">
        <v>344.03</v>
      </c>
      <c r="P69" t="n">
        <v>294.98</v>
      </c>
      <c r="Q69" t="n">
        <v>395.49</v>
      </c>
      <c r="R69" t="n">
        <v>243.35</v>
      </c>
      <c r="S69" t="n">
        <v>360.66</v>
      </c>
      <c r="T69" t="n">
        <v>388.25</v>
      </c>
      <c r="U69" t="n">
        <v>374.05</v>
      </c>
      <c r="V69" t="n">
        <v>421.93</v>
      </c>
    </row>
    <row r="70">
      <c r="A70" s="5" t="inlineStr"/>
      <c r="B70" s="5" t="inlineStr"/>
    </row>
    <row r="71">
      <c r="A71" s="5" t="inlineStr">
        <is>
          <t>Kurzfristige Vermögensquote in %</t>
        </is>
      </c>
      <c r="B71" s="5" t="inlineStr">
        <is>
          <t>Current Assets Ratio in %</t>
        </is>
      </c>
      <c r="C71" t="n">
        <v>70.52</v>
      </c>
      <c r="D71" t="n">
        <v>71.08</v>
      </c>
      <c r="E71" t="n">
        <v>67.22</v>
      </c>
      <c r="F71" t="n">
        <v>68.7</v>
      </c>
      <c r="G71" t="n">
        <v>67.47</v>
      </c>
      <c r="H71" t="n">
        <v>63.24</v>
      </c>
      <c r="I71" t="n">
        <v>62.41</v>
      </c>
      <c r="J71" t="n">
        <v>60.95</v>
      </c>
      <c r="K71" t="n">
        <v>66.8</v>
      </c>
      <c r="L71" t="n">
        <v>63.62</v>
      </c>
      <c r="M71" t="n">
        <v>55.41</v>
      </c>
      <c r="N71" t="n">
        <v>59.5</v>
      </c>
      <c r="O71" t="n">
        <v>58.96</v>
      </c>
      <c r="P71" t="n">
        <v>59.74</v>
      </c>
      <c r="Q71" t="n">
        <v>53.63</v>
      </c>
      <c r="R71" t="n">
        <v>20.07</v>
      </c>
      <c r="S71" t="n">
        <v>21.85</v>
      </c>
      <c r="T71" t="n">
        <v>24.11</v>
      </c>
      <c r="U71" t="n">
        <v>32.61</v>
      </c>
    </row>
    <row r="72">
      <c r="A72" s="5" t="inlineStr">
        <is>
          <t>Nettogewinn Marge in %</t>
        </is>
      </c>
      <c r="B72" s="5" t="inlineStr">
        <is>
          <t>Net Profit Marge in %</t>
        </is>
      </c>
      <c r="C72" t="n">
        <v>332.62</v>
      </c>
      <c r="D72" t="n">
        <v>682.58</v>
      </c>
      <c r="E72" t="n">
        <v>346.5</v>
      </c>
      <c r="F72" t="n">
        <v>276.85</v>
      </c>
      <c r="G72" t="n">
        <v>253.8</v>
      </c>
      <c r="H72" t="n">
        <v>294.28</v>
      </c>
      <c r="I72" t="n">
        <v>273.67</v>
      </c>
      <c r="J72" t="n">
        <v>238.55</v>
      </c>
      <c r="K72" t="n">
        <v>315.57</v>
      </c>
      <c r="L72" t="n">
        <v>116.32</v>
      </c>
      <c r="M72" t="n">
        <v>16.37</v>
      </c>
      <c r="N72" t="n">
        <v>87.37</v>
      </c>
      <c r="O72" t="n">
        <v>149.6</v>
      </c>
      <c r="P72" t="n">
        <v>127.16</v>
      </c>
      <c r="Q72" t="n">
        <v>94.59</v>
      </c>
      <c r="R72" t="n">
        <v>21.68</v>
      </c>
      <c r="S72" t="n">
        <v>18.6</v>
      </c>
      <c r="T72" t="n">
        <v>15.61</v>
      </c>
      <c r="U72" t="n">
        <v>11.7</v>
      </c>
    </row>
    <row r="73">
      <c r="A73" s="5" t="inlineStr">
        <is>
          <t>Operative Ergebnis Marge in %</t>
        </is>
      </c>
      <c r="B73" s="5" t="inlineStr">
        <is>
          <t>EBIT Marge in %</t>
        </is>
      </c>
      <c r="C73" t="n">
        <v>539.04</v>
      </c>
      <c r="D73" t="n">
        <v>597.8200000000001</v>
      </c>
      <c r="E73" t="n">
        <v>586.4</v>
      </c>
      <c r="F73" t="n">
        <v>497.67</v>
      </c>
      <c r="G73" t="n">
        <v>489.08</v>
      </c>
      <c r="H73" t="n">
        <v>532.91</v>
      </c>
      <c r="I73" t="n">
        <v>501.15</v>
      </c>
      <c r="J73" t="n">
        <v>505.12</v>
      </c>
      <c r="K73" t="n">
        <v>613.37</v>
      </c>
      <c r="L73" t="n">
        <v>255.9</v>
      </c>
      <c r="M73" t="n">
        <v>105.59</v>
      </c>
      <c r="N73" t="n">
        <v>220.06</v>
      </c>
      <c r="O73" t="n">
        <v>284.32</v>
      </c>
      <c r="P73" t="n">
        <v>264.49</v>
      </c>
      <c r="Q73" t="n">
        <v>209.14</v>
      </c>
      <c r="R73" t="n">
        <v>87.23</v>
      </c>
      <c r="S73" t="n">
        <v>80.95</v>
      </c>
      <c r="T73" t="n">
        <v>63.75</v>
      </c>
      <c r="U73" t="n">
        <v>69.54000000000001</v>
      </c>
    </row>
    <row r="74">
      <c r="A74" s="5" t="inlineStr">
        <is>
          <t>Vermögensumsschlag in %</t>
        </is>
      </c>
      <c r="B74" s="5" t="inlineStr">
        <is>
          <t>Asset Turnover in %</t>
        </is>
      </c>
      <c r="C74" t="n">
        <v>1.13</v>
      </c>
      <c r="D74" t="n">
        <v>1.2</v>
      </c>
      <c r="E74" t="n">
        <v>1.23</v>
      </c>
      <c r="F74" t="n">
        <v>1.28</v>
      </c>
      <c r="G74" t="n">
        <v>1.24</v>
      </c>
      <c r="H74" t="n">
        <v>1.33</v>
      </c>
      <c r="I74" t="n">
        <v>1.46</v>
      </c>
      <c r="J74" t="n">
        <v>1.53</v>
      </c>
      <c r="K74" t="n">
        <v>1.33</v>
      </c>
      <c r="L74" t="n">
        <v>2.74</v>
      </c>
      <c r="M74" t="n">
        <v>3.03</v>
      </c>
      <c r="N74" t="n">
        <v>2.85</v>
      </c>
      <c r="O74" t="n">
        <v>3.05</v>
      </c>
      <c r="P74" t="n">
        <v>3.72</v>
      </c>
      <c r="Q74" t="n">
        <v>4.49</v>
      </c>
      <c r="R74" t="n">
        <v>8.99</v>
      </c>
      <c r="S74" t="n">
        <v>9.970000000000001</v>
      </c>
      <c r="T74" t="n">
        <v>9.52</v>
      </c>
      <c r="U74" t="n">
        <v>10.43</v>
      </c>
    </row>
    <row r="75">
      <c r="A75" s="5" t="inlineStr">
        <is>
          <t>Langfristige Vermögensquote in %</t>
        </is>
      </c>
      <c r="B75" s="5" t="inlineStr">
        <is>
          <t>Non-Current Assets Ratio in %</t>
        </is>
      </c>
      <c r="C75" t="n">
        <v>28.72</v>
      </c>
      <c r="D75" t="n">
        <v>28.37</v>
      </c>
      <c r="E75" t="n">
        <v>32.38</v>
      </c>
      <c r="F75" t="n">
        <v>30.85</v>
      </c>
      <c r="G75" t="n">
        <v>32.31</v>
      </c>
      <c r="H75" t="n">
        <v>36.44</v>
      </c>
      <c r="I75" t="n">
        <v>37.11</v>
      </c>
      <c r="J75" t="n">
        <v>38.42</v>
      </c>
      <c r="K75" t="n">
        <v>32.68</v>
      </c>
      <c r="L75" t="n">
        <v>35.92</v>
      </c>
      <c r="M75" t="n">
        <v>43.99</v>
      </c>
      <c r="N75" t="n">
        <v>40.12</v>
      </c>
      <c r="O75" t="n">
        <v>40.76</v>
      </c>
      <c r="P75" t="n">
        <v>40.04</v>
      </c>
      <c r="Q75" t="n">
        <v>45.88</v>
      </c>
      <c r="R75" t="n">
        <v>79.23999999999999</v>
      </c>
      <c r="S75" t="n">
        <v>77.06</v>
      </c>
      <c r="T75" t="n">
        <v>74.68000000000001</v>
      </c>
      <c r="U75" t="n">
        <v>66.31999999999999</v>
      </c>
    </row>
    <row r="76">
      <c r="A76" s="5" t="inlineStr">
        <is>
          <t>Gesamtkapitalrentabilität</t>
        </is>
      </c>
      <c r="B76" s="5" t="inlineStr">
        <is>
          <t>ROA Return on Assets in %</t>
        </is>
      </c>
      <c r="C76" t="n">
        <v>3.75</v>
      </c>
      <c r="D76" t="n">
        <v>8.199999999999999</v>
      </c>
      <c r="E76" t="n">
        <v>4.28</v>
      </c>
      <c r="F76" t="n">
        <v>3.53</v>
      </c>
      <c r="G76" t="n">
        <v>3.14</v>
      </c>
      <c r="H76" t="n">
        <v>3.9</v>
      </c>
      <c r="I76" t="n">
        <v>3.99</v>
      </c>
      <c r="J76" t="n">
        <v>3.64</v>
      </c>
      <c r="K76" t="n">
        <v>4.2</v>
      </c>
      <c r="L76" t="n">
        <v>3.19</v>
      </c>
      <c r="M76" t="n">
        <v>0.5</v>
      </c>
      <c r="N76" t="n">
        <v>2.49</v>
      </c>
      <c r="O76" t="n">
        <v>4.57</v>
      </c>
      <c r="P76" t="n">
        <v>4.73</v>
      </c>
      <c r="Q76" t="n">
        <v>4.24</v>
      </c>
      <c r="R76" t="n">
        <v>1.95</v>
      </c>
      <c r="S76" t="n">
        <v>1.85</v>
      </c>
      <c r="T76" t="n">
        <v>1.49</v>
      </c>
      <c r="U76" t="n">
        <v>1.22</v>
      </c>
    </row>
    <row r="77">
      <c r="A77" s="5" t="inlineStr">
        <is>
          <t>Ertrag des eingesetzten Kapitals</t>
        </is>
      </c>
      <c r="B77" s="5" t="inlineStr">
        <is>
          <t>ROCE Return on Cap. Empl. in %</t>
        </is>
      </c>
      <c r="C77" t="n">
        <v>8.81</v>
      </c>
      <c r="D77" t="n">
        <v>9.9</v>
      </c>
      <c r="E77" t="n">
        <v>11.18</v>
      </c>
      <c r="F77" t="n">
        <v>10.34</v>
      </c>
      <c r="G77" t="n">
        <v>11.09</v>
      </c>
      <c r="H77" t="n">
        <v>10.5</v>
      </c>
      <c r="I77" t="n">
        <v>10.95</v>
      </c>
      <c r="J77" t="n">
        <v>11.42</v>
      </c>
      <c r="K77" t="n">
        <v>16.51</v>
      </c>
      <c r="L77" t="n">
        <v>9.73</v>
      </c>
      <c r="M77" t="n">
        <v>4.84</v>
      </c>
      <c r="N77" t="n">
        <v>11.71</v>
      </c>
      <c r="O77" t="n">
        <v>15.14</v>
      </c>
      <c r="P77" t="n">
        <v>17.83</v>
      </c>
      <c r="Q77" t="n">
        <v>15.69</v>
      </c>
      <c r="R77" t="inlineStr">
        <is>
          <t>-</t>
        </is>
      </c>
      <c r="S77" t="inlineStr">
        <is>
          <t>-</t>
        </is>
      </c>
      <c r="T77" t="inlineStr">
        <is>
          <t>-</t>
        </is>
      </c>
      <c r="U77" t="inlineStr">
        <is>
          <t>-</t>
        </is>
      </c>
    </row>
    <row r="78">
      <c r="A78" s="5" t="inlineStr">
        <is>
          <t>Eigenkapital zu Anlagevermögen</t>
        </is>
      </c>
      <c r="B78" s="5" t="inlineStr">
        <is>
          <t>Equity to Fixed Assets in %</t>
        </is>
      </c>
      <c r="C78" t="n">
        <v>81.34</v>
      </c>
      <c r="D78" t="n">
        <v>89.41</v>
      </c>
      <c r="E78" t="n">
        <v>72.83</v>
      </c>
      <c r="F78" t="n">
        <v>77.77</v>
      </c>
      <c r="G78" t="n">
        <v>80.73999999999999</v>
      </c>
      <c r="H78" t="n">
        <v>72.20999999999999</v>
      </c>
      <c r="I78" t="n">
        <v>76.67</v>
      </c>
      <c r="J78" t="n">
        <v>75.75</v>
      </c>
      <c r="K78" t="n">
        <v>78.33</v>
      </c>
      <c r="L78" t="n">
        <v>67.54000000000001</v>
      </c>
      <c r="M78" t="n">
        <v>52.57</v>
      </c>
      <c r="N78" t="n">
        <v>49.75</v>
      </c>
      <c r="O78" t="n">
        <v>55.26</v>
      </c>
      <c r="P78" t="n">
        <v>62.98</v>
      </c>
      <c r="Q78" t="n">
        <v>43.72</v>
      </c>
      <c r="R78" t="n">
        <v>36.5</v>
      </c>
      <c r="S78" t="n">
        <v>27.94</v>
      </c>
      <c r="T78" t="n">
        <v>26.73</v>
      </c>
      <c r="U78" t="n">
        <v>30.75</v>
      </c>
    </row>
    <row r="79">
      <c r="A79" s="5" t="inlineStr">
        <is>
          <t>Liquidität Dritten Grades</t>
        </is>
      </c>
      <c r="B79" s="5" t="inlineStr">
        <is>
          <t>Current Ratio in %</t>
        </is>
      </c>
      <c r="C79" t="n">
        <v>227.05</v>
      </c>
      <c r="D79" t="n">
        <v>259.38</v>
      </c>
      <c r="E79" t="n">
        <v>190.59</v>
      </c>
      <c r="F79" t="n">
        <v>177.89</v>
      </c>
      <c r="G79" t="n">
        <v>148.71</v>
      </c>
      <c r="H79" t="n">
        <v>193.55</v>
      </c>
      <c r="I79" t="n">
        <v>187.94</v>
      </c>
      <c r="J79" t="n">
        <v>187.78</v>
      </c>
      <c r="K79" t="n">
        <v>132</v>
      </c>
      <c r="L79" t="n">
        <v>227.64</v>
      </c>
      <c r="M79" t="n">
        <v>163.45</v>
      </c>
      <c r="N79" t="n">
        <v>128.18</v>
      </c>
      <c r="O79" t="n">
        <v>138.2</v>
      </c>
      <c r="P79" t="n">
        <v>133.34</v>
      </c>
      <c r="Q79" t="n">
        <v>133.44</v>
      </c>
      <c r="R79" t="inlineStr">
        <is>
          <t>-</t>
        </is>
      </c>
      <c r="S79" t="inlineStr">
        <is>
          <t>-</t>
        </is>
      </c>
      <c r="T79" t="inlineStr">
        <is>
          <t>-</t>
        </is>
      </c>
      <c r="U79" t="inlineStr">
        <is>
          <t>-</t>
        </is>
      </c>
    </row>
    <row r="80">
      <c r="A80" s="5" t="inlineStr">
        <is>
          <t>Operativer Cashflow</t>
        </is>
      </c>
      <c r="B80" s="5" t="inlineStr">
        <is>
          <t>Operating Cashflow in M</t>
        </is>
      </c>
      <c r="C80" t="n">
        <v>-3140.258</v>
      </c>
      <c r="D80" t="n">
        <v>-284.8706</v>
      </c>
      <c r="E80" t="n">
        <v>10951.1183</v>
      </c>
      <c r="F80" t="n">
        <v>-416.9801</v>
      </c>
      <c r="G80" t="n">
        <v>-155.4385</v>
      </c>
      <c r="H80" t="n">
        <v>-338.6005</v>
      </c>
      <c r="I80" t="n">
        <v>307.139</v>
      </c>
      <c r="J80" t="n">
        <v>48.2825</v>
      </c>
      <c r="K80" t="n">
        <v>1773.819</v>
      </c>
      <c r="L80" t="n">
        <v>-624.36</v>
      </c>
      <c r="M80" t="n">
        <v>15.345</v>
      </c>
      <c r="N80" t="n">
        <v>186.945</v>
      </c>
      <c r="O80" t="n">
        <v>-2044.68</v>
      </c>
      <c r="P80" t="n">
        <v>-291.885</v>
      </c>
      <c r="Q80" t="n">
        <v>-132.495</v>
      </c>
      <c r="R80" t="n">
        <v>-84.48</v>
      </c>
      <c r="S80" t="n">
        <v>39.6</v>
      </c>
      <c r="T80" t="n">
        <v>26.07</v>
      </c>
      <c r="U80" t="n">
        <v>16.005</v>
      </c>
    </row>
    <row r="81">
      <c r="A81" s="5" t="inlineStr">
        <is>
          <t>Aktienrückkauf</t>
        </is>
      </c>
      <c r="B81" s="5" t="inlineStr">
        <is>
          <t>Share Buyback in M</t>
        </is>
      </c>
      <c r="C81" t="n">
        <v>0</v>
      </c>
      <c r="D81" t="n">
        <v>0</v>
      </c>
      <c r="E81" t="n">
        <v>0</v>
      </c>
      <c r="F81" t="n">
        <v>0.7799999999999976</v>
      </c>
      <c r="G81" t="n">
        <v>0</v>
      </c>
      <c r="H81" t="n">
        <v>0</v>
      </c>
      <c r="I81" t="n">
        <v>0</v>
      </c>
      <c r="J81" t="n">
        <v>1.789999999999999</v>
      </c>
      <c r="K81" t="n">
        <v>-16.44</v>
      </c>
      <c r="L81" t="n">
        <v>0</v>
      </c>
      <c r="M81" t="n">
        <v>0</v>
      </c>
      <c r="N81" t="n">
        <v>0</v>
      </c>
      <c r="O81" t="n">
        <v>0</v>
      </c>
      <c r="P81" t="n">
        <v>0</v>
      </c>
      <c r="Q81" t="n">
        <v>0</v>
      </c>
      <c r="R81" t="n">
        <v>0</v>
      </c>
      <c r="S81" t="n">
        <v>0</v>
      </c>
      <c r="T81" t="n">
        <v>0</v>
      </c>
      <c r="U81" t="n">
        <v>0</v>
      </c>
    </row>
    <row r="82">
      <c r="A82" s="5" t="inlineStr">
        <is>
          <t>Umsatzwachstum 1J in %</t>
        </is>
      </c>
      <c r="B82" s="5" t="inlineStr">
        <is>
          <t>Revenue Growth 1Y in %</t>
        </is>
      </c>
      <c r="C82" t="n">
        <v>12.87</v>
      </c>
      <c r="D82" t="n">
        <v>12.57</v>
      </c>
      <c r="E82" t="n">
        <v>7.86</v>
      </c>
      <c r="F82" t="n">
        <v>13.34</v>
      </c>
      <c r="G82" t="n">
        <v>21.32</v>
      </c>
      <c r="H82" t="n">
        <v>7.91</v>
      </c>
      <c r="I82" t="n">
        <v>4.34</v>
      </c>
      <c r="J82" t="n">
        <v>7.24</v>
      </c>
      <c r="K82" t="n">
        <v>-49.28</v>
      </c>
      <c r="L82" t="n">
        <v>-3.95</v>
      </c>
      <c r="M82" t="n">
        <v>-9.720000000000001</v>
      </c>
      <c r="N82" t="n">
        <v>12.62</v>
      </c>
      <c r="O82" t="n">
        <v>7.83</v>
      </c>
      <c r="P82" t="n">
        <v>-1.93</v>
      </c>
      <c r="Q82" t="n">
        <v>-41.75</v>
      </c>
      <c r="R82" t="n">
        <v>2.03</v>
      </c>
      <c r="S82" t="n">
        <v>0.14</v>
      </c>
      <c r="T82" t="n">
        <v>-4.76</v>
      </c>
      <c r="U82" t="n">
        <v>-10.88</v>
      </c>
    </row>
    <row r="83">
      <c r="A83" s="5" t="inlineStr">
        <is>
          <t>Umsatzwachstum 3J in %</t>
        </is>
      </c>
      <c r="B83" s="5" t="inlineStr">
        <is>
          <t>Revenue Growth 3Y in %</t>
        </is>
      </c>
      <c r="C83" t="n">
        <v>11.1</v>
      </c>
      <c r="D83" t="n">
        <v>11.26</v>
      </c>
      <c r="E83" t="n">
        <v>14.17</v>
      </c>
      <c r="F83" t="n">
        <v>14.19</v>
      </c>
      <c r="G83" t="n">
        <v>11.19</v>
      </c>
      <c r="H83" t="n">
        <v>6.5</v>
      </c>
      <c r="I83" t="n">
        <v>-12.57</v>
      </c>
      <c r="J83" t="n">
        <v>-15.33</v>
      </c>
      <c r="K83" t="n">
        <v>-20.98</v>
      </c>
      <c r="L83" t="n">
        <v>-0.35</v>
      </c>
      <c r="M83" t="n">
        <v>3.58</v>
      </c>
      <c r="N83" t="n">
        <v>6.17</v>
      </c>
      <c r="O83" t="n">
        <v>-11.95</v>
      </c>
      <c r="P83" t="n">
        <v>-13.88</v>
      </c>
      <c r="Q83" t="n">
        <v>-13.19</v>
      </c>
      <c r="R83" t="n">
        <v>-0.86</v>
      </c>
      <c r="S83" t="n">
        <v>-5.17</v>
      </c>
      <c r="T83" t="inlineStr">
        <is>
          <t>-</t>
        </is>
      </c>
      <c r="U83" t="inlineStr">
        <is>
          <t>-</t>
        </is>
      </c>
    </row>
    <row r="84">
      <c r="A84" s="5" t="inlineStr">
        <is>
          <t>Umsatzwachstum 5J in %</t>
        </is>
      </c>
      <c r="B84" s="5" t="inlineStr">
        <is>
          <t>Revenue Growth 5Y in %</t>
        </is>
      </c>
      <c r="C84" t="n">
        <v>13.59</v>
      </c>
      <c r="D84" t="n">
        <v>12.6</v>
      </c>
      <c r="E84" t="n">
        <v>10.95</v>
      </c>
      <c r="F84" t="n">
        <v>10.83</v>
      </c>
      <c r="G84" t="n">
        <v>-1.69</v>
      </c>
      <c r="H84" t="n">
        <v>-6.75</v>
      </c>
      <c r="I84" t="n">
        <v>-10.27</v>
      </c>
      <c r="J84" t="n">
        <v>-8.619999999999999</v>
      </c>
      <c r="K84" t="n">
        <v>-8.5</v>
      </c>
      <c r="L84" t="n">
        <v>0.97</v>
      </c>
      <c r="M84" t="n">
        <v>-6.59</v>
      </c>
      <c r="N84" t="n">
        <v>-4.24</v>
      </c>
      <c r="O84" t="n">
        <v>-6.74</v>
      </c>
      <c r="P84" t="n">
        <v>-9.25</v>
      </c>
      <c r="Q84" t="n">
        <v>-11.04</v>
      </c>
      <c r="R84" t="inlineStr">
        <is>
          <t>-</t>
        </is>
      </c>
      <c r="S84" t="inlineStr">
        <is>
          <t>-</t>
        </is>
      </c>
      <c r="T84" t="inlineStr">
        <is>
          <t>-</t>
        </is>
      </c>
      <c r="U84" t="inlineStr">
        <is>
          <t>-</t>
        </is>
      </c>
    </row>
    <row r="85">
      <c r="A85" s="5" t="inlineStr">
        <is>
          <t>Umsatzwachstum 10J in %</t>
        </is>
      </c>
      <c r="B85" s="5" t="inlineStr">
        <is>
          <t>Revenue Growth 10Y in %</t>
        </is>
      </c>
      <c r="C85" t="n">
        <v>3.42</v>
      </c>
      <c r="D85" t="n">
        <v>1.16</v>
      </c>
      <c r="E85" t="n">
        <v>1.17</v>
      </c>
      <c r="F85" t="n">
        <v>1.16</v>
      </c>
      <c r="G85" t="n">
        <v>-0.36</v>
      </c>
      <c r="H85" t="n">
        <v>-6.67</v>
      </c>
      <c r="I85" t="n">
        <v>-7.26</v>
      </c>
      <c r="J85" t="n">
        <v>-7.68</v>
      </c>
      <c r="K85" t="n">
        <v>-8.880000000000001</v>
      </c>
      <c r="L85" t="n">
        <v>-5.04</v>
      </c>
      <c r="M85" t="inlineStr">
        <is>
          <t>-</t>
        </is>
      </c>
      <c r="N85" t="inlineStr">
        <is>
          <t>-</t>
        </is>
      </c>
      <c r="O85" t="inlineStr">
        <is>
          <t>-</t>
        </is>
      </c>
      <c r="P85" t="inlineStr">
        <is>
          <t>-</t>
        </is>
      </c>
      <c r="Q85" t="inlineStr">
        <is>
          <t>-</t>
        </is>
      </c>
      <c r="R85" t="inlineStr">
        <is>
          <t>-</t>
        </is>
      </c>
      <c r="S85" t="inlineStr">
        <is>
          <t>-</t>
        </is>
      </c>
      <c r="T85" t="inlineStr">
        <is>
          <t>-</t>
        </is>
      </c>
      <c r="U85" t="inlineStr">
        <is>
          <t>-</t>
        </is>
      </c>
    </row>
    <row r="86">
      <c r="A86" s="5" t="inlineStr">
        <is>
          <t>Gewinnwachstum 1J in %</t>
        </is>
      </c>
      <c r="B86" s="5" t="inlineStr">
        <is>
          <t>Earnings Growth 1Y in %</t>
        </is>
      </c>
      <c r="C86" t="n">
        <v>-45</v>
      </c>
      <c r="D86" t="n">
        <v>121.76</v>
      </c>
      <c r="E86" t="n">
        <v>35</v>
      </c>
      <c r="F86" t="n">
        <v>23.63</v>
      </c>
      <c r="G86" t="n">
        <v>4.64</v>
      </c>
      <c r="H86" t="n">
        <v>16.03</v>
      </c>
      <c r="I86" t="n">
        <v>19.7</v>
      </c>
      <c r="J86" t="n">
        <v>-18.94</v>
      </c>
      <c r="K86" t="n">
        <v>37.61</v>
      </c>
      <c r="L86" t="n">
        <v>582.6900000000001</v>
      </c>
      <c r="M86" t="n">
        <v>-83.09</v>
      </c>
      <c r="N86" t="n">
        <v>-34.22</v>
      </c>
      <c r="O86" t="n">
        <v>26.87</v>
      </c>
      <c r="P86" t="n">
        <v>31.84</v>
      </c>
      <c r="Q86" t="n">
        <v>154.09</v>
      </c>
      <c r="R86" t="n">
        <v>18.92</v>
      </c>
      <c r="S86" t="n">
        <v>19.35</v>
      </c>
      <c r="T86" t="n">
        <v>27.05</v>
      </c>
      <c r="U86" t="n">
        <v>-10.95</v>
      </c>
    </row>
    <row r="87">
      <c r="A87" s="5" t="inlineStr">
        <is>
          <t>Gewinnwachstum 3J in %</t>
        </is>
      </c>
      <c r="B87" s="5" t="inlineStr">
        <is>
          <t>Earnings Growth 3Y in %</t>
        </is>
      </c>
      <c r="C87" t="n">
        <v>37.25</v>
      </c>
      <c r="D87" t="n">
        <v>60.13</v>
      </c>
      <c r="E87" t="n">
        <v>21.09</v>
      </c>
      <c r="F87" t="n">
        <v>14.77</v>
      </c>
      <c r="G87" t="n">
        <v>13.46</v>
      </c>
      <c r="H87" t="n">
        <v>5.6</v>
      </c>
      <c r="I87" t="n">
        <v>12.79</v>
      </c>
      <c r="J87" t="n">
        <v>200.45</v>
      </c>
      <c r="K87" t="n">
        <v>179.07</v>
      </c>
      <c r="L87" t="n">
        <v>155.13</v>
      </c>
      <c r="M87" t="n">
        <v>-30.15</v>
      </c>
      <c r="N87" t="n">
        <v>8.16</v>
      </c>
      <c r="O87" t="n">
        <v>70.93000000000001</v>
      </c>
      <c r="P87" t="n">
        <v>68.28</v>
      </c>
      <c r="Q87" t="n">
        <v>64.12</v>
      </c>
      <c r="R87" t="n">
        <v>21.77</v>
      </c>
      <c r="S87" t="n">
        <v>11.82</v>
      </c>
      <c r="T87" t="inlineStr">
        <is>
          <t>-</t>
        </is>
      </c>
      <c r="U87" t="inlineStr">
        <is>
          <t>-</t>
        </is>
      </c>
    </row>
    <row r="88">
      <c r="A88" s="5" t="inlineStr">
        <is>
          <t>Gewinnwachstum 5J in %</t>
        </is>
      </c>
      <c r="B88" s="5" t="inlineStr">
        <is>
          <t>Earnings Growth 5Y in %</t>
        </is>
      </c>
      <c r="C88" t="n">
        <v>28.01</v>
      </c>
      <c r="D88" t="n">
        <v>40.21</v>
      </c>
      <c r="E88" t="n">
        <v>19.8</v>
      </c>
      <c r="F88" t="n">
        <v>9.01</v>
      </c>
      <c r="G88" t="n">
        <v>11.81</v>
      </c>
      <c r="H88" t="n">
        <v>127.42</v>
      </c>
      <c r="I88" t="n">
        <v>107.59</v>
      </c>
      <c r="J88" t="n">
        <v>96.81</v>
      </c>
      <c r="K88" t="n">
        <v>105.97</v>
      </c>
      <c r="L88" t="n">
        <v>104.82</v>
      </c>
      <c r="M88" t="n">
        <v>19.1</v>
      </c>
      <c r="N88" t="n">
        <v>39.5</v>
      </c>
      <c r="O88" t="n">
        <v>50.21</v>
      </c>
      <c r="P88" t="n">
        <v>50.25</v>
      </c>
      <c r="Q88" t="n">
        <v>41.69</v>
      </c>
      <c r="R88" t="inlineStr">
        <is>
          <t>-</t>
        </is>
      </c>
      <c r="S88" t="inlineStr">
        <is>
          <t>-</t>
        </is>
      </c>
      <c r="T88" t="inlineStr">
        <is>
          <t>-</t>
        </is>
      </c>
      <c r="U88" t="inlineStr">
        <is>
          <t>-</t>
        </is>
      </c>
    </row>
    <row r="89">
      <c r="A89" s="5" t="inlineStr">
        <is>
          <t>Gewinnwachstum 10J in %</t>
        </is>
      </c>
      <c r="B89" s="5" t="inlineStr">
        <is>
          <t>Earnings Growth 10Y in %</t>
        </is>
      </c>
      <c r="C89" t="n">
        <v>77.70999999999999</v>
      </c>
      <c r="D89" t="n">
        <v>73.90000000000001</v>
      </c>
      <c r="E89" t="n">
        <v>58.3</v>
      </c>
      <c r="F89" t="n">
        <v>57.49</v>
      </c>
      <c r="G89" t="n">
        <v>58.31</v>
      </c>
      <c r="H89" t="n">
        <v>73.26000000000001</v>
      </c>
      <c r="I89" t="n">
        <v>73.55</v>
      </c>
      <c r="J89" t="n">
        <v>73.51000000000001</v>
      </c>
      <c r="K89" t="n">
        <v>78.11</v>
      </c>
      <c r="L89" t="n">
        <v>73.25</v>
      </c>
      <c r="M89" t="inlineStr">
        <is>
          <t>-</t>
        </is>
      </c>
      <c r="N89" t="inlineStr">
        <is>
          <t>-</t>
        </is>
      </c>
      <c r="O89" t="inlineStr">
        <is>
          <t>-</t>
        </is>
      </c>
      <c r="P89" t="inlineStr">
        <is>
          <t>-</t>
        </is>
      </c>
      <c r="Q89" t="inlineStr">
        <is>
          <t>-</t>
        </is>
      </c>
      <c r="R89" t="inlineStr">
        <is>
          <t>-</t>
        </is>
      </c>
      <c r="S89" t="inlineStr">
        <is>
          <t>-</t>
        </is>
      </c>
      <c r="T89" t="inlineStr">
        <is>
          <t>-</t>
        </is>
      </c>
      <c r="U89" t="inlineStr">
        <is>
          <t>-</t>
        </is>
      </c>
    </row>
    <row r="90">
      <c r="A90" s="5" t="inlineStr">
        <is>
          <t>PEG Ratio</t>
        </is>
      </c>
      <c r="B90" s="5" t="inlineStr">
        <is>
          <t>KGW Kurs/Gewinn/Wachstum</t>
        </is>
      </c>
      <c r="C90" t="n">
        <v>0.64</v>
      </c>
      <c r="D90" t="n">
        <v>0.19</v>
      </c>
      <c r="E90" t="n">
        <v>0.92</v>
      </c>
      <c r="F90" t="n">
        <v>1.89</v>
      </c>
      <c r="G90" t="n">
        <v>1.67</v>
      </c>
      <c r="H90" t="n">
        <v>0.11</v>
      </c>
      <c r="I90" t="n">
        <v>0.11</v>
      </c>
      <c r="J90" t="n">
        <v>0.1</v>
      </c>
      <c r="K90" t="n">
        <v>0.07000000000000001</v>
      </c>
      <c r="L90" t="n">
        <v>0.13</v>
      </c>
      <c r="M90" t="n">
        <v>2.87</v>
      </c>
      <c r="N90" t="n">
        <v>0.12</v>
      </c>
      <c r="O90" t="n">
        <v>0.16</v>
      </c>
      <c r="P90" t="n">
        <v>0.29</v>
      </c>
      <c r="Q90" t="n">
        <v>0.21</v>
      </c>
      <c r="R90" t="inlineStr">
        <is>
          <t>-</t>
        </is>
      </c>
      <c r="S90" t="inlineStr">
        <is>
          <t>-</t>
        </is>
      </c>
      <c r="T90" t="inlineStr">
        <is>
          <t>-</t>
        </is>
      </c>
      <c r="U90" t="inlineStr">
        <is>
          <t>-</t>
        </is>
      </c>
    </row>
    <row r="91">
      <c r="A91" s="5" t="inlineStr">
        <is>
          <t>EBIT-Wachstum 1J in %</t>
        </is>
      </c>
      <c r="B91" s="5" t="inlineStr">
        <is>
          <t>EBIT Growth 1Y in %</t>
        </is>
      </c>
      <c r="C91" t="n">
        <v>1.77</v>
      </c>
      <c r="D91" t="n">
        <v>14.76</v>
      </c>
      <c r="E91" t="n">
        <v>27.09</v>
      </c>
      <c r="F91" t="n">
        <v>15.33</v>
      </c>
      <c r="G91" t="n">
        <v>11.35</v>
      </c>
      <c r="H91" t="n">
        <v>14.75</v>
      </c>
      <c r="I91" t="n">
        <v>3.52</v>
      </c>
      <c r="J91" t="n">
        <v>-11.69</v>
      </c>
      <c r="K91" t="n">
        <v>21.57</v>
      </c>
      <c r="L91" t="n">
        <v>132.79</v>
      </c>
      <c r="M91" t="n">
        <v>-56.68</v>
      </c>
      <c r="N91" t="n">
        <v>-12.83</v>
      </c>
      <c r="O91" t="n">
        <v>15.92</v>
      </c>
      <c r="P91" t="n">
        <v>24.03</v>
      </c>
      <c r="Q91" t="n">
        <v>39.66</v>
      </c>
      <c r="R91" t="n">
        <v>9.94</v>
      </c>
      <c r="S91" t="n">
        <v>27.17</v>
      </c>
      <c r="T91" t="n">
        <v>-12.69</v>
      </c>
      <c r="U91" t="n">
        <v>-3.97</v>
      </c>
    </row>
    <row r="92">
      <c r="A92" s="5" t="inlineStr">
        <is>
          <t>EBIT-Wachstum 3J in %</t>
        </is>
      </c>
      <c r="B92" s="5" t="inlineStr">
        <is>
          <t>EBIT Growth 3Y in %</t>
        </is>
      </c>
      <c r="C92" t="n">
        <v>14.54</v>
      </c>
      <c r="D92" t="n">
        <v>19.06</v>
      </c>
      <c r="E92" t="n">
        <v>17.92</v>
      </c>
      <c r="F92" t="n">
        <v>13.81</v>
      </c>
      <c r="G92" t="n">
        <v>9.869999999999999</v>
      </c>
      <c r="H92" t="n">
        <v>2.19</v>
      </c>
      <c r="I92" t="n">
        <v>4.47</v>
      </c>
      <c r="J92" t="n">
        <v>47.56</v>
      </c>
      <c r="K92" t="n">
        <v>32.56</v>
      </c>
      <c r="L92" t="n">
        <v>21.09</v>
      </c>
      <c r="M92" t="n">
        <v>-17.86</v>
      </c>
      <c r="N92" t="n">
        <v>9.039999999999999</v>
      </c>
      <c r="O92" t="n">
        <v>26.54</v>
      </c>
      <c r="P92" t="n">
        <v>24.54</v>
      </c>
      <c r="Q92" t="n">
        <v>25.59</v>
      </c>
      <c r="R92" t="n">
        <v>8.140000000000001</v>
      </c>
      <c r="S92" t="n">
        <v>3.5</v>
      </c>
      <c r="T92" t="inlineStr">
        <is>
          <t>-</t>
        </is>
      </c>
      <c r="U92" t="inlineStr">
        <is>
          <t>-</t>
        </is>
      </c>
    </row>
    <row r="93">
      <c r="A93" s="5" t="inlineStr">
        <is>
          <t>EBIT-Wachstum 5J in %</t>
        </is>
      </c>
      <c r="B93" s="5" t="inlineStr">
        <is>
          <t>EBIT Growth 5Y in %</t>
        </is>
      </c>
      <c r="C93" t="n">
        <v>14.06</v>
      </c>
      <c r="D93" t="n">
        <v>16.66</v>
      </c>
      <c r="E93" t="n">
        <v>14.41</v>
      </c>
      <c r="F93" t="n">
        <v>6.65</v>
      </c>
      <c r="G93" t="n">
        <v>7.9</v>
      </c>
      <c r="H93" t="n">
        <v>32.19</v>
      </c>
      <c r="I93" t="n">
        <v>17.9</v>
      </c>
      <c r="J93" t="n">
        <v>14.63</v>
      </c>
      <c r="K93" t="n">
        <v>20.15</v>
      </c>
      <c r="L93" t="n">
        <v>20.65</v>
      </c>
      <c r="M93" t="n">
        <v>2.02</v>
      </c>
      <c r="N93" t="n">
        <v>15.34</v>
      </c>
      <c r="O93" t="n">
        <v>23.34</v>
      </c>
      <c r="P93" t="n">
        <v>17.62</v>
      </c>
      <c r="Q93" t="n">
        <v>12.02</v>
      </c>
      <c r="R93" t="inlineStr">
        <is>
          <t>-</t>
        </is>
      </c>
      <c r="S93" t="inlineStr">
        <is>
          <t>-</t>
        </is>
      </c>
      <c r="T93" t="inlineStr">
        <is>
          <t>-</t>
        </is>
      </c>
      <c r="U93" t="inlineStr">
        <is>
          <t>-</t>
        </is>
      </c>
    </row>
    <row r="94">
      <c r="A94" s="5" t="inlineStr">
        <is>
          <t>EBIT-Wachstum 10J in %</t>
        </is>
      </c>
      <c r="B94" s="5" t="inlineStr">
        <is>
          <t>EBIT Growth 10Y in %</t>
        </is>
      </c>
      <c r="C94" t="n">
        <v>23.12</v>
      </c>
      <c r="D94" t="n">
        <v>17.28</v>
      </c>
      <c r="E94" t="n">
        <v>14.52</v>
      </c>
      <c r="F94" t="n">
        <v>13.4</v>
      </c>
      <c r="G94" t="n">
        <v>14.27</v>
      </c>
      <c r="H94" t="n">
        <v>17.1</v>
      </c>
      <c r="I94" t="n">
        <v>16.62</v>
      </c>
      <c r="J94" t="n">
        <v>18.99</v>
      </c>
      <c r="K94" t="n">
        <v>18.89</v>
      </c>
      <c r="L94" t="n">
        <v>16.33</v>
      </c>
      <c r="M94" t="inlineStr">
        <is>
          <t>-</t>
        </is>
      </c>
      <c r="N94" t="inlineStr">
        <is>
          <t>-</t>
        </is>
      </c>
      <c r="O94" t="inlineStr">
        <is>
          <t>-</t>
        </is>
      </c>
      <c r="P94" t="inlineStr">
        <is>
          <t>-</t>
        </is>
      </c>
      <c r="Q94" t="inlineStr">
        <is>
          <t>-</t>
        </is>
      </c>
      <c r="R94" t="inlineStr">
        <is>
          <t>-</t>
        </is>
      </c>
      <c r="S94" t="inlineStr">
        <is>
          <t>-</t>
        </is>
      </c>
      <c r="T94" t="inlineStr">
        <is>
          <t>-</t>
        </is>
      </c>
      <c r="U94" t="inlineStr">
        <is>
          <t>-</t>
        </is>
      </c>
    </row>
    <row r="95">
      <c r="A95" s="5" t="inlineStr">
        <is>
          <t>Op.Cashflow Wachstum 1J in %</t>
        </is>
      </c>
      <c r="B95" s="5" t="inlineStr">
        <is>
          <t>Op.Cashflow Wachstum 1Y in %</t>
        </is>
      </c>
      <c r="C95" t="n">
        <v>1002.35</v>
      </c>
      <c r="D95" t="n">
        <v>-102.6</v>
      </c>
      <c r="E95" t="n">
        <v>-2726.29</v>
      </c>
      <c r="F95" t="n">
        <v>175.15</v>
      </c>
      <c r="G95" t="n">
        <v>-54.09</v>
      </c>
      <c r="H95" t="n">
        <v>-210.24</v>
      </c>
      <c r="I95" t="n">
        <v>536.13</v>
      </c>
      <c r="J95" t="n">
        <v>-97.12</v>
      </c>
      <c r="K95" t="n">
        <v>-242.31</v>
      </c>
      <c r="L95" t="n">
        <v>-4168.82</v>
      </c>
      <c r="M95" t="n">
        <v>-91.79000000000001</v>
      </c>
      <c r="N95" t="n">
        <v>-109.14</v>
      </c>
      <c r="O95" t="n">
        <v>600.51</v>
      </c>
      <c r="P95" t="n">
        <v>120.3</v>
      </c>
      <c r="Q95" t="n">
        <v>56.84</v>
      </c>
      <c r="R95" t="n">
        <v>-313.33</v>
      </c>
      <c r="S95" t="n">
        <v>51.9</v>
      </c>
      <c r="T95" t="n">
        <v>62.89</v>
      </c>
      <c r="U95" t="n">
        <v>-11.01</v>
      </c>
    </row>
    <row r="96">
      <c r="A96" s="5" t="inlineStr">
        <is>
          <t>Op.Cashflow Wachstum 3J in %</t>
        </is>
      </c>
      <c r="B96" s="5" t="inlineStr">
        <is>
          <t>Op.Cashflow Wachstum 3Y in %</t>
        </is>
      </c>
      <c r="C96" t="n">
        <v>-608.85</v>
      </c>
      <c r="D96" t="n">
        <v>-884.58</v>
      </c>
      <c r="E96" t="n">
        <v>-868.41</v>
      </c>
      <c r="F96" t="n">
        <v>-29.73</v>
      </c>
      <c r="G96" t="n">
        <v>90.59999999999999</v>
      </c>
      <c r="H96" t="n">
        <v>76.26000000000001</v>
      </c>
      <c r="I96" t="n">
        <v>65.56999999999999</v>
      </c>
      <c r="J96" t="n">
        <v>-1502.75</v>
      </c>
      <c r="K96" t="n">
        <v>-1500.97</v>
      </c>
      <c r="L96" t="n">
        <v>-1456.58</v>
      </c>
      <c r="M96" t="n">
        <v>133.19</v>
      </c>
      <c r="N96" t="n">
        <v>203.89</v>
      </c>
      <c r="O96" t="n">
        <v>259.22</v>
      </c>
      <c r="P96" t="n">
        <v>-45.4</v>
      </c>
      <c r="Q96" t="n">
        <v>-68.2</v>
      </c>
      <c r="R96" t="n">
        <v>-66.18000000000001</v>
      </c>
      <c r="S96" t="n">
        <v>34.59</v>
      </c>
      <c r="T96" t="inlineStr">
        <is>
          <t>-</t>
        </is>
      </c>
      <c r="U96" t="inlineStr">
        <is>
          <t>-</t>
        </is>
      </c>
    </row>
    <row r="97">
      <c r="A97" s="5" t="inlineStr">
        <is>
          <t>Op.Cashflow Wachstum 5J in %</t>
        </is>
      </c>
      <c r="B97" s="5" t="inlineStr">
        <is>
          <t>Op.Cashflow Wachstum 5Y in %</t>
        </is>
      </c>
      <c r="C97" t="n">
        <v>-341.1</v>
      </c>
      <c r="D97" t="n">
        <v>-583.61</v>
      </c>
      <c r="E97" t="n">
        <v>-455.87</v>
      </c>
      <c r="F97" t="n">
        <v>69.97</v>
      </c>
      <c r="G97" t="n">
        <v>-13.53</v>
      </c>
      <c r="H97" t="n">
        <v>-836.47</v>
      </c>
      <c r="I97" t="n">
        <v>-812.78</v>
      </c>
      <c r="J97" t="n">
        <v>-941.84</v>
      </c>
      <c r="K97" t="n">
        <v>-802.3099999999999</v>
      </c>
      <c r="L97" t="n">
        <v>-729.79</v>
      </c>
      <c r="M97" t="n">
        <v>115.34</v>
      </c>
      <c r="N97" t="n">
        <v>71.04000000000001</v>
      </c>
      <c r="O97" t="n">
        <v>103.24</v>
      </c>
      <c r="P97" t="n">
        <v>-4.28</v>
      </c>
      <c r="Q97" t="n">
        <v>-30.54</v>
      </c>
      <c r="R97" t="inlineStr">
        <is>
          <t>-</t>
        </is>
      </c>
      <c r="S97" t="inlineStr">
        <is>
          <t>-</t>
        </is>
      </c>
      <c r="T97" t="inlineStr">
        <is>
          <t>-</t>
        </is>
      </c>
      <c r="U97" t="inlineStr">
        <is>
          <t>-</t>
        </is>
      </c>
    </row>
    <row r="98">
      <c r="A98" s="5" t="inlineStr">
        <is>
          <t>Op.Cashflow Wachstum 10J in %</t>
        </is>
      </c>
      <c r="B98" s="5" t="inlineStr">
        <is>
          <t>Op.Cashflow Wachstum 10Y in %</t>
        </is>
      </c>
      <c r="C98" t="n">
        <v>-588.78</v>
      </c>
      <c r="D98" t="n">
        <v>-698.2</v>
      </c>
      <c r="E98" t="n">
        <v>-698.85</v>
      </c>
      <c r="F98" t="n">
        <v>-366.17</v>
      </c>
      <c r="G98" t="n">
        <v>-371.66</v>
      </c>
      <c r="H98" t="n">
        <v>-360.56</v>
      </c>
      <c r="I98" t="n">
        <v>-370.87</v>
      </c>
      <c r="J98" t="n">
        <v>-419.3</v>
      </c>
      <c r="K98" t="n">
        <v>-403.29</v>
      </c>
      <c r="L98" t="n">
        <v>-380.16</v>
      </c>
      <c r="M98" t="inlineStr">
        <is>
          <t>-</t>
        </is>
      </c>
      <c r="N98" t="inlineStr">
        <is>
          <t>-</t>
        </is>
      </c>
      <c r="O98" t="inlineStr">
        <is>
          <t>-</t>
        </is>
      </c>
      <c r="P98" t="inlineStr">
        <is>
          <t>-</t>
        </is>
      </c>
      <c r="Q98" t="inlineStr">
        <is>
          <t>-</t>
        </is>
      </c>
      <c r="R98" t="inlineStr">
        <is>
          <t>-</t>
        </is>
      </c>
      <c r="S98" t="inlineStr">
        <is>
          <t>-</t>
        </is>
      </c>
      <c r="T98" t="inlineStr">
        <is>
          <t>-</t>
        </is>
      </c>
      <c r="U98" t="inlineStr">
        <is>
          <t>-</t>
        </is>
      </c>
    </row>
    <row r="99">
      <c r="A99" s="5" t="inlineStr">
        <is>
          <t>Working Capital in Mio</t>
        </is>
      </c>
      <c r="B99" s="5" t="inlineStr">
        <is>
          <t>Working Capital in M</t>
        </is>
      </c>
      <c r="C99" t="n">
        <v>2466</v>
      </c>
      <c r="D99" t="n">
        <v>2268</v>
      </c>
      <c r="E99" t="n">
        <v>1435</v>
      </c>
      <c r="F99" t="n">
        <v>1212</v>
      </c>
      <c r="G99" t="n">
        <v>809.2</v>
      </c>
      <c r="H99" t="n">
        <v>861</v>
      </c>
      <c r="I99" t="n">
        <v>692.6</v>
      </c>
      <c r="J99" t="n">
        <v>619.2</v>
      </c>
      <c r="K99" t="n">
        <v>376.1</v>
      </c>
      <c r="L99" t="n">
        <v>795.4</v>
      </c>
      <c r="M99" t="n">
        <v>450.9</v>
      </c>
      <c r="N99" t="n">
        <v>322.8</v>
      </c>
      <c r="O99" t="n">
        <v>334</v>
      </c>
      <c r="P99" t="n">
        <v>232.7</v>
      </c>
      <c r="Q99" t="n">
        <v>177</v>
      </c>
      <c r="R99" t="inlineStr">
        <is>
          <t>-</t>
        </is>
      </c>
      <c r="S99" t="inlineStr">
        <is>
          <t>-</t>
        </is>
      </c>
      <c r="T99" t="inlineStr">
        <is>
          <t>-</t>
        </is>
      </c>
      <c r="U99" t="inlineStr">
        <is>
          <t>-</t>
        </is>
      </c>
      <c r="V99" t="inlineStr">
        <is>
          <t>-</t>
        </is>
      </c>
    </row>
  </sheetData>
  <pageMargins bottom="1" footer="0.5" header="0.5" left="0.75" right="0.75" top="1"/>
</worksheet>
</file>

<file path=xl/worksheets/sheet55.xml><?xml version="1.0" encoding="utf-8"?>
<worksheet xmlns="http://schemas.openxmlformats.org/spreadsheetml/2006/main">
  <sheetPr>
    <outlinePr summaryBelow="1" summaryRight="1"/>
    <pageSetUpPr/>
  </sheetPr>
  <dimension ref="A1:N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0"/>
  </cols>
  <sheetData>
    <row r="1">
      <c r="A1" s="1" t="inlineStr">
        <is>
          <t xml:space="preserve">SMA SOLAR TECHNOLOGY </t>
        </is>
      </c>
      <c r="B1" s="2" t="inlineStr">
        <is>
          <t>WKN: A0DJ6J  ISIN: DE000A0DJ6J9  Symbol:S92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1981</t>
        </is>
      </c>
      <c r="C4" s="5" t="inlineStr">
        <is>
          <t>Telefon / Phone</t>
        </is>
      </c>
      <c r="D4" s="5" t="inlineStr"/>
      <c r="E4" t="inlineStr">
        <is>
          <t>+49-561-9522-0</t>
        </is>
      </c>
      <c r="G4" t="inlineStr">
        <is>
          <t>07.02.2020</t>
        </is>
      </c>
      <c r="H4" t="inlineStr">
        <is>
          <t>Preliminary Results</t>
        </is>
      </c>
      <c r="J4" t="inlineStr">
        <is>
          <t>Gründerfamilien</t>
        </is>
      </c>
      <c r="L4" t="inlineStr">
        <is>
          <t>54,81%</t>
        </is>
      </c>
    </row>
    <row r="5">
      <c r="A5" s="5" t="inlineStr">
        <is>
          <t>Ticker</t>
        </is>
      </c>
      <c r="B5" t="inlineStr">
        <is>
          <t>S92</t>
        </is>
      </c>
      <c r="C5" s="5" t="inlineStr">
        <is>
          <t>Fax</t>
        </is>
      </c>
      <c r="D5" s="5" t="inlineStr"/>
      <c r="E5" t="inlineStr">
        <is>
          <t>+49-561-9522-100</t>
        </is>
      </c>
      <c r="G5" t="inlineStr">
        <is>
          <t>26.03.2020</t>
        </is>
      </c>
      <c r="H5" t="inlineStr">
        <is>
          <t>Publication Of Annual Report</t>
        </is>
      </c>
      <c r="J5" t="inlineStr">
        <is>
          <t>Danfoss A/S</t>
        </is>
      </c>
      <c r="L5" t="inlineStr">
        <is>
          <t>20,00%</t>
        </is>
      </c>
    </row>
    <row r="6">
      <c r="A6" s="5" t="inlineStr">
        <is>
          <t>Gelistet Seit / Listed Since</t>
        </is>
      </c>
      <c r="B6" t="inlineStr">
        <is>
          <t>27.06.2008</t>
        </is>
      </c>
      <c r="C6" s="5" t="inlineStr">
        <is>
          <t>Internet</t>
        </is>
      </c>
      <c r="D6" s="5" t="inlineStr"/>
      <c r="E6" t="inlineStr">
        <is>
          <t>http://www.sma.de</t>
        </is>
      </c>
      <c r="G6" t="inlineStr">
        <is>
          <t>14.05.2020</t>
        </is>
      </c>
      <c r="H6" t="inlineStr">
        <is>
          <t>Result Q1</t>
        </is>
      </c>
      <c r="J6" t="inlineStr">
        <is>
          <t>Freefloat</t>
        </is>
      </c>
      <c r="L6" t="inlineStr">
        <is>
          <t>25,19%</t>
        </is>
      </c>
    </row>
    <row r="7">
      <c r="A7" s="5" t="inlineStr">
        <is>
          <t>Nominalwert / Nominal Value</t>
        </is>
      </c>
      <c r="B7" t="inlineStr">
        <is>
          <t>-</t>
        </is>
      </c>
      <c r="C7" s="5" t="inlineStr">
        <is>
          <t>E-Mail</t>
        </is>
      </c>
      <c r="D7" s="5" t="inlineStr"/>
      <c r="E7" t="inlineStr">
        <is>
          <t>info@SMA.de</t>
        </is>
      </c>
      <c r="G7" t="inlineStr">
        <is>
          <t>04.06.2020</t>
        </is>
      </c>
      <c r="H7" t="inlineStr">
        <is>
          <t>Annual General Meeting</t>
        </is>
      </c>
    </row>
    <row r="8">
      <c r="A8" s="5" t="inlineStr">
        <is>
          <t>Land / Country</t>
        </is>
      </c>
      <c r="B8" t="inlineStr">
        <is>
          <t>Deutschland</t>
        </is>
      </c>
      <c r="C8" s="5" t="inlineStr">
        <is>
          <t>Inv. Relations E-Mail</t>
        </is>
      </c>
      <c r="D8" s="5" t="inlineStr"/>
      <c r="E8" t="inlineStr">
        <is>
          <t>ir@SMA.de</t>
        </is>
      </c>
      <c r="G8" t="inlineStr">
        <is>
          <t>13.08.2020</t>
        </is>
      </c>
      <c r="H8" t="inlineStr">
        <is>
          <t>Score Half Year</t>
        </is>
      </c>
    </row>
    <row r="9">
      <c r="A9" s="5" t="inlineStr">
        <is>
          <t>Währung / Currency</t>
        </is>
      </c>
      <c r="B9" t="inlineStr">
        <is>
          <t>EUR</t>
        </is>
      </c>
      <c r="C9" s="5" t="inlineStr">
        <is>
          <t>Kontaktperson / Contact Person</t>
        </is>
      </c>
      <c r="D9" s="5" t="inlineStr"/>
      <c r="E9" t="inlineStr">
        <is>
          <t>-</t>
        </is>
      </c>
      <c r="G9" t="inlineStr">
        <is>
          <t>12.11.2020</t>
        </is>
      </c>
      <c r="H9" t="inlineStr">
        <is>
          <t>Q3 Earnings</t>
        </is>
      </c>
    </row>
    <row r="10">
      <c r="A10" s="5" t="inlineStr">
        <is>
          <t>Branche / Industry</t>
        </is>
      </c>
      <c r="B10" t="inlineStr">
        <is>
          <t>Diversified</t>
        </is>
      </c>
      <c r="C10" s="5" t="inlineStr"/>
      <c r="D10" s="5" t="inlineStr"/>
    </row>
    <row r="11">
      <c r="A11" s="5" t="inlineStr">
        <is>
          <t>Sektor / Sector</t>
        </is>
      </c>
      <c r="B11" t="inlineStr">
        <is>
          <t>Industry</t>
        </is>
      </c>
    </row>
    <row r="12">
      <c r="A12" s="5" t="inlineStr">
        <is>
          <t>Typ / Genre</t>
        </is>
      </c>
      <c r="B12" t="inlineStr">
        <is>
          <t>Stammaktie</t>
        </is>
      </c>
    </row>
    <row r="13">
      <c r="A13" s="5" t="inlineStr">
        <is>
          <t>Adresse / Address</t>
        </is>
      </c>
      <c r="B13" t="inlineStr">
        <is>
          <t>SMA Solar Technology AGSonnenallee 1  D-34266 Niestetal</t>
        </is>
      </c>
    </row>
    <row r="14">
      <c r="A14" s="5" t="inlineStr">
        <is>
          <t>Management</t>
        </is>
      </c>
      <c r="B14" t="inlineStr">
        <is>
          <t>Dr. Jürgen Reinert, Ulrich Hadding</t>
        </is>
      </c>
    </row>
    <row r="15">
      <c r="A15" s="5" t="inlineStr">
        <is>
          <t>Aufsichtsrat / Board</t>
        </is>
      </c>
      <c r="B15" t="inlineStr">
        <is>
          <t>Dr. Erik Ehrentraut, Kim Fausing, Roland Bent, Peter Drews, Alexa Hergenröther, Ilonka Nußbaumer, Oliver Dietzel, Johannes Häde, Heike Haigis, Yvonne Siebert, Dr. Matthias Victor, Hans-Dieter Werner</t>
        </is>
      </c>
    </row>
    <row r="16">
      <c r="A16" s="5" t="inlineStr">
        <is>
          <t>Beschreibung</t>
        </is>
      </c>
      <c r="B16" t="inlineStr">
        <is>
          <t>Die SMA Solar Technology AG entwickelt, produziert und vertreibt Komponenten für die Photovoltaikindustrie. Die Unternehmensgruppe konzentriert sich dabei auf die Herstellung von Solarwechselrichtern. Diese werden benötigt, um den aus Solarmodulen erzeugten Gleichstrom in Wechselstrom umzuwandeln, der ins Stromnetz eingespeist werden kann. Das Angebotsspektrum ist dabei nicht auf einzelne Modultypen oder Leistungsgrößen beschränkt, sondern an sämtliche auf dem Markt erhältliche Typen anpassbar. Neben Wechselrichtern für netzgekoppelte Anwendungen werden auch Wechselrichter für den Insel- und Backup-Betrieb angeboten. Zum Portfolio gehören außerdem Produkte zur Überwachung und zum Energiemanagement von PV-Anlagen. Darüber hinaus bietet SMA Serviceleistungen wie die Unterstützung bei der Installation und Inbetriebnahme, einen Geräte-Austauschservice sowie eine kostenlose Service-Hotline. In speziellen Schulungen werden zudem Anlagenplaner, Installateure oder Elektrofachkräfte geschult. Copyright 2014 FINANCE BASE AG</t>
        </is>
      </c>
    </row>
    <row r="17">
      <c r="A17" s="5" t="inlineStr">
        <is>
          <t>Profile</t>
        </is>
      </c>
      <c r="B17" t="inlineStr">
        <is>
          <t>SMA Solar Technology AG develops, produces and sells components for the photovoltaic industry. The Group focuses on the production of solar inverters. These are needed to generated from solar modules into alternating current to convert, which can be fed into the grid. The range is not limited to specific types of modules or power ratings, but adaptable to all types available on the market. In addition to inverters for grid-connected applications, inverter for island and backup operation are offered. The portfolio also includes products for monitoring and energy management of PV systems. In addition, SMA offers services such as assistance with installation and commissioning, a device exchange service and a free service hotline. In addition, special training system designers, installers and electricians to be trained.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row>
    <row r="20">
      <c r="A20" s="5" t="inlineStr">
        <is>
          <t>Umsatz</t>
        </is>
      </c>
      <c r="B20" s="5" t="inlineStr">
        <is>
          <t>Revenue</t>
        </is>
      </c>
      <c r="C20" t="n">
        <v>915.1</v>
      </c>
      <c r="D20" t="n">
        <v>760.9</v>
      </c>
      <c r="E20" t="n">
        <v>891</v>
      </c>
      <c r="F20" t="n">
        <v>946.7</v>
      </c>
      <c r="G20" t="n">
        <v>999.6</v>
      </c>
      <c r="H20" t="n">
        <v>805.4</v>
      </c>
      <c r="I20" t="n">
        <v>932.5</v>
      </c>
      <c r="J20" t="n">
        <v>1463</v>
      </c>
      <c r="K20" t="n">
        <v>1676</v>
      </c>
      <c r="L20" t="n">
        <v>1920</v>
      </c>
      <c r="M20" t="n">
        <v>934.3</v>
      </c>
      <c r="N20" t="n">
        <v>682</v>
      </c>
    </row>
    <row r="21">
      <c r="A21" s="5" t="inlineStr">
        <is>
          <t>Bruttoergebnis vom Umsatz</t>
        </is>
      </c>
      <c r="B21" s="5" t="inlineStr">
        <is>
          <t>Gross Profit</t>
        </is>
      </c>
      <c r="C21" t="n">
        <v>165.8</v>
      </c>
      <c r="D21" t="n">
        <v>72.09999999999999</v>
      </c>
      <c r="E21" t="n">
        <v>199.6</v>
      </c>
      <c r="F21" t="n">
        <v>242.7</v>
      </c>
      <c r="G21" t="n">
        <v>214</v>
      </c>
      <c r="H21" t="n">
        <v>133</v>
      </c>
      <c r="I21" t="n">
        <v>144.9</v>
      </c>
      <c r="J21" t="n">
        <v>343.6</v>
      </c>
      <c r="K21" t="n">
        <v>468.1</v>
      </c>
      <c r="L21" t="n">
        <v>693.2</v>
      </c>
      <c r="M21" t="n">
        <v>341.3</v>
      </c>
      <c r="N21" t="n">
        <v>253.8</v>
      </c>
    </row>
    <row r="22">
      <c r="A22" s="5" t="inlineStr">
        <is>
          <t>Operatives Ergebnis (EBIT)</t>
        </is>
      </c>
      <c r="B22" s="5" t="inlineStr">
        <is>
          <t>EBIT Earning Before Interest &amp; Tax</t>
        </is>
      </c>
      <c r="C22" t="n">
        <v>-11.8</v>
      </c>
      <c r="D22" t="n">
        <v>-151.7</v>
      </c>
      <c r="E22" t="n">
        <v>44.1</v>
      </c>
      <c r="F22" t="n">
        <v>64.8</v>
      </c>
      <c r="G22" t="n">
        <v>34.3</v>
      </c>
      <c r="H22" t="n">
        <v>-164.9</v>
      </c>
      <c r="I22" t="n">
        <v>-89.09999999999999</v>
      </c>
      <c r="J22" t="n">
        <v>102</v>
      </c>
      <c r="K22" t="n">
        <v>240.3</v>
      </c>
      <c r="L22" t="n">
        <v>516.8</v>
      </c>
      <c r="M22" t="n">
        <v>228.4</v>
      </c>
      <c r="N22" t="n">
        <v>167</v>
      </c>
    </row>
    <row r="23">
      <c r="A23" s="5" t="inlineStr">
        <is>
          <t>Finanzergebnis</t>
        </is>
      </c>
      <c r="B23" s="5" t="inlineStr">
        <is>
          <t>Financial Result</t>
        </is>
      </c>
      <c r="C23" t="n">
        <v>1</v>
      </c>
      <c r="D23" t="n">
        <v>-14.7</v>
      </c>
      <c r="E23" t="n">
        <v>-0.3</v>
      </c>
      <c r="F23" t="n">
        <v>-5.9</v>
      </c>
      <c r="G23" t="n">
        <v>-5</v>
      </c>
      <c r="H23" t="n">
        <v>-3</v>
      </c>
      <c r="I23" t="n">
        <v>0.3</v>
      </c>
      <c r="J23" t="n">
        <v>2.7</v>
      </c>
      <c r="K23" t="n">
        <v>3.2</v>
      </c>
      <c r="L23" t="n">
        <v>1.3</v>
      </c>
      <c r="M23" t="n">
        <v>3.8</v>
      </c>
      <c r="N23" t="n">
        <v>4.1</v>
      </c>
    </row>
    <row r="24">
      <c r="A24" s="5" t="inlineStr">
        <is>
          <t>Ergebnis vor Steuer (EBT)</t>
        </is>
      </c>
      <c r="B24" s="5" t="inlineStr">
        <is>
          <t>EBT Earning Before Tax</t>
        </is>
      </c>
      <c r="C24" t="n">
        <v>-10.8</v>
      </c>
      <c r="D24" t="n">
        <v>-166.4</v>
      </c>
      <c r="E24" t="n">
        <v>43.8</v>
      </c>
      <c r="F24" t="n">
        <v>58.9</v>
      </c>
      <c r="G24" t="n">
        <v>29.3</v>
      </c>
      <c r="H24" t="n">
        <v>-167.9</v>
      </c>
      <c r="I24" t="n">
        <v>-88.8</v>
      </c>
      <c r="J24" t="n">
        <v>104.7</v>
      </c>
      <c r="K24" t="n">
        <v>243.5</v>
      </c>
      <c r="L24" t="n">
        <v>518.1</v>
      </c>
      <c r="M24" t="n">
        <v>232.2</v>
      </c>
      <c r="N24" t="n">
        <v>171.1</v>
      </c>
    </row>
    <row r="25">
      <c r="A25" s="5" t="inlineStr">
        <is>
          <t>Steuern auf Einkommen und Ertrag</t>
        </is>
      </c>
      <c r="B25" s="5" t="inlineStr">
        <is>
          <t>Taxes on income and earnings</t>
        </is>
      </c>
      <c r="C25" t="n">
        <v>-2.2</v>
      </c>
      <c r="D25" t="n">
        <v>9.1</v>
      </c>
      <c r="E25" t="n">
        <v>13.4</v>
      </c>
      <c r="F25" t="n">
        <v>30</v>
      </c>
      <c r="G25" t="n">
        <v>15.1</v>
      </c>
      <c r="H25" t="n">
        <v>11.4</v>
      </c>
      <c r="I25" t="n">
        <v>-22</v>
      </c>
      <c r="J25" t="n">
        <v>29.6</v>
      </c>
      <c r="K25" t="n">
        <v>77.5</v>
      </c>
      <c r="L25" t="n">
        <v>153.1</v>
      </c>
      <c r="M25" t="n">
        <v>71.09999999999999</v>
      </c>
      <c r="N25" t="n">
        <v>51.6</v>
      </c>
    </row>
    <row r="26">
      <c r="A26" s="5" t="inlineStr">
        <is>
          <t>Ergebnis nach Steuer</t>
        </is>
      </c>
      <c r="B26" s="5" t="inlineStr">
        <is>
          <t>Earnings after tax</t>
        </is>
      </c>
      <c r="C26" t="n">
        <v>-8.6</v>
      </c>
      <c r="D26" t="n">
        <v>-175.5</v>
      </c>
      <c r="E26" t="n">
        <v>30.4</v>
      </c>
      <c r="F26" t="n">
        <v>28.9</v>
      </c>
      <c r="G26" t="n">
        <v>14.3</v>
      </c>
      <c r="H26" t="n">
        <v>-179.3</v>
      </c>
      <c r="I26" t="n">
        <v>-66.90000000000001</v>
      </c>
      <c r="J26" t="n">
        <v>75.09999999999999</v>
      </c>
      <c r="K26" t="n">
        <v>166.1</v>
      </c>
      <c r="L26" t="n">
        <v>365</v>
      </c>
      <c r="M26" t="n">
        <v>161.1</v>
      </c>
      <c r="N26" t="n">
        <v>119.5</v>
      </c>
    </row>
    <row r="27">
      <c r="A27" s="5" t="inlineStr">
        <is>
          <t>Minderheitenanteil</t>
        </is>
      </c>
      <c r="B27" s="5" t="inlineStr">
        <is>
          <t>Minority Share</t>
        </is>
      </c>
      <c r="C27" t="inlineStr">
        <is>
          <t>-</t>
        </is>
      </c>
      <c r="D27" t="inlineStr">
        <is>
          <t>-</t>
        </is>
      </c>
      <c r="E27" t="inlineStr">
        <is>
          <t>-</t>
        </is>
      </c>
      <c r="F27" t="inlineStr">
        <is>
          <t>-</t>
        </is>
      </c>
      <c r="G27" t="n">
        <v>-0.05</v>
      </c>
      <c r="H27" t="n">
        <v>-0.3</v>
      </c>
      <c r="I27" t="inlineStr">
        <is>
          <t>-</t>
        </is>
      </c>
      <c r="J27" t="inlineStr">
        <is>
          <t>-</t>
        </is>
      </c>
      <c r="K27" t="inlineStr">
        <is>
          <t>-</t>
        </is>
      </c>
      <c r="L27" t="inlineStr">
        <is>
          <t>-</t>
        </is>
      </c>
      <c r="M27" t="inlineStr">
        <is>
          <t>-</t>
        </is>
      </c>
      <c r="N27" t="inlineStr">
        <is>
          <t>-</t>
        </is>
      </c>
    </row>
    <row r="28">
      <c r="A28" s="5" t="inlineStr">
        <is>
          <t>Jahresüberschuss/-fehlbetrag</t>
        </is>
      </c>
      <c r="B28" s="5" t="inlineStr">
        <is>
          <t>Net Profit</t>
        </is>
      </c>
      <c r="C28" t="n">
        <v>-8.6</v>
      </c>
      <c r="D28" t="n">
        <v>-175.5</v>
      </c>
      <c r="E28" t="n">
        <v>30.1</v>
      </c>
      <c r="F28" t="n">
        <v>29.6</v>
      </c>
      <c r="G28" t="n">
        <v>14.3</v>
      </c>
      <c r="H28" t="n">
        <v>-179</v>
      </c>
      <c r="I28" t="n">
        <v>-66.59999999999999</v>
      </c>
      <c r="J28" t="n">
        <v>75.09999999999999</v>
      </c>
      <c r="K28" t="n">
        <v>166.1</v>
      </c>
      <c r="L28" t="n">
        <v>365</v>
      </c>
      <c r="M28" t="n">
        <v>161.1</v>
      </c>
      <c r="N28" t="n">
        <v>119.5</v>
      </c>
    </row>
    <row r="29">
      <c r="A29" s="5" t="inlineStr">
        <is>
          <t>Summe Umlaufvermögen</t>
        </is>
      </c>
      <c r="B29" s="5" t="inlineStr">
        <is>
          <t>Current Assets</t>
        </is>
      </c>
      <c r="C29" t="n">
        <v>808.5</v>
      </c>
      <c r="D29" t="n">
        <v>705.9</v>
      </c>
      <c r="E29" t="n">
        <v>858</v>
      </c>
      <c r="F29" t="n">
        <v>784.6</v>
      </c>
      <c r="G29" t="n">
        <v>687</v>
      </c>
      <c r="H29" t="n">
        <v>692</v>
      </c>
      <c r="I29" t="n">
        <v>701.7</v>
      </c>
      <c r="J29" t="n">
        <v>808.5</v>
      </c>
      <c r="K29" t="n">
        <v>872.3</v>
      </c>
      <c r="L29" t="n">
        <v>926</v>
      </c>
      <c r="M29" t="n">
        <v>543.4</v>
      </c>
      <c r="N29" t="n">
        <v>367.3</v>
      </c>
    </row>
    <row r="30">
      <c r="A30" s="5" t="inlineStr">
        <is>
          <t>Summe Anlagevermögen</t>
        </is>
      </c>
      <c r="B30" s="5" t="inlineStr">
        <is>
          <t>Fixed Assets</t>
        </is>
      </c>
      <c r="C30" t="n">
        <v>298.8</v>
      </c>
      <c r="D30" t="n">
        <v>283.4</v>
      </c>
      <c r="E30" t="n">
        <v>358.2</v>
      </c>
      <c r="F30" t="n">
        <v>426.2</v>
      </c>
      <c r="G30" t="n">
        <v>473.5</v>
      </c>
      <c r="H30" t="n">
        <v>488.3</v>
      </c>
      <c r="I30" t="n">
        <v>558.2</v>
      </c>
      <c r="J30" t="n">
        <v>520.2</v>
      </c>
      <c r="K30" t="n">
        <v>502</v>
      </c>
      <c r="L30" t="n">
        <v>325.4</v>
      </c>
      <c r="M30" t="n">
        <v>175.3</v>
      </c>
      <c r="N30" t="n">
        <v>102.3</v>
      </c>
    </row>
    <row r="31">
      <c r="A31" s="5" t="inlineStr">
        <is>
          <t>Summe Aktiva</t>
        </is>
      </c>
      <c r="B31" s="5" t="inlineStr">
        <is>
          <t>Total Assets</t>
        </is>
      </c>
      <c r="C31" t="n">
        <v>1107</v>
      </c>
      <c r="D31" t="n">
        <v>989.3</v>
      </c>
      <c r="E31" t="n">
        <v>1216</v>
      </c>
      <c r="F31" t="n">
        <v>1211</v>
      </c>
      <c r="G31" t="n">
        <v>1161</v>
      </c>
      <c r="H31" t="n">
        <v>1180</v>
      </c>
      <c r="I31" t="n">
        <v>1260</v>
      </c>
      <c r="J31" t="n">
        <v>1329</v>
      </c>
      <c r="K31" t="n">
        <v>1374</v>
      </c>
      <c r="L31" t="n">
        <v>1251</v>
      </c>
      <c r="M31" t="n">
        <v>718.7</v>
      </c>
      <c r="N31" t="n">
        <v>469.6</v>
      </c>
    </row>
    <row r="32">
      <c r="A32" s="5" t="inlineStr">
        <is>
          <t>Summe kurzfristiges Fremdkapital</t>
        </is>
      </c>
      <c r="B32" s="5" t="inlineStr">
        <is>
          <t>Short-Term Debt</t>
        </is>
      </c>
      <c r="C32" t="n">
        <v>431.1</v>
      </c>
      <c r="D32" t="n">
        <v>288.9</v>
      </c>
      <c r="E32" t="n">
        <v>319.5</v>
      </c>
      <c r="F32" t="n">
        <v>332.8</v>
      </c>
      <c r="G32" t="n">
        <v>309.2</v>
      </c>
      <c r="H32" t="n">
        <v>344.1</v>
      </c>
      <c r="I32" t="n">
        <v>248.5</v>
      </c>
      <c r="J32" t="n">
        <v>244.4</v>
      </c>
      <c r="K32" t="n">
        <v>343.8</v>
      </c>
      <c r="L32" t="n">
        <v>355.8</v>
      </c>
      <c r="M32" t="n">
        <v>216</v>
      </c>
      <c r="N32" t="n">
        <v>130.2</v>
      </c>
    </row>
    <row r="33">
      <c r="A33" s="5" t="inlineStr">
        <is>
          <t>Summe langfristiges Fremdkapital</t>
        </is>
      </c>
      <c r="B33" s="5" t="inlineStr">
        <is>
          <t>Long-Term Debt</t>
        </is>
      </c>
      <c r="C33" t="n">
        <v>259.3</v>
      </c>
      <c r="D33" t="n">
        <v>244.5</v>
      </c>
      <c r="E33" t="n">
        <v>285.2</v>
      </c>
      <c r="F33" t="n">
        <v>292.9</v>
      </c>
      <c r="G33" t="n">
        <v>281.1</v>
      </c>
      <c r="H33" t="n">
        <v>284.2</v>
      </c>
      <c r="I33" t="n">
        <v>287</v>
      </c>
      <c r="J33" t="n">
        <v>263.6</v>
      </c>
      <c r="K33" t="n">
        <v>241.1</v>
      </c>
      <c r="L33" t="n">
        <v>167.2</v>
      </c>
      <c r="M33" t="n">
        <v>95.09999999999999</v>
      </c>
      <c r="N33" t="n">
        <v>58.6</v>
      </c>
    </row>
    <row r="34">
      <c r="A34" s="5" t="inlineStr">
        <is>
          <t>Summe Fremdkapital</t>
        </is>
      </c>
      <c r="B34" s="5" t="inlineStr">
        <is>
          <t>Total Liabilities</t>
        </is>
      </c>
      <c r="C34" t="n">
        <v>690.4</v>
      </c>
      <c r="D34" t="n">
        <v>564.8</v>
      </c>
      <c r="E34" t="n">
        <v>604.7</v>
      </c>
      <c r="F34" t="n">
        <v>625.7</v>
      </c>
      <c r="G34" t="n">
        <v>590.3</v>
      </c>
      <c r="H34" t="n">
        <v>628.3</v>
      </c>
      <c r="I34" t="n">
        <v>535.5</v>
      </c>
      <c r="J34" t="n">
        <v>508</v>
      </c>
      <c r="K34" t="n">
        <v>584.9</v>
      </c>
      <c r="L34" t="n">
        <v>523</v>
      </c>
      <c r="M34" t="n">
        <v>311.1</v>
      </c>
      <c r="N34" t="n">
        <v>188.8</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n">
        <v>0.2</v>
      </c>
      <c r="J35" t="inlineStr">
        <is>
          <t>-</t>
        </is>
      </c>
      <c r="K35" t="inlineStr">
        <is>
          <t>-</t>
        </is>
      </c>
      <c r="L35" t="inlineStr">
        <is>
          <t>-</t>
        </is>
      </c>
      <c r="M35" t="inlineStr">
        <is>
          <t>-</t>
        </is>
      </c>
      <c r="N35" t="inlineStr">
        <is>
          <t>-</t>
        </is>
      </c>
    </row>
    <row r="36">
      <c r="A36" s="5" t="inlineStr">
        <is>
          <t>Summe Eigenkapital</t>
        </is>
      </c>
      <c r="B36" s="5" t="inlineStr">
        <is>
          <t>Equity</t>
        </is>
      </c>
      <c r="C36" t="n">
        <v>416.9</v>
      </c>
      <c r="D36" t="n">
        <v>424.5</v>
      </c>
      <c r="E36" t="n">
        <v>611.5</v>
      </c>
      <c r="F36" t="n">
        <v>585.1</v>
      </c>
      <c r="G36" t="n">
        <v>570.2</v>
      </c>
      <c r="H36" t="n">
        <v>552</v>
      </c>
      <c r="I36" t="n">
        <v>724.2</v>
      </c>
      <c r="J36" t="n">
        <v>820.7</v>
      </c>
      <c r="K36" t="n">
        <v>789.3</v>
      </c>
      <c r="L36" t="n">
        <v>728.4</v>
      </c>
      <c r="M36" t="n">
        <v>407.6</v>
      </c>
      <c r="N36" t="n">
        <v>280.8</v>
      </c>
    </row>
    <row r="37">
      <c r="A37" s="5" t="inlineStr">
        <is>
          <t>Summe Passiva</t>
        </is>
      </c>
      <c r="B37" s="5" t="inlineStr">
        <is>
          <t>Liabilities &amp; Shareholder Equity</t>
        </is>
      </c>
      <c r="C37" t="n">
        <v>1107</v>
      </c>
      <c r="D37" t="n">
        <v>989.3</v>
      </c>
      <c r="E37" t="n">
        <v>1216</v>
      </c>
      <c r="F37" t="n">
        <v>1211</v>
      </c>
      <c r="G37" t="n">
        <v>1161</v>
      </c>
      <c r="H37" t="n">
        <v>1180</v>
      </c>
      <c r="I37" t="n">
        <v>1260</v>
      </c>
      <c r="J37" t="n">
        <v>1329</v>
      </c>
      <c r="K37" t="n">
        <v>1374</v>
      </c>
      <c r="L37" t="n">
        <v>1251</v>
      </c>
      <c r="M37" t="n">
        <v>718.7</v>
      </c>
      <c r="N37" t="n">
        <v>469.6</v>
      </c>
    </row>
    <row r="38">
      <c r="A38" s="5" t="inlineStr">
        <is>
          <t>Mio.Aktien im Umlauf</t>
        </is>
      </c>
      <c r="B38" s="5" t="inlineStr">
        <is>
          <t>Million shares outstanding</t>
        </is>
      </c>
      <c r="C38" t="n">
        <v>34.7</v>
      </c>
      <c r="D38" t="n">
        <v>34.7</v>
      </c>
      <c r="E38" t="n">
        <v>34.7</v>
      </c>
      <c r="F38" t="n">
        <v>34.7</v>
      </c>
      <c r="G38" t="n">
        <v>34.7</v>
      </c>
      <c r="H38" t="n">
        <v>34.7</v>
      </c>
      <c r="I38" t="n">
        <v>34.7</v>
      </c>
      <c r="J38" t="n">
        <v>34.7</v>
      </c>
      <c r="K38" t="n">
        <v>34.7</v>
      </c>
      <c r="L38" t="n">
        <v>34.7</v>
      </c>
      <c r="M38" t="n">
        <v>34.7</v>
      </c>
      <c r="N38" t="n">
        <v>34.7</v>
      </c>
    </row>
    <row r="39">
      <c r="A39" s="5" t="inlineStr">
        <is>
          <t>Gezeichnetes Kapital (in Mio.)</t>
        </is>
      </c>
      <c r="B39" s="5" t="inlineStr">
        <is>
          <t>Subscribed Capital in M</t>
        </is>
      </c>
      <c r="C39" t="n">
        <v>34.7</v>
      </c>
      <c r="D39" t="n">
        <v>34.7</v>
      </c>
      <c r="E39" t="n">
        <v>34.7</v>
      </c>
      <c r="F39" t="n">
        <v>34.7</v>
      </c>
      <c r="G39" t="n">
        <v>34.7</v>
      </c>
      <c r="H39" t="n">
        <v>34.7</v>
      </c>
      <c r="I39" t="n">
        <v>34.7</v>
      </c>
      <c r="J39" t="n">
        <v>34.7</v>
      </c>
      <c r="K39" t="n">
        <v>34.7</v>
      </c>
      <c r="L39" t="n">
        <v>34.7</v>
      </c>
      <c r="M39" t="n">
        <v>34.7</v>
      </c>
      <c r="N39" t="n">
        <v>34.7</v>
      </c>
    </row>
    <row r="40">
      <c r="A40" s="5" t="inlineStr">
        <is>
          <t>Ergebnis je Aktie (brutto)</t>
        </is>
      </c>
      <c r="B40" s="5" t="inlineStr">
        <is>
          <t>Earnings per share</t>
        </is>
      </c>
      <c r="C40" t="n">
        <v>-0.31</v>
      </c>
      <c r="D40" t="n">
        <v>-4.8</v>
      </c>
      <c r="E40" t="n">
        <v>1.26</v>
      </c>
      <c r="F40" t="n">
        <v>1.7</v>
      </c>
      <c r="G40" t="n">
        <v>0.84</v>
      </c>
      <c r="H40" t="n">
        <v>-4.84</v>
      </c>
      <c r="I40" t="n">
        <v>-2.56</v>
      </c>
      <c r="J40" t="n">
        <v>3.02</v>
      </c>
      <c r="K40" t="n">
        <v>7.02</v>
      </c>
      <c r="L40" t="n">
        <v>14.93</v>
      </c>
      <c r="M40" t="n">
        <v>6.69</v>
      </c>
      <c r="N40" t="n">
        <v>4.93</v>
      </c>
    </row>
    <row r="41">
      <c r="A41" s="5" t="inlineStr">
        <is>
          <t>Ergebnis je Aktie (unverwässert)</t>
        </is>
      </c>
      <c r="B41" s="5" t="inlineStr">
        <is>
          <t>Basic Earnings per share</t>
        </is>
      </c>
      <c r="C41" t="n">
        <v>-0.25</v>
      </c>
      <c r="D41" t="n">
        <v>-5.06</v>
      </c>
      <c r="E41" t="n">
        <v>0.87</v>
      </c>
      <c r="F41" t="n">
        <v>0.85</v>
      </c>
      <c r="G41" t="n">
        <v>0.41</v>
      </c>
      <c r="H41" t="n">
        <v>-5.16</v>
      </c>
      <c r="I41" t="n">
        <v>-1.92</v>
      </c>
      <c r="J41" t="n">
        <v>2.16</v>
      </c>
      <c r="K41" t="n">
        <v>4.79</v>
      </c>
      <c r="L41" t="n">
        <v>10.52</v>
      </c>
      <c r="M41" t="n">
        <v>4.64</v>
      </c>
      <c r="N41" t="n">
        <v>3.44</v>
      </c>
    </row>
    <row r="42">
      <c r="A42" s="5" t="inlineStr">
        <is>
          <t>Ergebnis je Aktie (verwässert)</t>
        </is>
      </c>
      <c r="B42" s="5" t="inlineStr">
        <is>
          <t>Diluted Earnings per share</t>
        </is>
      </c>
      <c r="C42" t="n">
        <v>-0.25</v>
      </c>
      <c r="D42" t="n">
        <v>-5.06</v>
      </c>
      <c r="E42" t="n">
        <v>0.87</v>
      </c>
      <c r="F42" t="n">
        <v>0.85</v>
      </c>
      <c r="G42" t="n">
        <v>0.41</v>
      </c>
      <c r="H42" t="n">
        <v>-5.16</v>
      </c>
      <c r="I42" t="n">
        <v>-1.92</v>
      </c>
      <c r="J42" t="n">
        <v>2.16</v>
      </c>
      <c r="K42" t="n">
        <v>4.79</v>
      </c>
      <c r="L42" t="n">
        <v>10.52</v>
      </c>
      <c r="M42" t="n">
        <v>4.64</v>
      </c>
      <c r="N42" t="n">
        <v>3.44</v>
      </c>
    </row>
    <row r="43">
      <c r="A43" s="5" t="inlineStr">
        <is>
          <t>Dividende je Aktie</t>
        </is>
      </c>
      <c r="B43" s="5" t="inlineStr">
        <is>
          <t>Dividend per share</t>
        </is>
      </c>
      <c r="C43" t="inlineStr">
        <is>
          <t>-</t>
        </is>
      </c>
      <c r="D43" t="inlineStr">
        <is>
          <t>-</t>
        </is>
      </c>
      <c r="E43" t="n">
        <v>0.35</v>
      </c>
      <c r="F43" t="n">
        <v>0.26</v>
      </c>
      <c r="G43" t="n">
        <v>0.14</v>
      </c>
      <c r="H43" t="inlineStr">
        <is>
          <t>-</t>
        </is>
      </c>
      <c r="I43" t="inlineStr">
        <is>
          <t>-</t>
        </is>
      </c>
      <c r="J43" t="n">
        <v>0.6</v>
      </c>
      <c r="K43" t="n">
        <v>1.3</v>
      </c>
      <c r="L43" t="n">
        <v>3</v>
      </c>
      <c r="M43" t="n">
        <v>1.3</v>
      </c>
      <c r="N43" t="n">
        <v>1</v>
      </c>
    </row>
    <row r="44">
      <c r="A44" s="5" t="inlineStr">
        <is>
          <t>Dividendenausschüttung in Mio</t>
        </is>
      </c>
      <c r="B44" s="5" t="inlineStr">
        <is>
          <t>Dividend Payment in M</t>
        </is>
      </c>
      <c r="C44" t="inlineStr">
        <is>
          <t>-</t>
        </is>
      </c>
      <c r="D44" t="inlineStr">
        <is>
          <t>-</t>
        </is>
      </c>
      <c r="E44" t="n">
        <v>12.1</v>
      </c>
      <c r="F44" t="n">
        <v>9</v>
      </c>
      <c r="G44" t="n">
        <v>4.9</v>
      </c>
      <c r="H44" t="inlineStr">
        <is>
          <t>-</t>
        </is>
      </c>
      <c r="I44" t="inlineStr">
        <is>
          <t>-</t>
        </is>
      </c>
      <c r="J44" t="n">
        <v>20.8</v>
      </c>
      <c r="K44" t="n">
        <v>45.11</v>
      </c>
      <c r="L44" t="n">
        <v>104.1</v>
      </c>
      <c r="M44" t="n">
        <v>45.1</v>
      </c>
      <c r="N44" t="n">
        <v>34.7</v>
      </c>
    </row>
    <row r="45">
      <c r="A45" s="5" t="inlineStr">
        <is>
          <t>Umsatz je Aktie</t>
        </is>
      </c>
      <c r="B45" s="5" t="inlineStr">
        <is>
          <t>Revenue per share</t>
        </is>
      </c>
      <c r="C45" t="n">
        <v>26.37</v>
      </c>
      <c r="D45" t="n">
        <v>21.93</v>
      </c>
      <c r="E45" t="n">
        <v>25.68</v>
      </c>
      <c r="F45" t="n">
        <v>27.28</v>
      </c>
      <c r="G45" t="n">
        <v>28.81</v>
      </c>
      <c r="H45" t="n">
        <v>23.21</v>
      </c>
      <c r="I45" t="n">
        <v>26.87</v>
      </c>
      <c r="J45" t="n">
        <v>42.17</v>
      </c>
      <c r="K45" t="n">
        <v>48.31</v>
      </c>
      <c r="L45" t="n">
        <v>55.33</v>
      </c>
      <c r="M45" t="n">
        <v>26.93</v>
      </c>
      <c r="N45" t="n">
        <v>19.65</v>
      </c>
    </row>
    <row r="46">
      <c r="A46" s="5" t="inlineStr">
        <is>
          <t>Buchwert je Aktie</t>
        </is>
      </c>
      <c r="B46" s="5" t="inlineStr">
        <is>
          <t>Book value per share</t>
        </is>
      </c>
      <c r="C46" t="n">
        <v>12.01</v>
      </c>
      <c r="D46" t="n">
        <v>12.23</v>
      </c>
      <c r="E46" t="n">
        <v>17.62</v>
      </c>
      <c r="F46" t="n">
        <v>16.86</v>
      </c>
      <c r="G46" t="n">
        <v>16.43</v>
      </c>
      <c r="H46" t="n">
        <v>15.91</v>
      </c>
      <c r="I46" t="n">
        <v>20.88</v>
      </c>
      <c r="J46" t="n">
        <v>23.65</v>
      </c>
      <c r="K46" t="n">
        <v>22.75</v>
      </c>
      <c r="L46" t="n">
        <v>20.99</v>
      </c>
      <c r="M46" t="n">
        <v>11.75</v>
      </c>
      <c r="N46" t="n">
        <v>8.09</v>
      </c>
    </row>
    <row r="47">
      <c r="A47" s="5" t="inlineStr">
        <is>
          <t>Cashflow je Aktie</t>
        </is>
      </c>
      <c r="B47" s="5" t="inlineStr">
        <is>
          <t>Cashflow per share</t>
        </is>
      </c>
      <c r="C47" t="n">
        <v>-0.03</v>
      </c>
      <c r="D47" t="n">
        <v>-1.56</v>
      </c>
      <c r="E47" t="n">
        <v>3.37</v>
      </c>
      <c r="F47" t="n">
        <v>4.17</v>
      </c>
      <c r="G47" t="n">
        <v>3</v>
      </c>
      <c r="H47" t="n">
        <v>-0.8</v>
      </c>
      <c r="I47" t="n">
        <v>-0.07000000000000001</v>
      </c>
      <c r="J47" t="n">
        <v>3.35</v>
      </c>
      <c r="K47" t="n">
        <v>6.88</v>
      </c>
      <c r="L47" t="n">
        <v>11.13</v>
      </c>
      <c r="M47" t="n">
        <v>6.38</v>
      </c>
      <c r="N47" t="n">
        <v>5.4</v>
      </c>
    </row>
    <row r="48">
      <c r="A48" s="5" t="inlineStr">
        <is>
          <t>Bilanzsumme je Aktie</t>
        </is>
      </c>
      <c r="B48" s="5" t="inlineStr">
        <is>
          <t>Total assets per share</t>
        </is>
      </c>
      <c r="C48" t="n">
        <v>31.91</v>
      </c>
      <c r="D48" t="n">
        <v>28.51</v>
      </c>
      <c r="E48" t="n">
        <v>35.05</v>
      </c>
      <c r="F48" t="n">
        <v>34.89</v>
      </c>
      <c r="G48" t="n">
        <v>33.44</v>
      </c>
      <c r="H48" t="n">
        <v>34.01</v>
      </c>
      <c r="I48" t="n">
        <v>36.31</v>
      </c>
      <c r="J48" t="n">
        <v>38.29</v>
      </c>
      <c r="K48" t="n">
        <v>39.61</v>
      </c>
      <c r="L48" t="n">
        <v>36.06</v>
      </c>
      <c r="M48" t="n">
        <v>20.71</v>
      </c>
      <c r="N48" t="n">
        <v>13.53</v>
      </c>
    </row>
    <row r="49">
      <c r="A49" s="5" t="inlineStr">
        <is>
          <t>Personal am Ende des Jahres</t>
        </is>
      </c>
      <c r="B49" s="5" t="inlineStr">
        <is>
          <t>Staff at the end of year</t>
        </is>
      </c>
      <c r="C49" t="n">
        <v>3124</v>
      </c>
      <c r="D49" t="n">
        <v>3353</v>
      </c>
      <c r="E49" t="n">
        <v>3213</v>
      </c>
      <c r="F49" t="n">
        <v>3345</v>
      </c>
      <c r="G49" t="n">
        <v>4645</v>
      </c>
      <c r="H49" t="n">
        <v>5666</v>
      </c>
      <c r="I49" t="n">
        <v>6272</v>
      </c>
      <c r="J49" t="n">
        <v>6718</v>
      </c>
      <c r="K49" t="n">
        <v>6366</v>
      </c>
      <c r="L49" t="n">
        <v>5519</v>
      </c>
      <c r="M49" t="n">
        <v>3412</v>
      </c>
      <c r="N49" t="n">
        <v>2513</v>
      </c>
    </row>
    <row r="50">
      <c r="A50" s="5" t="inlineStr">
        <is>
          <t>Personalaufwand in Mio. EUR</t>
        </is>
      </c>
      <c r="B50" s="5" t="inlineStr">
        <is>
          <t>Personnel expenses in M</t>
        </is>
      </c>
      <c r="C50" t="n">
        <v>136.4</v>
      </c>
      <c r="D50" t="n">
        <v>148.3</v>
      </c>
      <c r="E50" t="n">
        <v>133.3</v>
      </c>
      <c r="F50" t="n">
        <v>117.8</v>
      </c>
      <c r="G50" t="n">
        <v>140.6</v>
      </c>
      <c r="H50" t="n">
        <v>230.5</v>
      </c>
      <c r="I50" t="n">
        <v>208.3</v>
      </c>
      <c r="J50" t="n">
        <v>332.4</v>
      </c>
      <c r="K50" t="n">
        <v>313.8</v>
      </c>
      <c r="L50" t="n">
        <v>327.6</v>
      </c>
      <c r="M50" t="n">
        <v>189.8</v>
      </c>
      <c r="N50" t="n">
        <v>133.2</v>
      </c>
    </row>
    <row r="51">
      <c r="A51" s="5" t="inlineStr">
        <is>
          <t>Aufwand je Mitarbeiter in EUR</t>
        </is>
      </c>
      <c r="B51" s="5" t="inlineStr">
        <is>
          <t>Effort per employee</t>
        </is>
      </c>
      <c r="C51" t="n">
        <v>43662</v>
      </c>
      <c r="D51" t="n">
        <v>44229</v>
      </c>
      <c r="E51" t="n">
        <v>41488</v>
      </c>
      <c r="F51" t="n">
        <v>35217</v>
      </c>
      <c r="G51" t="n">
        <v>30269</v>
      </c>
      <c r="H51" t="n">
        <v>40681</v>
      </c>
      <c r="I51" t="n">
        <v>33211</v>
      </c>
      <c r="J51" t="n">
        <v>49479</v>
      </c>
      <c r="K51" t="n">
        <v>49293</v>
      </c>
      <c r="L51" t="n">
        <v>59359</v>
      </c>
      <c r="M51" t="n">
        <v>55627</v>
      </c>
      <c r="N51" t="n">
        <v>53004</v>
      </c>
    </row>
    <row r="52">
      <c r="A52" s="5" t="inlineStr">
        <is>
          <t>Umsatz je Mitarbeiter in EUR</t>
        </is>
      </c>
      <c r="B52" s="5" t="inlineStr">
        <is>
          <t>Turnover per employee</t>
        </is>
      </c>
      <c r="C52" t="n">
        <v>292916</v>
      </c>
      <c r="D52" t="n">
        <v>226941</v>
      </c>
      <c r="E52" t="n">
        <v>277325</v>
      </c>
      <c r="F52" t="n">
        <v>283023</v>
      </c>
      <c r="G52" t="n">
        <v>215207</v>
      </c>
      <c r="H52" t="n">
        <v>142151</v>
      </c>
      <c r="I52" t="n">
        <v>148680</v>
      </c>
      <c r="J52" t="n">
        <v>217827</v>
      </c>
      <c r="K52" t="n">
        <v>263327</v>
      </c>
      <c r="L52" t="n">
        <v>347910</v>
      </c>
      <c r="M52" t="n">
        <v>273827</v>
      </c>
      <c r="N52" t="n">
        <v>271229</v>
      </c>
    </row>
    <row r="53">
      <c r="A53" s="5" t="inlineStr">
        <is>
          <t>Bruttoergebnis je Mitarbeiter in EUR</t>
        </is>
      </c>
      <c r="B53" s="5" t="inlineStr">
        <is>
          <t>Gross Profit per employee</t>
        </is>
      </c>
      <c r="C53" t="n">
        <v>53073</v>
      </c>
      <c r="D53" t="n">
        <v>21503</v>
      </c>
      <c r="E53" t="n">
        <v>62123</v>
      </c>
      <c r="F53" t="n">
        <v>72556</v>
      </c>
      <c r="G53" t="n">
        <v>46071</v>
      </c>
      <c r="H53" t="n">
        <v>23473</v>
      </c>
      <c r="I53" t="n">
        <v>23103</v>
      </c>
      <c r="J53" t="n">
        <v>51146</v>
      </c>
      <c r="K53" t="n">
        <v>73531</v>
      </c>
      <c r="L53" t="n">
        <v>125602</v>
      </c>
      <c r="M53" t="n">
        <v>100029</v>
      </c>
      <c r="N53" t="n">
        <v>100995</v>
      </c>
    </row>
    <row r="54">
      <c r="A54" s="5" t="inlineStr">
        <is>
          <t>Gewinn je Mitarbeiter in EUR</t>
        </is>
      </c>
      <c r="B54" s="5" t="inlineStr">
        <is>
          <t>Earnings per employee</t>
        </is>
      </c>
      <c r="C54" t="n">
        <v>-2753</v>
      </c>
      <c r="D54" t="n">
        <v>-52341</v>
      </c>
      <c r="E54" t="n">
        <v>9368</v>
      </c>
      <c r="F54" t="n">
        <v>8849</v>
      </c>
      <c r="G54" t="n">
        <v>3079</v>
      </c>
      <c r="H54" t="n">
        <v>-31592</v>
      </c>
      <c r="I54" t="n">
        <v>-10619</v>
      </c>
      <c r="J54" t="n">
        <v>11179</v>
      </c>
      <c r="K54" t="n">
        <v>26092</v>
      </c>
      <c r="L54" t="n">
        <v>66135</v>
      </c>
      <c r="M54" t="n">
        <v>47216</v>
      </c>
      <c r="N54" t="n">
        <v>47553</v>
      </c>
    </row>
    <row r="55">
      <c r="A55" s="5" t="inlineStr">
        <is>
          <t>KGV (Kurs/Gewinn)</t>
        </is>
      </c>
      <c r="B55" s="5" t="inlineStr">
        <is>
          <t>PE (price/earnings)</t>
        </is>
      </c>
      <c r="C55" t="inlineStr">
        <is>
          <t>-</t>
        </is>
      </c>
      <c r="D55" t="inlineStr">
        <is>
          <t>-</t>
        </is>
      </c>
      <c r="E55" t="n">
        <v>41.4</v>
      </c>
      <c r="F55" t="n">
        <v>27.8</v>
      </c>
      <c r="G55" t="n">
        <v>126.1</v>
      </c>
      <c r="H55" t="inlineStr">
        <is>
          <t>-</t>
        </is>
      </c>
      <c r="I55" t="inlineStr">
        <is>
          <t>-</t>
        </is>
      </c>
      <c r="J55" t="n">
        <v>8.800000000000001</v>
      </c>
      <c r="K55" t="n">
        <v>9</v>
      </c>
      <c r="L55" t="n">
        <v>6.6</v>
      </c>
      <c r="M55" t="n">
        <v>19.9</v>
      </c>
      <c r="N55" t="n">
        <v>10.9</v>
      </c>
    </row>
    <row r="56">
      <c r="A56" s="5" t="inlineStr">
        <is>
          <t>KUV (Kurs/Umsatz)</t>
        </is>
      </c>
      <c r="B56" s="5" t="inlineStr">
        <is>
          <t>PS (price/sales)</t>
        </is>
      </c>
      <c r="C56" t="n">
        <v>1.31</v>
      </c>
      <c r="D56" t="n">
        <v>0.76</v>
      </c>
      <c r="E56" t="n">
        <v>1.4</v>
      </c>
      <c r="F56" t="n">
        <v>0.87</v>
      </c>
      <c r="G56" t="n">
        <v>1.8</v>
      </c>
      <c r="H56" t="n">
        <v>0.66</v>
      </c>
      <c r="I56" t="n">
        <v>0.85</v>
      </c>
      <c r="J56" t="n">
        <v>0.45</v>
      </c>
      <c r="K56" t="n">
        <v>0.89</v>
      </c>
      <c r="L56" t="n">
        <v>1.26</v>
      </c>
      <c r="M56" t="n">
        <v>3.44</v>
      </c>
      <c r="N56" t="n">
        <v>1.91</v>
      </c>
    </row>
    <row r="57">
      <c r="A57" s="5" t="inlineStr">
        <is>
          <t>KBV (Kurs/Buchwert)</t>
        </is>
      </c>
      <c r="B57" s="5" t="inlineStr">
        <is>
          <t>PB (price/book value)</t>
        </is>
      </c>
      <c r="C57" t="n">
        <v>2.88</v>
      </c>
      <c r="D57" t="n">
        <v>1.36</v>
      </c>
      <c r="E57" t="n">
        <v>2.04</v>
      </c>
      <c r="F57" t="n">
        <v>1.4</v>
      </c>
      <c r="G57" t="n">
        <v>3.15</v>
      </c>
      <c r="H57" t="n">
        <v>0.96</v>
      </c>
      <c r="I57" t="n">
        <v>1.1</v>
      </c>
      <c r="J57" t="n">
        <v>0.8</v>
      </c>
      <c r="K57" t="n">
        <v>1.9</v>
      </c>
      <c r="L57" t="n">
        <v>3.31</v>
      </c>
      <c r="M57" t="n">
        <v>7.87</v>
      </c>
      <c r="N57" t="n">
        <v>4.63</v>
      </c>
    </row>
    <row r="58">
      <c r="A58" s="5" t="inlineStr">
        <is>
          <t>KCV (Kurs/Cashflow)</t>
        </is>
      </c>
      <c r="B58" s="5" t="inlineStr">
        <is>
          <t>PC (price/cashflow)</t>
        </is>
      </c>
      <c r="C58" t="n">
        <v>-999.36</v>
      </c>
      <c r="D58" t="n">
        <v>-10.6</v>
      </c>
      <c r="E58" t="n">
        <v>10.69</v>
      </c>
      <c r="F58" t="n">
        <v>5.67</v>
      </c>
      <c r="G58" t="n">
        <v>17.22</v>
      </c>
      <c r="H58" t="n">
        <v>-19.24</v>
      </c>
      <c r="I58" t="n">
        <v>-331.96</v>
      </c>
      <c r="J58" t="n">
        <v>5.68</v>
      </c>
      <c r="K58" t="n">
        <v>6.27</v>
      </c>
      <c r="L58" t="n">
        <v>6.24</v>
      </c>
      <c r="M58" t="n">
        <v>14.49</v>
      </c>
      <c r="N58" t="n">
        <v>6.94</v>
      </c>
    </row>
    <row r="59">
      <c r="A59" s="5" t="inlineStr">
        <is>
          <t>Dividendenrendite in %</t>
        </is>
      </c>
      <c r="B59" s="5" t="inlineStr">
        <is>
          <t>Dividend Yield in %</t>
        </is>
      </c>
      <c r="C59" t="inlineStr">
        <is>
          <t>-</t>
        </is>
      </c>
      <c r="D59" t="inlineStr">
        <is>
          <t>-</t>
        </is>
      </c>
      <c r="E59" t="n">
        <v>0.97</v>
      </c>
      <c r="F59" t="n">
        <v>1.1</v>
      </c>
      <c r="G59" t="n">
        <v>0.27</v>
      </c>
      <c r="H59" t="inlineStr">
        <is>
          <t>-</t>
        </is>
      </c>
      <c r="I59" t="inlineStr">
        <is>
          <t>-</t>
        </is>
      </c>
      <c r="J59" t="n">
        <v>3.16</v>
      </c>
      <c r="K59" t="n">
        <v>3.01</v>
      </c>
      <c r="L59" t="n">
        <v>4.32</v>
      </c>
      <c r="M59" t="n">
        <v>1.41</v>
      </c>
      <c r="N59" t="n">
        <v>2.67</v>
      </c>
    </row>
    <row r="60">
      <c r="A60" s="5" t="inlineStr">
        <is>
          <t>Gewinnrendite in %</t>
        </is>
      </c>
      <c r="B60" s="5" t="inlineStr">
        <is>
          <t>Return on profit in %</t>
        </is>
      </c>
      <c r="C60" t="n">
        <v>-0.7</v>
      </c>
      <c r="D60" t="n">
        <v>-30.5</v>
      </c>
      <c r="E60" t="n">
        <v>2.4</v>
      </c>
      <c r="F60" t="n">
        <v>3.6</v>
      </c>
      <c r="G60" t="n">
        <v>0.8</v>
      </c>
      <c r="H60" t="n">
        <v>-33.7</v>
      </c>
      <c r="I60" t="n">
        <v>-8.4</v>
      </c>
      <c r="J60" t="n">
        <v>11.4</v>
      </c>
      <c r="K60" t="n">
        <v>11.1</v>
      </c>
      <c r="L60" t="n">
        <v>15.1</v>
      </c>
      <c r="M60" t="n">
        <v>5</v>
      </c>
      <c r="N60" t="n">
        <v>9.199999999999999</v>
      </c>
    </row>
    <row r="61">
      <c r="A61" s="5" t="inlineStr">
        <is>
          <t>Eigenkapitalrendite in %</t>
        </is>
      </c>
      <c r="B61" s="5" t="inlineStr">
        <is>
          <t>Return on Equity in %</t>
        </is>
      </c>
      <c r="C61" t="n">
        <v>-2.06</v>
      </c>
      <c r="D61" t="n">
        <v>-41.34</v>
      </c>
      <c r="E61" t="n">
        <v>4.92</v>
      </c>
      <c r="F61" t="n">
        <v>5.06</v>
      </c>
      <c r="G61" t="n">
        <v>2.51</v>
      </c>
      <c r="H61" t="n">
        <v>-32.43</v>
      </c>
      <c r="I61" t="n">
        <v>-9.19</v>
      </c>
      <c r="J61" t="n">
        <v>9.15</v>
      </c>
      <c r="K61" t="n">
        <v>21.04</v>
      </c>
      <c r="L61" t="n">
        <v>50.11</v>
      </c>
      <c r="M61" t="n">
        <v>39.52</v>
      </c>
      <c r="N61" t="n">
        <v>42.56</v>
      </c>
    </row>
    <row r="62">
      <c r="A62" s="5" t="inlineStr">
        <is>
          <t>Umsatzrendite in %</t>
        </is>
      </c>
      <c r="B62" s="5" t="inlineStr">
        <is>
          <t>Return on sales in %</t>
        </is>
      </c>
      <c r="C62" t="n">
        <v>-0.9399999999999999</v>
      </c>
      <c r="D62" t="n">
        <v>-23.06</v>
      </c>
      <c r="E62" t="n">
        <v>3.38</v>
      </c>
      <c r="F62" t="n">
        <v>3.13</v>
      </c>
      <c r="G62" t="n">
        <v>1.43</v>
      </c>
      <c r="H62" t="n">
        <v>-22.22</v>
      </c>
      <c r="I62" t="n">
        <v>-7.14</v>
      </c>
      <c r="J62" t="n">
        <v>5.13</v>
      </c>
      <c r="K62" t="n">
        <v>9.91</v>
      </c>
      <c r="L62" t="n">
        <v>19.01</v>
      </c>
      <c r="M62" t="n">
        <v>17.24</v>
      </c>
      <c r="N62" t="n">
        <v>17.52</v>
      </c>
    </row>
    <row r="63">
      <c r="A63" s="5" t="inlineStr">
        <is>
          <t>Gesamtkapitalrendite in %</t>
        </is>
      </c>
      <c r="B63" s="5" t="inlineStr">
        <is>
          <t>Total Return on Investment in %</t>
        </is>
      </c>
      <c r="C63" t="n">
        <v>-0.67</v>
      </c>
      <c r="D63" t="n">
        <v>-17.37</v>
      </c>
      <c r="E63" t="n">
        <v>2.75</v>
      </c>
      <c r="F63" t="n">
        <v>2.87</v>
      </c>
      <c r="G63" t="n">
        <v>1.83</v>
      </c>
      <c r="H63" t="n">
        <v>-14.65</v>
      </c>
      <c r="I63" t="n">
        <v>-4.85</v>
      </c>
      <c r="J63" t="n">
        <v>5.81</v>
      </c>
      <c r="K63" t="n">
        <v>12.33</v>
      </c>
      <c r="L63" t="n">
        <v>29.32</v>
      </c>
      <c r="M63" t="n">
        <v>22.62</v>
      </c>
      <c r="N63" t="n">
        <v>25.75</v>
      </c>
    </row>
    <row r="64">
      <c r="A64" s="5" t="inlineStr">
        <is>
          <t>Return on Investment in %</t>
        </is>
      </c>
      <c r="B64" s="5" t="inlineStr">
        <is>
          <t>Return on Investment in %</t>
        </is>
      </c>
      <c r="C64" t="n">
        <v>-0.78</v>
      </c>
      <c r="D64" t="n">
        <v>-17.74</v>
      </c>
      <c r="E64" t="n">
        <v>2.47</v>
      </c>
      <c r="F64" t="n">
        <v>2.44</v>
      </c>
      <c r="G64" t="n">
        <v>1.23</v>
      </c>
      <c r="H64" t="n">
        <v>-15.17</v>
      </c>
      <c r="I64" t="n">
        <v>-5.29</v>
      </c>
      <c r="J64" t="n">
        <v>5.65</v>
      </c>
      <c r="K64" t="n">
        <v>12.09</v>
      </c>
      <c r="L64" t="n">
        <v>29.17</v>
      </c>
      <c r="M64" t="n">
        <v>22.42</v>
      </c>
      <c r="N64" t="n">
        <v>25.45</v>
      </c>
    </row>
    <row r="65">
      <c r="A65" s="5" t="inlineStr">
        <is>
          <t>Arbeitsintensität in %</t>
        </is>
      </c>
      <c r="B65" s="5" t="inlineStr">
        <is>
          <t>Work Intensity in %</t>
        </is>
      </c>
      <c r="C65" t="n">
        <v>73.02</v>
      </c>
      <c r="D65" t="n">
        <v>71.34999999999999</v>
      </c>
      <c r="E65" t="n">
        <v>70.55</v>
      </c>
      <c r="F65" t="n">
        <v>64.8</v>
      </c>
      <c r="G65" t="n">
        <v>59.2</v>
      </c>
      <c r="H65" t="n">
        <v>58.63</v>
      </c>
      <c r="I65" t="n">
        <v>55.69</v>
      </c>
      <c r="J65" t="n">
        <v>60.85</v>
      </c>
      <c r="K65" t="n">
        <v>63.47</v>
      </c>
      <c r="L65" t="n">
        <v>74</v>
      </c>
      <c r="M65" t="n">
        <v>75.61</v>
      </c>
      <c r="N65" t="n">
        <v>78.22</v>
      </c>
    </row>
    <row r="66">
      <c r="A66" s="5" t="inlineStr">
        <is>
          <t>Eigenkapitalquote in %</t>
        </is>
      </c>
      <c r="B66" s="5" t="inlineStr">
        <is>
          <t>Equity Ratio in %</t>
        </is>
      </c>
      <c r="C66" t="n">
        <v>37.65</v>
      </c>
      <c r="D66" t="n">
        <v>42.91</v>
      </c>
      <c r="E66" t="n">
        <v>50.28</v>
      </c>
      <c r="F66" t="n">
        <v>48.32</v>
      </c>
      <c r="G66" t="n">
        <v>49.13</v>
      </c>
      <c r="H66" t="n">
        <v>46.77</v>
      </c>
      <c r="I66" t="n">
        <v>57.5</v>
      </c>
      <c r="J66" t="n">
        <v>61.77</v>
      </c>
      <c r="K66" t="n">
        <v>57.43</v>
      </c>
      <c r="L66" t="n">
        <v>58.21</v>
      </c>
      <c r="M66" t="n">
        <v>56.71</v>
      </c>
      <c r="N66" t="n">
        <v>59.8</v>
      </c>
    </row>
    <row r="67">
      <c r="A67" s="5" t="inlineStr">
        <is>
          <t>Fremdkapitalquote in %</t>
        </is>
      </c>
      <c r="B67" s="5" t="inlineStr">
        <is>
          <t>Debt Ratio in %</t>
        </is>
      </c>
      <c r="C67" t="n">
        <v>62.35</v>
      </c>
      <c r="D67" t="n">
        <v>57.09</v>
      </c>
      <c r="E67" t="n">
        <v>49.72</v>
      </c>
      <c r="F67" t="n">
        <v>51.68</v>
      </c>
      <c r="G67" t="n">
        <v>50.87</v>
      </c>
      <c r="H67" t="n">
        <v>53.23</v>
      </c>
      <c r="I67" t="n">
        <v>42.5</v>
      </c>
      <c r="J67" t="n">
        <v>38.23</v>
      </c>
      <c r="K67" t="n">
        <v>42.57</v>
      </c>
      <c r="L67" t="n">
        <v>41.79</v>
      </c>
      <c r="M67" t="n">
        <v>43.29</v>
      </c>
      <c r="N67" t="n">
        <v>40.2</v>
      </c>
    </row>
    <row r="68">
      <c r="A68" s="5" t="inlineStr">
        <is>
          <t>Verschuldungsgrad in %</t>
        </is>
      </c>
      <c r="B68" s="5" t="inlineStr">
        <is>
          <t>Finance Gearing in %</t>
        </is>
      </c>
      <c r="C68" t="n">
        <v>165.6</v>
      </c>
      <c r="D68" t="n">
        <v>133.05</v>
      </c>
      <c r="E68" t="n">
        <v>98.89</v>
      </c>
      <c r="F68" t="n">
        <v>106.94</v>
      </c>
      <c r="G68" t="n">
        <v>103.53</v>
      </c>
      <c r="H68" t="n">
        <v>113.82</v>
      </c>
      <c r="I68" t="n">
        <v>73.92</v>
      </c>
      <c r="J68" t="n">
        <v>61.9</v>
      </c>
      <c r="K68" t="n">
        <v>74.12</v>
      </c>
      <c r="L68" t="n">
        <v>71.8</v>
      </c>
      <c r="M68" t="n">
        <v>76.31999999999999</v>
      </c>
      <c r="N68" t="n">
        <v>67.23999999999999</v>
      </c>
    </row>
    <row r="69">
      <c r="A69" s="5" t="inlineStr">
        <is>
          <t>Bruttoergebnis Marge in %</t>
        </is>
      </c>
      <c r="B69" s="5" t="inlineStr">
        <is>
          <t>Gross Profit Marge in %</t>
        </is>
      </c>
      <c r="C69" t="n">
        <v>18.12</v>
      </c>
      <c r="D69" t="n">
        <v>9.48</v>
      </c>
      <c r="E69" t="n">
        <v>22.4</v>
      </c>
      <c r="F69" t="n">
        <v>25.64</v>
      </c>
      <c r="G69" t="n">
        <v>21.41</v>
      </c>
      <c r="H69" t="n">
        <v>16.51</v>
      </c>
      <c r="I69" t="n">
        <v>15.54</v>
      </c>
      <c r="J69" t="n">
        <v>23.49</v>
      </c>
      <c r="K69" t="n">
        <v>27.93</v>
      </c>
      <c r="L69" t="n">
        <v>36.1</v>
      </c>
      <c r="M69" t="n">
        <v>36.53</v>
      </c>
    </row>
    <row r="70">
      <c r="A70" s="5" t="inlineStr">
        <is>
          <t>Kurzfristige Vermögensquote in %</t>
        </is>
      </c>
      <c r="B70" s="5" t="inlineStr">
        <is>
          <t>Current Assets Ratio in %</t>
        </is>
      </c>
      <c r="C70" t="n">
        <v>73.04000000000001</v>
      </c>
      <c r="D70" t="n">
        <v>71.34999999999999</v>
      </c>
      <c r="E70" t="n">
        <v>70.56</v>
      </c>
      <c r="F70" t="n">
        <v>64.79000000000001</v>
      </c>
      <c r="G70" t="n">
        <v>59.17</v>
      </c>
      <c r="H70" t="n">
        <v>58.64</v>
      </c>
      <c r="I70" t="n">
        <v>55.69</v>
      </c>
      <c r="J70" t="n">
        <v>60.84</v>
      </c>
      <c r="K70" t="n">
        <v>63.49</v>
      </c>
      <c r="L70" t="n">
        <v>74.02</v>
      </c>
      <c r="M70" t="n">
        <v>75.61</v>
      </c>
    </row>
    <row r="71">
      <c r="A71" s="5" t="inlineStr">
        <is>
          <t>Nettogewinn Marge in %</t>
        </is>
      </c>
      <c r="B71" s="5" t="inlineStr">
        <is>
          <t>Net Profit Marge in %</t>
        </is>
      </c>
      <c r="C71" t="n">
        <v>-0.9399999999999999</v>
      </c>
      <c r="D71" t="n">
        <v>-23.06</v>
      </c>
      <c r="E71" t="n">
        <v>3.38</v>
      </c>
      <c r="F71" t="n">
        <v>3.13</v>
      </c>
      <c r="G71" t="n">
        <v>1.43</v>
      </c>
      <c r="H71" t="n">
        <v>-22.22</v>
      </c>
      <c r="I71" t="n">
        <v>-7.14</v>
      </c>
      <c r="J71" t="n">
        <v>5.13</v>
      </c>
      <c r="K71" t="n">
        <v>9.91</v>
      </c>
      <c r="L71" t="n">
        <v>19.01</v>
      </c>
      <c r="M71" t="n">
        <v>17.24</v>
      </c>
    </row>
    <row r="72">
      <c r="A72" s="5" t="inlineStr">
        <is>
          <t>Operative Ergebnis Marge in %</t>
        </is>
      </c>
      <c r="B72" s="5" t="inlineStr">
        <is>
          <t>EBIT Marge in %</t>
        </is>
      </c>
      <c r="C72" t="n">
        <v>-1.29</v>
      </c>
      <c r="D72" t="n">
        <v>-19.94</v>
      </c>
      <c r="E72" t="n">
        <v>4.95</v>
      </c>
      <c r="F72" t="n">
        <v>6.84</v>
      </c>
      <c r="G72" t="n">
        <v>3.43</v>
      </c>
      <c r="H72" t="n">
        <v>-20.47</v>
      </c>
      <c r="I72" t="n">
        <v>-9.550000000000001</v>
      </c>
      <c r="J72" t="n">
        <v>6.97</v>
      </c>
      <c r="K72" t="n">
        <v>14.34</v>
      </c>
      <c r="L72" t="n">
        <v>26.92</v>
      </c>
      <c r="M72" t="n">
        <v>24.45</v>
      </c>
    </row>
    <row r="73">
      <c r="A73" s="5" t="inlineStr">
        <is>
          <t>Vermögensumsschlag in %</t>
        </is>
      </c>
      <c r="B73" s="5" t="inlineStr">
        <is>
          <t>Asset Turnover in %</t>
        </is>
      </c>
      <c r="C73" t="n">
        <v>82.66</v>
      </c>
      <c r="D73" t="n">
        <v>76.91</v>
      </c>
      <c r="E73" t="n">
        <v>73.27</v>
      </c>
      <c r="F73" t="n">
        <v>78.18000000000001</v>
      </c>
      <c r="G73" t="n">
        <v>86.09999999999999</v>
      </c>
      <c r="H73" t="n">
        <v>68.25</v>
      </c>
      <c r="I73" t="n">
        <v>74.01000000000001</v>
      </c>
      <c r="J73" t="n">
        <v>110.08</v>
      </c>
      <c r="K73" t="n">
        <v>121.98</v>
      </c>
      <c r="L73" t="n">
        <v>153.48</v>
      </c>
      <c r="M73" t="n">
        <v>130</v>
      </c>
    </row>
    <row r="74">
      <c r="A74" s="5" t="inlineStr">
        <is>
          <t>Langfristige Vermögensquote in %</t>
        </is>
      </c>
      <c r="B74" s="5" t="inlineStr">
        <is>
          <t>Non-Current Assets Ratio in %</t>
        </is>
      </c>
      <c r="C74" t="n">
        <v>26.99</v>
      </c>
      <c r="D74" t="n">
        <v>28.65</v>
      </c>
      <c r="E74" t="n">
        <v>29.46</v>
      </c>
      <c r="F74" t="n">
        <v>35.19</v>
      </c>
      <c r="G74" t="n">
        <v>40.78</v>
      </c>
      <c r="H74" t="n">
        <v>41.38</v>
      </c>
      <c r="I74" t="n">
        <v>44.3</v>
      </c>
      <c r="J74" t="n">
        <v>39.14</v>
      </c>
      <c r="K74" t="n">
        <v>36.54</v>
      </c>
      <c r="L74" t="n">
        <v>26.01</v>
      </c>
      <c r="M74" t="n">
        <v>24.39</v>
      </c>
    </row>
    <row r="75">
      <c r="A75" s="5" t="inlineStr">
        <is>
          <t>Gesamtkapitalrentabilität</t>
        </is>
      </c>
      <c r="B75" s="5" t="inlineStr">
        <is>
          <t>ROA Return on Assets in %</t>
        </is>
      </c>
      <c r="C75" t="n">
        <v>-0.78</v>
      </c>
      <c r="D75" t="n">
        <v>-17.74</v>
      </c>
      <c r="E75" t="n">
        <v>2.48</v>
      </c>
      <c r="F75" t="n">
        <v>2.44</v>
      </c>
      <c r="G75" t="n">
        <v>1.23</v>
      </c>
      <c r="H75" t="n">
        <v>-15.17</v>
      </c>
      <c r="I75" t="n">
        <v>-5.29</v>
      </c>
      <c r="J75" t="n">
        <v>5.65</v>
      </c>
      <c r="K75" t="n">
        <v>12.09</v>
      </c>
      <c r="L75" t="n">
        <v>29.18</v>
      </c>
      <c r="M75" t="n">
        <v>22.42</v>
      </c>
    </row>
    <row r="76">
      <c r="A76" s="5" t="inlineStr">
        <is>
          <t>Ertrag des eingesetzten Kapitals</t>
        </is>
      </c>
      <c r="B76" s="5" t="inlineStr">
        <is>
          <t>ROCE Return on Cap. Empl. in %</t>
        </is>
      </c>
      <c r="C76" t="n">
        <v>-1.75</v>
      </c>
      <c r="D76" t="n">
        <v>-21.66</v>
      </c>
      <c r="E76" t="n">
        <v>4.92</v>
      </c>
      <c r="F76" t="n">
        <v>7.38</v>
      </c>
      <c r="G76" t="n">
        <v>4.03</v>
      </c>
      <c r="H76" t="n">
        <v>-19.73</v>
      </c>
      <c r="I76" t="n">
        <v>-8.81</v>
      </c>
      <c r="J76" t="n">
        <v>9.4</v>
      </c>
      <c r="K76" t="n">
        <v>23.33</v>
      </c>
      <c r="L76" t="n">
        <v>57.73</v>
      </c>
      <c r="M76" t="n">
        <v>45.43</v>
      </c>
    </row>
    <row r="77">
      <c r="A77" s="5" t="inlineStr">
        <is>
          <t>Eigenkapital zu Anlagevermögen</t>
        </is>
      </c>
      <c r="B77" s="5" t="inlineStr">
        <is>
          <t>Equity to Fixed Assets in %</t>
        </is>
      </c>
      <c r="C77" t="n">
        <v>139.52</v>
      </c>
      <c r="D77" t="n">
        <v>149.79</v>
      </c>
      <c r="E77" t="n">
        <v>170.71</v>
      </c>
      <c r="F77" t="n">
        <v>137.28</v>
      </c>
      <c r="G77" t="n">
        <v>120.42</v>
      </c>
      <c r="H77" t="n">
        <v>113.05</v>
      </c>
      <c r="I77" t="n">
        <v>129.74</v>
      </c>
      <c r="J77" t="n">
        <v>157.77</v>
      </c>
      <c r="K77" t="n">
        <v>157.23</v>
      </c>
      <c r="L77" t="n">
        <v>223.85</v>
      </c>
      <c r="M77" t="n">
        <v>232.52</v>
      </c>
    </row>
    <row r="78">
      <c r="A78" s="5" t="inlineStr">
        <is>
          <t>Liquidität Dritten Grades</t>
        </is>
      </c>
      <c r="B78" s="5" t="inlineStr">
        <is>
          <t>Current Ratio in %</t>
        </is>
      </c>
      <c r="C78" t="n">
        <v>187.54</v>
      </c>
      <c r="D78" t="n">
        <v>244.34</v>
      </c>
      <c r="E78" t="n">
        <v>268.54</v>
      </c>
      <c r="F78" t="n">
        <v>235.76</v>
      </c>
      <c r="G78" t="n">
        <v>222.19</v>
      </c>
      <c r="H78" t="n">
        <v>201.1</v>
      </c>
      <c r="I78" t="n">
        <v>282.37</v>
      </c>
      <c r="J78" t="n">
        <v>330.81</v>
      </c>
      <c r="K78" t="n">
        <v>253.72</v>
      </c>
      <c r="L78" t="n">
        <v>260.26</v>
      </c>
      <c r="M78" t="n">
        <v>251.57</v>
      </c>
    </row>
    <row r="79">
      <c r="A79" s="5" t="inlineStr">
        <is>
          <t>Operativer Cashflow</t>
        </is>
      </c>
      <c r="B79" s="5" t="inlineStr">
        <is>
          <t>Operating Cashflow in M</t>
        </is>
      </c>
      <c r="C79" t="n">
        <v>-34677.792</v>
      </c>
      <c r="D79" t="n">
        <v>-367.82</v>
      </c>
      <c r="E79" t="n">
        <v>370.943</v>
      </c>
      <c r="F79" t="n">
        <v>196.749</v>
      </c>
      <c r="G79" t="n">
        <v>597.534</v>
      </c>
      <c r="H79" t="n">
        <v>-667.628</v>
      </c>
      <c r="I79" t="n">
        <v>-11519.012</v>
      </c>
      <c r="J79" t="n">
        <v>197.096</v>
      </c>
      <c r="K79" t="n">
        <v>217.569</v>
      </c>
      <c r="L79" t="n">
        <v>216.528</v>
      </c>
      <c r="M79" t="n">
        <v>502.8030000000001</v>
      </c>
    </row>
    <row r="80">
      <c r="A80" s="5" t="inlineStr">
        <is>
          <t>Aktienrückkauf</t>
        </is>
      </c>
      <c r="B80" s="5" t="inlineStr">
        <is>
          <t>Share Buyback in M</t>
        </is>
      </c>
      <c r="C80" t="n">
        <v>0</v>
      </c>
      <c r="D80" t="n">
        <v>0</v>
      </c>
      <c r="E80" t="n">
        <v>0</v>
      </c>
      <c r="F80" t="n">
        <v>0</v>
      </c>
      <c r="G80" t="n">
        <v>0</v>
      </c>
      <c r="H80" t="n">
        <v>0</v>
      </c>
      <c r="I80" t="n">
        <v>0</v>
      </c>
      <c r="J80" t="n">
        <v>0</v>
      </c>
      <c r="K80" t="n">
        <v>0</v>
      </c>
      <c r="L80" t="n">
        <v>0</v>
      </c>
      <c r="M80" t="n">
        <v>0</v>
      </c>
    </row>
    <row r="81">
      <c r="A81" s="5" t="inlineStr">
        <is>
          <t>Umsatzwachstum 1J in %</t>
        </is>
      </c>
      <c r="B81" s="5" t="inlineStr">
        <is>
          <t>Revenue Growth 1Y in %</t>
        </is>
      </c>
      <c r="C81" t="n">
        <v>20.27</v>
      </c>
      <c r="D81" t="n">
        <v>-14.6</v>
      </c>
      <c r="E81" t="n">
        <v>-5.88</v>
      </c>
      <c r="F81" t="n">
        <v>-5.29</v>
      </c>
      <c r="G81" t="n">
        <v>24.11</v>
      </c>
      <c r="H81" t="n">
        <v>-13.63</v>
      </c>
      <c r="I81" t="n">
        <v>-36.26</v>
      </c>
      <c r="J81" t="n">
        <v>-12.71</v>
      </c>
      <c r="K81" t="n">
        <v>-12.71</v>
      </c>
      <c r="L81" t="n">
        <v>105.5</v>
      </c>
      <c r="M81" t="n">
        <v>36.99</v>
      </c>
    </row>
    <row r="82">
      <c r="A82" s="5" t="inlineStr">
        <is>
          <t>Umsatzwachstum 3J in %</t>
        </is>
      </c>
      <c r="B82" s="5" t="inlineStr">
        <is>
          <t>Revenue Growth 3Y in %</t>
        </is>
      </c>
      <c r="C82" t="n">
        <v>-0.07000000000000001</v>
      </c>
      <c r="D82" t="n">
        <v>-8.59</v>
      </c>
      <c r="E82" t="n">
        <v>4.31</v>
      </c>
      <c r="F82" t="n">
        <v>1.73</v>
      </c>
      <c r="G82" t="n">
        <v>-8.59</v>
      </c>
      <c r="H82" t="n">
        <v>-20.87</v>
      </c>
      <c r="I82" t="n">
        <v>-20.56</v>
      </c>
      <c r="J82" t="n">
        <v>26.69</v>
      </c>
      <c r="K82" t="n">
        <v>43.26</v>
      </c>
      <c r="L82" t="inlineStr">
        <is>
          <t>-</t>
        </is>
      </c>
      <c r="M82" t="inlineStr">
        <is>
          <t>-</t>
        </is>
      </c>
    </row>
    <row r="83">
      <c r="A83" s="5" t="inlineStr">
        <is>
          <t>Umsatzwachstum 5J in %</t>
        </is>
      </c>
      <c r="B83" s="5" t="inlineStr">
        <is>
          <t>Revenue Growth 5Y in %</t>
        </is>
      </c>
      <c r="C83" t="n">
        <v>3.72</v>
      </c>
      <c r="D83" t="n">
        <v>-3.06</v>
      </c>
      <c r="E83" t="n">
        <v>-7.39</v>
      </c>
      <c r="F83" t="n">
        <v>-8.76</v>
      </c>
      <c r="G83" t="n">
        <v>-10.24</v>
      </c>
      <c r="H83" t="n">
        <v>6.04</v>
      </c>
      <c r="I83" t="n">
        <v>16.16</v>
      </c>
      <c r="J83" t="inlineStr">
        <is>
          <t>-</t>
        </is>
      </c>
      <c r="K83" t="inlineStr">
        <is>
          <t>-</t>
        </is>
      </c>
      <c r="L83" t="inlineStr">
        <is>
          <t>-</t>
        </is>
      </c>
      <c r="M83" t="inlineStr">
        <is>
          <t>-</t>
        </is>
      </c>
    </row>
    <row r="84">
      <c r="A84" s="5" t="inlineStr">
        <is>
          <t>Umsatzwachstum 10J in %</t>
        </is>
      </c>
      <c r="B84" s="5" t="inlineStr">
        <is>
          <t>Revenue Growth 10Y in %</t>
        </is>
      </c>
      <c r="C84" t="n">
        <v>4.88</v>
      </c>
      <c r="D84" t="n">
        <v>6.55</v>
      </c>
      <c r="E84" t="inlineStr">
        <is>
          <t>-</t>
        </is>
      </c>
      <c r="F84" t="inlineStr">
        <is>
          <t>-</t>
        </is>
      </c>
      <c r="G84" t="inlineStr">
        <is>
          <t>-</t>
        </is>
      </c>
      <c r="H84" t="inlineStr">
        <is>
          <t>-</t>
        </is>
      </c>
      <c r="I84" t="inlineStr">
        <is>
          <t>-</t>
        </is>
      </c>
      <c r="J84" t="inlineStr">
        <is>
          <t>-</t>
        </is>
      </c>
      <c r="K84" t="inlineStr">
        <is>
          <t>-</t>
        </is>
      </c>
      <c r="L84" t="inlineStr">
        <is>
          <t>-</t>
        </is>
      </c>
      <c r="M84" t="inlineStr">
        <is>
          <t>-</t>
        </is>
      </c>
    </row>
    <row r="85">
      <c r="A85" s="5" t="inlineStr">
        <is>
          <t>Gewinnwachstum 1J in %</t>
        </is>
      </c>
      <c r="B85" s="5" t="inlineStr">
        <is>
          <t>Earnings Growth 1Y in %</t>
        </is>
      </c>
      <c r="C85" t="n">
        <v>-95.09999999999999</v>
      </c>
      <c r="D85" t="n">
        <v>-683.0599999999999</v>
      </c>
      <c r="E85" t="n">
        <v>1.69</v>
      </c>
      <c r="F85" t="n">
        <v>106.99</v>
      </c>
      <c r="G85" t="n">
        <v>-107.99</v>
      </c>
      <c r="H85" t="n">
        <v>168.77</v>
      </c>
      <c r="I85" t="n">
        <v>-188.68</v>
      </c>
      <c r="J85" t="n">
        <v>-54.79</v>
      </c>
      <c r="K85" t="n">
        <v>-54.49</v>
      </c>
      <c r="L85" t="n">
        <v>126.57</v>
      </c>
      <c r="M85" t="n">
        <v>34.81</v>
      </c>
    </row>
    <row r="86">
      <c r="A86" s="5" t="inlineStr">
        <is>
          <t>Gewinnwachstum 3J in %</t>
        </is>
      </c>
      <c r="B86" s="5" t="inlineStr">
        <is>
          <t>Earnings Growth 3Y in %</t>
        </is>
      </c>
      <c r="C86" t="n">
        <v>-258.82</v>
      </c>
      <c r="D86" t="n">
        <v>-191.46</v>
      </c>
      <c r="E86" t="n">
        <v>0.23</v>
      </c>
      <c r="F86" t="n">
        <v>55.92</v>
      </c>
      <c r="G86" t="n">
        <v>-42.63</v>
      </c>
      <c r="H86" t="n">
        <v>-24.9</v>
      </c>
      <c r="I86" t="n">
        <v>-99.31999999999999</v>
      </c>
      <c r="J86" t="n">
        <v>5.76</v>
      </c>
      <c r="K86" t="n">
        <v>35.63</v>
      </c>
      <c r="L86" t="inlineStr">
        <is>
          <t>-</t>
        </is>
      </c>
      <c r="M86" t="inlineStr">
        <is>
          <t>-</t>
        </is>
      </c>
    </row>
    <row r="87">
      <c r="A87" s="5" t="inlineStr">
        <is>
          <t>Gewinnwachstum 5J in %</t>
        </is>
      </c>
      <c r="B87" s="5" t="inlineStr">
        <is>
          <t>Earnings Growth 5Y in %</t>
        </is>
      </c>
      <c r="C87" t="n">
        <v>-155.49</v>
      </c>
      <c r="D87" t="n">
        <v>-102.72</v>
      </c>
      <c r="E87" t="n">
        <v>-3.84</v>
      </c>
      <c r="F87" t="n">
        <v>-15.14</v>
      </c>
      <c r="G87" t="n">
        <v>-47.44</v>
      </c>
      <c r="H87" t="n">
        <v>-0.52</v>
      </c>
      <c r="I87" t="n">
        <v>-27.32</v>
      </c>
      <c r="J87" t="inlineStr">
        <is>
          <t>-</t>
        </is>
      </c>
      <c r="K87" t="inlineStr">
        <is>
          <t>-</t>
        </is>
      </c>
      <c r="L87" t="inlineStr">
        <is>
          <t>-</t>
        </is>
      </c>
      <c r="M87" t="inlineStr">
        <is>
          <t>-</t>
        </is>
      </c>
    </row>
    <row r="88">
      <c r="A88" s="5" t="inlineStr">
        <is>
          <t>Gewinnwachstum 10J in %</t>
        </is>
      </c>
      <c r="B88" s="5" t="inlineStr">
        <is>
          <t>Earnings Growth 10Y in %</t>
        </is>
      </c>
      <c r="C88" t="n">
        <v>-78.01000000000001</v>
      </c>
      <c r="D88" t="n">
        <v>-65.02</v>
      </c>
      <c r="E88" t="inlineStr">
        <is>
          <t>-</t>
        </is>
      </c>
      <c r="F88" t="inlineStr">
        <is>
          <t>-</t>
        </is>
      </c>
      <c r="G88" t="inlineStr">
        <is>
          <t>-</t>
        </is>
      </c>
      <c r="H88" t="inlineStr">
        <is>
          <t>-</t>
        </is>
      </c>
      <c r="I88" t="inlineStr">
        <is>
          <t>-</t>
        </is>
      </c>
      <c r="J88" t="inlineStr">
        <is>
          <t>-</t>
        </is>
      </c>
      <c r="K88" t="inlineStr">
        <is>
          <t>-</t>
        </is>
      </c>
      <c r="L88" t="inlineStr">
        <is>
          <t>-</t>
        </is>
      </c>
      <c r="M88" t="inlineStr">
        <is>
          <t>-</t>
        </is>
      </c>
    </row>
    <row r="89">
      <c r="A89" s="5" t="inlineStr">
        <is>
          <t>PEG Ratio</t>
        </is>
      </c>
      <c r="B89" s="5" t="inlineStr">
        <is>
          <t>KGW Kurs/Gewinn/Wachstum</t>
        </is>
      </c>
      <c r="C89" t="inlineStr">
        <is>
          <t>-</t>
        </is>
      </c>
      <c r="D89" t="inlineStr">
        <is>
          <t>-</t>
        </is>
      </c>
      <c r="E89" t="n">
        <v>-10.78</v>
      </c>
      <c r="F89" t="n">
        <v>-1.84</v>
      </c>
      <c r="G89" t="n">
        <v>-2.66</v>
      </c>
      <c r="H89" t="inlineStr">
        <is>
          <t>-</t>
        </is>
      </c>
      <c r="I89" t="inlineStr">
        <is>
          <t>-</t>
        </is>
      </c>
      <c r="J89" t="inlineStr">
        <is>
          <t>-</t>
        </is>
      </c>
      <c r="K89" t="inlineStr">
        <is>
          <t>-</t>
        </is>
      </c>
      <c r="L89" t="inlineStr">
        <is>
          <t>-</t>
        </is>
      </c>
      <c r="M89" t="inlineStr">
        <is>
          <t>-</t>
        </is>
      </c>
    </row>
    <row r="90">
      <c r="A90" s="5" t="inlineStr">
        <is>
          <t>EBIT-Wachstum 1J in %</t>
        </is>
      </c>
      <c r="B90" s="5" t="inlineStr">
        <is>
          <t>EBIT Growth 1Y in %</t>
        </is>
      </c>
      <c r="C90" t="n">
        <v>-92.22</v>
      </c>
      <c r="D90" t="n">
        <v>-443.99</v>
      </c>
      <c r="E90" t="n">
        <v>-31.94</v>
      </c>
      <c r="F90" t="n">
        <v>88.92</v>
      </c>
      <c r="G90" t="n">
        <v>-120.8</v>
      </c>
      <c r="H90" t="n">
        <v>85.06999999999999</v>
      </c>
      <c r="I90" t="n">
        <v>-187.35</v>
      </c>
      <c r="J90" t="n">
        <v>-57.55</v>
      </c>
      <c r="K90" t="n">
        <v>-53.5</v>
      </c>
      <c r="L90" t="n">
        <v>126.27</v>
      </c>
      <c r="M90" t="n">
        <v>36.77</v>
      </c>
    </row>
    <row r="91">
      <c r="A91" s="5" t="inlineStr">
        <is>
          <t>EBIT-Wachstum 3J in %</t>
        </is>
      </c>
      <c r="B91" s="5" t="inlineStr">
        <is>
          <t>EBIT Growth 3Y in %</t>
        </is>
      </c>
      <c r="C91" t="n">
        <v>-189.38</v>
      </c>
      <c r="D91" t="n">
        <v>-129</v>
      </c>
      <c r="E91" t="n">
        <v>-21.27</v>
      </c>
      <c r="F91" t="n">
        <v>17.73</v>
      </c>
      <c r="G91" t="n">
        <v>-74.36</v>
      </c>
      <c r="H91" t="n">
        <v>-53.28</v>
      </c>
      <c r="I91" t="n">
        <v>-99.47</v>
      </c>
      <c r="J91" t="n">
        <v>5.07</v>
      </c>
      <c r="K91" t="n">
        <v>36.51</v>
      </c>
      <c r="L91" t="inlineStr">
        <is>
          <t>-</t>
        </is>
      </c>
      <c r="M91" t="inlineStr">
        <is>
          <t>-</t>
        </is>
      </c>
    </row>
    <row r="92">
      <c r="A92" s="5" t="inlineStr">
        <is>
          <t>EBIT-Wachstum 5J in %</t>
        </is>
      </c>
      <c r="B92" s="5" t="inlineStr">
        <is>
          <t>EBIT Growth 5Y in %</t>
        </is>
      </c>
      <c r="C92" t="n">
        <v>-120.01</v>
      </c>
      <c r="D92" t="n">
        <v>-84.55</v>
      </c>
      <c r="E92" t="n">
        <v>-33.22</v>
      </c>
      <c r="F92" t="n">
        <v>-38.34</v>
      </c>
      <c r="G92" t="n">
        <v>-66.83</v>
      </c>
      <c r="H92" t="n">
        <v>-17.41</v>
      </c>
      <c r="I92" t="n">
        <v>-27.07</v>
      </c>
      <c r="J92" t="inlineStr">
        <is>
          <t>-</t>
        </is>
      </c>
      <c r="K92" t="inlineStr">
        <is>
          <t>-</t>
        </is>
      </c>
      <c r="L92" t="inlineStr">
        <is>
          <t>-</t>
        </is>
      </c>
      <c r="M92" t="inlineStr">
        <is>
          <t>-</t>
        </is>
      </c>
    </row>
    <row r="93">
      <c r="A93" s="5" t="inlineStr">
        <is>
          <t>EBIT-Wachstum 10J in %</t>
        </is>
      </c>
      <c r="B93" s="5" t="inlineStr">
        <is>
          <t>EBIT Growth 10Y in %</t>
        </is>
      </c>
      <c r="C93" t="n">
        <v>-68.70999999999999</v>
      </c>
      <c r="D93" t="n">
        <v>-55.81</v>
      </c>
      <c r="E93" t="inlineStr">
        <is>
          <t>-</t>
        </is>
      </c>
      <c r="F93" t="inlineStr">
        <is>
          <t>-</t>
        </is>
      </c>
      <c r="G93" t="inlineStr">
        <is>
          <t>-</t>
        </is>
      </c>
      <c r="H93" t="inlineStr">
        <is>
          <t>-</t>
        </is>
      </c>
      <c r="I93" t="inlineStr">
        <is>
          <t>-</t>
        </is>
      </c>
      <c r="J93" t="inlineStr">
        <is>
          <t>-</t>
        </is>
      </c>
      <c r="K93" t="inlineStr">
        <is>
          <t>-</t>
        </is>
      </c>
      <c r="L93" t="inlineStr">
        <is>
          <t>-</t>
        </is>
      </c>
      <c r="M93" t="inlineStr">
        <is>
          <t>-</t>
        </is>
      </c>
    </row>
    <row r="94">
      <c r="A94" s="5" t="inlineStr">
        <is>
          <t>Op.Cashflow Wachstum 1J in %</t>
        </is>
      </c>
      <c r="B94" s="5" t="inlineStr">
        <is>
          <t>Op.Cashflow Wachstum 1Y in %</t>
        </is>
      </c>
      <c r="C94" t="n">
        <v>9327.92</v>
      </c>
      <c r="D94" t="n">
        <v>-199.16</v>
      </c>
      <c r="E94" t="n">
        <v>88.54000000000001</v>
      </c>
      <c r="F94" t="n">
        <v>-67.06999999999999</v>
      </c>
      <c r="G94" t="n">
        <v>-189.5</v>
      </c>
      <c r="H94" t="n">
        <v>-94.2</v>
      </c>
      <c r="I94" t="n">
        <v>-5944.37</v>
      </c>
      <c r="J94" t="n">
        <v>-9.41</v>
      </c>
      <c r="K94" t="n">
        <v>0.48</v>
      </c>
      <c r="L94" t="n">
        <v>-56.94</v>
      </c>
      <c r="M94" t="n">
        <v>108.79</v>
      </c>
    </row>
    <row r="95">
      <c r="A95" s="5" t="inlineStr">
        <is>
          <t>Op.Cashflow Wachstum 3J in %</t>
        </is>
      </c>
      <c r="B95" s="5" t="inlineStr">
        <is>
          <t>Op.Cashflow Wachstum 3Y in %</t>
        </is>
      </c>
      <c r="C95" t="n">
        <v>3072.43</v>
      </c>
      <c r="D95" t="n">
        <v>-59.23</v>
      </c>
      <c r="E95" t="n">
        <v>-56.01</v>
      </c>
      <c r="F95" t="n">
        <v>-116.92</v>
      </c>
      <c r="G95" t="n">
        <v>-2076.02</v>
      </c>
      <c r="H95" t="n">
        <v>-2015.99</v>
      </c>
      <c r="I95" t="n">
        <v>-1984.43</v>
      </c>
      <c r="J95" t="n">
        <v>-21.96</v>
      </c>
      <c r="K95" t="n">
        <v>17.44</v>
      </c>
      <c r="L95" t="inlineStr">
        <is>
          <t>-</t>
        </is>
      </c>
      <c r="M95" t="inlineStr">
        <is>
          <t>-</t>
        </is>
      </c>
    </row>
    <row r="96">
      <c r="A96" s="5" t="inlineStr">
        <is>
          <t>Op.Cashflow Wachstum 5J in %</t>
        </is>
      </c>
      <c r="B96" s="5" t="inlineStr">
        <is>
          <t>Op.Cashflow Wachstum 5Y in %</t>
        </is>
      </c>
      <c r="C96" t="n">
        <v>1792.15</v>
      </c>
      <c r="D96" t="n">
        <v>-92.28</v>
      </c>
      <c r="E96" t="n">
        <v>-1241.32</v>
      </c>
      <c r="F96" t="n">
        <v>-1260.91</v>
      </c>
      <c r="G96" t="n">
        <v>-1247.4</v>
      </c>
      <c r="H96" t="n">
        <v>-1220.89</v>
      </c>
      <c r="I96" t="n">
        <v>-1180.29</v>
      </c>
      <c r="J96" t="inlineStr">
        <is>
          <t>-</t>
        </is>
      </c>
      <c r="K96" t="inlineStr">
        <is>
          <t>-</t>
        </is>
      </c>
      <c r="L96" t="inlineStr">
        <is>
          <t>-</t>
        </is>
      </c>
      <c r="M96" t="inlineStr">
        <is>
          <t>-</t>
        </is>
      </c>
    </row>
    <row r="97">
      <c r="A97" s="5" t="inlineStr">
        <is>
          <t>Op.Cashflow Wachstum 10J in %</t>
        </is>
      </c>
      <c r="B97" s="5" t="inlineStr">
        <is>
          <t>Op.Cashflow Wachstum 10Y in %</t>
        </is>
      </c>
      <c r="C97" t="n">
        <v>285.63</v>
      </c>
      <c r="D97" t="n">
        <v>-636.28</v>
      </c>
      <c r="E97" t="inlineStr">
        <is>
          <t>-</t>
        </is>
      </c>
      <c r="F97" t="inlineStr">
        <is>
          <t>-</t>
        </is>
      </c>
      <c r="G97" t="inlineStr">
        <is>
          <t>-</t>
        </is>
      </c>
      <c r="H97" t="inlineStr">
        <is>
          <t>-</t>
        </is>
      </c>
      <c r="I97" t="inlineStr">
        <is>
          <t>-</t>
        </is>
      </c>
      <c r="J97" t="inlineStr">
        <is>
          <t>-</t>
        </is>
      </c>
      <c r="K97" t="inlineStr">
        <is>
          <t>-</t>
        </is>
      </c>
      <c r="L97" t="inlineStr">
        <is>
          <t>-</t>
        </is>
      </c>
      <c r="M97" t="inlineStr">
        <is>
          <t>-</t>
        </is>
      </c>
    </row>
    <row r="98">
      <c r="A98" s="5" t="inlineStr">
        <is>
          <t>Working Capital in Mio</t>
        </is>
      </c>
      <c r="B98" s="5" t="inlineStr">
        <is>
          <t>Working Capital in M</t>
        </is>
      </c>
      <c r="C98" t="n">
        <v>377.4</v>
      </c>
      <c r="D98" t="n">
        <v>417</v>
      </c>
      <c r="E98" t="n">
        <v>538.5</v>
      </c>
      <c r="F98" t="n">
        <v>451.8</v>
      </c>
      <c r="G98" t="n">
        <v>377.8</v>
      </c>
      <c r="H98" t="n">
        <v>347.9</v>
      </c>
      <c r="I98" t="n">
        <v>453.2</v>
      </c>
      <c r="J98" t="n">
        <v>564.1</v>
      </c>
      <c r="K98" t="n">
        <v>528.5</v>
      </c>
      <c r="L98" t="n">
        <v>570.2</v>
      </c>
      <c r="M98" t="n">
        <v>327.4</v>
      </c>
      <c r="N98" t="n">
        <v>237.1</v>
      </c>
    </row>
  </sheetData>
  <pageMargins bottom="1" footer="0.5" header="0.5" left="0.75" right="0.75" top="1"/>
</worksheet>
</file>

<file path=xl/worksheets/sheet56.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10"/>
    <col customWidth="1" max="14" min="14" width="10"/>
    <col customWidth="1" max="15" min="15" width="20"/>
    <col customWidth="1" max="16" min="16" width="8"/>
  </cols>
  <sheetData>
    <row r="1">
      <c r="A1" s="1" t="inlineStr">
        <is>
          <t xml:space="preserve">SNP SCHNEIDER NEUREITHER PARTNER SE </t>
        </is>
      </c>
      <c r="B1" s="2" t="inlineStr">
        <is>
          <t>WKN: 720370  ISIN: DE0007203705  Symbol:SHF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1994</t>
        </is>
      </c>
      <c r="C4" s="5" t="inlineStr">
        <is>
          <t>Telefon / Phone</t>
        </is>
      </c>
      <c r="D4" s="5" t="inlineStr"/>
      <c r="E4" t="inlineStr">
        <is>
          <t>+49-6221-6425-0</t>
        </is>
      </c>
      <c r="G4" t="inlineStr">
        <is>
          <t>31.01.2020</t>
        </is>
      </c>
      <c r="H4" t="inlineStr">
        <is>
          <t>Preliminary Results</t>
        </is>
      </c>
      <c r="J4" t="inlineStr">
        <is>
          <t>Dr. Andres Schneider-Neureither/​ SN Assets GmbH</t>
        </is>
      </c>
      <c r="L4" t="inlineStr">
        <is>
          <t>20,00%</t>
        </is>
      </c>
    </row>
    <row r="5">
      <c r="A5" s="5" t="inlineStr">
        <is>
          <t>Ticker</t>
        </is>
      </c>
      <c r="B5" t="inlineStr">
        <is>
          <t>SHF</t>
        </is>
      </c>
      <c r="C5" s="5" t="inlineStr">
        <is>
          <t>Fax</t>
        </is>
      </c>
      <c r="D5" s="5" t="inlineStr"/>
      <c r="E5" t="inlineStr">
        <is>
          <t>+49-6221-6425-20</t>
        </is>
      </c>
      <c r="G5" t="inlineStr">
        <is>
          <t>30.03.2020</t>
        </is>
      </c>
      <c r="H5" t="inlineStr">
        <is>
          <t>Publication Of Annual Report</t>
        </is>
      </c>
      <c r="J5" t="inlineStr">
        <is>
          <t>AkrosA Private Equity</t>
        </is>
      </c>
      <c r="L5" t="inlineStr">
        <is>
          <t>9,00%</t>
        </is>
      </c>
    </row>
    <row r="6">
      <c r="A6" s="5" t="inlineStr">
        <is>
          <t>Gelistet Seit / Listed Since</t>
        </is>
      </c>
      <c r="B6" t="inlineStr">
        <is>
          <t>03.04.2000</t>
        </is>
      </c>
      <c r="C6" s="5" t="inlineStr">
        <is>
          <t>Internet</t>
        </is>
      </c>
      <c r="D6" s="5" t="inlineStr"/>
      <c r="E6" t="inlineStr">
        <is>
          <t>www.snpgroup.com/de/</t>
        </is>
      </c>
      <c r="G6" t="inlineStr">
        <is>
          <t>30.04.2020</t>
        </is>
      </c>
      <c r="H6" t="inlineStr">
        <is>
          <t>Result Q1</t>
        </is>
      </c>
      <c r="J6" t="inlineStr">
        <is>
          <t>Swedbank Robur Småbolagsfond Europa, SME</t>
        </is>
      </c>
      <c r="L6" t="inlineStr">
        <is>
          <t>4,84%</t>
        </is>
      </c>
    </row>
    <row r="7">
      <c r="A7" s="5" t="inlineStr">
        <is>
          <t>Nominalwert / Nominal Value</t>
        </is>
      </c>
      <c r="B7" t="inlineStr">
        <is>
          <t>-</t>
        </is>
      </c>
      <c r="C7" s="5" t="inlineStr">
        <is>
          <t>E-Mail</t>
        </is>
      </c>
      <c r="D7" s="5" t="inlineStr"/>
      <c r="E7" t="inlineStr">
        <is>
          <t>infro@snpgroup.com</t>
        </is>
      </c>
      <c r="G7" t="inlineStr">
        <is>
          <t>30.06.2020</t>
        </is>
      </c>
      <c r="H7" t="inlineStr">
        <is>
          <t>Annual General Meeting</t>
        </is>
      </c>
      <c r="J7" t="inlineStr">
        <is>
          <t>Oswin Hartung</t>
        </is>
      </c>
      <c r="L7" t="inlineStr">
        <is>
          <t>5,00%</t>
        </is>
      </c>
    </row>
    <row r="8">
      <c r="A8" s="5" t="inlineStr">
        <is>
          <t>Land / Country</t>
        </is>
      </c>
      <c r="B8" t="inlineStr">
        <is>
          <t>Deutschland</t>
        </is>
      </c>
      <c r="C8" s="5" t="inlineStr">
        <is>
          <t>Inv. Relations Telefon / Phone</t>
        </is>
      </c>
      <c r="D8" s="5" t="inlineStr"/>
      <c r="E8" t="inlineStr">
        <is>
          <t>+49-6221-6425-637</t>
        </is>
      </c>
      <c r="G8" t="inlineStr">
        <is>
          <t>07.08.2020</t>
        </is>
      </c>
      <c r="H8" t="inlineStr">
        <is>
          <t>Score Half Year</t>
        </is>
      </c>
      <c r="J8" t="inlineStr">
        <is>
          <t>Kabouter Management, LLC</t>
        </is>
      </c>
      <c r="L8" t="inlineStr">
        <is>
          <t>4,98%</t>
        </is>
      </c>
    </row>
    <row r="9">
      <c r="A9" s="5" t="inlineStr">
        <is>
          <t>Währung / Currency</t>
        </is>
      </c>
      <c r="B9" t="inlineStr">
        <is>
          <t>EUR</t>
        </is>
      </c>
      <c r="C9" s="5" t="inlineStr">
        <is>
          <t>Inv. Relations E-Mail</t>
        </is>
      </c>
      <c r="D9" s="5" t="inlineStr"/>
      <c r="E9" t="inlineStr">
        <is>
          <t>investorrelations@snpgroup.com</t>
        </is>
      </c>
      <c r="G9" t="inlineStr">
        <is>
          <t>30.10.2020</t>
        </is>
      </c>
      <c r="H9" t="inlineStr">
        <is>
          <t>Q3 Earnings</t>
        </is>
      </c>
      <c r="J9" t="inlineStr">
        <is>
          <t>Freefloat</t>
        </is>
      </c>
      <c r="L9" t="inlineStr">
        <is>
          <t>56,18%</t>
        </is>
      </c>
    </row>
    <row r="10">
      <c r="A10" s="5" t="inlineStr">
        <is>
          <t>Branche / Industry</t>
        </is>
      </c>
      <c r="B10" t="inlineStr">
        <is>
          <t>It Services</t>
        </is>
      </c>
      <c r="C10" s="5" t="inlineStr">
        <is>
          <t>Kontaktperson / Contact Person</t>
        </is>
      </c>
      <c r="D10" s="5" t="inlineStr"/>
      <c r="E10" t="inlineStr">
        <is>
          <t>Christoph Marx</t>
        </is>
      </c>
    </row>
    <row r="11">
      <c r="A11" s="5" t="inlineStr">
        <is>
          <t>Sektor / Sector</t>
        </is>
      </c>
      <c r="B11" t="inlineStr">
        <is>
          <t>Information Technology</t>
        </is>
      </c>
    </row>
    <row r="12">
      <c r="A12" s="5" t="inlineStr">
        <is>
          <t>Typ / Genre</t>
        </is>
      </c>
      <c r="B12" t="inlineStr">
        <is>
          <t>Inhaberaktie</t>
        </is>
      </c>
    </row>
    <row r="13">
      <c r="A13" s="5" t="inlineStr">
        <is>
          <t>Adresse / Address</t>
        </is>
      </c>
      <c r="B13" t="inlineStr">
        <is>
          <t>SNP Schneider-Neureither &amp; Partner SEDossenheimer Landstr. 100  D-69121 Heidelberg</t>
        </is>
      </c>
    </row>
    <row r="14">
      <c r="A14" s="5" t="inlineStr">
        <is>
          <t>Management</t>
        </is>
      </c>
      <c r="B14" t="inlineStr">
        <is>
          <t>Dr. Andreas Schneider-Neureither, Michael Eberhardt, Frank Hohenadel, Prof. Dr. Heiner Diefenbach, Nicole Huber, Prof. Dr. Herbert Schuster</t>
        </is>
      </c>
    </row>
    <row r="15">
      <c r="A15" s="5" t="inlineStr">
        <is>
          <t>Aufsichtsrat / Board</t>
        </is>
      </c>
      <c r="B15" t="inlineStr">
        <is>
          <t>Dr. Andreas Schneider-Neureither, Dr. Michael Drill, Gerhard A. Burkhardt, Rainer Zinow, Dr. Karl Benedikt Biesinger</t>
        </is>
      </c>
    </row>
    <row r="16">
      <c r="A16" s="5" t="inlineStr">
        <is>
          <t>Beschreibung</t>
        </is>
      </c>
      <c r="B16" t="inlineStr">
        <is>
          <t>Die SNP SE mit Hauptsitz in Heidelberg ist führender Anbieter von Software und Software-related-Services für Optimierungen und Transformationen von IT-Systemen, wie sie beispielsweise im Zuge von Mergers &amp; Acquisitions, Splits, Harmonisierungen oder System-Upgrades notwendig werden. Die SNP AG unterstützt Unternehmen, ihre IT-Landschaft schneller und wirtschaftlicher an neue Rahmenbedingungen anzupassen, und ermöglicht ihnen, die Geschwindigkeit, mit der Veränderungen umgesetzt werden, zu erhöhen. Dazu hat das Softwareunternehmen mit SNP Transformation Backbone® die weltweit erste Standardsoftware für die automatisierte Analyse und standardisierte Umsetzung von Änderungen in IT-Systemen entwickelt. Die Transformationsplattform beruht auf den Erfahrungen aus weltweit über 2.500 Projekten, die SNP mit ihren software-bezogenen Dienstleistungen für Business Landscape Transformation® umgesetzt hat. Copyright 2014 FINANCE BASE AG</t>
        </is>
      </c>
    </row>
    <row r="17">
      <c r="A17" s="5" t="inlineStr">
        <is>
          <t>Profile</t>
        </is>
      </c>
      <c r="B17" t="inlineStr">
        <is>
          <t>The SNP SE, headquartered in Heidelberg, is a leading provider of software and software-related services for optimizing and transforming IT systems, such as those in the course of mergers and acquisitions, splits, harmonization or system upgrades. SNP supports companies and adjust their IT infrastructure faster economic to new conditions, and allows them the speed to be implemented with changes to increase. For this, the software company SNP Transformation Backbone has developed the world's first standard software for automated analysis and standardized integration of changes in IT systems. The transformation platform based on the experience from more than 2,500 projects worldwide, the SNP has implemented with its software-related services for business Landscape Transformation.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row>
    <row r="20">
      <c r="A20" s="5" t="inlineStr">
        <is>
          <t>Umsatz</t>
        </is>
      </c>
      <c r="B20" s="5" t="inlineStr">
        <is>
          <t>Revenue</t>
        </is>
      </c>
      <c r="C20" t="n">
        <v>145.2</v>
      </c>
      <c r="D20" t="n">
        <v>131</v>
      </c>
      <c r="E20" t="n">
        <v>122.3</v>
      </c>
      <c r="F20" t="n">
        <v>80.7</v>
      </c>
      <c r="G20" t="n">
        <v>56.2</v>
      </c>
      <c r="H20" t="n">
        <v>30.5</v>
      </c>
      <c r="I20" t="n">
        <v>23.5</v>
      </c>
      <c r="J20" t="n">
        <v>27.2</v>
      </c>
      <c r="K20" t="n">
        <v>26.6</v>
      </c>
      <c r="L20" t="n">
        <v>22</v>
      </c>
      <c r="M20" t="n">
        <v>20.2</v>
      </c>
      <c r="N20" t="n">
        <v>20.7</v>
      </c>
      <c r="O20" t="n">
        <v>16.9</v>
      </c>
      <c r="P20" t="n">
        <v>10.4</v>
      </c>
    </row>
    <row r="21">
      <c r="A21" s="5" t="inlineStr">
        <is>
          <t>Operatives Ergebnis (EBIT)</t>
        </is>
      </c>
      <c r="B21" s="5" t="inlineStr">
        <is>
          <t>EBIT Earning Before Interest &amp; Tax</t>
        </is>
      </c>
      <c r="C21" t="n">
        <v>7</v>
      </c>
      <c r="D21" t="n">
        <v>-2.5</v>
      </c>
      <c r="E21" t="n">
        <v>-0.5</v>
      </c>
      <c r="F21" t="n">
        <v>6.9</v>
      </c>
      <c r="G21" t="n">
        <v>4.6</v>
      </c>
      <c r="H21" t="n">
        <v>1.4</v>
      </c>
      <c r="I21" t="n">
        <v>-2.7</v>
      </c>
      <c r="J21" t="n">
        <v>2.9</v>
      </c>
      <c r="K21" t="n">
        <v>4.6</v>
      </c>
      <c r="L21" t="n">
        <v>4.6</v>
      </c>
      <c r="M21" t="n">
        <v>4.7</v>
      </c>
      <c r="N21" t="n">
        <v>4.4</v>
      </c>
      <c r="O21" t="n">
        <v>3</v>
      </c>
      <c r="P21" t="n">
        <v>1</v>
      </c>
    </row>
    <row r="22">
      <c r="A22" s="5" t="inlineStr">
        <is>
          <t>Finanzergebnis</t>
        </is>
      </c>
      <c r="B22" s="5" t="inlineStr">
        <is>
          <t>Financial Result</t>
        </is>
      </c>
      <c r="C22" t="n">
        <v>-1.4</v>
      </c>
      <c r="D22" t="n">
        <v>-1.1</v>
      </c>
      <c r="E22" t="n">
        <v>-1.4</v>
      </c>
      <c r="F22" t="n">
        <v>-1.2</v>
      </c>
      <c r="G22" t="n">
        <v>-0.9</v>
      </c>
      <c r="H22" t="inlineStr">
        <is>
          <t>-</t>
        </is>
      </c>
      <c r="I22" t="n">
        <v>-0.1</v>
      </c>
      <c r="J22" t="inlineStr">
        <is>
          <t>-</t>
        </is>
      </c>
      <c r="K22" t="n">
        <v>0.1</v>
      </c>
      <c r="L22" t="inlineStr">
        <is>
          <t>-</t>
        </is>
      </c>
      <c r="M22" t="n">
        <v>0.1</v>
      </c>
      <c r="N22" t="n">
        <v>0.1</v>
      </c>
      <c r="O22" t="n">
        <v>0.1</v>
      </c>
      <c r="P22" t="n">
        <v>0.1</v>
      </c>
    </row>
    <row r="23">
      <c r="A23" s="5" t="inlineStr">
        <is>
          <t>Ergebnis vor Steuer (EBT)</t>
        </is>
      </c>
      <c r="B23" s="5" t="inlineStr">
        <is>
          <t>EBT Earning Before Tax</t>
        </is>
      </c>
      <c r="C23" t="n">
        <v>5.6</v>
      </c>
      <c r="D23" t="n">
        <v>-3.6</v>
      </c>
      <c r="E23" t="n">
        <v>-1.9</v>
      </c>
      <c r="F23" t="n">
        <v>5.7</v>
      </c>
      <c r="G23" t="n">
        <v>3.7</v>
      </c>
      <c r="H23" t="n">
        <v>1.4</v>
      </c>
      <c r="I23" t="n">
        <v>-2.8</v>
      </c>
      <c r="J23" t="n">
        <v>2.9</v>
      </c>
      <c r="K23" t="n">
        <v>4.7</v>
      </c>
      <c r="L23" t="n">
        <v>4.6</v>
      </c>
      <c r="M23" t="n">
        <v>4.8</v>
      </c>
      <c r="N23" t="n">
        <v>4.5</v>
      </c>
      <c r="O23" t="n">
        <v>3.1</v>
      </c>
      <c r="P23" t="n">
        <v>1.1</v>
      </c>
    </row>
    <row r="24">
      <c r="A24" s="5" t="inlineStr">
        <is>
          <t>Steuern auf Einkommen und Ertrag</t>
        </is>
      </c>
      <c r="B24" s="5" t="inlineStr">
        <is>
          <t>Taxes on income and earnings</t>
        </is>
      </c>
      <c r="C24" t="n">
        <v>3.4</v>
      </c>
      <c r="D24" t="n">
        <v>-2</v>
      </c>
      <c r="E24" t="n">
        <v>0.8</v>
      </c>
      <c r="F24" t="n">
        <v>1.5</v>
      </c>
      <c r="G24" t="n">
        <v>1.2</v>
      </c>
      <c r="H24" t="n">
        <v>0.3</v>
      </c>
      <c r="I24" t="n">
        <v>-0.5</v>
      </c>
      <c r="J24" t="n">
        <v>0.9</v>
      </c>
      <c r="K24" t="n">
        <v>1.6</v>
      </c>
      <c r="L24" t="n">
        <v>1.4</v>
      </c>
      <c r="M24" t="n">
        <v>1.4</v>
      </c>
      <c r="N24" t="n">
        <v>1.5</v>
      </c>
      <c r="O24" t="n">
        <v>1.2</v>
      </c>
      <c r="P24" t="n">
        <v>0.4</v>
      </c>
    </row>
    <row r="25">
      <c r="A25" s="5" t="inlineStr">
        <is>
          <t>Ergebnis nach Steuer</t>
        </is>
      </c>
      <c r="B25" s="5" t="inlineStr">
        <is>
          <t>Earnings after tax</t>
        </is>
      </c>
      <c r="C25" t="n">
        <v>2.3</v>
      </c>
      <c r="D25" t="n">
        <v>-1.6</v>
      </c>
      <c r="E25" t="n">
        <v>-2.7</v>
      </c>
      <c r="F25" t="n">
        <v>4.2</v>
      </c>
      <c r="G25" t="n">
        <v>2.6</v>
      </c>
      <c r="H25" t="n">
        <v>1</v>
      </c>
      <c r="I25" t="n">
        <v>-2.3</v>
      </c>
      <c r="J25" t="n">
        <v>1.9</v>
      </c>
      <c r="K25" t="n">
        <v>3.1</v>
      </c>
      <c r="L25" t="n">
        <v>3.2</v>
      </c>
      <c r="M25" t="n">
        <v>3.3</v>
      </c>
      <c r="N25" t="n">
        <v>3</v>
      </c>
      <c r="O25" t="n">
        <v>1.9</v>
      </c>
      <c r="P25" t="n">
        <v>0.7</v>
      </c>
    </row>
    <row r="26">
      <c r="A26" s="5" t="inlineStr">
        <is>
          <t>Minderheitenanteil</t>
        </is>
      </c>
      <c r="B26" s="5" t="inlineStr">
        <is>
          <t>Minority Share</t>
        </is>
      </c>
      <c r="C26" t="n">
        <v>0.06</v>
      </c>
      <c r="D26" t="n">
        <v>0.2</v>
      </c>
      <c r="E26" t="n">
        <v>0.2</v>
      </c>
      <c r="F26" t="n">
        <v>-0.1</v>
      </c>
      <c r="G26" t="inlineStr">
        <is>
          <t>-</t>
        </is>
      </c>
      <c r="H26" t="n">
        <v>-0.04</v>
      </c>
      <c r="I26" t="n">
        <v>-0.08</v>
      </c>
      <c r="J26" t="n">
        <v>-0.1</v>
      </c>
      <c r="K26" t="n">
        <v>-0.1</v>
      </c>
      <c r="L26" t="inlineStr">
        <is>
          <t>-</t>
        </is>
      </c>
      <c r="M26" t="n">
        <v>0.1</v>
      </c>
      <c r="N26" t="inlineStr">
        <is>
          <t>-</t>
        </is>
      </c>
      <c r="O26" t="n">
        <v>-0.3</v>
      </c>
      <c r="P26" t="n">
        <v>-0.1</v>
      </c>
    </row>
    <row r="27">
      <c r="A27" s="5" t="inlineStr">
        <is>
          <t>Jahresüberschuss/-fehlbetrag</t>
        </is>
      </c>
      <c r="B27" s="5" t="inlineStr">
        <is>
          <t>Net Profit</t>
        </is>
      </c>
      <c r="C27" t="n">
        <v>2.3</v>
      </c>
      <c r="D27" t="n">
        <v>-1.4</v>
      </c>
      <c r="E27" t="n">
        <v>-2.4</v>
      </c>
      <c r="F27" t="n">
        <v>4.1</v>
      </c>
      <c r="G27" t="n">
        <v>2.6</v>
      </c>
      <c r="H27" t="n">
        <v>1</v>
      </c>
      <c r="I27" t="n">
        <v>-2.4</v>
      </c>
      <c r="J27" t="n">
        <v>1.8</v>
      </c>
      <c r="K27" t="n">
        <v>3</v>
      </c>
      <c r="L27" t="n">
        <v>3.2</v>
      </c>
      <c r="M27" t="n">
        <v>3.4</v>
      </c>
      <c r="N27" t="n">
        <v>3</v>
      </c>
      <c r="O27" t="n">
        <v>1.6</v>
      </c>
      <c r="P27" t="n">
        <v>0.7</v>
      </c>
    </row>
    <row r="28">
      <c r="A28" s="5" t="inlineStr">
        <is>
          <t>Summe Umlaufvermögen</t>
        </is>
      </c>
      <c r="B28" s="5" t="inlineStr">
        <is>
          <t>Current Assets</t>
        </is>
      </c>
      <c r="C28" t="n">
        <v>76.7</v>
      </c>
      <c r="D28" t="n">
        <v>76.2</v>
      </c>
      <c r="E28" t="n">
        <v>78.59999999999999</v>
      </c>
      <c r="F28" t="n">
        <v>59.5</v>
      </c>
      <c r="G28" t="n">
        <v>30</v>
      </c>
      <c r="H28" t="n">
        <v>17.9</v>
      </c>
      <c r="I28" t="n">
        <v>16.1</v>
      </c>
      <c r="J28" t="n">
        <v>18.3</v>
      </c>
      <c r="K28" t="n">
        <v>13.6</v>
      </c>
      <c r="L28" t="n">
        <v>11.6</v>
      </c>
      <c r="M28" t="n">
        <v>11</v>
      </c>
      <c r="N28" t="n">
        <v>9.4</v>
      </c>
      <c r="O28" t="n">
        <v>9.699999999999999</v>
      </c>
      <c r="P28" t="n">
        <v>7.8</v>
      </c>
    </row>
    <row r="29">
      <c r="A29" s="5" t="inlineStr">
        <is>
          <t>Summe Anlagevermögen</t>
        </is>
      </c>
      <c r="B29" s="5" t="inlineStr">
        <is>
          <t>Fixed Assets</t>
        </is>
      </c>
      <c r="C29" t="n">
        <v>97.3</v>
      </c>
      <c r="D29" t="n">
        <v>75.59999999999999</v>
      </c>
      <c r="E29" t="n">
        <v>75.2</v>
      </c>
      <c r="F29" t="n">
        <v>29</v>
      </c>
      <c r="G29" t="n">
        <v>15.2</v>
      </c>
      <c r="H29" t="n">
        <v>8.300000000000001</v>
      </c>
      <c r="I29" t="n">
        <v>7.8</v>
      </c>
      <c r="J29" t="n">
        <v>4.2</v>
      </c>
      <c r="K29" t="n">
        <v>4.3</v>
      </c>
      <c r="L29" t="n">
        <v>4.1</v>
      </c>
      <c r="M29" t="n">
        <v>3.8</v>
      </c>
      <c r="N29" t="n">
        <v>4.2</v>
      </c>
      <c r="O29" t="n">
        <v>3.5</v>
      </c>
      <c r="P29" t="n">
        <v>1.7</v>
      </c>
    </row>
    <row r="30">
      <c r="A30" s="5" t="inlineStr">
        <is>
          <t>Summe Aktiva</t>
        </is>
      </c>
      <c r="B30" s="5" t="inlineStr">
        <is>
          <t>Total Assets</t>
        </is>
      </c>
      <c r="C30" t="n">
        <v>174</v>
      </c>
      <c r="D30" t="n">
        <v>151.8</v>
      </c>
      <c r="E30" t="n">
        <v>153.8</v>
      </c>
      <c r="F30" t="n">
        <v>88.5</v>
      </c>
      <c r="G30" t="n">
        <v>45.2</v>
      </c>
      <c r="H30" t="n">
        <v>26.2</v>
      </c>
      <c r="I30" t="n">
        <v>23.9</v>
      </c>
      <c r="J30" t="n">
        <v>22.5</v>
      </c>
      <c r="K30" t="n">
        <v>17.9</v>
      </c>
      <c r="L30" t="n">
        <v>15.7</v>
      </c>
      <c r="M30" t="n">
        <v>14.8</v>
      </c>
      <c r="N30" t="n">
        <v>13.6</v>
      </c>
      <c r="O30" t="n">
        <v>13.2</v>
      </c>
      <c r="P30" t="n">
        <v>9.5</v>
      </c>
    </row>
    <row r="31">
      <c r="A31" s="5" t="inlineStr">
        <is>
          <t>Summe kurzfristiges Fremdkapital</t>
        </is>
      </c>
      <c r="B31" s="5" t="inlineStr">
        <is>
          <t>Short-Term Debt</t>
        </is>
      </c>
      <c r="C31" t="n">
        <v>49.9</v>
      </c>
      <c r="D31" t="n">
        <v>36.2</v>
      </c>
      <c r="E31" t="n">
        <v>40.5</v>
      </c>
      <c r="F31" t="n">
        <v>34.4</v>
      </c>
      <c r="G31" t="n">
        <v>13.7</v>
      </c>
      <c r="H31" t="n">
        <v>9.800000000000001</v>
      </c>
      <c r="I31" t="n">
        <v>5.8</v>
      </c>
      <c r="J31" t="n">
        <v>4.8</v>
      </c>
      <c r="K31" t="n">
        <v>4.7</v>
      </c>
      <c r="L31" t="n">
        <v>3.4</v>
      </c>
      <c r="M31" t="n">
        <v>3.8</v>
      </c>
      <c r="N31" t="n">
        <v>4.7</v>
      </c>
      <c r="O31" t="n">
        <v>6.1</v>
      </c>
      <c r="P31" t="n">
        <v>2.9</v>
      </c>
    </row>
    <row r="32">
      <c r="A32" s="5" t="inlineStr">
        <is>
          <t>Summe langfristiges Fremdkapital</t>
        </is>
      </c>
      <c r="B32" s="5" t="inlineStr">
        <is>
          <t>Long-Term Debt</t>
        </is>
      </c>
      <c r="C32" t="n">
        <v>53.6</v>
      </c>
      <c r="D32" t="n">
        <v>46.1</v>
      </c>
      <c r="E32" t="n">
        <v>53.2</v>
      </c>
      <c r="F32" t="n">
        <v>5.6</v>
      </c>
      <c r="G32" t="n">
        <v>15.5</v>
      </c>
      <c r="H32" t="n">
        <v>2.5</v>
      </c>
      <c r="I32" t="n">
        <v>4.3</v>
      </c>
      <c r="J32" t="n">
        <v>0.7</v>
      </c>
      <c r="K32" t="n">
        <v>0.8</v>
      </c>
      <c r="L32" t="n">
        <v>0.9</v>
      </c>
      <c r="M32" t="n">
        <v>1</v>
      </c>
      <c r="N32" t="n">
        <v>0.5</v>
      </c>
      <c r="O32" t="n">
        <v>0.7</v>
      </c>
      <c r="P32" t="n">
        <v>0.6</v>
      </c>
    </row>
    <row r="33">
      <c r="A33" s="5" t="inlineStr">
        <is>
          <t>Summe Fremdkapital</t>
        </is>
      </c>
      <c r="B33" s="5" t="inlineStr">
        <is>
          <t>Total Liabilities</t>
        </is>
      </c>
      <c r="C33" t="n">
        <v>103.3</v>
      </c>
      <c r="D33" t="n">
        <v>82.3</v>
      </c>
      <c r="E33" t="n">
        <v>93.7</v>
      </c>
      <c r="F33" t="n">
        <v>40</v>
      </c>
      <c r="G33" t="n">
        <v>29.2</v>
      </c>
      <c r="H33" t="n">
        <v>12.3</v>
      </c>
      <c r="I33" t="n">
        <v>10.1</v>
      </c>
      <c r="J33" t="n">
        <v>5.5</v>
      </c>
      <c r="K33" t="n">
        <v>5.5</v>
      </c>
      <c r="L33" t="n">
        <v>4.3</v>
      </c>
      <c r="M33" t="n">
        <v>4.8</v>
      </c>
      <c r="N33" t="n">
        <v>5.3</v>
      </c>
      <c r="O33" t="n">
        <v>6.7</v>
      </c>
      <c r="P33" t="n">
        <v>3.6</v>
      </c>
    </row>
    <row r="34">
      <c r="A34" s="5" t="inlineStr">
        <is>
          <t>Minderheitenanteil</t>
        </is>
      </c>
      <c r="B34" s="5" t="inlineStr">
        <is>
          <t>Minority Share</t>
        </is>
      </c>
      <c r="C34" t="n">
        <v>0.09</v>
      </c>
      <c r="D34" t="n">
        <v>0.1</v>
      </c>
      <c r="E34" t="n">
        <v>0.3</v>
      </c>
      <c r="F34" t="n">
        <v>1.1</v>
      </c>
      <c r="G34" t="inlineStr">
        <is>
          <t>-</t>
        </is>
      </c>
      <c r="H34" t="inlineStr">
        <is>
          <t>-</t>
        </is>
      </c>
      <c r="I34" t="n">
        <v>0.2</v>
      </c>
      <c r="J34" t="n">
        <v>0.2</v>
      </c>
      <c r="K34" t="n">
        <v>0.1</v>
      </c>
      <c r="L34" t="inlineStr">
        <is>
          <t>-</t>
        </is>
      </c>
      <c r="M34" t="inlineStr">
        <is>
          <t>-</t>
        </is>
      </c>
      <c r="N34" t="n">
        <v>0.2</v>
      </c>
      <c r="O34" t="n">
        <v>0.2</v>
      </c>
      <c r="P34" t="n">
        <v>0.7</v>
      </c>
    </row>
    <row r="35">
      <c r="A35" s="5" t="inlineStr">
        <is>
          <t>Summe Eigenkapital</t>
        </is>
      </c>
      <c r="B35" s="5" t="inlineStr">
        <is>
          <t>Equity</t>
        </is>
      </c>
      <c r="C35" t="n">
        <v>70.51000000000001</v>
      </c>
      <c r="D35" t="n">
        <v>69.3</v>
      </c>
      <c r="E35" t="n">
        <v>59.8</v>
      </c>
      <c r="F35" t="n">
        <v>47.5</v>
      </c>
      <c r="G35" t="n">
        <v>16</v>
      </c>
      <c r="H35" t="n">
        <v>13.9</v>
      </c>
      <c r="I35" t="n">
        <v>13.6</v>
      </c>
      <c r="J35" t="n">
        <v>16.9</v>
      </c>
      <c r="K35" t="n">
        <v>12.2</v>
      </c>
      <c r="L35" t="n">
        <v>11.4</v>
      </c>
      <c r="M35" t="n">
        <v>10.1</v>
      </c>
      <c r="N35" t="n">
        <v>8.1</v>
      </c>
      <c r="O35" t="n">
        <v>6.2</v>
      </c>
      <c r="P35" t="n">
        <v>5.3</v>
      </c>
    </row>
    <row r="36">
      <c r="A36" s="5" t="inlineStr">
        <is>
          <t>Summe Passiva</t>
        </is>
      </c>
      <c r="B36" s="5" t="inlineStr">
        <is>
          <t>Liabilities &amp; Shareholder Equity</t>
        </is>
      </c>
      <c r="C36" t="n">
        <v>174</v>
      </c>
      <c r="D36" t="n">
        <v>151.8</v>
      </c>
      <c r="E36" t="n">
        <v>153.8</v>
      </c>
      <c r="F36" t="n">
        <v>88.5</v>
      </c>
      <c r="G36" t="n">
        <v>45.2</v>
      </c>
      <c r="H36" t="n">
        <v>26.2</v>
      </c>
      <c r="I36" t="n">
        <v>23.9</v>
      </c>
      <c r="J36" t="n">
        <v>22.5</v>
      </c>
      <c r="K36" t="n">
        <v>17.9</v>
      </c>
      <c r="L36" t="n">
        <v>15.7</v>
      </c>
      <c r="M36" t="n">
        <v>14.8</v>
      </c>
      <c r="N36" t="n">
        <v>13.6</v>
      </c>
      <c r="O36" t="n">
        <v>13.2</v>
      </c>
      <c r="P36" t="n">
        <v>9.5</v>
      </c>
    </row>
    <row r="37">
      <c r="A37" s="5" t="inlineStr">
        <is>
          <t>Mio.Aktien im Umlauf</t>
        </is>
      </c>
      <c r="B37" s="5" t="inlineStr">
        <is>
          <t>Million shares outstanding</t>
        </is>
      </c>
      <c r="C37" t="n">
        <v>6.6</v>
      </c>
      <c r="D37" t="n">
        <v>6.6</v>
      </c>
      <c r="E37" t="n">
        <v>5.47</v>
      </c>
      <c r="F37" t="n">
        <v>4.98</v>
      </c>
      <c r="G37" t="n">
        <v>3.74</v>
      </c>
      <c r="H37" t="n">
        <v>3.74</v>
      </c>
      <c r="I37" t="n">
        <v>3.74</v>
      </c>
      <c r="J37" t="n">
        <v>3.74</v>
      </c>
      <c r="K37" t="n">
        <v>3.4</v>
      </c>
      <c r="L37" t="n">
        <v>3.3</v>
      </c>
      <c r="M37" t="n">
        <v>3.3</v>
      </c>
      <c r="N37" t="n">
        <v>3.3</v>
      </c>
      <c r="O37" t="n">
        <v>3.3</v>
      </c>
      <c r="P37" t="inlineStr">
        <is>
          <t>-</t>
        </is>
      </c>
    </row>
    <row r="38">
      <c r="A38" s="5" t="inlineStr">
        <is>
          <t>Gezeichnetes Kapital (in Mio.)</t>
        </is>
      </c>
      <c r="B38" s="5" t="inlineStr">
        <is>
          <t>Subscribed Capital in M</t>
        </is>
      </c>
      <c r="C38" t="n">
        <v>6.6</v>
      </c>
      <c r="D38" t="n">
        <v>6.6</v>
      </c>
      <c r="E38" t="n">
        <v>5.47</v>
      </c>
      <c r="F38" t="n">
        <v>4.98</v>
      </c>
      <c r="G38" t="n">
        <v>3.74</v>
      </c>
      <c r="H38" t="n">
        <v>3.74</v>
      </c>
      <c r="I38" t="n">
        <v>3.74</v>
      </c>
      <c r="J38" t="n">
        <v>3.74</v>
      </c>
      <c r="K38" t="n">
        <v>3.4</v>
      </c>
      <c r="L38" t="n">
        <v>3.3</v>
      </c>
      <c r="M38" t="n">
        <v>3.3</v>
      </c>
      <c r="N38" t="n">
        <v>3.3</v>
      </c>
      <c r="O38" t="n">
        <v>3.3</v>
      </c>
      <c r="P38" t="inlineStr">
        <is>
          <t>-</t>
        </is>
      </c>
    </row>
    <row r="39">
      <c r="A39" s="5" t="inlineStr">
        <is>
          <t>Ergebnis je Aktie (brutto)</t>
        </is>
      </c>
      <c r="B39" s="5" t="inlineStr">
        <is>
          <t>Earnings per share</t>
        </is>
      </c>
      <c r="C39" t="n">
        <v>0.85</v>
      </c>
      <c r="D39" t="n">
        <v>-0.55</v>
      </c>
      <c r="E39" t="n">
        <v>-0.35</v>
      </c>
      <c r="F39" t="n">
        <v>1.15</v>
      </c>
      <c r="G39" t="n">
        <v>0.99</v>
      </c>
      <c r="H39" t="n">
        <v>0.37</v>
      </c>
      <c r="I39" t="n">
        <v>-0.75</v>
      </c>
      <c r="J39" t="n">
        <v>0.78</v>
      </c>
      <c r="K39" t="n">
        <v>1.38</v>
      </c>
      <c r="L39" t="n">
        <v>1.39</v>
      </c>
      <c r="M39" t="n">
        <v>1.45</v>
      </c>
      <c r="N39" t="n">
        <v>1.36</v>
      </c>
      <c r="O39" t="n">
        <v>0.9399999999999999</v>
      </c>
      <c r="P39" t="inlineStr">
        <is>
          <t>-</t>
        </is>
      </c>
    </row>
    <row r="40">
      <c r="A40" s="5" t="inlineStr">
        <is>
          <t>Ergebnis je Aktie (unverwässert)</t>
        </is>
      </c>
      <c r="B40" s="5" t="inlineStr">
        <is>
          <t>Basic Earnings per share</t>
        </is>
      </c>
      <c r="C40" t="n">
        <v>0.35</v>
      </c>
      <c r="D40" t="n">
        <v>-0.26</v>
      </c>
      <c r="E40" t="n">
        <v>-0.47</v>
      </c>
      <c r="F40" t="n">
        <v>0.95</v>
      </c>
      <c r="G40" t="n">
        <v>0.6899999999999999</v>
      </c>
      <c r="H40" t="n">
        <v>0.27</v>
      </c>
      <c r="I40" t="n">
        <v>0.65</v>
      </c>
      <c r="J40" t="n">
        <v>0.52</v>
      </c>
      <c r="K40" t="n">
        <v>0.88</v>
      </c>
      <c r="L40" t="n">
        <v>0.9399999999999999</v>
      </c>
      <c r="M40" t="n">
        <v>1.01</v>
      </c>
      <c r="N40" t="n">
        <v>0.88</v>
      </c>
      <c r="O40" t="n">
        <v>0.46</v>
      </c>
      <c r="P40" t="inlineStr">
        <is>
          <t>-</t>
        </is>
      </c>
    </row>
    <row r="41">
      <c r="A41" s="5" t="inlineStr">
        <is>
          <t>Ergebnis je Aktie (verwässert)</t>
        </is>
      </c>
      <c r="B41" s="5" t="inlineStr">
        <is>
          <t>Diluted Earnings per share</t>
        </is>
      </c>
      <c r="C41" t="n">
        <v>0.35</v>
      </c>
      <c r="D41" t="n">
        <v>-0.26</v>
      </c>
      <c r="E41" t="n">
        <v>-0.47</v>
      </c>
      <c r="F41" t="n">
        <v>0.95</v>
      </c>
      <c r="G41" t="n">
        <v>0.6899999999999999</v>
      </c>
      <c r="H41" t="n">
        <v>0.27</v>
      </c>
      <c r="I41" t="n">
        <v>0.65</v>
      </c>
      <c r="J41" t="n">
        <v>0.52</v>
      </c>
      <c r="K41" t="n">
        <v>0.88</v>
      </c>
      <c r="L41" t="n">
        <v>0.9399999999999999</v>
      </c>
      <c r="M41" t="n">
        <v>1.01</v>
      </c>
      <c r="N41" t="n">
        <v>0.88</v>
      </c>
      <c r="O41" t="n">
        <v>0.45</v>
      </c>
      <c r="P41" t="inlineStr">
        <is>
          <t>-</t>
        </is>
      </c>
    </row>
    <row r="42">
      <c r="A42" s="5" t="inlineStr">
        <is>
          <t>Dividende je Aktie</t>
        </is>
      </c>
      <c r="B42" s="5" t="inlineStr">
        <is>
          <t>Dividend per share</t>
        </is>
      </c>
      <c r="C42" t="inlineStr">
        <is>
          <t>-</t>
        </is>
      </c>
      <c r="D42" t="inlineStr">
        <is>
          <t>-</t>
        </is>
      </c>
      <c r="E42" t="inlineStr">
        <is>
          <t>-</t>
        </is>
      </c>
      <c r="F42" t="n">
        <v>0.39</v>
      </c>
      <c r="G42" t="n">
        <v>0.34</v>
      </c>
      <c r="H42" t="n">
        <v>0.13</v>
      </c>
      <c r="I42" t="n">
        <v>0.08</v>
      </c>
      <c r="J42" t="n">
        <v>0.24</v>
      </c>
      <c r="K42" t="n">
        <v>0.58</v>
      </c>
      <c r="L42" t="n">
        <v>0.57</v>
      </c>
      <c r="M42" t="n">
        <v>0.43</v>
      </c>
      <c r="N42" t="n">
        <v>0.38</v>
      </c>
      <c r="O42" t="n">
        <v>0.33</v>
      </c>
      <c r="P42" t="n">
        <v>0.5</v>
      </c>
    </row>
    <row r="43">
      <c r="A43" s="5" t="inlineStr">
        <is>
          <t>Dividendenausschüttung in Mio</t>
        </is>
      </c>
      <c r="B43" s="5" t="inlineStr">
        <is>
          <t>Dividend Payment in M</t>
        </is>
      </c>
      <c r="C43" t="inlineStr">
        <is>
          <t>-</t>
        </is>
      </c>
      <c r="D43" t="inlineStr">
        <is>
          <t>-</t>
        </is>
      </c>
      <c r="E43" t="inlineStr">
        <is>
          <t>-</t>
        </is>
      </c>
      <c r="F43" t="n">
        <v>1.93</v>
      </c>
      <c r="G43" t="n">
        <v>1.26</v>
      </c>
      <c r="H43" t="n">
        <v>0.48</v>
      </c>
      <c r="I43" t="n">
        <v>0.3</v>
      </c>
      <c r="J43" t="n">
        <v>0.9</v>
      </c>
      <c r="K43" t="n">
        <v>1.9</v>
      </c>
      <c r="L43" t="n">
        <v>1.9</v>
      </c>
      <c r="M43" t="n">
        <v>1.9</v>
      </c>
      <c r="N43" t="n">
        <v>1.3</v>
      </c>
      <c r="O43" t="n">
        <v>1.1</v>
      </c>
      <c r="P43" t="n">
        <v>1.2</v>
      </c>
    </row>
    <row r="44">
      <c r="A44" s="5" t="inlineStr">
        <is>
          <t>Umsatz</t>
        </is>
      </c>
      <c r="B44" s="5" t="inlineStr">
        <is>
          <t>Revenue</t>
        </is>
      </c>
      <c r="C44" t="n">
        <v>21.99</v>
      </c>
      <c r="D44" t="n">
        <v>19.84</v>
      </c>
      <c r="E44" t="n">
        <v>22.34</v>
      </c>
      <c r="F44" t="n">
        <v>16.21</v>
      </c>
      <c r="G44" t="n">
        <v>15.03</v>
      </c>
      <c r="H44" t="n">
        <v>8.16</v>
      </c>
      <c r="I44" t="n">
        <v>6.29</v>
      </c>
      <c r="J44" t="n">
        <v>7.28</v>
      </c>
      <c r="K44" t="n">
        <v>7.83</v>
      </c>
      <c r="L44" t="n">
        <v>6.67</v>
      </c>
      <c r="M44" t="n">
        <v>6.12</v>
      </c>
      <c r="N44" t="n">
        <v>6.27</v>
      </c>
      <c r="O44" t="n">
        <v>5.12</v>
      </c>
      <c r="P44" t="inlineStr">
        <is>
          <t>-</t>
        </is>
      </c>
    </row>
    <row r="45">
      <c r="A45" s="5" t="inlineStr">
        <is>
          <t>Buchwert je Aktie</t>
        </is>
      </c>
      <c r="B45" s="5" t="inlineStr">
        <is>
          <t>Book value per share</t>
        </is>
      </c>
      <c r="C45" t="n">
        <v>10.69</v>
      </c>
      <c r="D45" t="n">
        <v>10.51</v>
      </c>
      <c r="E45" t="n">
        <v>10.98</v>
      </c>
      <c r="F45" t="n">
        <v>9.76</v>
      </c>
      <c r="G45" t="n">
        <v>4.28</v>
      </c>
      <c r="H45" t="n">
        <v>3.72</v>
      </c>
      <c r="I45" t="n">
        <v>3.69</v>
      </c>
      <c r="J45" t="n">
        <v>4.57</v>
      </c>
      <c r="K45" t="n">
        <v>3.62</v>
      </c>
      <c r="L45" t="n">
        <v>3.45</v>
      </c>
      <c r="M45" t="n">
        <v>3.06</v>
      </c>
      <c r="N45" t="n">
        <v>2.45</v>
      </c>
      <c r="O45" t="n">
        <v>1.88</v>
      </c>
      <c r="P45" t="inlineStr">
        <is>
          <t>-</t>
        </is>
      </c>
    </row>
    <row r="46">
      <c r="A46" s="5" t="inlineStr">
        <is>
          <t>Cashflow je Aktie</t>
        </is>
      </c>
      <c r="B46" s="5" t="inlineStr">
        <is>
          <t>Cashflow per share</t>
        </is>
      </c>
      <c r="C46" t="n">
        <v>-0.77</v>
      </c>
      <c r="D46" t="n">
        <v>0.5</v>
      </c>
      <c r="E46" t="n">
        <v>-1.37</v>
      </c>
      <c r="F46" t="n">
        <v>0.12</v>
      </c>
      <c r="G46" t="n">
        <v>0.32</v>
      </c>
      <c r="H46" t="n">
        <v>0.37</v>
      </c>
      <c r="I46" t="n">
        <v>-0.86</v>
      </c>
      <c r="J46" t="n">
        <v>0.32</v>
      </c>
      <c r="K46" t="n">
        <v>1.32</v>
      </c>
      <c r="L46" t="n">
        <v>0.58</v>
      </c>
      <c r="M46" t="n">
        <v>1.45</v>
      </c>
      <c r="N46" t="n">
        <v>0.67</v>
      </c>
      <c r="O46" t="n">
        <v>0.79</v>
      </c>
      <c r="P46" t="inlineStr">
        <is>
          <t>-</t>
        </is>
      </c>
    </row>
    <row r="47">
      <c r="A47" s="5" t="inlineStr">
        <is>
          <t>Bilanzsumme je Aktie</t>
        </is>
      </c>
      <c r="B47" s="5" t="inlineStr">
        <is>
          <t>Total assets per share</t>
        </is>
      </c>
      <c r="C47" t="n">
        <v>26.36</v>
      </c>
      <c r="D47" t="n">
        <v>22.99</v>
      </c>
      <c r="E47" t="n">
        <v>28.1</v>
      </c>
      <c r="F47" t="n">
        <v>17.78</v>
      </c>
      <c r="G47" t="n">
        <v>12.09</v>
      </c>
      <c r="H47" t="n">
        <v>7.01</v>
      </c>
      <c r="I47" t="n">
        <v>6.39</v>
      </c>
      <c r="J47" t="n">
        <v>6.02</v>
      </c>
      <c r="K47" t="n">
        <v>5.27</v>
      </c>
      <c r="L47" t="n">
        <v>4.76</v>
      </c>
      <c r="M47" t="n">
        <v>4.48</v>
      </c>
      <c r="N47" t="n">
        <v>4.12</v>
      </c>
      <c r="O47" t="n">
        <v>4</v>
      </c>
      <c r="P47" t="inlineStr">
        <is>
          <t>-</t>
        </is>
      </c>
    </row>
    <row r="48">
      <c r="A48" s="5" t="inlineStr">
        <is>
          <t>Personal am Ende des Jahres</t>
        </is>
      </c>
      <c r="B48" s="5" t="inlineStr">
        <is>
          <t>Staff at the end of year</t>
        </is>
      </c>
      <c r="C48" t="n">
        <v>1365</v>
      </c>
      <c r="D48" t="n">
        <v>1286</v>
      </c>
      <c r="E48" t="n">
        <v>1300</v>
      </c>
      <c r="F48" t="n">
        <v>712</v>
      </c>
      <c r="G48" t="n">
        <v>401</v>
      </c>
      <c r="H48" t="n">
        <v>280</v>
      </c>
      <c r="I48" t="n">
        <v>248</v>
      </c>
      <c r="J48" t="n">
        <v>223</v>
      </c>
      <c r="K48" t="n">
        <v>185</v>
      </c>
      <c r="L48" t="n">
        <v>171</v>
      </c>
      <c r="M48" t="n">
        <v>145</v>
      </c>
      <c r="N48" t="n">
        <v>140</v>
      </c>
      <c r="O48" t="n">
        <v>100</v>
      </c>
      <c r="P48" t="inlineStr">
        <is>
          <t>-</t>
        </is>
      </c>
    </row>
    <row r="49">
      <c r="A49" s="5" t="inlineStr">
        <is>
          <t>Personalaufwand in Mio. EUR</t>
        </is>
      </c>
      <c r="B49" s="5" t="inlineStr">
        <is>
          <t>Personnel expenses in M</t>
        </is>
      </c>
      <c r="C49" t="n">
        <v>84.59999999999999</v>
      </c>
      <c r="D49" t="n">
        <v>83.2</v>
      </c>
      <c r="E49" t="n">
        <v>71.5</v>
      </c>
      <c r="F49" t="n">
        <v>47.2</v>
      </c>
      <c r="G49" t="n">
        <v>31.2</v>
      </c>
      <c r="H49" t="n">
        <v>20.5</v>
      </c>
      <c r="I49" t="n">
        <v>17.2</v>
      </c>
      <c r="J49" t="n">
        <v>15.8</v>
      </c>
      <c r="K49" t="n">
        <v>14.1</v>
      </c>
      <c r="L49" t="n">
        <v>11.3</v>
      </c>
      <c r="M49" t="n">
        <v>10.3</v>
      </c>
      <c r="N49" t="n">
        <v>10.1</v>
      </c>
      <c r="O49" t="n">
        <v>8.300000000000001</v>
      </c>
      <c r="P49" t="inlineStr">
        <is>
          <t>-</t>
        </is>
      </c>
    </row>
    <row r="50">
      <c r="A50" s="5" t="inlineStr">
        <is>
          <t>Aufwand je Mitarbeiter in EUR</t>
        </is>
      </c>
      <c r="B50" s="5" t="inlineStr">
        <is>
          <t>Effort per employee</t>
        </is>
      </c>
      <c r="C50" t="n">
        <v>61978</v>
      </c>
      <c r="D50" t="n">
        <v>64697</v>
      </c>
      <c r="E50" t="n">
        <v>55000</v>
      </c>
      <c r="F50" t="n">
        <v>66292</v>
      </c>
      <c r="G50" t="n">
        <v>77805</v>
      </c>
      <c r="H50" t="n">
        <v>73214</v>
      </c>
      <c r="I50" t="n">
        <v>69355</v>
      </c>
      <c r="J50" t="n">
        <v>70852</v>
      </c>
      <c r="K50" t="n">
        <v>76216</v>
      </c>
      <c r="L50" t="n">
        <v>66082</v>
      </c>
      <c r="M50" t="n">
        <v>71034</v>
      </c>
      <c r="N50" t="n">
        <v>72143</v>
      </c>
      <c r="O50" t="n">
        <v>83000</v>
      </c>
      <c r="P50" t="inlineStr">
        <is>
          <t>-</t>
        </is>
      </c>
    </row>
    <row r="51">
      <c r="A51" s="5" t="inlineStr">
        <is>
          <t>Umsatz je Aktie</t>
        </is>
      </c>
      <c r="B51" s="5" t="inlineStr">
        <is>
          <t>Revenue per share</t>
        </is>
      </c>
      <c r="C51" t="n">
        <v>106363</v>
      </c>
      <c r="D51" t="n">
        <v>101853</v>
      </c>
      <c r="E51" t="n">
        <v>94110</v>
      </c>
      <c r="F51" t="n">
        <v>113322</v>
      </c>
      <c r="G51" t="n">
        <v>140240</v>
      </c>
      <c r="H51" t="n">
        <v>108857</v>
      </c>
      <c r="I51" t="n">
        <v>94901</v>
      </c>
      <c r="J51" t="n">
        <v>121781</v>
      </c>
      <c r="K51" t="n">
        <v>143953</v>
      </c>
      <c r="L51" t="n">
        <v>129106</v>
      </c>
      <c r="M51" t="n">
        <v>139074</v>
      </c>
      <c r="N51" t="n">
        <v>147857</v>
      </c>
      <c r="O51" t="n">
        <v>169000</v>
      </c>
      <c r="P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row>
    <row r="53">
      <c r="A53" s="5" t="inlineStr">
        <is>
          <t>Gewinn je Mitarbeiter in EUR</t>
        </is>
      </c>
      <c r="B53" s="5" t="inlineStr">
        <is>
          <t>Earnings per employee</t>
        </is>
      </c>
      <c r="C53" t="n">
        <v>1685</v>
      </c>
      <c r="D53" t="n">
        <v>-1089</v>
      </c>
      <c r="E53" t="n">
        <v>-1846</v>
      </c>
      <c r="F53" t="n">
        <v>5758</v>
      </c>
      <c r="G53" t="n">
        <v>6484</v>
      </c>
      <c r="H53" t="n">
        <v>3571</v>
      </c>
      <c r="I53" t="n">
        <v>-9677</v>
      </c>
      <c r="J53" t="n">
        <v>8072</v>
      </c>
      <c r="K53" t="n">
        <v>16216</v>
      </c>
      <c r="L53" t="n">
        <v>18713</v>
      </c>
      <c r="M53" t="n">
        <v>23448</v>
      </c>
      <c r="N53" t="n">
        <v>21429</v>
      </c>
      <c r="O53" t="n">
        <v>16000</v>
      </c>
      <c r="P53" t="inlineStr">
        <is>
          <t>-</t>
        </is>
      </c>
    </row>
    <row r="54">
      <c r="A54" s="5" t="inlineStr">
        <is>
          <t>KGV (Kurs/Gewinn)</t>
        </is>
      </c>
      <c r="B54" s="5" t="inlineStr">
        <is>
          <t>PE (price/earnings)</t>
        </is>
      </c>
      <c r="C54" t="n">
        <v>141.4</v>
      </c>
      <c r="D54" t="inlineStr">
        <is>
          <t>-</t>
        </is>
      </c>
      <c r="E54" t="inlineStr">
        <is>
          <t>-</t>
        </is>
      </c>
      <c r="F54" t="n">
        <v>43</v>
      </c>
      <c r="G54" t="n">
        <v>41.7</v>
      </c>
      <c r="H54" t="n">
        <v>51.9</v>
      </c>
      <c r="I54" t="n">
        <v>17.4</v>
      </c>
      <c r="J54" t="n">
        <v>32.1</v>
      </c>
      <c r="K54" t="n">
        <v>25.8</v>
      </c>
      <c r="L54" t="n">
        <v>30.6</v>
      </c>
      <c r="M54" t="n">
        <v>14.2</v>
      </c>
      <c r="N54" t="n">
        <v>5.8</v>
      </c>
      <c r="O54" t="n">
        <v>10.3</v>
      </c>
      <c r="P54" t="inlineStr">
        <is>
          <t>-</t>
        </is>
      </c>
    </row>
    <row r="55">
      <c r="A55" s="5" t="inlineStr">
        <is>
          <t>KUV (Kurs/Umsatz)</t>
        </is>
      </c>
      <c r="B55" s="5" t="inlineStr">
        <is>
          <t>PS (price/sales)</t>
        </is>
      </c>
      <c r="C55" t="n">
        <v>2.25</v>
      </c>
      <c r="D55" t="n">
        <v>0.82</v>
      </c>
      <c r="E55" t="n">
        <v>1.43</v>
      </c>
      <c r="F55" t="n">
        <v>2.52</v>
      </c>
      <c r="G55" t="n">
        <v>1.91</v>
      </c>
      <c r="H55" t="n">
        <v>1.72</v>
      </c>
      <c r="I55" t="n">
        <v>1.8</v>
      </c>
      <c r="J55" t="n">
        <v>2.29</v>
      </c>
      <c r="K55" t="n">
        <v>2.9</v>
      </c>
      <c r="L55" t="n">
        <v>4.32</v>
      </c>
      <c r="M55" t="n">
        <v>2.35</v>
      </c>
      <c r="N55" t="n">
        <v>0.8100000000000001</v>
      </c>
      <c r="O55" t="n">
        <v>0.92</v>
      </c>
      <c r="P55" t="inlineStr">
        <is>
          <t>-</t>
        </is>
      </c>
    </row>
    <row r="56">
      <c r="A56" s="5" t="inlineStr">
        <is>
          <t>KBV (Kurs/Buchwert)</t>
        </is>
      </c>
      <c r="B56" s="5" t="inlineStr">
        <is>
          <t>PB (price/book value)</t>
        </is>
      </c>
      <c r="C56" t="n">
        <v>4.63</v>
      </c>
      <c r="D56" t="n">
        <v>1.55</v>
      </c>
      <c r="E56" t="n">
        <v>2.93</v>
      </c>
      <c r="F56" t="n">
        <v>4.28</v>
      </c>
      <c r="G56" t="n">
        <v>6.72</v>
      </c>
      <c r="H56" t="n">
        <v>3.76</v>
      </c>
      <c r="I56" t="n">
        <v>3.11</v>
      </c>
      <c r="J56" t="n">
        <v>3.69</v>
      </c>
      <c r="K56" t="n">
        <v>6.32</v>
      </c>
      <c r="L56" t="n">
        <v>8.33</v>
      </c>
      <c r="M56" t="n">
        <v>4.7</v>
      </c>
      <c r="N56" t="n">
        <v>2.08</v>
      </c>
      <c r="O56" t="n">
        <v>2.52</v>
      </c>
      <c r="P56" t="inlineStr">
        <is>
          <t>-</t>
        </is>
      </c>
    </row>
    <row r="57">
      <c r="A57" s="5" t="inlineStr">
        <is>
          <t>KCV (Kurs/Cashflow)</t>
        </is>
      </c>
      <c r="B57" s="5" t="inlineStr">
        <is>
          <t>PC (price/cashflow)</t>
        </is>
      </c>
      <c r="C57" t="n">
        <v>-64.08</v>
      </c>
      <c r="D57" t="n">
        <v>32.49</v>
      </c>
      <c r="E57" t="n">
        <v>-23.36</v>
      </c>
      <c r="F57" t="n">
        <v>338.85</v>
      </c>
      <c r="G57" t="n">
        <v>89.65000000000001</v>
      </c>
      <c r="H57" t="n">
        <v>37.38</v>
      </c>
      <c r="I57" t="n">
        <v>-13.21</v>
      </c>
      <c r="J57" t="n">
        <v>51.93</v>
      </c>
      <c r="K57" t="n">
        <v>17.12</v>
      </c>
      <c r="L57" t="n">
        <v>49.97</v>
      </c>
      <c r="M57" t="n">
        <v>9.880000000000001</v>
      </c>
      <c r="N57" t="n">
        <v>7.65</v>
      </c>
      <c r="O57" t="n">
        <v>6</v>
      </c>
      <c r="P57" t="inlineStr">
        <is>
          <t>-</t>
        </is>
      </c>
    </row>
    <row r="58">
      <c r="A58" s="5" t="inlineStr">
        <is>
          <t>Dividendenrendite in %</t>
        </is>
      </c>
      <c r="B58" s="5" t="inlineStr">
        <is>
          <t>Dividend Yield in %</t>
        </is>
      </c>
      <c r="C58" t="inlineStr">
        <is>
          <t>-</t>
        </is>
      </c>
      <c r="D58" t="inlineStr">
        <is>
          <t>-</t>
        </is>
      </c>
      <c r="E58" t="inlineStr">
        <is>
          <t>-</t>
        </is>
      </c>
      <c r="F58" t="n">
        <v>0.95</v>
      </c>
      <c r="G58" t="n">
        <v>1.18</v>
      </c>
      <c r="H58" t="n">
        <v>0.93</v>
      </c>
      <c r="I58" t="n">
        <v>0.71</v>
      </c>
      <c r="J58" t="n">
        <v>1.44</v>
      </c>
      <c r="K58" t="n">
        <v>2.57</v>
      </c>
      <c r="L58" t="n">
        <v>1.97</v>
      </c>
      <c r="M58" t="n">
        <v>3.01</v>
      </c>
      <c r="N58" t="n">
        <v>7.51</v>
      </c>
      <c r="O58" t="n">
        <v>7.04</v>
      </c>
      <c r="P58" t="n">
        <v>10.75</v>
      </c>
    </row>
    <row r="59">
      <c r="A59" s="5" t="inlineStr">
        <is>
          <t>Gewinnrendite in %</t>
        </is>
      </c>
      <c r="B59" s="5" t="inlineStr">
        <is>
          <t>Return on profit in %</t>
        </is>
      </c>
      <c r="C59" t="n">
        <v>0.7</v>
      </c>
      <c r="D59" t="n">
        <v>-1.6</v>
      </c>
      <c r="E59" t="n">
        <v>-1.5</v>
      </c>
      <c r="F59" t="n">
        <v>2.3</v>
      </c>
      <c r="G59" t="n">
        <v>2.4</v>
      </c>
      <c r="H59" t="n">
        <v>1.9</v>
      </c>
      <c r="I59" t="n">
        <v>5.7</v>
      </c>
      <c r="J59" t="n">
        <v>3.1</v>
      </c>
      <c r="K59" t="n">
        <v>3.9</v>
      </c>
      <c r="L59" t="n">
        <v>3.3</v>
      </c>
      <c r="M59" t="n">
        <v>7</v>
      </c>
      <c r="N59" t="n">
        <v>17.3</v>
      </c>
      <c r="O59" t="n">
        <v>9.699999999999999</v>
      </c>
      <c r="P59" t="inlineStr">
        <is>
          <t>-</t>
        </is>
      </c>
    </row>
    <row r="60">
      <c r="A60" s="5" t="inlineStr">
        <is>
          <t>Eigenkapitalrendite in %</t>
        </is>
      </c>
      <c r="B60" s="5" t="inlineStr">
        <is>
          <t>Return on Equity in %</t>
        </is>
      </c>
      <c r="C60" t="n">
        <v>3.26</v>
      </c>
      <c r="D60" t="n">
        <v>-2.02</v>
      </c>
      <c r="E60" t="n">
        <v>-3.99</v>
      </c>
      <c r="F60" t="n">
        <v>8.44</v>
      </c>
      <c r="G60" t="n">
        <v>16.25</v>
      </c>
      <c r="H60" t="n">
        <v>7.19</v>
      </c>
      <c r="I60" t="n">
        <v>-17.39</v>
      </c>
      <c r="J60" t="n">
        <v>10.53</v>
      </c>
      <c r="K60" t="n">
        <v>24.39</v>
      </c>
      <c r="L60" t="n">
        <v>28.07</v>
      </c>
      <c r="M60" t="n">
        <v>33.66</v>
      </c>
      <c r="N60" t="n">
        <v>37.04</v>
      </c>
      <c r="O60" t="n">
        <v>25.81</v>
      </c>
      <c r="P60" t="n">
        <v>13.21</v>
      </c>
    </row>
    <row r="61">
      <c r="A61" s="5" t="inlineStr">
        <is>
          <t>Umsatzrendite in %</t>
        </is>
      </c>
      <c r="B61" s="5" t="inlineStr">
        <is>
          <t>Return on sales in %</t>
        </is>
      </c>
      <c r="C61" t="n">
        <v>1.58</v>
      </c>
      <c r="D61" t="n">
        <v>-1.07</v>
      </c>
      <c r="E61" t="n">
        <v>-1.96</v>
      </c>
      <c r="F61" t="n">
        <v>5.08</v>
      </c>
      <c r="G61" t="n">
        <v>4.63</v>
      </c>
      <c r="H61" t="n">
        <v>3.28</v>
      </c>
      <c r="I61" t="n">
        <v>-10.21</v>
      </c>
      <c r="J61" t="n">
        <v>6.62</v>
      </c>
      <c r="K61" t="n">
        <v>11.28</v>
      </c>
      <c r="L61" t="n">
        <v>14.55</v>
      </c>
      <c r="M61" t="n">
        <v>16.83</v>
      </c>
      <c r="N61" t="n">
        <v>14.49</v>
      </c>
      <c r="O61" t="n">
        <v>9.470000000000001</v>
      </c>
      <c r="P61" t="n">
        <v>6.73</v>
      </c>
    </row>
    <row r="62">
      <c r="A62" s="5" t="inlineStr">
        <is>
          <t>Gesamtkapitalrendite in %</t>
        </is>
      </c>
      <c r="B62" s="5" t="inlineStr">
        <is>
          <t>Total Return on Investment in %</t>
        </is>
      </c>
      <c r="C62" t="n">
        <v>2.24</v>
      </c>
      <c r="D62" t="n">
        <v>-0.13</v>
      </c>
      <c r="E62" t="n">
        <v>-0.65</v>
      </c>
      <c r="F62" t="n">
        <v>6.1</v>
      </c>
      <c r="G62" t="n">
        <v>7.74</v>
      </c>
      <c r="H62" t="n">
        <v>4.16</v>
      </c>
      <c r="I62" t="n">
        <v>-9.619999999999999</v>
      </c>
      <c r="J62" t="n">
        <v>8</v>
      </c>
      <c r="K62" t="n">
        <v>16.76</v>
      </c>
      <c r="L62" t="n">
        <v>20.38</v>
      </c>
      <c r="M62" t="n">
        <v>22.97</v>
      </c>
      <c r="N62" t="n">
        <v>22.06</v>
      </c>
      <c r="O62" t="n">
        <v>12.12</v>
      </c>
      <c r="P62" t="n">
        <v>7.37</v>
      </c>
    </row>
    <row r="63">
      <c r="A63" s="5" t="inlineStr">
        <is>
          <t>Return on Investment in %</t>
        </is>
      </c>
      <c r="B63" s="5" t="inlineStr">
        <is>
          <t>Return on Investment in %</t>
        </is>
      </c>
      <c r="C63" t="n">
        <v>1.32</v>
      </c>
      <c r="D63" t="n">
        <v>-0.92</v>
      </c>
      <c r="E63" t="n">
        <v>-1.56</v>
      </c>
      <c r="F63" t="n">
        <v>4.63</v>
      </c>
      <c r="G63" t="n">
        <v>5.75</v>
      </c>
      <c r="H63" t="n">
        <v>3.82</v>
      </c>
      <c r="I63" t="n">
        <v>-10.04</v>
      </c>
      <c r="J63" t="n">
        <v>8</v>
      </c>
      <c r="K63" t="n">
        <v>16.76</v>
      </c>
      <c r="L63" t="n">
        <v>20.38</v>
      </c>
      <c r="M63" t="n">
        <v>22.97</v>
      </c>
      <c r="N63" t="n">
        <v>22.06</v>
      </c>
      <c r="O63" t="n">
        <v>12.12</v>
      </c>
      <c r="P63" t="n">
        <v>7.37</v>
      </c>
    </row>
    <row r="64">
      <c r="A64" s="5" t="inlineStr">
        <is>
          <t>Arbeitsintensität in %</t>
        </is>
      </c>
      <c r="B64" s="5" t="inlineStr">
        <is>
          <t>Work Intensity in %</t>
        </is>
      </c>
      <c r="C64" t="n">
        <v>44.08</v>
      </c>
      <c r="D64" t="n">
        <v>50.2</v>
      </c>
      <c r="E64" t="n">
        <v>51.11</v>
      </c>
      <c r="F64" t="n">
        <v>67.23</v>
      </c>
      <c r="G64" t="n">
        <v>66.37</v>
      </c>
      <c r="H64" t="n">
        <v>68.31999999999999</v>
      </c>
      <c r="I64" t="n">
        <v>67.36</v>
      </c>
      <c r="J64" t="n">
        <v>81.33</v>
      </c>
      <c r="K64" t="n">
        <v>75.98</v>
      </c>
      <c r="L64" t="n">
        <v>73.89</v>
      </c>
      <c r="M64" t="n">
        <v>74.31999999999999</v>
      </c>
      <c r="N64" t="n">
        <v>69.12</v>
      </c>
      <c r="O64" t="n">
        <v>73.48</v>
      </c>
      <c r="P64" t="n">
        <v>82.11</v>
      </c>
    </row>
    <row r="65">
      <c r="A65" s="5" t="inlineStr">
        <is>
          <t>Eigenkapitalquote in %</t>
        </is>
      </c>
      <c r="B65" s="5" t="inlineStr">
        <is>
          <t>Equity Ratio in %</t>
        </is>
      </c>
      <c r="C65" t="n">
        <v>40.57</v>
      </c>
      <c r="D65" t="n">
        <v>45.72</v>
      </c>
      <c r="E65" t="n">
        <v>39.08</v>
      </c>
      <c r="F65" t="n">
        <v>54.92</v>
      </c>
      <c r="G65" t="n">
        <v>35.4</v>
      </c>
      <c r="H65" t="n">
        <v>53.05</v>
      </c>
      <c r="I65" t="n">
        <v>57.74</v>
      </c>
      <c r="J65" t="n">
        <v>76</v>
      </c>
      <c r="K65" t="n">
        <v>68.72</v>
      </c>
      <c r="L65" t="n">
        <v>72.61</v>
      </c>
      <c r="M65" t="n">
        <v>68.23999999999999</v>
      </c>
      <c r="N65" t="n">
        <v>59.56</v>
      </c>
      <c r="O65" t="n">
        <v>46.97</v>
      </c>
      <c r="P65" t="n">
        <v>55.79</v>
      </c>
    </row>
    <row r="66">
      <c r="A66" s="5" t="inlineStr">
        <is>
          <t>Fremdkapitalquote in %</t>
        </is>
      </c>
      <c r="B66" s="5" t="inlineStr">
        <is>
          <t>Debt Ratio in %</t>
        </is>
      </c>
      <c r="C66" t="n">
        <v>59.43</v>
      </c>
      <c r="D66" t="n">
        <v>54.28</v>
      </c>
      <c r="E66" t="n">
        <v>60.92</v>
      </c>
      <c r="F66" t="n">
        <v>45.08</v>
      </c>
      <c r="G66" t="n">
        <v>64.59999999999999</v>
      </c>
      <c r="H66" t="n">
        <v>46.95</v>
      </c>
      <c r="I66" t="n">
        <v>42.26</v>
      </c>
      <c r="J66" t="n">
        <v>24</v>
      </c>
      <c r="K66" t="n">
        <v>31.28</v>
      </c>
      <c r="L66" t="n">
        <v>27.39</v>
      </c>
      <c r="M66" t="n">
        <v>31.76</v>
      </c>
      <c r="N66" t="n">
        <v>40.44</v>
      </c>
      <c r="O66" t="n">
        <v>53.03</v>
      </c>
      <c r="P66" t="n">
        <v>44.21</v>
      </c>
    </row>
    <row r="67">
      <c r="A67" s="5" t="inlineStr">
        <is>
          <t>Verschuldungsgrad in %</t>
        </is>
      </c>
      <c r="B67" s="5" t="inlineStr">
        <is>
          <t>Finance Gearing in %</t>
        </is>
      </c>
      <c r="C67" t="n">
        <v>146.46</v>
      </c>
      <c r="D67" t="n">
        <v>118.73</v>
      </c>
      <c r="E67" t="n">
        <v>155.91</v>
      </c>
      <c r="F67" t="n">
        <v>82.09999999999999</v>
      </c>
      <c r="G67" t="n">
        <v>182.5</v>
      </c>
      <c r="H67" t="n">
        <v>88.48999999999999</v>
      </c>
      <c r="I67" t="n">
        <v>73.19</v>
      </c>
      <c r="J67" t="n">
        <v>31.58</v>
      </c>
      <c r="K67" t="n">
        <v>45.53</v>
      </c>
      <c r="L67" t="n">
        <v>37.72</v>
      </c>
      <c r="M67" t="n">
        <v>46.53</v>
      </c>
      <c r="N67" t="n">
        <v>67.90000000000001</v>
      </c>
      <c r="O67" t="n">
        <v>112.9</v>
      </c>
      <c r="P67" t="n">
        <v>79.25</v>
      </c>
    </row>
    <row r="68">
      <c r="A68" s="5" t="inlineStr"/>
      <c r="B68" s="5" t="inlineStr"/>
    </row>
    <row r="69">
      <c r="A69" s="5" t="inlineStr">
        <is>
          <t>Kurzfristige Vermögensquote in %</t>
        </is>
      </c>
      <c r="B69" s="5" t="inlineStr">
        <is>
          <t>Current Assets Ratio in %</t>
        </is>
      </c>
      <c r="C69" t="n">
        <v>44.08</v>
      </c>
      <c r="D69" t="n">
        <v>50.2</v>
      </c>
      <c r="E69" t="n">
        <v>51.11</v>
      </c>
      <c r="F69" t="n">
        <v>67.23</v>
      </c>
      <c r="G69" t="n">
        <v>66.37</v>
      </c>
      <c r="H69" t="n">
        <v>68.31999999999999</v>
      </c>
      <c r="I69" t="n">
        <v>67.36</v>
      </c>
      <c r="J69" t="n">
        <v>81.33</v>
      </c>
      <c r="K69" t="n">
        <v>75.98</v>
      </c>
      <c r="L69" t="n">
        <v>73.89</v>
      </c>
      <c r="M69" t="n">
        <v>74.31999999999999</v>
      </c>
      <c r="N69" t="n">
        <v>69.12</v>
      </c>
      <c r="O69" t="n">
        <v>73.48</v>
      </c>
    </row>
    <row r="70">
      <c r="A70" s="5" t="inlineStr">
        <is>
          <t>Nettogewinn Marge in %</t>
        </is>
      </c>
      <c r="B70" s="5" t="inlineStr">
        <is>
          <t>Net Profit Marge in %</t>
        </is>
      </c>
      <c r="C70" t="n">
        <v>10.46</v>
      </c>
      <c r="D70" t="n">
        <v>-7.06</v>
      </c>
      <c r="E70" t="n">
        <v>-10.74</v>
      </c>
      <c r="F70" t="n">
        <v>25.29</v>
      </c>
      <c r="G70" t="n">
        <v>17.3</v>
      </c>
      <c r="H70" t="n">
        <v>12.25</v>
      </c>
      <c r="I70" t="n">
        <v>-38.16</v>
      </c>
      <c r="J70" t="n">
        <v>24.73</v>
      </c>
      <c r="K70" t="n">
        <v>38.31</v>
      </c>
      <c r="L70" t="n">
        <v>47.98</v>
      </c>
      <c r="M70" t="n">
        <v>55.56</v>
      </c>
      <c r="N70" t="n">
        <v>47.85</v>
      </c>
      <c r="O70" t="n">
        <v>31.25</v>
      </c>
    </row>
    <row r="71">
      <c r="A71" s="5" t="inlineStr">
        <is>
          <t>Operative Ergebnis Marge in %</t>
        </is>
      </c>
      <c r="B71" s="5" t="inlineStr">
        <is>
          <t>EBIT Marge in %</t>
        </is>
      </c>
      <c r="C71" t="n">
        <v>31.83</v>
      </c>
      <c r="D71" t="n">
        <v>-12.6</v>
      </c>
      <c r="E71" t="n">
        <v>-2.24</v>
      </c>
      <c r="F71" t="n">
        <v>42.57</v>
      </c>
      <c r="G71" t="n">
        <v>30.61</v>
      </c>
      <c r="H71" t="n">
        <v>17.16</v>
      </c>
      <c r="I71" t="n">
        <v>-42.93</v>
      </c>
      <c r="J71" t="n">
        <v>39.84</v>
      </c>
      <c r="K71" t="n">
        <v>58.75</v>
      </c>
      <c r="L71" t="n">
        <v>68.97</v>
      </c>
      <c r="M71" t="n">
        <v>76.8</v>
      </c>
      <c r="N71" t="n">
        <v>70.18000000000001</v>
      </c>
      <c r="O71" t="n">
        <v>58.59</v>
      </c>
    </row>
    <row r="72">
      <c r="A72" s="5" t="inlineStr">
        <is>
          <t>Vermögensumsschlag in %</t>
        </is>
      </c>
      <c r="B72" s="5" t="inlineStr">
        <is>
          <t>Asset Turnover in %</t>
        </is>
      </c>
      <c r="C72" t="n">
        <v>12.64</v>
      </c>
      <c r="D72" t="n">
        <v>13.07</v>
      </c>
      <c r="E72" t="n">
        <v>14.53</v>
      </c>
      <c r="F72" t="n">
        <v>18.32</v>
      </c>
      <c r="G72" t="n">
        <v>33.25</v>
      </c>
      <c r="H72" t="n">
        <v>31.15</v>
      </c>
      <c r="I72" t="n">
        <v>26.32</v>
      </c>
      <c r="J72" t="n">
        <v>32.36</v>
      </c>
      <c r="K72" t="n">
        <v>43.74</v>
      </c>
      <c r="L72" t="n">
        <v>42.48</v>
      </c>
      <c r="M72" t="n">
        <v>41.35</v>
      </c>
      <c r="N72" t="n">
        <v>46.1</v>
      </c>
      <c r="O72" t="n">
        <v>38.79</v>
      </c>
    </row>
    <row r="73">
      <c r="A73" s="5" t="inlineStr">
        <is>
          <t>Langfristige Vermögensquote in %</t>
        </is>
      </c>
      <c r="B73" s="5" t="inlineStr">
        <is>
          <t>Non-Current Assets Ratio in %</t>
        </is>
      </c>
      <c r="C73" t="n">
        <v>55.92</v>
      </c>
      <c r="D73" t="n">
        <v>49.8</v>
      </c>
      <c r="E73" t="n">
        <v>48.89</v>
      </c>
      <c r="F73" t="n">
        <v>32.77</v>
      </c>
      <c r="G73" t="n">
        <v>33.63</v>
      </c>
      <c r="H73" t="n">
        <v>31.68</v>
      </c>
      <c r="I73" t="n">
        <v>32.64</v>
      </c>
      <c r="J73" t="n">
        <v>18.67</v>
      </c>
      <c r="K73" t="n">
        <v>24.02</v>
      </c>
      <c r="L73" t="n">
        <v>26.11</v>
      </c>
      <c r="M73" t="n">
        <v>25.68</v>
      </c>
      <c r="N73" t="n">
        <v>30.88</v>
      </c>
      <c r="O73" t="n">
        <v>26.52</v>
      </c>
    </row>
    <row r="74">
      <c r="A74" s="5" t="inlineStr">
        <is>
          <t>Gesamtkapitalrentabilität</t>
        </is>
      </c>
      <c r="B74" s="5" t="inlineStr">
        <is>
          <t>ROA Return on Assets in %</t>
        </is>
      </c>
      <c r="C74" t="n">
        <v>1.32</v>
      </c>
      <c r="D74" t="n">
        <v>-0.92</v>
      </c>
      <c r="E74" t="n">
        <v>-1.56</v>
      </c>
      <c r="F74" t="n">
        <v>4.63</v>
      </c>
      <c r="G74" t="n">
        <v>5.75</v>
      </c>
      <c r="H74" t="n">
        <v>3.82</v>
      </c>
      <c r="I74" t="n">
        <v>-10.04</v>
      </c>
      <c r="J74" t="n">
        <v>8</v>
      </c>
      <c r="K74" t="n">
        <v>16.76</v>
      </c>
      <c r="L74" t="n">
        <v>20.38</v>
      </c>
      <c r="M74" t="n">
        <v>22.97</v>
      </c>
      <c r="N74" t="n">
        <v>22.06</v>
      </c>
      <c r="O74" t="n">
        <v>12.12</v>
      </c>
    </row>
    <row r="75">
      <c r="A75" s="5" t="inlineStr">
        <is>
          <t>Ertrag des eingesetzten Kapitals</t>
        </is>
      </c>
      <c r="B75" s="5" t="inlineStr">
        <is>
          <t>ROCE Return on Cap. Empl. in %</t>
        </is>
      </c>
      <c r="C75" t="n">
        <v>5.64</v>
      </c>
      <c r="D75" t="n">
        <v>-2.16</v>
      </c>
      <c r="E75" t="n">
        <v>-0.44</v>
      </c>
      <c r="F75" t="n">
        <v>12.75</v>
      </c>
      <c r="G75" t="n">
        <v>14.6</v>
      </c>
      <c r="H75" t="n">
        <v>8.539999999999999</v>
      </c>
      <c r="I75" t="n">
        <v>-14.92</v>
      </c>
      <c r="J75" t="n">
        <v>16.38</v>
      </c>
      <c r="K75" t="n">
        <v>34.85</v>
      </c>
      <c r="L75" t="n">
        <v>37.4</v>
      </c>
      <c r="M75" t="n">
        <v>42.73</v>
      </c>
      <c r="N75" t="n">
        <v>49.44</v>
      </c>
      <c r="O75" t="n">
        <v>42.25</v>
      </c>
    </row>
    <row r="76">
      <c r="A76" s="5" t="inlineStr">
        <is>
          <t>Eigenkapital zu Anlagevermögen</t>
        </is>
      </c>
      <c r="B76" s="5" t="inlineStr">
        <is>
          <t>Equity to Fixed Assets in %</t>
        </is>
      </c>
      <c r="C76" t="n">
        <v>72.47</v>
      </c>
      <c r="D76" t="n">
        <v>91.67</v>
      </c>
      <c r="E76" t="n">
        <v>79.52</v>
      </c>
      <c r="F76" t="n">
        <v>163.79</v>
      </c>
      <c r="G76" t="n">
        <v>105.26</v>
      </c>
      <c r="H76" t="n">
        <v>167.47</v>
      </c>
      <c r="I76" t="n">
        <v>174.36</v>
      </c>
      <c r="J76" t="n">
        <v>402.38</v>
      </c>
      <c r="K76" t="n">
        <v>283.72</v>
      </c>
      <c r="L76" t="n">
        <v>278.05</v>
      </c>
      <c r="M76" t="n">
        <v>265.79</v>
      </c>
      <c r="N76" t="n">
        <v>192.86</v>
      </c>
      <c r="O76" t="n">
        <v>177.14</v>
      </c>
    </row>
    <row r="77">
      <c r="A77" s="5" t="inlineStr">
        <is>
          <t>Liquidität Dritten Grades</t>
        </is>
      </c>
      <c r="B77" s="5" t="inlineStr">
        <is>
          <t>Current Ratio in %</t>
        </is>
      </c>
      <c r="C77" t="n">
        <v>153.71</v>
      </c>
      <c r="D77" t="n">
        <v>210.5</v>
      </c>
      <c r="E77" t="n">
        <v>194.07</v>
      </c>
      <c r="F77" t="n">
        <v>172.97</v>
      </c>
      <c r="G77" t="n">
        <v>218.98</v>
      </c>
      <c r="H77" t="n">
        <v>182.65</v>
      </c>
      <c r="I77" t="n">
        <v>277.59</v>
      </c>
      <c r="J77" t="n">
        <v>381.25</v>
      </c>
      <c r="K77" t="n">
        <v>289.36</v>
      </c>
      <c r="L77" t="n">
        <v>341.18</v>
      </c>
      <c r="M77" t="n">
        <v>289.47</v>
      </c>
      <c r="N77" t="n">
        <v>200</v>
      </c>
      <c r="O77" t="n">
        <v>159.02</v>
      </c>
    </row>
    <row r="78">
      <c r="A78" s="5" t="inlineStr">
        <is>
          <t>Operativer Cashflow</t>
        </is>
      </c>
      <c r="B78" s="5" t="inlineStr">
        <is>
          <t>Operating Cashflow in M</t>
        </is>
      </c>
      <c r="C78" t="n">
        <v>-422.9279999999999</v>
      </c>
      <c r="D78" t="n">
        <v>214.434</v>
      </c>
      <c r="E78" t="n">
        <v>-127.7792</v>
      </c>
      <c r="F78" t="n">
        <v>1687.473</v>
      </c>
      <c r="G78" t="n">
        <v>335.2910000000001</v>
      </c>
      <c r="H78" t="n">
        <v>139.8012</v>
      </c>
      <c r="I78" t="n">
        <v>-49.40540000000001</v>
      </c>
      <c r="J78" t="n">
        <v>194.2182</v>
      </c>
      <c r="K78" t="n">
        <v>58.208</v>
      </c>
      <c r="L78" t="n">
        <v>164.901</v>
      </c>
      <c r="M78" t="n">
        <v>32.604</v>
      </c>
      <c r="N78" t="n">
        <v>25.245</v>
      </c>
      <c r="O78" t="n">
        <v>19.8</v>
      </c>
    </row>
    <row r="79">
      <c r="A79" s="5" t="inlineStr">
        <is>
          <t>Aktienrückkauf</t>
        </is>
      </c>
      <c r="B79" s="5" t="inlineStr">
        <is>
          <t>Share Buyback in M</t>
        </is>
      </c>
      <c r="C79" t="n">
        <v>0</v>
      </c>
      <c r="D79" t="n">
        <v>-1.13</v>
      </c>
      <c r="E79" t="n">
        <v>-0.4899999999999993</v>
      </c>
      <c r="F79" t="n">
        <v>-1.24</v>
      </c>
      <c r="G79" t="n">
        <v>0</v>
      </c>
      <c r="H79" t="n">
        <v>0</v>
      </c>
      <c r="I79" t="n">
        <v>0</v>
      </c>
      <c r="J79" t="n">
        <v>-0.3400000000000003</v>
      </c>
      <c r="K79" t="n">
        <v>-0.1000000000000001</v>
      </c>
      <c r="L79" t="n">
        <v>0</v>
      </c>
      <c r="M79" t="n">
        <v>0</v>
      </c>
      <c r="N79" t="n">
        <v>0</v>
      </c>
      <c r="O79" t="inlineStr">
        <is>
          <t>-</t>
        </is>
      </c>
    </row>
    <row r="80">
      <c r="A80" s="5" t="inlineStr">
        <is>
          <t>Umsatzwachstum 1J in %</t>
        </is>
      </c>
      <c r="B80" s="5" t="inlineStr">
        <is>
          <t>Revenue Growth 1Y in %</t>
        </is>
      </c>
      <c r="C80" t="n">
        <v>10.84</v>
      </c>
      <c r="D80" t="n">
        <v>-11.19</v>
      </c>
      <c r="E80" t="n">
        <v>37.82</v>
      </c>
      <c r="F80" t="n">
        <v>7.85</v>
      </c>
      <c r="G80" t="n">
        <v>84.19</v>
      </c>
      <c r="H80" t="n">
        <v>29.73</v>
      </c>
      <c r="I80" t="n">
        <v>-13.6</v>
      </c>
      <c r="J80" t="n">
        <v>-7.02</v>
      </c>
      <c r="K80" t="n">
        <v>17.39</v>
      </c>
      <c r="L80" t="n">
        <v>8.99</v>
      </c>
      <c r="M80" t="n">
        <v>-2.39</v>
      </c>
      <c r="N80" t="n">
        <v>22.46</v>
      </c>
      <c r="O80" t="inlineStr">
        <is>
          <t>-</t>
        </is>
      </c>
    </row>
    <row r="81">
      <c r="A81" s="5" t="inlineStr">
        <is>
          <t>Umsatzwachstum 3J in %</t>
        </is>
      </c>
      <c r="B81" s="5" t="inlineStr">
        <is>
          <t>Revenue Growth 3Y in %</t>
        </is>
      </c>
      <c r="C81" t="n">
        <v>12.49</v>
      </c>
      <c r="D81" t="n">
        <v>11.49</v>
      </c>
      <c r="E81" t="n">
        <v>43.29</v>
      </c>
      <c r="F81" t="n">
        <v>40.59</v>
      </c>
      <c r="G81" t="n">
        <v>33.44</v>
      </c>
      <c r="H81" t="n">
        <v>3.04</v>
      </c>
      <c r="I81" t="n">
        <v>-1.08</v>
      </c>
      <c r="J81" t="n">
        <v>6.45</v>
      </c>
      <c r="K81" t="n">
        <v>8</v>
      </c>
      <c r="L81" t="n">
        <v>9.69</v>
      </c>
      <c r="M81" t="inlineStr">
        <is>
          <t>-</t>
        </is>
      </c>
      <c r="N81" t="inlineStr">
        <is>
          <t>-</t>
        </is>
      </c>
      <c r="O81" t="inlineStr">
        <is>
          <t>-</t>
        </is>
      </c>
    </row>
    <row r="82">
      <c r="A82" s="5" t="inlineStr">
        <is>
          <t>Umsatzwachstum 5J in %</t>
        </is>
      </c>
      <c r="B82" s="5" t="inlineStr">
        <is>
          <t>Revenue Growth 5Y in %</t>
        </is>
      </c>
      <c r="C82" t="n">
        <v>25.9</v>
      </c>
      <c r="D82" t="n">
        <v>29.68</v>
      </c>
      <c r="E82" t="n">
        <v>29.2</v>
      </c>
      <c r="F82" t="n">
        <v>20.23</v>
      </c>
      <c r="G82" t="n">
        <v>22.14</v>
      </c>
      <c r="H82" t="n">
        <v>7.1</v>
      </c>
      <c r="I82" t="n">
        <v>0.67</v>
      </c>
      <c r="J82" t="n">
        <v>7.89</v>
      </c>
      <c r="K82" t="inlineStr">
        <is>
          <t>-</t>
        </is>
      </c>
      <c r="L82" t="inlineStr">
        <is>
          <t>-</t>
        </is>
      </c>
      <c r="M82" t="inlineStr">
        <is>
          <t>-</t>
        </is>
      </c>
      <c r="N82" t="inlineStr">
        <is>
          <t>-</t>
        </is>
      </c>
      <c r="O82" t="inlineStr">
        <is>
          <t>-</t>
        </is>
      </c>
    </row>
    <row r="83">
      <c r="A83" s="5" t="inlineStr">
        <is>
          <t>Umsatzwachstum 10J in %</t>
        </is>
      </c>
      <c r="B83" s="5" t="inlineStr">
        <is>
          <t>Revenue Growth 10Y in %</t>
        </is>
      </c>
      <c r="C83" t="n">
        <v>16.5</v>
      </c>
      <c r="D83" t="n">
        <v>15.18</v>
      </c>
      <c r="E83" t="n">
        <v>18.54</v>
      </c>
      <c r="F83" t="inlineStr">
        <is>
          <t>-</t>
        </is>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n">
        <v>-264.29</v>
      </c>
      <c r="D84" t="n">
        <v>-41.67</v>
      </c>
      <c r="E84" t="n">
        <v>-158.54</v>
      </c>
      <c r="F84" t="n">
        <v>57.69</v>
      </c>
      <c r="G84" t="n">
        <v>160</v>
      </c>
      <c r="H84" t="n">
        <v>-141.67</v>
      </c>
      <c r="I84" t="n">
        <v>-233.33</v>
      </c>
      <c r="J84" t="n">
        <v>-40</v>
      </c>
      <c r="K84" t="n">
        <v>-6.25</v>
      </c>
      <c r="L84" t="n">
        <v>-5.88</v>
      </c>
      <c r="M84" t="n">
        <v>13.33</v>
      </c>
      <c r="N84" t="n">
        <v>87.5</v>
      </c>
      <c r="O84" t="n">
        <v>128.57</v>
      </c>
    </row>
    <row r="85">
      <c r="A85" s="5" t="inlineStr">
        <is>
          <t>Gewinnwachstum 3J in %</t>
        </is>
      </c>
      <c r="B85" s="5" t="inlineStr">
        <is>
          <t>Earnings Growth 3Y in %</t>
        </is>
      </c>
      <c r="C85" t="n">
        <v>-154.83</v>
      </c>
      <c r="D85" t="n">
        <v>-47.51</v>
      </c>
      <c r="E85" t="n">
        <v>19.72</v>
      </c>
      <c r="F85" t="n">
        <v>25.34</v>
      </c>
      <c r="G85" t="n">
        <v>-71.67</v>
      </c>
      <c r="H85" t="n">
        <v>-138.33</v>
      </c>
      <c r="I85" t="n">
        <v>-93.19</v>
      </c>
      <c r="J85" t="n">
        <v>-17.38</v>
      </c>
      <c r="K85" t="n">
        <v>0.4</v>
      </c>
      <c r="L85" t="n">
        <v>31.65</v>
      </c>
      <c r="M85" t="n">
        <v>76.47</v>
      </c>
      <c r="N85" t="inlineStr">
        <is>
          <t>-</t>
        </is>
      </c>
      <c r="O85" t="inlineStr">
        <is>
          <t>-</t>
        </is>
      </c>
    </row>
    <row r="86">
      <c r="A86" s="5" t="inlineStr">
        <is>
          <t>Gewinnwachstum 5J in %</t>
        </is>
      </c>
      <c r="B86" s="5" t="inlineStr">
        <is>
          <t>Earnings Growth 5Y in %</t>
        </is>
      </c>
      <c r="C86" t="n">
        <v>-49.36</v>
      </c>
      <c r="D86" t="n">
        <v>-24.84</v>
      </c>
      <c r="E86" t="n">
        <v>-63.17</v>
      </c>
      <c r="F86" t="n">
        <v>-39.46</v>
      </c>
      <c r="G86" t="n">
        <v>-52.25</v>
      </c>
      <c r="H86" t="n">
        <v>-85.43000000000001</v>
      </c>
      <c r="I86" t="n">
        <v>-54.43</v>
      </c>
      <c r="J86" t="n">
        <v>9.74</v>
      </c>
      <c r="K86" t="n">
        <v>43.45</v>
      </c>
      <c r="L86" t="inlineStr">
        <is>
          <t>-</t>
        </is>
      </c>
      <c r="M86" t="inlineStr">
        <is>
          <t>-</t>
        </is>
      </c>
      <c r="N86" t="inlineStr">
        <is>
          <t>-</t>
        </is>
      </c>
      <c r="O86" t="inlineStr">
        <is>
          <t>-</t>
        </is>
      </c>
    </row>
    <row r="87">
      <c r="A87" s="5" t="inlineStr">
        <is>
          <t>Gewinnwachstum 10J in %</t>
        </is>
      </c>
      <c r="B87" s="5" t="inlineStr">
        <is>
          <t>Earnings Growth 10Y in %</t>
        </is>
      </c>
      <c r="C87" t="n">
        <v>-67.39</v>
      </c>
      <c r="D87" t="n">
        <v>-39.63</v>
      </c>
      <c r="E87" t="n">
        <v>-26.72</v>
      </c>
      <c r="F87" t="n">
        <v>2</v>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n">
        <v>-2.86</v>
      </c>
      <c r="D88" t="inlineStr">
        <is>
          <t>-</t>
        </is>
      </c>
      <c r="E88" t="inlineStr">
        <is>
          <t>-</t>
        </is>
      </c>
      <c r="F88" t="n">
        <v>-1.09</v>
      </c>
      <c r="G88" t="n">
        <v>-0.8</v>
      </c>
      <c r="H88" t="n">
        <v>-0.61</v>
      </c>
      <c r="I88" t="n">
        <v>-0.32</v>
      </c>
      <c r="J88" t="n">
        <v>3.3</v>
      </c>
      <c r="K88" t="n">
        <v>0.59</v>
      </c>
      <c r="L88" t="inlineStr">
        <is>
          <t>-</t>
        </is>
      </c>
      <c r="M88" t="inlineStr">
        <is>
          <t>-</t>
        </is>
      </c>
      <c r="N88" t="inlineStr">
        <is>
          <t>-</t>
        </is>
      </c>
      <c r="O88" t="inlineStr">
        <is>
          <t>-</t>
        </is>
      </c>
    </row>
    <row r="89">
      <c r="A89" s="5" t="inlineStr">
        <is>
          <t>EBIT-Wachstum 1J in %</t>
        </is>
      </c>
      <c r="B89" s="5" t="inlineStr">
        <is>
          <t>EBIT Growth 1Y in %</t>
        </is>
      </c>
      <c r="C89" t="n">
        <v>-380</v>
      </c>
      <c r="D89" t="n">
        <v>400</v>
      </c>
      <c r="E89" t="n">
        <v>-107.25</v>
      </c>
      <c r="F89" t="n">
        <v>50</v>
      </c>
      <c r="G89" t="n">
        <v>228.57</v>
      </c>
      <c r="H89" t="n">
        <v>-151.85</v>
      </c>
      <c r="I89" t="n">
        <v>-193.1</v>
      </c>
      <c r="J89" t="n">
        <v>-36.96</v>
      </c>
      <c r="K89" t="inlineStr">
        <is>
          <t>-</t>
        </is>
      </c>
      <c r="L89" t="n">
        <v>-2.13</v>
      </c>
      <c r="M89" t="n">
        <v>6.82</v>
      </c>
      <c r="N89" t="n">
        <v>46.67</v>
      </c>
      <c r="O89" t="n">
        <v>200</v>
      </c>
    </row>
    <row r="90">
      <c r="A90" s="5" t="inlineStr">
        <is>
          <t>EBIT-Wachstum 3J in %</t>
        </is>
      </c>
      <c r="B90" s="5" t="inlineStr">
        <is>
          <t>EBIT Growth 3Y in %</t>
        </is>
      </c>
      <c r="C90" t="n">
        <v>-29.08</v>
      </c>
      <c r="D90" t="n">
        <v>114.25</v>
      </c>
      <c r="E90" t="n">
        <v>57.11</v>
      </c>
      <c r="F90" t="n">
        <v>42.24</v>
      </c>
      <c r="G90" t="n">
        <v>-38.79</v>
      </c>
      <c r="H90" t="n">
        <v>-127.3</v>
      </c>
      <c r="I90" t="n">
        <v>-76.69</v>
      </c>
      <c r="J90" t="n">
        <v>-13.03</v>
      </c>
      <c r="K90" t="n">
        <v>1.56</v>
      </c>
      <c r="L90" t="n">
        <v>17.12</v>
      </c>
      <c r="M90" t="n">
        <v>84.5</v>
      </c>
      <c r="N90" t="inlineStr">
        <is>
          <t>-</t>
        </is>
      </c>
      <c r="O90" t="inlineStr">
        <is>
          <t>-</t>
        </is>
      </c>
    </row>
    <row r="91">
      <c r="A91" s="5" t="inlineStr">
        <is>
          <t>EBIT-Wachstum 5J in %</t>
        </is>
      </c>
      <c r="B91" s="5" t="inlineStr">
        <is>
          <t>EBIT Growth 5Y in %</t>
        </is>
      </c>
      <c r="C91" t="n">
        <v>38.26</v>
      </c>
      <c r="D91" t="n">
        <v>83.89</v>
      </c>
      <c r="E91" t="n">
        <v>-34.73</v>
      </c>
      <c r="F91" t="n">
        <v>-20.67</v>
      </c>
      <c r="G91" t="n">
        <v>-30.67</v>
      </c>
      <c r="H91" t="n">
        <v>-76.81</v>
      </c>
      <c r="I91" t="n">
        <v>-45.07</v>
      </c>
      <c r="J91" t="n">
        <v>2.88</v>
      </c>
      <c r="K91" t="n">
        <v>50.27</v>
      </c>
      <c r="L91" t="inlineStr">
        <is>
          <t>-</t>
        </is>
      </c>
      <c r="M91" t="inlineStr">
        <is>
          <t>-</t>
        </is>
      </c>
      <c r="N91" t="inlineStr">
        <is>
          <t>-</t>
        </is>
      </c>
      <c r="O91" t="inlineStr">
        <is>
          <t>-</t>
        </is>
      </c>
    </row>
    <row r="92">
      <c r="A92" s="5" t="inlineStr">
        <is>
          <t>EBIT-Wachstum 10J in %</t>
        </is>
      </c>
      <c r="B92" s="5" t="inlineStr">
        <is>
          <t>EBIT Growth 10Y in %</t>
        </is>
      </c>
      <c r="C92" t="n">
        <v>-19.27</v>
      </c>
      <c r="D92" t="n">
        <v>19.41</v>
      </c>
      <c r="E92" t="n">
        <v>-15.92</v>
      </c>
      <c r="F92" t="n">
        <v>14.8</v>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n">
        <v>-297.23</v>
      </c>
      <c r="D93" t="n">
        <v>-239.08</v>
      </c>
      <c r="E93" t="n">
        <v>-106.89</v>
      </c>
      <c r="F93" t="n">
        <v>277.97</v>
      </c>
      <c r="G93" t="n">
        <v>139.83</v>
      </c>
      <c r="H93" t="n">
        <v>-382.97</v>
      </c>
      <c r="I93" t="n">
        <v>-125.44</v>
      </c>
      <c r="J93" t="n">
        <v>203.33</v>
      </c>
      <c r="K93" t="n">
        <v>-65.73999999999999</v>
      </c>
      <c r="L93" t="n">
        <v>405.77</v>
      </c>
      <c r="M93" t="n">
        <v>29.15</v>
      </c>
      <c r="N93" t="n">
        <v>27.5</v>
      </c>
      <c r="O93" t="inlineStr">
        <is>
          <t>-</t>
        </is>
      </c>
    </row>
    <row r="94">
      <c r="A94" s="5" t="inlineStr">
        <is>
          <t>Op.Cashflow Wachstum 3J in %</t>
        </is>
      </c>
      <c r="B94" s="5" t="inlineStr">
        <is>
          <t>Op.Cashflow Wachstum 3Y in %</t>
        </is>
      </c>
      <c r="C94" t="n">
        <v>-214.4</v>
      </c>
      <c r="D94" t="n">
        <v>-22.67</v>
      </c>
      <c r="E94" t="n">
        <v>103.64</v>
      </c>
      <c r="F94" t="n">
        <v>11.61</v>
      </c>
      <c r="G94" t="n">
        <v>-122.86</v>
      </c>
      <c r="H94" t="n">
        <v>-101.69</v>
      </c>
      <c r="I94" t="n">
        <v>4.05</v>
      </c>
      <c r="J94" t="n">
        <v>181.12</v>
      </c>
      <c r="K94" t="n">
        <v>123.06</v>
      </c>
      <c r="L94" t="n">
        <v>154.14</v>
      </c>
      <c r="M94" t="inlineStr">
        <is>
          <t>-</t>
        </is>
      </c>
      <c r="N94" t="inlineStr">
        <is>
          <t>-</t>
        </is>
      </c>
      <c r="O94" t="inlineStr">
        <is>
          <t>-</t>
        </is>
      </c>
    </row>
    <row r="95">
      <c r="A95" s="5" t="inlineStr">
        <is>
          <t>Op.Cashflow Wachstum 5J in %</t>
        </is>
      </c>
      <c r="B95" s="5" t="inlineStr">
        <is>
          <t>Op.Cashflow Wachstum 5Y in %</t>
        </is>
      </c>
      <c r="C95" t="n">
        <v>-45.08</v>
      </c>
      <c r="D95" t="n">
        <v>-62.23</v>
      </c>
      <c r="E95" t="n">
        <v>-39.5</v>
      </c>
      <c r="F95" t="n">
        <v>22.54</v>
      </c>
      <c r="G95" t="n">
        <v>-46.2</v>
      </c>
      <c r="H95" t="n">
        <v>6.99</v>
      </c>
      <c r="I95" t="n">
        <v>89.41</v>
      </c>
      <c r="J95" t="n">
        <v>120</v>
      </c>
      <c r="K95" t="inlineStr">
        <is>
          <t>-</t>
        </is>
      </c>
      <c r="L95" t="inlineStr">
        <is>
          <t>-</t>
        </is>
      </c>
      <c r="M95" t="inlineStr">
        <is>
          <t>-</t>
        </is>
      </c>
      <c r="N95" t="inlineStr">
        <is>
          <t>-</t>
        </is>
      </c>
      <c r="O95" t="inlineStr">
        <is>
          <t>-</t>
        </is>
      </c>
    </row>
    <row r="96">
      <c r="A96" s="5" t="inlineStr">
        <is>
          <t>Op.Cashflow Wachstum 10J in %</t>
        </is>
      </c>
      <c r="B96" s="5" t="inlineStr">
        <is>
          <t>Op.Cashflow Wachstum 10Y in %</t>
        </is>
      </c>
      <c r="C96" t="n">
        <v>-19.04</v>
      </c>
      <c r="D96" t="n">
        <v>13.59</v>
      </c>
      <c r="E96" t="n">
        <v>40.25</v>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n">
        <v>26.8</v>
      </c>
      <c r="D97" t="n">
        <v>40</v>
      </c>
      <c r="E97" t="n">
        <v>38.1</v>
      </c>
      <c r="F97" t="n">
        <v>25.1</v>
      </c>
      <c r="G97" t="n">
        <v>16.3</v>
      </c>
      <c r="H97" t="n">
        <v>8.1</v>
      </c>
      <c r="I97" t="n">
        <v>10.3</v>
      </c>
      <c r="J97" t="n">
        <v>13.5</v>
      </c>
      <c r="K97" t="n">
        <v>8.9</v>
      </c>
      <c r="L97" t="n">
        <v>8.199999999999999</v>
      </c>
      <c r="M97" t="n">
        <v>7.2</v>
      </c>
      <c r="N97" t="n">
        <v>4.7</v>
      </c>
      <c r="O97" t="n">
        <v>3.6</v>
      </c>
      <c r="P97" t="n">
        <v>4.9</v>
      </c>
    </row>
  </sheetData>
  <pageMargins bottom="1" footer="0.5" header="0.5" left="0.75" right="0.75" top="1"/>
</worksheet>
</file>

<file path=xl/worksheets/sheet57.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STABILUS </t>
        </is>
      </c>
      <c r="B1" s="2" t="inlineStr">
        <is>
          <t>WKN: A113Q5  ISIN: LU1066226637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1934</t>
        </is>
      </c>
      <c r="C4" s="5" t="inlineStr">
        <is>
          <t>Telefon / Phone</t>
        </is>
      </c>
      <c r="D4" s="5" t="inlineStr"/>
      <c r="E4" t="inlineStr">
        <is>
          <t>+352-286-7701</t>
        </is>
      </c>
      <c r="G4" t="inlineStr">
        <is>
          <t>03.02.2020</t>
        </is>
      </c>
      <c r="H4" t="inlineStr">
        <is>
          <t>Result Q1</t>
        </is>
      </c>
      <c r="J4" t="inlineStr">
        <is>
          <t>JPMorgan Chase &amp; Co</t>
        </is>
      </c>
      <c r="L4" t="inlineStr">
        <is>
          <t>5,01%</t>
        </is>
      </c>
    </row>
    <row r="5">
      <c r="A5" s="5" t="inlineStr">
        <is>
          <t>Ticker</t>
        </is>
      </c>
      <c r="B5" t="inlineStr">
        <is>
          <t>STM</t>
        </is>
      </c>
      <c r="C5" s="5" t="inlineStr">
        <is>
          <t>Fax</t>
        </is>
      </c>
      <c r="D5" s="5" t="inlineStr"/>
      <c r="E5" t="inlineStr">
        <is>
          <t>+352-286-77099</t>
        </is>
      </c>
      <c r="G5" t="inlineStr">
        <is>
          <t>12.02.2020</t>
        </is>
      </c>
      <c r="H5" t="inlineStr">
        <is>
          <t>Annual General Meeting</t>
        </is>
      </c>
      <c r="J5" t="inlineStr">
        <is>
          <t>Schroders plc</t>
        </is>
      </c>
      <c r="L5" t="inlineStr">
        <is>
          <t>4,95%</t>
        </is>
      </c>
    </row>
    <row r="6">
      <c r="A6" s="5" t="inlineStr">
        <is>
          <t>Gelistet Seit / Listed Since</t>
        </is>
      </c>
      <c r="B6" t="inlineStr">
        <is>
          <t>23.05.2014</t>
        </is>
      </c>
      <c r="C6" s="5" t="inlineStr">
        <is>
          <t>Internet</t>
        </is>
      </c>
      <c r="D6" s="5" t="inlineStr"/>
      <c r="E6" t="inlineStr">
        <is>
          <t>http://www.stabilus.de</t>
        </is>
      </c>
      <c r="G6" t="inlineStr">
        <is>
          <t>04.05.2020</t>
        </is>
      </c>
      <c r="H6" t="inlineStr">
        <is>
          <t>Score Half Year</t>
        </is>
      </c>
      <c r="J6" t="inlineStr">
        <is>
          <t>BlackRock, Inc.</t>
        </is>
      </c>
      <c r="L6" t="inlineStr">
        <is>
          <t>4,93%</t>
        </is>
      </c>
    </row>
    <row r="7">
      <c r="A7" s="5" t="inlineStr">
        <is>
          <t>Nominalwert / Nominal Value</t>
        </is>
      </c>
      <c r="B7" t="inlineStr">
        <is>
          <t>0,01</t>
        </is>
      </c>
      <c r="C7" s="5" t="inlineStr">
        <is>
          <t>E-Mail</t>
        </is>
      </c>
      <c r="D7" s="5" t="inlineStr"/>
      <c r="E7" t="inlineStr">
        <is>
          <t>info@stabilus.com</t>
        </is>
      </c>
      <c r="G7" t="inlineStr">
        <is>
          <t>03.08.2020</t>
        </is>
      </c>
      <c r="H7" t="inlineStr">
        <is>
          <t>Q3 Earnings</t>
        </is>
      </c>
      <c r="J7" t="inlineStr">
        <is>
          <t>Norges Bank</t>
        </is>
      </c>
      <c r="L7" t="inlineStr">
        <is>
          <t>3,08%</t>
        </is>
      </c>
    </row>
    <row r="8">
      <c r="A8" s="5" t="inlineStr">
        <is>
          <t>Land / Country</t>
        </is>
      </c>
      <c r="B8" t="inlineStr">
        <is>
          <t>Luxemburg</t>
        </is>
      </c>
      <c r="C8" s="5" t="inlineStr">
        <is>
          <t>Inv. Relations Telefon / Phone</t>
        </is>
      </c>
      <c r="D8" s="5" t="inlineStr"/>
      <c r="E8" t="inlineStr">
        <is>
          <t>+352-286-770-21</t>
        </is>
      </c>
      <c r="G8" t="inlineStr">
        <is>
          <t>13.11.2020</t>
        </is>
      </c>
      <c r="H8" t="inlineStr">
        <is>
          <t>Preliminary Results</t>
        </is>
      </c>
      <c r="J8" t="inlineStr">
        <is>
          <t>Freefloat</t>
        </is>
      </c>
      <c r="L8" t="inlineStr">
        <is>
          <t>82,03%</t>
        </is>
      </c>
    </row>
    <row r="9">
      <c r="A9" s="5" t="inlineStr">
        <is>
          <t>Währung / Currency</t>
        </is>
      </c>
      <c r="B9" t="inlineStr">
        <is>
          <t>EUR</t>
        </is>
      </c>
      <c r="C9" s="5" t="inlineStr">
        <is>
          <t>Inv. Relations E-Mail</t>
        </is>
      </c>
      <c r="D9" s="5" t="inlineStr"/>
      <c r="E9" t="inlineStr">
        <is>
          <t>anschroeder@stabilus.com</t>
        </is>
      </c>
      <c r="G9" t="inlineStr">
        <is>
          <t>11.12.2020</t>
        </is>
      </c>
      <c r="H9" t="inlineStr">
        <is>
          <t>Publication Of Annual Report</t>
        </is>
      </c>
    </row>
    <row r="10">
      <c r="A10" s="5" t="inlineStr">
        <is>
          <t>Branche / Industry</t>
        </is>
      </c>
      <c r="B10" t="inlineStr">
        <is>
          <t>Various</t>
        </is>
      </c>
      <c r="C10" s="5" t="inlineStr">
        <is>
          <t>Kontaktperson / Contact Person</t>
        </is>
      </c>
      <c r="D10" s="5" t="inlineStr"/>
      <c r="E10" t="inlineStr">
        <is>
          <t>Andreas Schröder</t>
        </is>
      </c>
    </row>
    <row r="11">
      <c r="A11" s="5" t="inlineStr">
        <is>
          <t>Sektor / Sector</t>
        </is>
      </c>
      <c r="B11" t="inlineStr">
        <is>
          <t>Industry</t>
        </is>
      </c>
    </row>
    <row r="12">
      <c r="A12" s="5" t="inlineStr">
        <is>
          <t>Typ / Genre</t>
        </is>
      </c>
      <c r="B12" t="inlineStr">
        <is>
          <t>Inhaberaktie</t>
        </is>
      </c>
    </row>
    <row r="13">
      <c r="A13" s="5" t="inlineStr">
        <is>
          <t>Adresse / Address</t>
        </is>
      </c>
      <c r="B13" t="inlineStr">
        <is>
          <t>Stabilus S.A.2, rue Albert Borschette  L-1246 Luxembourg</t>
        </is>
      </c>
    </row>
    <row r="14">
      <c r="A14" s="5" t="inlineStr">
        <is>
          <t>Management</t>
        </is>
      </c>
      <c r="B14" t="inlineStr">
        <is>
          <t>Michael Büchsner, Mark Wilhelms, Markus Schädlich, Andreas Sievers, Andreas Schröder</t>
        </is>
      </c>
    </row>
    <row r="15">
      <c r="A15" s="5" t="inlineStr">
        <is>
          <t>Aufsichtsrat / Board</t>
        </is>
      </c>
      <c r="B15" t="inlineStr">
        <is>
          <t>Dr. Stephan Kessel, Dr. Joachim Rauhut, Dr. Ralf-Michael Fuchs, Dr. Dirk Linzmeier</t>
        </is>
      </c>
    </row>
    <row r="16">
      <c r="A16" s="5" t="inlineStr">
        <is>
          <t>Beschreibung</t>
        </is>
      </c>
      <c r="B16" t="inlineStr">
        <is>
          <t>Stabilus S.A. ist ein luxemburgischer Hersteller von Gasdruckfedern und hydraulischen Dämpfern mit Sitz in Luxemburg. Das Unternehmen wurde 1934 gegründet und beschäftigt weltweit über 4.000 Mitarbeiter an neun Produktionsstandorten. Das bekannteste Produkt der Firma Stabilus ist der Lift-O-Mat. Dieser kommt zum größten Teil bei Heckklappen und Motorhauben von PKW zum Einsatz, aber auch in der Medizin- und Rehatechnik und in der Seefahrt. Auch in Drehstühlen oder anderen Möbeln kommen Gasfedern oder Dämpfer von Stabilus zum Einsatz. Am 23. Mai 2014 erfolgte der Börsengang der Holdinggesellschaft an der Frankfurter Wertpapierbörse im Prime Standard des regulierten Marktes. Copyright 2014 FINANCE BASE AG</t>
        </is>
      </c>
    </row>
    <row r="17">
      <c r="A17" s="5" t="inlineStr">
        <is>
          <t>Profile</t>
        </is>
      </c>
      <c r="B17" t="inlineStr">
        <is>
          <t>Stabilus S.A. is a Luxembourg manufacturer of gas springs and hydraulic dampers based in Luxembourg. The company was founded in 1934 and employs more than 4,000 people worldwide at nine production sites. The most famous product of the company Stabilus is the Lift-O-Mat. This comes largely at tailgates and bonnets of cars used, but also in medical and rehabilitation technology and seafaring. Also in swivel chairs or other furniture gas springs or dampers come from Stabilus used. On 23 May 2014, the IPO of the holding company was the regulated market on the Frankfurt Stock Exchange's Prime Standard.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inlineStr"/>
      <c r="L19" s="5" t="inlineStr"/>
    </row>
    <row r="20">
      <c r="A20" s="5" t="inlineStr">
        <is>
          <t>Umsatz</t>
        </is>
      </c>
      <c r="B20" s="5" t="inlineStr">
        <is>
          <t>Revenue</t>
        </is>
      </c>
      <c r="C20" t="n">
        <v>951.3</v>
      </c>
      <c r="D20" t="n">
        <v>962.6</v>
      </c>
      <c r="E20" t="n">
        <v>910</v>
      </c>
      <c r="F20" t="n">
        <v>737.5</v>
      </c>
      <c r="G20" t="n">
        <v>611.3</v>
      </c>
      <c r="H20" t="n">
        <v>507.3</v>
      </c>
      <c r="I20" t="n">
        <v>460</v>
      </c>
      <c r="J20" t="n">
        <v>443.5</v>
      </c>
    </row>
    <row r="21">
      <c r="A21" s="5" t="inlineStr">
        <is>
          <t>Bruttoergebnis vom Umsatz</t>
        </is>
      </c>
      <c r="B21" s="5" t="inlineStr">
        <is>
          <t>Gross Profit</t>
        </is>
      </c>
      <c r="C21" t="n">
        <v>276.4</v>
      </c>
      <c r="D21" t="n">
        <v>291.2</v>
      </c>
      <c r="E21" t="n">
        <v>272.9</v>
      </c>
      <c r="F21" t="n">
        <v>189.8</v>
      </c>
      <c r="G21" t="n">
        <v>147.7</v>
      </c>
      <c r="H21" t="n">
        <v>119.6</v>
      </c>
      <c r="I21" t="n">
        <v>110.4</v>
      </c>
      <c r="J21" t="n">
        <v>107.1</v>
      </c>
    </row>
    <row r="22">
      <c r="A22" s="5" t="inlineStr">
        <is>
          <t>Operatives Ergebnis (EBIT)</t>
        </is>
      </c>
      <c r="B22" s="5" t="inlineStr">
        <is>
          <t>EBIT Earning Before Interest &amp; Tax</t>
        </is>
      </c>
      <c r="C22" t="n">
        <v>124</v>
      </c>
      <c r="D22" t="n">
        <v>131.9</v>
      </c>
      <c r="E22" t="n">
        <v>118.4</v>
      </c>
      <c r="F22" t="n">
        <v>76.59999999999999</v>
      </c>
      <c r="G22" t="n">
        <v>55.7</v>
      </c>
      <c r="H22" t="n">
        <v>31.2</v>
      </c>
      <c r="I22" t="n">
        <v>35.2</v>
      </c>
      <c r="J22" t="n">
        <v>31.9</v>
      </c>
    </row>
    <row r="23">
      <c r="A23" s="5" t="inlineStr">
        <is>
          <t>Finanzergebnis</t>
        </is>
      </c>
      <c r="B23" s="5" t="inlineStr">
        <is>
          <t>Financial Result</t>
        </is>
      </c>
      <c r="C23" t="n">
        <v>-9.1</v>
      </c>
      <c r="D23" t="n">
        <v>-5.4</v>
      </c>
      <c r="E23" t="n">
        <v>-7.5</v>
      </c>
      <c r="F23" t="n">
        <v>-10.7</v>
      </c>
      <c r="G23" t="n">
        <v>-24.6</v>
      </c>
      <c r="H23" t="n">
        <v>-21.3</v>
      </c>
      <c r="I23" t="n">
        <v>-41.1</v>
      </c>
      <c r="J23" t="n">
        <v>-14</v>
      </c>
    </row>
    <row r="24">
      <c r="A24" s="5" t="inlineStr">
        <is>
          <t>Ergebnis vor Steuer (EBT)</t>
        </is>
      </c>
      <c r="B24" s="5" t="inlineStr">
        <is>
          <t>EBT Earning Before Tax</t>
        </is>
      </c>
      <c r="C24" t="n">
        <v>114.9</v>
      </c>
      <c r="D24" t="n">
        <v>126.5</v>
      </c>
      <c r="E24" t="n">
        <v>110.9</v>
      </c>
      <c r="F24" t="n">
        <v>65.90000000000001</v>
      </c>
      <c r="G24" t="n">
        <v>31.1</v>
      </c>
      <c r="H24" t="n">
        <v>9.9</v>
      </c>
      <c r="I24" t="n">
        <v>-5.9</v>
      </c>
      <c r="J24" t="n">
        <v>17.9</v>
      </c>
    </row>
    <row r="25">
      <c r="A25" s="5" t="inlineStr">
        <is>
          <t>Steuern auf Einkommen und Ertrag</t>
        </is>
      </c>
      <c r="B25" s="5" t="inlineStr">
        <is>
          <t>Taxes on income and earnings</t>
        </is>
      </c>
      <c r="C25" t="n">
        <v>34</v>
      </c>
      <c r="D25" t="n">
        <v>21.1</v>
      </c>
      <c r="E25" t="n">
        <v>31.7</v>
      </c>
      <c r="F25" t="n">
        <v>18</v>
      </c>
      <c r="G25" t="n">
        <v>14.1</v>
      </c>
      <c r="H25" t="n">
        <v>-0.08</v>
      </c>
      <c r="I25" t="n">
        <v>10.1</v>
      </c>
      <c r="J25" t="n">
        <v>9.5</v>
      </c>
    </row>
    <row r="26">
      <c r="A26" s="5" t="inlineStr">
        <is>
          <t>Ergebnis nach Steuer</t>
        </is>
      </c>
      <c r="B26" s="5" t="inlineStr">
        <is>
          <t>Earnings after tax</t>
        </is>
      </c>
      <c r="C26" t="n">
        <v>80.90000000000001</v>
      </c>
      <c r="D26" t="n">
        <v>105.4</v>
      </c>
      <c r="E26" t="n">
        <v>79.2</v>
      </c>
      <c r="F26" t="n">
        <v>48</v>
      </c>
      <c r="G26" t="n">
        <v>17</v>
      </c>
      <c r="H26" t="n">
        <v>10</v>
      </c>
      <c r="I26" t="n">
        <v>-16</v>
      </c>
      <c r="J26" t="n">
        <v>8.4</v>
      </c>
    </row>
    <row r="27">
      <c r="A27" s="5" t="inlineStr">
        <is>
          <t>Minderheitenanteil</t>
        </is>
      </c>
      <c r="B27" s="5" t="inlineStr">
        <is>
          <t>Minority Share</t>
        </is>
      </c>
      <c r="C27" t="n">
        <v>0.3</v>
      </c>
      <c r="D27" t="n">
        <v>-0.06</v>
      </c>
      <c r="E27" t="n">
        <v>-0.01</v>
      </c>
      <c r="F27" t="n">
        <v>-0.02</v>
      </c>
      <c r="G27" t="n">
        <v>-0.05</v>
      </c>
      <c r="H27" t="n">
        <v>0.1</v>
      </c>
      <c r="I27" t="n">
        <v>0.1</v>
      </c>
      <c r="J27" t="inlineStr">
        <is>
          <t>-</t>
        </is>
      </c>
    </row>
    <row r="28">
      <c r="A28" s="5" t="inlineStr">
        <is>
          <t>Jahresüberschuss/-fehlbetrag</t>
        </is>
      </c>
      <c r="B28" s="5" t="inlineStr">
        <is>
          <t>Net Profit</t>
        </is>
      </c>
      <c r="C28" t="n">
        <v>80.59999999999999</v>
      </c>
      <c r="D28" t="n">
        <v>105.4</v>
      </c>
      <c r="E28" t="n">
        <v>79.3</v>
      </c>
      <c r="F28" t="n">
        <v>48</v>
      </c>
      <c r="G28" t="n">
        <v>17</v>
      </c>
      <c r="H28" t="n">
        <v>10.1</v>
      </c>
      <c r="I28" t="n">
        <v>-15.9</v>
      </c>
      <c r="J28" t="n">
        <v>8.300000000000001</v>
      </c>
    </row>
    <row r="29">
      <c r="A29" s="5" t="inlineStr">
        <is>
          <t>Summe Umlaufvermögen</t>
        </is>
      </c>
      <c r="B29" s="5" t="inlineStr">
        <is>
          <t>Current Assets</t>
        </is>
      </c>
      <c r="C29" t="n">
        <v>393.2</v>
      </c>
      <c r="D29" t="n">
        <v>369.8</v>
      </c>
      <c r="E29" t="n">
        <v>282.2</v>
      </c>
      <c r="F29" t="n">
        <v>265.6</v>
      </c>
      <c r="G29" t="n">
        <v>183.6</v>
      </c>
      <c r="H29" t="n">
        <v>169.2</v>
      </c>
      <c r="I29" t="n">
        <v>160.3</v>
      </c>
      <c r="J29" t="n">
        <v>169.2</v>
      </c>
    </row>
    <row r="30">
      <c r="A30" s="5" t="inlineStr">
        <is>
          <t>Summe Anlagevermögen</t>
        </is>
      </c>
      <c r="B30" s="5" t="inlineStr">
        <is>
          <t>Fixed Assets</t>
        </is>
      </c>
      <c r="C30" t="n">
        <v>706</v>
      </c>
      <c r="D30" t="n">
        <v>640.6</v>
      </c>
      <c r="E30" t="n">
        <v>647.8</v>
      </c>
      <c r="F30" t="n">
        <v>671.8</v>
      </c>
      <c r="G30" t="n">
        <v>358.6</v>
      </c>
      <c r="H30" t="n">
        <v>351.1</v>
      </c>
      <c r="I30" t="n">
        <v>429</v>
      </c>
      <c r="J30" t="n">
        <v>361.4</v>
      </c>
    </row>
    <row r="31">
      <c r="A31" s="5" t="inlineStr">
        <is>
          <t>Summe Aktiva</t>
        </is>
      </c>
      <c r="B31" s="5" t="inlineStr">
        <is>
          <t>Total Assets</t>
        </is>
      </c>
      <c r="C31" t="n">
        <v>1099</v>
      </c>
      <c r="D31" t="n">
        <v>1010</v>
      </c>
      <c r="E31" t="n">
        <v>930</v>
      </c>
      <c r="F31" t="n">
        <v>937.4</v>
      </c>
      <c r="G31" t="n">
        <v>542.2</v>
      </c>
      <c r="H31" t="n">
        <v>520.3</v>
      </c>
      <c r="I31" t="n">
        <v>589.3</v>
      </c>
      <c r="J31" t="n">
        <v>530.6</v>
      </c>
    </row>
    <row r="32">
      <c r="A32" s="5" t="inlineStr">
        <is>
          <t>Summe kurzfristiges Fremdkapital</t>
        </is>
      </c>
      <c r="B32" s="5" t="inlineStr">
        <is>
          <t>Short-Term Debt</t>
        </is>
      </c>
      <c r="C32" t="n">
        <v>171.4</v>
      </c>
      <c r="D32" t="n">
        <v>161</v>
      </c>
      <c r="E32" t="n">
        <v>162.8</v>
      </c>
      <c r="F32" t="n">
        <v>152.1</v>
      </c>
      <c r="G32" t="n">
        <v>116.2</v>
      </c>
      <c r="H32" t="n">
        <v>90.5</v>
      </c>
      <c r="I32" t="n">
        <v>87.90000000000001</v>
      </c>
      <c r="J32" t="n">
        <v>82.40000000000001</v>
      </c>
    </row>
    <row r="33">
      <c r="A33" s="5" t="inlineStr">
        <is>
          <t>Summe langfristiges Fremdkapital</t>
        </is>
      </c>
      <c r="B33" s="5" t="inlineStr">
        <is>
          <t>Long-Term Debt</t>
        </is>
      </c>
      <c r="C33" t="n">
        <v>428.2</v>
      </c>
      <c r="D33" t="n">
        <v>422.9</v>
      </c>
      <c r="E33" t="n">
        <v>430.8</v>
      </c>
      <c r="F33" t="n">
        <v>522.4</v>
      </c>
      <c r="G33" t="n">
        <v>349.3</v>
      </c>
      <c r="H33" t="n">
        <v>353.7</v>
      </c>
      <c r="I33" t="n">
        <v>418.8</v>
      </c>
      <c r="J33" t="n">
        <v>390.8</v>
      </c>
    </row>
    <row r="34">
      <c r="A34" s="5" t="inlineStr">
        <is>
          <t>Summe Fremdkapital</t>
        </is>
      </c>
      <c r="B34" s="5" t="inlineStr">
        <is>
          <t>Total Liabilities</t>
        </is>
      </c>
      <c r="C34" t="n">
        <v>599.6</v>
      </c>
      <c r="D34" t="n">
        <v>583.9</v>
      </c>
      <c r="E34" t="n">
        <v>593.6</v>
      </c>
      <c r="F34" t="n">
        <v>674.5</v>
      </c>
      <c r="G34" t="n">
        <v>465.5</v>
      </c>
      <c r="H34" t="n">
        <v>444.2</v>
      </c>
      <c r="I34" t="n">
        <v>506.7</v>
      </c>
      <c r="J34" t="n">
        <v>473.2</v>
      </c>
    </row>
    <row r="35">
      <c r="A35" s="5" t="inlineStr">
        <is>
          <t>Minderheitenanteil</t>
        </is>
      </c>
      <c r="B35" s="5" t="inlineStr">
        <is>
          <t>Minority Share</t>
        </is>
      </c>
      <c r="C35" t="n">
        <v>9.4</v>
      </c>
      <c r="D35" t="n">
        <v>-0.05</v>
      </c>
      <c r="E35" t="n">
        <v>0.04</v>
      </c>
      <c r="F35" t="n">
        <v>0.09</v>
      </c>
      <c r="G35" t="n">
        <v>0.02</v>
      </c>
      <c r="H35" t="n">
        <v>0.03</v>
      </c>
      <c r="I35" t="n">
        <v>0.2</v>
      </c>
      <c r="J35" t="n">
        <v>0.3</v>
      </c>
    </row>
    <row r="36">
      <c r="A36" s="5" t="inlineStr">
        <is>
          <t>Summe Eigenkapital</t>
        </is>
      </c>
      <c r="B36" s="5" t="inlineStr">
        <is>
          <t>Equity</t>
        </is>
      </c>
      <c r="C36" t="n">
        <v>490.2</v>
      </c>
      <c r="D36" t="n">
        <v>426.55</v>
      </c>
      <c r="E36" t="n">
        <v>336.36</v>
      </c>
      <c r="F36" t="n">
        <v>262.81</v>
      </c>
      <c r="G36" t="n">
        <v>76.68000000000001</v>
      </c>
      <c r="H36" t="n">
        <v>76.06999999999999</v>
      </c>
      <c r="I36" t="n">
        <v>82.40000000000001</v>
      </c>
      <c r="J36" t="n">
        <v>57.1</v>
      </c>
    </row>
    <row r="37">
      <c r="A37" s="5" t="inlineStr">
        <is>
          <t>Summe Passiva</t>
        </is>
      </c>
      <c r="B37" s="5" t="inlineStr">
        <is>
          <t>Liabilities &amp; Shareholder Equity</t>
        </is>
      </c>
      <c r="C37" t="n">
        <v>1099</v>
      </c>
      <c r="D37" t="n">
        <v>1010</v>
      </c>
      <c r="E37" t="n">
        <v>930</v>
      </c>
      <c r="F37" t="n">
        <v>937.4</v>
      </c>
      <c r="G37" t="n">
        <v>542.2</v>
      </c>
      <c r="H37" t="n">
        <v>520.3</v>
      </c>
      <c r="I37" t="n">
        <v>589.3</v>
      </c>
      <c r="J37" t="n">
        <v>530.6</v>
      </c>
    </row>
    <row r="38">
      <c r="A38" s="5" t="inlineStr">
        <is>
          <t>Mio.Aktien im Umlauf</t>
        </is>
      </c>
      <c r="B38" s="5" t="inlineStr">
        <is>
          <t>Million shares outstanding</t>
        </is>
      </c>
      <c r="C38" t="n">
        <v>24.7</v>
      </c>
      <c r="D38" t="n">
        <v>24.7</v>
      </c>
      <c r="E38" t="n">
        <v>24.7</v>
      </c>
      <c r="F38" t="n">
        <v>24.7</v>
      </c>
      <c r="G38" t="n">
        <v>20.72</v>
      </c>
      <c r="H38" t="n">
        <v>20.72</v>
      </c>
      <c r="I38" t="inlineStr">
        <is>
          <t>-</t>
        </is>
      </c>
      <c r="J38" t="inlineStr">
        <is>
          <t>-</t>
        </is>
      </c>
    </row>
    <row r="39">
      <c r="A39" s="5" t="inlineStr">
        <is>
          <t>Gezeichnetes Kapital (in Mio.)</t>
        </is>
      </c>
      <c r="B39" s="5" t="inlineStr">
        <is>
          <t>Subscribed Capital in M</t>
        </is>
      </c>
      <c r="C39" t="n">
        <v>0.25</v>
      </c>
      <c r="D39" t="n">
        <v>0.25</v>
      </c>
      <c r="E39" t="n">
        <v>0.25</v>
      </c>
      <c r="F39" t="n">
        <v>0.25</v>
      </c>
      <c r="G39" t="n">
        <v>0.21</v>
      </c>
      <c r="H39" t="n">
        <v>0.21</v>
      </c>
      <c r="I39" t="inlineStr">
        <is>
          <t>-</t>
        </is>
      </c>
      <c r="J39" t="inlineStr">
        <is>
          <t>-</t>
        </is>
      </c>
    </row>
    <row r="40">
      <c r="A40" s="5" t="inlineStr">
        <is>
          <t>Ergebnis je Aktie (brutto)</t>
        </is>
      </c>
      <c r="B40" s="5" t="inlineStr">
        <is>
          <t>Earnings per share</t>
        </is>
      </c>
      <c r="C40" t="n">
        <v>4.65</v>
      </c>
      <c r="D40" t="n">
        <v>5.12</v>
      </c>
      <c r="E40" t="n">
        <v>4.49</v>
      </c>
      <c r="F40" t="n">
        <v>2.67</v>
      </c>
      <c r="G40" t="n">
        <v>1.5</v>
      </c>
      <c r="H40" t="n">
        <v>0.48</v>
      </c>
      <c r="I40" t="inlineStr">
        <is>
          <t>-</t>
        </is>
      </c>
      <c r="J40" t="inlineStr">
        <is>
          <t>-</t>
        </is>
      </c>
    </row>
    <row r="41">
      <c r="A41" s="5" t="inlineStr">
        <is>
          <t>Ergebnis je Aktie (unverwässert)</t>
        </is>
      </c>
      <c r="B41" s="5" t="inlineStr">
        <is>
          <t>Basic Earnings per share</t>
        </is>
      </c>
      <c r="C41" t="n">
        <v>3.26</v>
      </c>
      <c r="D41" t="n">
        <v>4.27</v>
      </c>
      <c r="E41" t="n">
        <v>3.21</v>
      </c>
      <c r="F41" t="n">
        <v>2.21</v>
      </c>
      <c r="G41" t="n">
        <v>0.82</v>
      </c>
      <c r="H41" t="n">
        <v>0.54</v>
      </c>
      <c r="I41" t="inlineStr">
        <is>
          <t>-</t>
        </is>
      </c>
      <c r="J41" t="inlineStr">
        <is>
          <t>-</t>
        </is>
      </c>
    </row>
    <row r="42">
      <c r="A42" s="5" t="inlineStr">
        <is>
          <t>Ergebnis je Aktie (verwässert)</t>
        </is>
      </c>
      <c r="B42" s="5" t="inlineStr">
        <is>
          <t>Diluted Earnings per share</t>
        </is>
      </c>
      <c r="C42" t="n">
        <v>3.26</v>
      </c>
      <c r="D42" t="n">
        <v>4.27</v>
      </c>
      <c r="E42" t="n">
        <v>3.21</v>
      </c>
      <c r="F42" t="n">
        <v>2.21</v>
      </c>
      <c r="G42" t="n">
        <v>0.82</v>
      </c>
      <c r="H42" t="n">
        <v>0.54</v>
      </c>
      <c r="I42" t="inlineStr">
        <is>
          <t>-</t>
        </is>
      </c>
      <c r="J42" t="inlineStr">
        <is>
          <t>-</t>
        </is>
      </c>
    </row>
    <row r="43">
      <c r="A43" s="5" t="inlineStr">
        <is>
          <t>Dividende je Aktie</t>
        </is>
      </c>
      <c r="B43" s="5" t="inlineStr">
        <is>
          <t>Dividend per share</t>
        </is>
      </c>
      <c r="C43" t="n">
        <v>1.1</v>
      </c>
      <c r="D43" t="n">
        <v>1</v>
      </c>
      <c r="E43" t="n">
        <v>0.8</v>
      </c>
      <c r="F43" t="n">
        <v>0.5</v>
      </c>
      <c r="G43" t="inlineStr">
        <is>
          <t>-</t>
        </is>
      </c>
      <c r="H43" t="inlineStr">
        <is>
          <t>-</t>
        </is>
      </c>
      <c r="I43" t="inlineStr">
        <is>
          <t>-</t>
        </is>
      </c>
      <c r="J43" t="inlineStr">
        <is>
          <t>-</t>
        </is>
      </c>
    </row>
    <row r="44">
      <c r="A44" s="5" t="inlineStr">
        <is>
          <t>Dividendenausschüttung in Mio</t>
        </is>
      </c>
      <c r="B44" s="5" t="inlineStr">
        <is>
          <t>Dividend Payment in M</t>
        </is>
      </c>
      <c r="C44" t="n">
        <v>27.17</v>
      </c>
      <c r="D44" t="n">
        <v>24.7</v>
      </c>
      <c r="E44" t="n">
        <v>19.76</v>
      </c>
      <c r="F44" t="n">
        <v>12.35</v>
      </c>
      <c r="G44" t="inlineStr">
        <is>
          <t>-</t>
        </is>
      </c>
      <c r="H44" t="inlineStr">
        <is>
          <t>-</t>
        </is>
      </c>
      <c r="I44" t="inlineStr">
        <is>
          <t>-</t>
        </is>
      </c>
      <c r="J44" t="inlineStr">
        <is>
          <t>-</t>
        </is>
      </c>
    </row>
    <row r="45">
      <c r="A45" s="5" t="inlineStr">
        <is>
          <t>Umsatz je Aktie</t>
        </is>
      </c>
      <c r="B45" s="5" t="inlineStr">
        <is>
          <t>Revenue per share</t>
        </is>
      </c>
      <c r="C45" t="n">
        <v>38.51</v>
      </c>
      <c r="D45" t="n">
        <v>38.97</v>
      </c>
      <c r="E45" t="n">
        <v>36.84</v>
      </c>
      <c r="F45" t="n">
        <v>29.86</v>
      </c>
      <c r="G45" t="n">
        <v>29.5</v>
      </c>
      <c r="H45" t="n">
        <v>24.48</v>
      </c>
      <c r="I45" t="inlineStr">
        <is>
          <t>-</t>
        </is>
      </c>
      <c r="J45" t="inlineStr">
        <is>
          <t>-</t>
        </is>
      </c>
    </row>
    <row r="46">
      <c r="A46" s="5" t="inlineStr">
        <is>
          <t>Buchwert je Aktie</t>
        </is>
      </c>
      <c r="B46" s="5" t="inlineStr">
        <is>
          <t>Book value per share</t>
        </is>
      </c>
      <c r="C46" t="n">
        <v>20.23</v>
      </c>
      <c r="D46" t="n">
        <v>17.27</v>
      </c>
      <c r="E46" t="n">
        <v>13.62</v>
      </c>
      <c r="F46" t="n">
        <v>10.64</v>
      </c>
      <c r="G46" t="n">
        <v>3.7</v>
      </c>
      <c r="H46" t="n">
        <v>3.67</v>
      </c>
      <c r="I46" t="inlineStr">
        <is>
          <t>-</t>
        </is>
      </c>
      <c r="J46" t="inlineStr">
        <is>
          <t>-</t>
        </is>
      </c>
    </row>
    <row r="47">
      <c r="A47" s="5" t="inlineStr">
        <is>
          <t>Cashflow je Aktie</t>
        </is>
      </c>
      <c r="B47" s="5" t="inlineStr">
        <is>
          <t>Cashflow per share</t>
        </is>
      </c>
      <c r="C47" t="n">
        <v>5.89</v>
      </c>
      <c r="D47" t="n">
        <v>5.89</v>
      </c>
      <c r="E47" t="n">
        <v>4.94</v>
      </c>
      <c r="F47" t="n">
        <v>4.47</v>
      </c>
      <c r="G47" t="n">
        <v>4.15</v>
      </c>
      <c r="H47" t="n">
        <v>4.24</v>
      </c>
      <c r="I47" t="inlineStr">
        <is>
          <t>-</t>
        </is>
      </c>
      <c r="J47" t="inlineStr">
        <is>
          <t>-</t>
        </is>
      </c>
    </row>
    <row r="48">
      <c r="A48" s="5" t="inlineStr">
        <is>
          <t>Bilanzsumme je Aktie</t>
        </is>
      </c>
      <c r="B48" s="5" t="inlineStr">
        <is>
          <t>Total assets per share</t>
        </is>
      </c>
      <c r="C48" t="n">
        <v>44.5</v>
      </c>
      <c r="D48" t="n">
        <v>40.91</v>
      </c>
      <c r="E48" t="n">
        <v>37.65</v>
      </c>
      <c r="F48" t="n">
        <v>37.95</v>
      </c>
      <c r="G48" t="n">
        <v>26.16</v>
      </c>
      <c r="H48" t="n">
        <v>25.11</v>
      </c>
      <c r="I48" t="inlineStr">
        <is>
          <t>-</t>
        </is>
      </c>
      <c r="J48" t="inlineStr">
        <is>
          <t>-</t>
        </is>
      </c>
    </row>
    <row r="49">
      <c r="A49" s="5" t="inlineStr">
        <is>
          <t>Personal am Ende des Jahres</t>
        </is>
      </c>
      <c r="B49" s="5" t="inlineStr">
        <is>
          <t>Staff at the end of year</t>
        </is>
      </c>
      <c r="C49" t="n">
        <v>6488</v>
      </c>
      <c r="D49" t="n">
        <v>6443</v>
      </c>
      <c r="E49" t="n">
        <v>5964</v>
      </c>
      <c r="F49" t="n">
        <v>5062</v>
      </c>
      <c r="G49" t="n">
        <v>4383</v>
      </c>
      <c r="H49" t="n">
        <v>4055</v>
      </c>
      <c r="I49" t="n">
        <v>3712</v>
      </c>
      <c r="J49" t="n">
        <v>3519</v>
      </c>
    </row>
    <row r="50">
      <c r="A50" s="5" t="inlineStr">
        <is>
          <t>Personalaufwand in Mio. EUR</t>
        </is>
      </c>
      <c r="B50" s="5" t="inlineStr">
        <is>
          <t>Personnel expenses in M</t>
        </is>
      </c>
      <c r="C50" t="n">
        <v>264.9</v>
      </c>
      <c r="D50" t="n">
        <v>258</v>
      </c>
      <c r="E50" t="n">
        <v>240.4</v>
      </c>
      <c r="F50" t="n">
        <v>199.4</v>
      </c>
      <c r="G50" t="n">
        <v>178.4</v>
      </c>
      <c r="H50" t="n">
        <v>151.1</v>
      </c>
      <c r="I50" t="n">
        <v>141</v>
      </c>
      <c r="J50" t="n">
        <v>140.3</v>
      </c>
    </row>
    <row r="51">
      <c r="A51" s="5" t="inlineStr">
        <is>
          <t>Aufwand je Mitarbeiter in EUR</t>
        </is>
      </c>
      <c r="B51" s="5" t="inlineStr">
        <is>
          <t>Effort per employee</t>
        </is>
      </c>
      <c r="C51" t="n">
        <v>40829</v>
      </c>
      <c r="D51" t="n">
        <v>40043</v>
      </c>
      <c r="E51" t="n">
        <v>40309</v>
      </c>
      <c r="F51" t="n">
        <v>39392</v>
      </c>
      <c r="G51" t="n">
        <v>40703</v>
      </c>
      <c r="H51" t="n">
        <v>37263</v>
      </c>
      <c r="I51" t="n">
        <v>37985</v>
      </c>
      <c r="J51" t="n">
        <v>39869</v>
      </c>
    </row>
    <row r="52">
      <c r="A52" s="5" t="inlineStr">
        <is>
          <t>Umsatz je Mitarbeiter in EUR</t>
        </is>
      </c>
      <c r="B52" s="5" t="inlineStr">
        <is>
          <t>Turnover per employee</t>
        </is>
      </c>
      <c r="C52" t="n">
        <v>146631</v>
      </c>
      <c r="D52" t="n">
        <v>149397</v>
      </c>
      <c r="E52" t="n">
        <v>152582</v>
      </c>
      <c r="F52" t="n">
        <v>145694</v>
      </c>
      <c r="G52" t="n">
        <v>139464</v>
      </c>
      <c r="H52" t="n">
        <v>125113</v>
      </c>
      <c r="I52" t="n">
        <v>123950</v>
      </c>
      <c r="J52" t="n">
        <v>126027</v>
      </c>
    </row>
    <row r="53">
      <c r="A53" s="5" t="inlineStr">
        <is>
          <t>Bruttoergebnis je Mitarbeiter in EUR</t>
        </is>
      </c>
      <c r="B53" s="5" t="inlineStr">
        <is>
          <t>Gross Profit per employee</t>
        </is>
      </c>
      <c r="C53" t="n">
        <v>42602</v>
      </c>
      <c r="D53" t="n">
        <v>45196</v>
      </c>
      <c r="E53" t="n">
        <v>45758</v>
      </c>
      <c r="F53" t="n">
        <v>37495</v>
      </c>
      <c r="G53" t="n">
        <v>33698</v>
      </c>
      <c r="H53" t="n">
        <v>29494</v>
      </c>
      <c r="I53" t="n">
        <v>29741</v>
      </c>
      <c r="J53" t="n">
        <v>30435</v>
      </c>
    </row>
    <row r="54">
      <c r="A54" s="5" t="inlineStr">
        <is>
          <t>Gewinn je Mitarbeiter in EUR</t>
        </is>
      </c>
      <c r="B54" s="5" t="inlineStr">
        <is>
          <t>Earnings per employee</t>
        </is>
      </c>
      <c r="C54" t="n">
        <v>12423</v>
      </c>
      <c r="D54" t="n">
        <v>16359</v>
      </c>
      <c r="E54" t="n">
        <v>13296</v>
      </c>
      <c r="F54" t="n">
        <v>9482</v>
      </c>
      <c r="G54" t="n">
        <v>3879</v>
      </c>
      <c r="H54" t="n">
        <v>2491</v>
      </c>
      <c r="I54" t="n">
        <v>-4283</v>
      </c>
      <c r="J54" t="n">
        <v>2359</v>
      </c>
    </row>
    <row r="55">
      <c r="A55" s="5" t="inlineStr">
        <is>
          <t>KGV (Kurs/Gewinn)</t>
        </is>
      </c>
      <c r="B55" s="5" t="inlineStr">
        <is>
          <t>PE (price/earnings)</t>
        </is>
      </c>
      <c r="C55" t="n">
        <v>13.8</v>
      </c>
      <c r="D55" t="n">
        <v>16.7</v>
      </c>
      <c r="E55" t="n">
        <v>23.9</v>
      </c>
      <c r="F55" t="n">
        <v>22.7</v>
      </c>
      <c r="G55" t="n">
        <v>39.3</v>
      </c>
      <c r="H55" t="n">
        <v>45.7</v>
      </c>
      <c r="I55" t="inlineStr">
        <is>
          <t>-</t>
        </is>
      </c>
      <c r="J55" t="inlineStr">
        <is>
          <t>-</t>
        </is>
      </c>
    </row>
    <row r="56">
      <c r="A56" s="5" t="inlineStr">
        <is>
          <t>KUV (Kurs/Umsatz)</t>
        </is>
      </c>
      <c r="B56" s="5" t="inlineStr">
        <is>
          <t>PS (price/sales)</t>
        </is>
      </c>
      <c r="C56" t="n">
        <v>1.17</v>
      </c>
      <c r="D56" t="n">
        <v>1.82</v>
      </c>
      <c r="E56" t="n">
        <v>2.08</v>
      </c>
      <c r="F56" t="n">
        <v>1.68</v>
      </c>
      <c r="G56" t="n">
        <v>1.09</v>
      </c>
      <c r="H56" t="n">
        <v>1.01</v>
      </c>
      <c r="I56" t="inlineStr">
        <is>
          <t>-</t>
        </is>
      </c>
      <c r="J56" t="inlineStr">
        <is>
          <t>-</t>
        </is>
      </c>
    </row>
    <row r="57">
      <c r="A57" s="5" t="inlineStr">
        <is>
          <t>KBV (Kurs/Buchwert)</t>
        </is>
      </c>
      <c r="B57" s="5" t="inlineStr">
        <is>
          <t>PB (price/book value)</t>
        </is>
      </c>
      <c r="C57" t="n">
        <v>2.26</v>
      </c>
      <c r="D57" t="n">
        <v>4.12</v>
      </c>
      <c r="E57" t="n">
        <v>5.64</v>
      </c>
      <c r="F57" t="n">
        <v>4.71</v>
      </c>
      <c r="G57" t="n">
        <v>8.720000000000001</v>
      </c>
      <c r="H57" t="n">
        <v>6.73</v>
      </c>
      <c r="I57" t="inlineStr">
        <is>
          <t>-</t>
        </is>
      </c>
      <c r="J57" t="inlineStr">
        <is>
          <t>-</t>
        </is>
      </c>
    </row>
    <row r="58">
      <c r="A58" s="5" t="inlineStr">
        <is>
          <t>KCV (Kurs/Cashflow)</t>
        </is>
      </c>
      <c r="B58" s="5" t="inlineStr">
        <is>
          <t>PC (price/cashflow)</t>
        </is>
      </c>
      <c r="C58" t="n">
        <v>7.63</v>
      </c>
      <c r="D58" t="n">
        <v>12.07</v>
      </c>
      <c r="E58" t="n">
        <v>15.56</v>
      </c>
      <c r="F58" t="n">
        <v>11.21</v>
      </c>
      <c r="G58" t="n">
        <v>7.77</v>
      </c>
      <c r="H58" t="n">
        <v>5.83</v>
      </c>
      <c r="I58" t="inlineStr">
        <is>
          <t>-</t>
        </is>
      </c>
      <c r="J58" t="inlineStr">
        <is>
          <t>-</t>
        </is>
      </c>
    </row>
    <row r="59">
      <c r="A59" s="5" t="inlineStr">
        <is>
          <t>Dividendenrendite in %</t>
        </is>
      </c>
      <c r="B59" s="5" t="inlineStr">
        <is>
          <t>Dividend Yield in %</t>
        </is>
      </c>
      <c r="C59" t="n">
        <v>2.45</v>
      </c>
      <c r="D59" t="n">
        <v>1.41</v>
      </c>
      <c r="E59" t="n">
        <v>1.04</v>
      </c>
      <c r="F59" t="n">
        <v>1</v>
      </c>
      <c r="G59" t="inlineStr">
        <is>
          <t>-</t>
        </is>
      </c>
      <c r="H59" t="inlineStr">
        <is>
          <t>-</t>
        </is>
      </c>
      <c r="I59" t="inlineStr">
        <is>
          <t>-</t>
        </is>
      </c>
      <c r="J59" t="inlineStr">
        <is>
          <t>-</t>
        </is>
      </c>
    </row>
    <row r="60">
      <c r="A60" s="5" t="inlineStr">
        <is>
          <t>Gewinnrendite in %</t>
        </is>
      </c>
      <c r="B60" s="5" t="inlineStr">
        <is>
          <t>Return on profit in %</t>
        </is>
      </c>
      <c r="C60" t="n">
        <v>7.3</v>
      </c>
      <c r="D60" t="n">
        <v>6</v>
      </c>
      <c r="E60" t="n">
        <v>4.2</v>
      </c>
      <c r="F60" t="n">
        <v>4.4</v>
      </c>
      <c r="G60" t="n">
        <v>2.5</v>
      </c>
      <c r="H60" t="n">
        <v>2.2</v>
      </c>
      <c r="I60" t="inlineStr">
        <is>
          <t>-</t>
        </is>
      </c>
      <c r="J60" t="inlineStr">
        <is>
          <t>-</t>
        </is>
      </c>
    </row>
    <row r="61">
      <c r="A61" s="5" t="inlineStr">
        <is>
          <t>Eigenkapitalrendite in %</t>
        </is>
      </c>
      <c r="B61" s="5" t="inlineStr">
        <is>
          <t>Return on Equity in %</t>
        </is>
      </c>
      <c r="C61" t="n">
        <v>16.13</v>
      </c>
      <c r="D61" t="n">
        <v>24.71</v>
      </c>
      <c r="E61" t="n">
        <v>23.57</v>
      </c>
      <c r="F61" t="n">
        <v>18.26</v>
      </c>
      <c r="G61" t="n">
        <v>22.16</v>
      </c>
      <c r="H61" t="n">
        <v>13.27</v>
      </c>
      <c r="I61" t="n">
        <v>-19.25</v>
      </c>
      <c r="J61" t="n">
        <v>14.46</v>
      </c>
    </row>
    <row r="62">
      <c r="A62" s="5" t="inlineStr">
        <is>
          <t>Umsatzrendite in %</t>
        </is>
      </c>
      <c r="B62" s="5" t="inlineStr">
        <is>
          <t>Return on sales in %</t>
        </is>
      </c>
      <c r="C62" t="n">
        <v>8.470000000000001</v>
      </c>
      <c r="D62" t="n">
        <v>10.95</v>
      </c>
      <c r="E62" t="n">
        <v>8.710000000000001</v>
      </c>
      <c r="F62" t="n">
        <v>6.51</v>
      </c>
      <c r="G62" t="n">
        <v>2.78</v>
      </c>
      <c r="H62" t="n">
        <v>1.99</v>
      </c>
      <c r="I62" t="n">
        <v>-3.46</v>
      </c>
      <c r="J62" t="n">
        <v>1.87</v>
      </c>
    </row>
    <row r="63">
      <c r="A63" s="5" t="inlineStr">
        <is>
          <t>Gesamtkapitalrendite in %</t>
        </is>
      </c>
      <c r="B63" s="5" t="inlineStr">
        <is>
          <t>Total Return on Investment in %</t>
        </is>
      </c>
      <c r="C63" t="n">
        <v>8.279999999999999</v>
      </c>
      <c r="D63" t="n">
        <v>11.63</v>
      </c>
      <c r="E63" t="n">
        <v>11.73</v>
      </c>
      <c r="F63" t="n">
        <v>6.54</v>
      </c>
      <c r="G63" t="n">
        <v>10.96</v>
      </c>
      <c r="H63" t="n">
        <v>9.4</v>
      </c>
      <c r="I63" t="n">
        <v>5.19</v>
      </c>
      <c r="J63" t="n">
        <v>5.69</v>
      </c>
    </row>
    <row r="64">
      <c r="A64" s="5" t="inlineStr">
        <is>
          <t>Return on Investment in %</t>
        </is>
      </c>
      <c r="B64" s="5" t="inlineStr">
        <is>
          <t>Return on Investment in %</t>
        </is>
      </c>
      <c r="C64" t="n">
        <v>7.33</v>
      </c>
      <c r="D64" t="n">
        <v>10.43</v>
      </c>
      <c r="E64" t="n">
        <v>8.529999999999999</v>
      </c>
      <c r="F64" t="n">
        <v>5.12</v>
      </c>
      <c r="G64" t="n">
        <v>3.14</v>
      </c>
      <c r="H64" t="n">
        <v>1.94</v>
      </c>
      <c r="I64" t="n">
        <v>-2.7</v>
      </c>
      <c r="J64" t="n">
        <v>1.56</v>
      </c>
    </row>
    <row r="65">
      <c r="A65" s="5" t="inlineStr">
        <is>
          <t>Arbeitsintensität in %</t>
        </is>
      </c>
      <c r="B65" s="5" t="inlineStr">
        <is>
          <t>Work Intensity in %</t>
        </is>
      </c>
      <c r="C65" t="n">
        <v>35.77</v>
      </c>
      <c r="D65" t="n">
        <v>36.6</v>
      </c>
      <c r="E65" t="n">
        <v>30.34</v>
      </c>
      <c r="F65" t="n">
        <v>28.33</v>
      </c>
      <c r="G65" t="n">
        <v>33.86</v>
      </c>
      <c r="H65" t="n">
        <v>32.52</v>
      </c>
      <c r="I65" t="n">
        <v>27.2</v>
      </c>
      <c r="J65" t="n">
        <v>31.89</v>
      </c>
    </row>
    <row r="66">
      <c r="A66" s="5" t="inlineStr">
        <is>
          <t>Eigenkapitalquote in %</t>
        </is>
      </c>
      <c r="B66" s="5" t="inlineStr">
        <is>
          <t>Equity Ratio in %</t>
        </is>
      </c>
      <c r="C66" t="n">
        <v>45.45</v>
      </c>
      <c r="D66" t="n">
        <v>42.21</v>
      </c>
      <c r="E66" t="n">
        <v>36.17</v>
      </c>
      <c r="F66" t="n">
        <v>28.05</v>
      </c>
      <c r="G66" t="n">
        <v>14.15</v>
      </c>
      <c r="H66" t="n">
        <v>14.63</v>
      </c>
      <c r="I66" t="n">
        <v>14.02</v>
      </c>
      <c r="J66" t="n">
        <v>10.82</v>
      </c>
    </row>
    <row r="67">
      <c r="A67" s="5" t="inlineStr">
        <is>
          <t>Fremdkapitalquote in %</t>
        </is>
      </c>
      <c r="B67" s="5" t="inlineStr">
        <is>
          <t>Debt Ratio in %</t>
        </is>
      </c>
      <c r="C67" t="n">
        <v>54.55</v>
      </c>
      <c r="D67" t="n">
        <v>57.79</v>
      </c>
      <c r="E67" t="n">
        <v>63.83</v>
      </c>
      <c r="F67" t="n">
        <v>71.95</v>
      </c>
      <c r="G67" t="n">
        <v>85.84999999999999</v>
      </c>
      <c r="H67" t="n">
        <v>85.37</v>
      </c>
      <c r="I67" t="n">
        <v>85.98</v>
      </c>
      <c r="J67" t="n">
        <v>89.18000000000001</v>
      </c>
    </row>
    <row r="68">
      <c r="A68" s="5" t="inlineStr">
        <is>
          <t>Verschuldungsgrad in %</t>
        </is>
      </c>
      <c r="B68" s="5" t="inlineStr">
        <is>
          <t>Finance Gearing in %</t>
        </is>
      </c>
      <c r="C68" t="n">
        <v>120.02</v>
      </c>
      <c r="D68" t="n">
        <v>136.91</v>
      </c>
      <c r="E68" t="n">
        <v>176.46</v>
      </c>
      <c r="F68" t="n">
        <v>256.56</v>
      </c>
      <c r="G68" t="n">
        <v>606.91</v>
      </c>
      <c r="H68" t="n">
        <v>583.71</v>
      </c>
      <c r="I68" t="n">
        <v>613.4400000000001</v>
      </c>
      <c r="J68" t="n">
        <v>824.39</v>
      </c>
    </row>
    <row r="69">
      <c r="A69" s="5" t="inlineStr">
        <is>
          <t>Bruttoergebnis Marge in %</t>
        </is>
      </c>
      <c r="B69" s="5" t="inlineStr">
        <is>
          <t>Gross Profit Marge in %</t>
        </is>
      </c>
      <c r="C69" t="n">
        <v>29.05</v>
      </c>
      <c r="D69" t="n">
        <v>30.25</v>
      </c>
      <c r="E69" t="n">
        <v>29.99</v>
      </c>
      <c r="F69" t="n">
        <v>25.74</v>
      </c>
      <c r="G69" t="n">
        <v>24.16</v>
      </c>
      <c r="H69" t="n">
        <v>23.58</v>
      </c>
      <c r="I69" t="n">
        <v>24</v>
      </c>
    </row>
    <row r="70">
      <c r="A70" s="5" t="inlineStr">
        <is>
          <t>Kurzfristige Vermögensquote in %</t>
        </is>
      </c>
      <c r="B70" s="5" t="inlineStr">
        <is>
          <t>Current Assets Ratio in %</t>
        </is>
      </c>
      <c r="C70" t="n">
        <v>35.78</v>
      </c>
      <c r="D70" t="n">
        <v>36.61</v>
      </c>
      <c r="E70" t="n">
        <v>30.34</v>
      </c>
      <c r="F70" t="n">
        <v>28.33</v>
      </c>
      <c r="G70" t="n">
        <v>33.86</v>
      </c>
      <c r="H70" t="n">
        <v>32.52</v>
      </c>
      <c r="I70" t="n">
        <v>27.2</v>
      </c>
    </row>
    <row r="71">
      <c r="A71" s="5" t="inlineStr">
        <is>
          <t>Nettogewinn Marge in %</t>
        </is>
      </c>
      <c r="B71" s="5" t="inlineStr">
        <is>
          <t>Net Profit Marge in %</t>
        </is>
      </c>
      <c r="C71" t="n">
        <v>8.470000000000001</v>
      </c>
      <c r="D71" t="n">
        <v>10.95</v>
      </c>
      <c r="E71" t="n">
        <v>8.710000000000001</v>
      </c>
      <c r="F71" t="n">
        <v>6.51</v>
      </c>
      <c r="G71" t="n">
        <v>2.78</v>
      </c>
      <c r="H71" t="n">
        <v>1.99</v>
      </c>
      <c r="I71" t="n">
        <v>-3.46</v>
      </c>
    </row>
    <row r="72">
      <c r="A72" s="5" t="inlineStr">
        <is>
          <t>Operative Ergebnis Marge in %</t>
        </is>
      </c>
      <c r="B72" s="5" t="inlineStr">
        <is>
          <t>EBIT Marge in %</t>
        </is>
      </c>
      <c r="C72" t="n">
        <v>13.03</v>
      </c>
      <c r="D72" t="n">
        <v>13.7</v>
      </c>
      <c r="E72" t="n">
        <v>13.01</v>
      </c>
      <c r="F72" t="n">
        <v>10.39</v>
      </c>
      <c r="G72" t="n">
        <v>9.109999999999999</v>
      </c>
      <c r="H72" t="n">
        <v>6.15</v>
      </c>
      <c r="I72" t="n">
        <v>7.65</v>
      </c>
    </row>
    <row r="73">
      <c r="A73" s="5" t="inlineStr">
        <is>
          <t>Vermögensumsschlag in %</t>
        </is>
      </c>
      <c r="B73" s="5" t="inlineStr">
        <is>
          <t>Asset Turnover in %</t>
        </is>
      </c>
      <c r="C73" t="n">
        <v>86.56</v>
      </c>
      <c r="D73" t="n">
        <v>95.31</v>
      </c>
      <c r="E73" t="n">
        <v>97.84999999999999</v>
      </c>
      <c r="F73" t="n">
        <v>78.68000000000001</v>
      </c>
      <c r="G73" t="n">
        <v>112.74</v>
      </c>
      <c r="H73" t="n">
        <v>97.5</v>
      </c>
      <c r="I73" t="n">
        <v>78.06</v>
      </c>
    </row>
    <row r="74">
      <c r="A74" s="5" t="inlineStr">
        <is>
          <t>Langfristige Vermögensquote in %</t>
        </is>
      </c>
      <c r="B74" s="5" t="inlineStr">
        <is>
          <t>Non-Current Assets Ratio in %</t>
        </is>
      </c>
      <c r="C74" t="n">
        <v>64.23999999999999</v>
      </c>
      <c r="D74" t="n">
        <v>63.43</v>
      </c>
      <c r="E74" t="n">
        <v>69.66</v>
      </c>
      <c r="F74" t="n">
        <v>71.67</v>
      </c>
      <c r="G74" t="n">
        <v>66.14</v>
      </c>
      <c r="H74" t="n">
        <v>67.48</v>
      </c>
      <c r="I74" t="n">
        <v>72.8</v>
      </c>
    </row>
    <row r="75">
      <c r="A75" s="5" t="inlineStr">
        <is>
          <t>Gesamtkapitalrentabilität</t>
        </is>
      </c>
      <c r="B75" s="5" t="inlineStr">
        <is>
          <t>ROA Return on Assets in %</t>
        </is>
      </c>
      <c r="C75" t="n">
        <v>7.33</v>
      </c>
      <c r="D75" t="n">
        <v>10.44</v>
      </c>
      <c r="E75" t="n">
        <v>8.529999999999999</v>
      </c>
      <c r="F75" t="n">
        <v>5.12</v>
      </c>
      <c r="G75" t="n">
        <v>3.14</v>
      </c>
      <c r="H75" t="n">
        <v>1.94</v>
      </c>
      <c r="I75" t="n">
        <v>-2.7</v>
      </c>
    </row>
    <row r="76">
      <c r="A76" s="5" t="inlineStr">
        <is>
          <t>Ertrag des eingesetzten Kapitals</t>
        </is>
      </c>
      <c r="B76" s="5" t="inlineStr">
        <is>
          <t>ROCE Return on Cap. Empl. in %</t>
        </is>
      </c>
      <c r="C76" t="n">
        <v>13.37</v>
      </c>
      <c r="D76" t="n">
        <v>15.54</v>
      </c>
      <c r="E76" t="n">
        <v>15.43</v>
      </c>
      <c r="F76" t="n">
        <v>9.75</v>
      </c>
      <c r="G76" t="n">
        <v>13.08</v>
      </c>
      <c r="H76" t="n">
        <v>7.26</v>
      </c>
      <c r="I76" t="n">
        <v>7.02</v>
      </c>
    </row>
    <row r="77">
      <c r="A77" s="5" t="inlineStr">
        <is>
          <t>Eigenkapital zu Anlagevermögen</t>
        </is>
      </c>
      <c r="B77" s="5" t="inlineStr">
        <is>
          <t>Equity to Fixed Assets in %</t>
        </is>
      </c>
      <c r="C77" t="n">
        <v>69.43000000000001</v>
      </c>
      <c r="D77" t="n">
        <v>66.59</v>
      </c>
      <c r="E77" t="n">
        <v>51.92</v>
      </c>
      <c r="F77" t="n">
        <v>39.12</v>
      </c>
      <c r="G77" t="n">
        <v>21.38</v>
      </c>
      <c r="H77" t="n">
        <v>21.67</v>
      </c>
      <c r="I77" t="n">
        <v>19.21</v>
      </c>
    </row>
    <row r="78">
      <c r="A78" s="5" t="inlineStr">
        <is>
          <t>Liquidität Dritten Grades</t>
        </is>
      </c>
      <c r="B78" s="5" t="inlineStr">
        <is>
          <t>Current Ratio in %</t>
        </is>
      </c>
      <c r="C78" t="n">
        <v>229.4</v>
      </c>
      <c r="D78" t="n">
        <v>229.69</v>
      </c>
      <c r="E78" t="n">
        <v>173.34</v>
      </c>
      <c r="F78" t="n">
        <v>174.62</v>
      </c>
      <c r="G78" t="n">
        <v>158</v>
      </c>
      <c r="H78" t="n">
        <v>186.96</v>
      </c>
      <c r="I78" t="n">
        <v>182.37</v>
      </c>
    </row>
    <row r="79">
      <c r="A79" s="5" t="inlineStr">
        <is>
          <t>Operativer Cashflow</t>
        </is>
      </c>
      <c r="B79" s="5" t="inlineStr">
        <is>
          <t>Operating Cashflow in M</t>
        </is>
      </c>
      <c r="C79" t="n">
        <v>188.461</v>
      </c>
      <c r="D79" t="n">
        <v>298.129</v>
      </c>
      <c r="E79" t="n">
        <v>384.332</v>
      </c>
      <c r="F79" t="n">
        <v>276.887</v>
      </c>
      <c r="G79" t="n">
        <v>160.9944</v>
      </c>
      <c r="H79" t="n">
        <v>120.7976</v>
      </c>
      <c r="I79" t="inlineStr">
        <is>
          <t>-</t>
        </is>
      </c>
    </row>
    <row r="80">
      <c r="A80" s="5" t="inlineStr">
        <is>
          <t>Aktienrückkauf</t>
        </is>
      </c>
      <c r="B80" s="5" t="inlineStr">
        <is>
          <t>Share Buyback in M</t>
        </is>
      </c>
      <c r="C80" t="n">
        <v>0</v>
      </c>
      <c r="D80" t="n">
        <v>0</v>
      </c>
      <c r="E80" t="n">
        <v>0</v>
      </c>
      <c r="F80" t="n">
        <v>-3.98</v>
      </c>
      <c r="G80" t="n">
        <v>0</v>
      </c>
      <c r="H80" t="inlineStr">
        <is>
          <t>-</t>
        </is>
      </c>
      <c r="I80" t="inlineStr">
        <is>
          <t>-</t>
        </is>
      </c>
    </row>
    <row r="81">
      <c r="A81" s="5" t="inlineStr">
        <is>
          <t>Umsatzwachstum 1J in %</t>
        </is>
      </c>
      <c r="B81" s="5" t="inlineStr">
        <is>
          <t>Revenue Growth 1Y in %</t>
        </is>
      </c>
      <c r="C81" t="n">
        <v>-1.17</v>
      </c>
      <c r="D81" t="n">
        <v>5.78</v>
      </c>
      <c r="E81" t="n">
        <v>23.39</v>
      </c>
      <c r="F81" t="n">
        <v>20.64</v>
      </c>
      <c r="G81" t="n">
        <v>20.5</v>
      </c>
      <c r="H81" t="n">
        <v>10.28</v>
      </c>
      <c r="I81" t="n">
        <v>3.72</v>
      </c>
    </row>
    <row r="82">
      <c r="A82" s="5" t="inlineStr">
        <is>
          <t>Umsatzwachstum 3J in %</t>
        </is>
      </c>
      <c r="B82" s="5" t="inlineStr">
        <is>
          <t>Revenue Growth 3Y in %</t>
        </is>
      </c>
      <c r="C82" t="n">
        <v>9.33</v>
      </c>
      <c r="D82" t="n">
        <v>16.6</v>
      </c>
      <c r="E82" t="n">
        <v>21.51</v>
      </c>
      <c r="F82" t="n">
        <v>17.14</v>
      </c>
      <c r="G82" t="n">
        <v>11.5</v>
      </c>
      <c r="H82" t="inlineStr">
        <is>
          <t>-</t>
        </is>
      </c>
      <c r="I82" t="inlineStr">
        <is>
          <t>-</t>
        </is>
      </c>
    </row>
    <row r="83">
      <c r="A83" s="5" t="inlineStr">
        <is>
          <t>Umsatzwachstum 5J in %</t>
        </is>
      </c>
      <c r="B83" s="5" t="inlineStr">
        <is>
          <t>Revenue Growth 5Y in %</t>
        </is>
      </c>
      <c r="C83" t="n">
        <v>13.83</v>
      </c>
      <c r="D83" t="n">
        <v>16.12</v>
      </c>
      <c r="E83" t="n">
        <v>15.71</v>
      </c>
      <c r="F83" t="inlineStr">
        <is>
          <t>-</t>
        </is>
      </c>
      <c r="G83" t="inlineStr">
        <is>
          <t>-</t>
        </is>
      </c>
      <c r="H83" t="inlineStr">
        <is>
          <t>-</t>
        </is>
      </c>
      <c r="I83" t="inlineStr">
        <is>
          <t>-</t>
        </is>
      </c>
    </row>
    <row r="84">
      <c r="A84" s="5" t="inlineStr">
        <is>
          <t>Umsatzwachstum 10J in %</t>
        </is>
      </c>
      <c r="B84" s="5" t="inlineStr">
        <is>
          <t>Revenue Growth 10Y in %</t>
        </is>
      </c>
      <c r="C84" t="inlineStr">
        <is>
          <t>-</t>
        </is>
      </c>
      <c r="D84" t="inlineStr">
        <is>
          <t>-</t>
        </is>
      </c>
      <c r="E84" t="inlineStr">
        <is>
          <t>-</t>
        </is>
      </c>
      <c r="F84" t="inlineStr">
        <is>
          <t>-</t>
        </is>
      </c>
      <c r="G84" t="inlineStr">
        <is>
          <t>-</t>
        </is>
      </c>
      <c r="H84" t="inlineStr">
        <is>
          <t>-</t>
        </is>
      </c>
      <c r="I84" t="inlineStr">
        <is>
          <t>-</t>
        </is>
      </c>
    </row>
    <row r="85">
      <c r="A85" s="5" t="inlineStr">
        <is>
          <t>Gewinnwachstum 1J in %</t>
        </is>
      </c>
      <c r="B85" s="5" t="inlineStr">
        <is>
          <t>Earnings Growth 1Y in %</t>
        </is>
      </c>
      <c r="C85" t="n">
        <v>-23.53</v>
      </c>
      <c r="D85" t="n">
        <v>32.91</v>
      </c>
      <c r="E85" t="n">
        <v>65.20999999999999</v>
      </c>
      <c r="F85" t="n">
        <v>182.35</v>
      </c>
      <c r="G85" t="n">
        <v>68.31999999999999</v>
      </c>
      <c r="H85" t="n">
        <v>-163.52</v>
      </c>
      <c r="I85" t="n">
        <v>-291.57</v>
      </c>
    </row>
    <row r="86">
      <c r="A86" s="5" t="inlineStr">
        <is>
          <t>Gewinnwachstum 3J in %</t>
        </is>
      </c>
      <c r="B86" s="5" t="inlineStr">
        <is>
          <t>Earnings Growth 3Y in %</t>
        </is>
      </c>
      <c r="C86" t="n">
        <v>24.86</v>
      </c>
      <c r="D86" t="n">
        <v>93.48999999999999</v>
      </c>
      <c r="E86" t="n">
        <v>105.29</v>
      </c>
      <c r="F86" t="n">
        <v>29.05</v>
      </c>
      <c r="G86" t="n">
        <v>-128.92</v>
      </c>
      <c r="H86" t="inlineStr">
        <is>
          <t>-</t>
        </is>
      </c>
      <c r="I86" t="inlineStr">
        <is>
          <t>-</t>
        </is>
      </c>
    </row>
    <row r="87">
      <c r="A87" s="5" t="inlineStr">
        <is>
          <t>Gewinnwachstum 5J in %</t>
        </is>
      </c>
      <c r="B87" s="5" t="inlineStr">
        <is>
          <t>Earnings Growth 5Y in %</t>
        </is>
      </c>
      <c r="C87" t="n">
        <v>65.05</v>
      </c>
      <c r="D87" t="n">
        <v>37.05</v>
      </c>
      <c r="E87" t="n">
        <v>-27.84</v>
      </c>
      <c r="F87" t="inlineStr">
        <is>
          <t>-</t>
        </is>
      </c>
      <c r="G87" t="inlineStr">
        <is>
          <t>-</t>
        </is>
      </c>
      <c r="H87" t="inlineStr">
        <is>
          <t>-</t>
        </is>
      </c>
      <c r="I87" t="inlineStr">
        <is>
          <t>-</t>
        </is>
      </c>
    </row>
    <row r="88">
      <c r="A88" s="5" t="inlineStr">
        <is>
          <t>Gewinnwachstum 10J in %</t>
        </is>
      </c>
      <c r="B88" s="5" t="inlineStr">
        <is>
          <t>Earnings Growth 10Y in %</t>
        </is>
      </c>
      <c r="C88" t="inlineStr">
        <is>
          <t>-</t>
        </is>
      </c>
      <c r="D88" t="inlineStr">
        <is>
          <t>-</t>
        </is>
      </c>
      <c r="E88" t="inlineStr">
        <is>
          <t>-</t>
        </is>
      </c>
      <c r="F88" t="inlineStr">
        <is>
          <t>-</t>
        </is>
      </c>
      <c r="G88" t="inlineStr">
        <is>
          <t>-</t>
        </is>
      </c>
      <c r="H88" t="inlineStr">
        <is>
          <t>-</t>
        </is>
      </c>
      <c r="I88" t="inlineStr">
        <is>
          <t>-</t>
        </is>
      </c>
    </row>
    <row r="89">
      <c r="A89" s="5" t="inlineStr">
        <is>
          <t>PEG Ratio</t>
        </is>
      </c>
      <c r="B89" s="5" t="inlineStr">
        <is>
          <t>KGW Kurs/Gewinn/Wachstum</t>
        </is>
      </c>
      <c r="C89" t="n">
        <v>0.21</v>
      </c>
      <c r="D89" t="n">
        <v>0.45</v>
      </c>
      <c r="E89" t="n">
        <v>-0.86</v>
      </c>
      <c r="F89" t="inlineStr">
        <is>
          <t>-</t>
        </is>
      </c>
      <c r="G89" t="inlineStr">
        <is>
          <t>-</t>
        </is>
      </c>
      <c r="H89" t="inlineStr">
        <is>
          <t>-</t>
        </is>
      </c>
      <c r="I89" t="inlineStr">
        <is>
          <t>-</t>
        </is>
      </c>
    </row>
    <row r="90">
      <c r="A90" s="5" t="inlineStr">
        <is>
          <t>EBIT-Wachstum 1J in %</t>
        </is>
      </c>
      <c r="B90" s="5" t="inlineStr">
        <is>
          <t>EBIT Growth 1Y in %</t>
        </is>
      </c>
      <c r="C90" t="n">
        <v>-5.99</v>
      </c>
      <c r="D90" t="n">
        <v>11.4</v>
      </c>
      <c r="E90" t="n">
        <v>54.57</v>
      </c>
      <c r="F90" t="n">
        <v>37.52</v>
      </c>
      <c r="G90" t="n">
        <v>78.53</v>
      </c>
      <c r="H90" t="n">
        <v>-11.36</v>
      </c>
      <c r="I90" t="n">
        <v>10.34</v>
      </c>
    </row>
    <row r="91">
      <c r="A91" s="5" t="inlineStr">
        <is>
          <t>EBIT-Wachstum 3J in %</t>
        </is>
      </c>
      <c r="B91" s="5" t="inlineStr">
        <is>
          <t>EBIT Growth 3Y in %</t>
        </is>
      </c>
      <c r="C91" t="n">
        <v>19.99</v>
      </c>
      <c r="D91" t="n">
        <v>34.5</v>
      </c>
      <c r="E91" t="n">
        <v>56.87</v>
      </c>
      <c r="F91" t="n">
        <v>34.9</v>
      </c>
      <c r="G91" t="n">
        <v>25.84</v>
      </c>
      <c r="H91" t="inlineStr">
        <is>
          <t>-</t>
        </is>
      </c>
      <c r="I91" t="inlineStr">
        <is>
          <t>-</t>
        </is>
      </c>
    </row>
    <row r="92">
      <c r="A92" s="5" t="inlineStr">
        <is>
          <t>EBIT-Wachstum 5J in %</t>
        </is>
      </c>
      <c r="B92" s="5" t="inlineStr">
        <is>
          <t>EBIT Growth 5Y in %</t>
        </is>
      </c>
      <c r="C92" t="n">
        <v>35.21</v>
      </c>
      <c r="D92" t="n">
        <v>34.13</v>
      </c>
      <c r="E92" t="n">
        <v>33.92</v>
      </c>
      <c r="F92" t="inlineStr">
        <is>
          <t>-</t>
        </is>
      </c>
      <c r="G92" t="inlineStr">
        <is>
          <t>-</t>
        </is>
      </c>
      <c r="H92" t="inlineStr">
        <is>
          <t>-</t>
        </is>
      </c>
      <c r="I92" t="inlineStr">
        <is>
          <t>-</t>
        </is>
      </c>
    </row>
    <row r="93">
      <c r="A93" s="5" t="inlineStr">
        <is>
          <t>EBIT-Wachstum 10J in %</t>
        </is>
      </c>
      <c r="B93" s="5" t="inlineStr">
        <is>
          <t>EBIT Growth 10Y in %</t>
        </is>
      </c>
      <c r="C93" t="inlineStr">
        <is>
          <t>-</t>
        </is>
      </c>
      <c r="D93" t="inlineStr">
        <is>
          <t>-</t>
        </is>
      </c>
      <c r="E93" t="inlineStr">
        <is>
          <t>-</t>
        </is>
      </c>
      <c r="F93" t="inlineStr">
        <is>
          <t>-</t>
        </is>
      </c>
      <c r="G93" t="inlineStr">
        <is>
          <t>-</t>
        </is>
      </c>
      <c r="H93" t="inlineStr">
        <is>
          <t>-</t>
        </is>
      </c>
      <c r="I93" t="inlineStr">
        <is>
          <t>-</t>
        </is>
      </c>
    </row>
    <row r="94">
      <c r="A94" s="5" t="inlineStr">
        <is>
          <t>Op.Cashflow Wachstum 1J in %</t>
        </is>
      </c>
      <c r="B94" s="5" t="inlineStr">
        <is>
          <t>Op.Cashflow Wachstum 1Y in %</t>
        </is>
      </c>
      <c r="C94" t="n">
        <v>-36.79</v>
      </c>
      <c r="D94" t="n">
        <v>-22.43</v>
      </c>
      <c r="E94" t="n">
        <v>38.8</v>
      </c>
      <c r="F94" t="n">
        <v>44.27</v>
      </c>
      <c r="G94" t="n">
        <v>33.28</v>
      </c>
      <c r="H94" t="inlineStr">
        <is>
          <t>-</t>
        </is>
      </c>
      <c r="I94" t="inlineStr">
        <is>
          <t>-</t>
        </is>
      </c>
    </row>
    <row r="95">
      <c r="A95" s="5" t="inlineStr">
        <is>
          <t>Op.Cashflow Wachstum 3J in %</t>
        </is>
      </c>
      <c r="B95" s="5" t="inlineStr">
        <is>
          <t>Op.Cashflow Wachstum 3Y in %</t>
        </is>
      </c>
      <c r="C95" t="n">
        <v>-6.81</v>
      </c>
      <c r="D95" t="n">
        <v>20.21</v>
      </c>
      <c r="E95" t="n">
        <v>38.78</v>
      </c>
      <c r="F95" t="inlineStr">
        <is>
          <t>-</t>
        </is>
      </c>
      <c r="G95" t="inlineStr">
        <is>
          <t>-</t>
        </is>
      </c>
      <c r="H95" t="inlineStr">
        <is>
          <t>-</t>
        </is>
      </c>
      <c r="I95" t="inlineStr">
        <is>
          <t>-</t>
        </is>
      </c>
    </row>
    <row r="96">
      <c r="A96" s="5" t="inlineStr">
        <is>
          <t>Op.Cashflow Wachstum 5J in %</t>
        </is>
      </c>
      <c r="B96" s="5" t="inlineStr">
        <is>
          <t>Op.Cashflow Wachstum 5Y in %</t>
        </is>
      </c>
      <c r="C96" t="n">
        <v>11.43</v>
      </c>
      <c r="D96" t="inlineStr">
        <is>
          <t>-</t>
        </is>
      </c>
      <c r="E96" t="inlineStr">
        <is>
          <t>-</t>
        </is>
      </c>
      <c r="F96" t="inlineStr">
        <is>
          <t>-</t>
        </is>
      </c>
      <c r="G96" t="inlineStr">
        <is>
          <t>-</t>
        </is>
      </c>
      <c r="H96" t="inlineStr">
        <is>
          <t>-</t>
        </is>
      </c>
      <c r="I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row>
    <row r="98">
      <c r="A98" s="5" t="inlineStr">
        <is>
          <t>Working Capital in Mio</t>
        </is>
      </c>
      <c r="B98" s="5" t="inlineStr">
        <is>
          <t>Working Capital in M</t>
        </is>
      </c>
      <c r="C98" t="n">
        <v>221.8</v>
      </c>
      <c r="D98" t="n">
        <v>208.8</v>
      </c>
      <c r="E98" t="n">
        <v>119.4</v>
      </c>
      <c r="F98" t="n">
        <v>113.5</v>
      </c>
      <c r="G98" t="n">
        <v>67.40000000000001</v>
      </c>
      <c r="H98" t="n">
        <v>78.7</v>
      </c>
      <c r="I98" t="n">
        <v>72.40000000000001</v>
      </c>
      <c r="J98" t="n">
        <v>86.8</v>
      </c>
    </row>
  </sheetData>
  <pageMargins bottom="1" footer="0.5" header="0.5" left="0.75" right="0.75" top="1"/>
</worksheet>
</file>

<file path=xl/worksheets/sheet58.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STEINHOFF INTERNATIONAL HOLDINGS N V </t>
        </is>
      </c>
      <c r="B1" s="2" t="inlineStr">
        <is>
          <t>WKN: A14XB9  ISIN: NL0011375019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+27-11-445-3000</t>
        </is>
      </c>
      <c r="G4" t="inlineStr">
        <is>
          <t>27.02.2020</t>
        </is>
      </c>
      <c r="H4" t="inlineStr">
        <is>
          <t>Result Q1</t>
        </is>
      </c>
      <c r="J4" t="inlineStr">
        <is>
          <t>CH Wiese</t>
        </is>
      </c>
      <c r="L4" t="inlineStr">
        <is>
          <t>20,52%</t>
        </is>
      </c>
    </row>
    <row r="5">
      <c r="A5" s="5" t="inlineStr">
        <is>
          <t>Ticker</t>
        </is>
      </c>
      <c r="B5" t="inlineStr">
        <is>
          <t>SNH</t>
        </is>
      </c>
      <c r="C5" s="5" t="inlineStr">
        <is>
          <t>Fax</t>
        </is>
      </c>
      <c r="D5" s="5" t="inlineStr"/>
      <c r="E5" t="inlineStr">
        <is>
          <t>-</t>
        </is>
      </c>
      <c r="G5" t="inlineStr">
        <is>
          <t>30.04.2020</t>
        </is>
      </c>
      <c r="H5" t="inlineStr">
        <is>
          <t>Publication Of Annual Report</t>
        </is>
      </c>
      <c r="J5" t="inlineStr">
        <is>
          <t>Public Investment Corporation</t>
        </is>
      </c>
      <c r="L5" t="inlineStr">
        <is>
          <t>9,91%</t>
        </is>
      </c>
    </row>
    <row r="6">
      <c r="A6" s="5" t="inlineStr">
        <is>
          <t>Gelistet Seit / Listed Since</t>
        </is>
      </c>
      <c r="B6" t="inlineStr">
        <is>
          <t>07.12.2015</t>
        </is>
      </c>
      <c r="C6" s="5" t="inlineStr">
        <is>
          <t>Internet</t>
        </is>
      </c>
      <c r="D6" s="5" t="inlineStr"/>
      <c r="E6" t="inlineStr">
        <is>
          <t>http://www.steinhoffinternational.com/</t>
        </is>
      </c>
      <c r="G6" t="inlineStr">
        <is>
          <t>26.06.2020</t>
        </is>
      </c>
      <c r="H6" t="inlineStr">
        <is>
          <t>Annual General Meeting</t>
        </is>
      </c>
      <c r="J6" t="inlineStr">
        <is>
          <t>Coronation Fund Managers Ltd.</t>
        </is>
      </c>
      <c r="L6" t="inlineStr">
        <is>
          <t>5,00%</t>
        </is>
      </c>
    </row>
    <row r="7">
      <c r="A7" s="5" t="inlineStr">
        <is>
          <t>Nominalwert / Nominal Value</t>
        </is>
      </c>
      <c r="B7" t="inlineStr">
        <is>
          <t>-</t>
        </is>
      </c>
      <c r="C7" s="5" t="inlineStr">
        <is>
          <t>E-Mail</t>
        </is>
      </c>
      <c r="D7" s="5" t="inlineStr"/>
      <c r="E7" t="inlineStr">
        <is>
          <t>info@steinhoffinternational.com</t>
        </is>
      </c>
      <c r="J7" t="inlineStr">
        <is>
          <t>BE Steinhoff</t>
        </is>
      </c>
      <c r="L7" t="inlineStr">
        <is>
          <t>4,60%</t>
        </is>
      </c>
    </row>
    <row r="8">
      <c r="A8" s="5" t="inlineStr">
        <is>
          <t>Land / Country</t>
        </is>
      </c>
      <c r="B8" t="inlineStr">
        <is>
          <t>Niederlande</t>
        </is>
      </c>
      <c r="C8" s="5" t="inlineStr">
        <is>
          <t>Inv. Relations E-Mail</t>
        </is>
      </c>
      <c r="D8" s="5" t="inlineStr"/>
      <c r="E8" t="inlineStr">
        <is>
          <t>investors@steinhoffinternational.com</t>
        </is>
      </c>
      <c r="J8" t="inlineStr">
        <is>
          <t>OppenheimerFunds, Inc.</t>
        </is>
      </c>
      <c r="L8" t="inlineStr">
        <is>
          <t>3,11%</t>
        </is>
      </c>
    </row>
    <row r="9">
      <c r="A9" s="5" t="inlineStr">
        <is>
          <t>Währung / Currency</t>
        </is>
      </c>
      <c r="B9" t="inlineStr">
        <is>
          <t>EUR</t>
        </is>
      </c>
      <c r="C9" s="5" t="inlineStr">
        <is>
          <t>Kontaktperson / Contact Person</t>
        </is>
      </c>
      <c r="D9" s="5" t="inlineStr"/>
      <c r="E9" t="inlineStr">
        <is>
          <t>-</t>
        </is>
      </c>
      <c r="J9" t="inlineStr">
        <is>
          <t>Investec Asset Management Limited</t>
        </is>
      </c>
      <c r="L9" t="inlineStr">
        <is>
          <t>3,01%</t>
        </is>
      </c>
    </row>
    <row r="10">
      <c r="A10" s="5" t="inlineStr">
        <is>
          <t>Branche / Industry</t>
        </is>
      </c>
      <c r="B10" t="inlineStr">
        <is>
          <t>Furniture And Decorative Industry</t>
        </is>
      </c>
      <c r="C10" s="5" t="inlineStr"/>
      <c r="D10" s="5" t="inlineStr"/>
      <c r="J10" t="inlineStr">
        <is>
          <t>GIC Private Limited</t>
        </is>
      </c>
      <c r="L10" t="inlineStr">
        <is>
          <t>2,99%</t>
        </is>
      </c>
    </row>
    <row r="11">
      <c r="A11" s="5" t="inlineStr">
        <is>
          <t>Sektor / Sector</t>
        </is>
      </c>
      <c r="B11" t="inlineStr">
        <is>
          <t>Consumer Goods</t>
        </is>
      </c>
      <c r="J11" t="inlineStr">
        <is>
          <t>Blackrock Inc.</t>
        </is>
      </c>
      <c r="L11" t="inlineStr">
        <is>
          <t>2,41%</t>
        </is>
      </c>
    </row>
    <row r="12">
      <c r="A12" s="5" t="inlineStr">
        <is>
          <t>Typ / Genre</t>
        </is>
      </c>
      <c r="B12" t="inlineStr">
        <is>
          <t>Namensaktie</t>
        </is>
      </c>
      <c r="J12" t="inlineStr">
        <is>
          <t>Freefloat</t>
        </is>
      </c>
      <c r="L12" t="inlineStr">
        <is>
          <t>48,45%</t>
        </is>
      </c>
    </row>
    <row r="13">
      <c r="A13" s="5" t="inlineStr">
        <is>
          <t>Adresse / Address</t>
        </is>
      </c>
      <c r="B13" t="inlineStr">
        <is>
          <t>Steinhoff International Holdings N.V.Herengracht 466  NL-1017 CA Amsterdam</t>
        </is>
      </c>
    </row>
    <row r="14">
      <c r="A14" s="5" t="inlineStr">
        <is>
          <t>Management</t>
        </is>
      </c>
      <c r="B14" t="inlineStr">
        <is>
          <t>Louis Du Preez, Theodore de Klerk</t>
        </is>
      </c>
    </row>
    <row r="15">
      <c r="A15" s="5" t="inlineStr">
        <is>
          <t>Aufsichtsrat / Board</t>
        </is>
      </c>
      <c r="B15" t="inlineStr">
        <is>
          <t>Heather Joan Sonn, Paul Copley, Khanyisile Kweyama, Moira Moses, Hugo Nelson, David Pauker, Peter Wakkie, Alexandra Watson</t>
        </is>
      </c>
    </row>
    <row r="16">
      <c r="A16" s="5" t="inlineStr">
        <is>
          <t>Beschreibung</t>
        </is>
      </c>
      <c r="B16" t="inlineStr">
        <is>
          <t>Steinhoff International Holdings ist ein Einzelhandelskonzern, der vor allem Möbel und Haushaltswaren produziert und vertreibt. Das Kerngeschäft des Unternehmens bildet dabei die Produktion und der Verkauf von einer großen Bandbreite an Möbeln und Einrichtungsgegenständen. Verkauft werden die Produkte in verschiedenen Einzelhandelsketten der Gruppe, dazu gehören beispielsweise Conforama, Lipo oder Harveys. Über die 2015 akquirierte Pepkor-Gruppe vertreibt das Unternehmen auch Gebrauchsartikel des täglichen Bedarfs. Unter der Marke Unitrans Automotive ist das Steinhoff darüber hinaus als Autohändler in Südafrika tätig. Der Konzern operiert in Europa, Asien und Afrika. Copyright 2014 FINANCE BASE AG</t>
        </is>
      </c>
    </row>
    <row r="17">
      <c r="A17" s="5" t="inlineStr">
        <is>
          <t>Profile</t>
        </is>
      </c>
      <c r="B17" t="inlineStr">
        <is>
          <t>Steinhoff International is a retail company that mainly produces and sells furniture and housewares. The core business of the company forms the production and sale of a wide range of furniture and home furnishings. products are sold in various retail chains the group, including for example, Conforama, Lipo or Harvey. About the 2015 acquired Pepkor Group, the company also sells consumer goods for daily needs. Under the brand Unitrans Automotive the Steinhoff has also worked about as car dealers in South Africa. The Group operates in Europe, Asia and Africa.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30.09</t>
        </is>
      </c>
      <c r="B19" s="5" t="inlineStr">
        <is>
          <t>Balance Sheet in M  EUR per  30.09</t>
        </is>
      </c>
      <c r="C19" s="5" t="n">
        <v>2018</v>
      </c>
      <c r="D19" s="5" t="n">
        <v>2017</v>
      </c>
      <c r="E19" s="5" t="n">
        <v>2016</v>
      </c>
      <c r="F19" s="5" t="n">
        <v>2015</v>
      </c>
      <c r="G19" s="5" t="inlineStr"/>
      <c r="H19" s="5" t="inlineStr"/>
      <c r="I19" s="5" t="inlineStr"/>
      <c r="J19" s="5" t="inlineStr"/>
      <c r="K19" s="5" t="inlineStr"/>
      <c r="L19" s="5" t="inlineStr"/>
    </row>
    <row r="20">
      <c r="A20" s="5" t="inlineStr">
        <is>
          <t>Umsatz</t>
        </is>
      </c>
      <c r="B20" s="5" t="inlineStr">
        <is>
          <t>Revenue</t>
        </is>
      </c>
      <c r="C20" t="n">
        <v>12827</v>
      </c>
      <c r="D20" t="n">
        <v>18818</v>
      </c>
      <c r="E20" t="n">
        <v>16439</v>
      </c>
      <c r="F20" t="n">
        <v>9818</v>
      </c>
    </row>
    <row r="21">
      <c r="A21" s="5" t="inlineStr">
        <is>
          <t>Bruttoergebnis vom Umsatz</t>
        </is>
      </c>
      <c r="B21" s="5" t="inlineStr">
        <is>
          <t>Gross Profit</t>
        </is>
      </c>
      <c r="C21" t="n">
        <v>4976</v>
      </c>
      <c r="D21" t="n">
        <v>7663</v>
      </c>
      <c r="E21" t="n">
        <v>5953</v>
      </c>
      <c r="F21" t="n">
        <v>3518</v>
      </c>
    </row>
    <row r="22">
      <c r="A22" s="5" t="inlineStr">
        <is>
          <t>Operatives Ergebnis (EBIT)</t>
        </is>
      </c>
      <c r="B22" s="5" t="inlineStr">
        <is>
          <t>EBIT Earning Before Interest &amp; Tax</t>
        </is>
      </c>
      <c r="C22" t="n">
        <v>80</v>
      </c>
      <c r="D22" t="n">
        <v>-3676</v>
      </c>
      <c r="E22" t="n">
        <v>1793</v>
      </c>
      <c r="F22" t="n">
        <v>1297</v>
      </c>
    </row>
    <row r="23">
      <c r="A23" s="5" t="inlineStr">
        <is>
          <t>Finanzergebnis</t>
        </is>
      </c>
      <c r="B23" s="5" t="inlineStr">
        <is>
          <t>Financial Result</t>
        </is>
      </c>
      <c r="C23" t="n">
        <v>-532</v>
      </c>
      <c r="D23" t="n">
        <v>-453</v>
      </c>
      <c r="E23" t="n">
        <v>-108</v>
      </c>
      <c r="F23" t="n">
        <v>-87</v>
      </c>
    </row>
    <row r="24">
      <c r="A24" s="5" t="inlineStr">
        <is>
          <t>Ergebnis vor Steuer (EBT)</t>
        </is>
      </c>
      <c r="B24" s="5" t="inlineStr">
        <is>
          <t>EBT Earning Before Tax</t>
        </is>
      </c>
      <c r="C24" t="n">
        <v>-452</v>
      </c>
      <c r="D24" t="n">
        <v>-4129</v>
      </c>
      <c r="E24" t="n">
        <v>1685</v>
      </c>
      <c r="F24" t="n">
        <v>1210</v>
      </c>
    </row>
    <row r="25">
      <c r="A25" s="5" t="inlineStr">
        <is>
          <t>Steuern auf Einkommen und Ertrag</t>
        </is>
      </c>
      <c r="B25" s="5" t="inlineStr">
        <is>
          <t>Taxes on income and earnings</t>
        </is>
      </c>
      <c r="C25" t="n">
        <v>222</v>
      </c>
      <c r="D25" t="n">
        <v>-135</v>
      </c>
      <c r="E25" t="n">
        <v>238</v>
      </c>
      <c r="F25" t="n">
        <v>96</v>
      </c>
    </row>
    <row r="26">
      <c r="A26" s="5" t="inlineStr">
        <is>
          <t>Ergebnis nach Steuer</t>
        </is>
      </c>
      <c r="B26" s="5" t="inlineStr">
        <is>
          <t>Earnings after tax</t>
        </is>
      </c>
      <c r="C26" t="n">
        <v>-674</v>
      </c>
      <c r="D26" t="n">
        <v>-3994</v>
      </c>
      <c r="E26" t="n">
        <v>1447</v>
      </c>
      <c r="F26" t="n">
        <v>1114</v>
      </c>
    </row>
    <row r="27">
      <c r="A27" s="5" t="inlineStr">
        <is>
          <t>Minderheitenanteil</t>
        </is>
      </c>
      <c r="B27" s="5" t="inlineStr">
        <is>
          <t>Minority Share</t>
        </is>
      </c>
      <c r="C27" t="n">
        <v>-55</v>
      </c>
      <c r="D27" t="n">
        <v>-42</v>
      </c>
      <c r="E27" t="n">
        <v>-5</v>
      </c>
      <c r="F27" t="n">
        <v>17</v>
      </c>
    </row>
    <row r="28">
      <c r="A28" s="5" t="inlineStr">
        <is>
          <t>Jahresüberschuss/-fehlbetrag</t>
        </is>
      </c>
      <c r="B28" s="5" t="inlineStr">
        <is>
          <t>Net Profit</t>
        </is>
      </c>
      <c r="C28" t="n">
        <v>-1247</v>
      </c>
      <c r="D28" t="n">
        <v>-4036</v>
      </c>
      <c r="E28" t="n">
        <v>1437</v>
      </c>
      <c r="F28" t="n">
        <v>976</v>
      </c>
    </row>
    <row r="29">
      <c r="A29" s="5" t="inlineStr">
        <is>
          <t>Summe Umlaufvermögen</t>
        </is>
      </c>
      <c r="B29" s="5" t="inlineStr">
        <is>
          <t>Current Assets</t>
        </is>
      </c>
      <c r="C29" t="n">
        <v>6834</v>
      </c>
      <c r="D29" t="n">
        <v>4441</v>
      </c>
      <c r="E29" t="n">
        <v>8279</v>
      </c>
      <c r="F29" t="n">
        <v>6986</v>
      </c>
    </row>
    <row r="30">
      <c r="A30" s="5" t="inlineStr">
        <is>
          <t>Summe Anlagevermögen</t>
        </is>
      </c>
      <c r="B30" s="5" t="inlineStr">
        <is>
          <t>Fixed Assets</t>
        </is>
      </c>
      <c r="C30" t="n">
        <v>9536</v>
      </c>
      <c r="D30" t="n">
        <v>13064</v>
      </c>
      <c r="E30" t="n">
        <v>23902</v>
      </c>
      <c r="F30" t="n">
        <v>16123</v>
      </c>
    </row>
    <row r="31">
      <c r="A31" s="5" t="inlineStr">
        <is>
          <t>Summe Aktiva</t>
        </is>
      </c>
      <c r="B31" s="5" t="inlineStr">
        <is>
          <t>Total Assets</t>
        </is>
      </c>
      <c r="C31" t="n">
        <v>16370</v>
      </c>
      <c r="D31" t="n">
        <v>17505</v>
      </c>
      <c r="E31" t="n">
        <v>32181</v>
      </c>
      <c r="F31" t="n">
        <v>23109</v>
      </c>
    </row>
    <row r="32">
      <c r="A32" s="5" t="inlineStr">
        <is>
          <t>Summe kurzfristiges Fremdkapital</t>
        </is>
      </c>
      <c r="B32" s="5" t="inlineStr">
        <is>
          <t>Short-Term Debt</t>
        </is>
      </c>
      <c r="C32" t="n">
        <v>12780</v>
      </c>
      <c r="D32" t="n">
        <v>14028</v>
      </c>
      <c r="E32" t="n">
        <v>6217</v>
      </c>
      <c r="F32" t="n">
        <v>4166</v>
      </c>
    </row>
    <row r="33">
      <c r="A33" s="5" t="inlineStr">
        <is>
          <t>Summe langfristiges Fremdkapital</t>
        </is>
      </c>
      <c r="B33" s="5" t="inlineStr">
        <is>
          <t>Long-Term Debt</t>
        </is>
      </c>
      <c r="C33" t="n">
        <v>2949</v>
      </c>
      <c r="D33" t="n">
        <v>1387</v>
      </c>
      <c r="E33" t="n">
        <v>9997</v>
      </c>
      <c r="F33" t="n">
        <v>5515</v>
      </c>
    </row>
    <row r="34">
      <c r="A34" s="5" t="inlineStr">
        <is>
          <t>Summe Fremdkapital</t>
        </is>
      </c>
      <c r="B34" s="5" t="inlineStr">
        <is>
          <t>Total Liabilities</t>
        </is>
      </c>
      <c r="C34" t="n">
        <v>15729</v>
      </c>
      <c r="D34" t="n">
        <v>15415</v>
      </c>
      <c r="E34" t="n">
        <v>16214</v>
      </c>
      <c r="F34" t="n">
        <v>9681</v>
      </c>
    </row>
    <row r="35">
      <c r="A35" s="5" t="inlineStr">
        <is>
          <t>Minderheitenanteil</t>
        </is>
      </c>
      <c r="B35" s="5" t="inlineStr">
        <is>
          <t>Minority Share</t>
        </is>
      </c>
      <c r="C35" t="n">
        <v>1162</v>
      </c>
      <c r="D35" t="n">
        <v>1166</v>
      </c>
      <c r="E35" t="n">
        <v>75</v>
      </c>
      <c r="F35" t="n">
        <v>81</v>
      </c>
    </row>
    <row r="36">
      <c r="A36" s="5" t="inlineStr">
        <is>
          <t>Summe Eigenkapital</t>
        </is>
      </c>
      <c r="B36" s="5" t="inlineStr">
        <is>
          <t>Equity</t>
        </is>
      </c>
      <c r="C36" t="n">
        <v>-521</v>
      </c>
      <c r="D36" t="n">
        <v>924</v>
      </c>
      <c r="E36" t="n">
        <v>15892</v>
      </c>
      <c r="F36" t="n">
        <v>13347</v>
      </c>
    </row>
    <row r="37">
      <c r="A37" s="5" t="inlineStr">
        <is>
          <t>Summe Passiva</t>
        </is>
      </c>
      <c r="B37" s="5" t="inlineStr">
        <is>
          <t>Liabilities &amp; Shareholder Equity</t>
        </is>
      </c>
      <c r="C37" t="n">
        <v>16370</v>
      </c>
      <c r="D37" t="n">
        <v>17505</v>
      </c>
      <c r="E37" t="n">
        <v>32181</v>
      </c>
      <c r="F37" t="n">
        <v>23109</v>
      </c>
    </row>
    <row r="38">
      <c r="A38" s="5" t="inlineStr">
        <is>
          <t>Mio.Aktien im Umlauf</t>
        </is>
      </c>
      <c r="B38" s="5" t="inlineStr">
        <is>
          <t>Million shares outstanding</t>
        </is>
      </c>
      <c r="C38" t="n">
        <v>4310</v>
      </c>
      <c r="D38" t="n">
        <v>4310</v>
      </c>
      <c r="E38" t="n">
        <v>4254</v>
      </c>
      <c r="F38" t="n">
        <v>3652</v>
      </c>
    </row>
    <row r="39">
      <c r="A39" s="5" t="inlineStr">
        <is>
          <t>Ergebnis je Aktie (brutto)</t>
        </is>
      </c>
      <c r="B39" s="5" t="inlineStr">
        <is>
          <t>Earnings per share</t>
        </is>
      </c>
      <c r="C39" t="n">
        <v>-0.1</v>
      </c>
      <c r="D39" t="n">
        <v>-0.96</v>
      </c>
      <c r="E39" t="n">
        <v>0.4</v>
      </c>
      <c r="F39" t="n">
        <v>0.33</v>
      </c>
    </row>
    <row r="40">
      <c r="A40" s="5" t="inlineStr">
        <is>
          <t>Ergebnis je Aktie (unverwässert)</t>
        </is>
      </c>
      <c r="B40" s="5" t="inlineStr">
        <is>
          <t>Basic Earnings per share</t>
        </is>
      </c>
      <c r="C40" t="n">
        <v>-30.1</v>
      </c>
      <c r="D40" t="n">
        <v>-95.90000000000001</v>
      </c>
      <c r="E40" t="n">
        <v>0.38</v>
      </c>
      <c r="F40" t="n">
        <v>0.39</v>
      </c>
    </row>
    <row r="41">
      <c r="A41" s="5" t="inlineStr">
        <is>
          <t>Ergebnis je Aktie (verwässert)</t>
        </is>
      </c>
      <c r="B41" s="5" t="inlineStr">
        <is>
          <t>Diluted Earnings per share</t>
        </is>
      </c>
      <c r="C41" t="n">
        <v>-30.1</v>
      </c>
      <c r="D41" t="n">
        <v>-95.90000000000001</v>
      </c>
      <c r="E41" t="n">
        <v>0.36</v>
      </c>
      <c r="F41" t="n">
        <v>0.36</v>
      </c>
    </row>
    <row r="42">
      <c r="A42" s="5" t="inlineStr">
        <is>
          <t>Dividende je Aktie</t>
        </is>
      </c>
      <c r="B42" s="5" t="inlineStr">
        <is>
          <t>Dividend per share</t>
        </is>
      </c>
      <c r="C42" t="inlineStr">
        <is>
          <t>-</t>
        </is>
      </c>
      <c r="D42" t="n">
        <v>0.15</v>
      </c>
      <c r="E42" t="n">
        <v>0.12</v>
      </c>
      <c r="F42" t="inlineStr">
        <is>
          <t>-</t>
        </is>
      </c>
    </row>
    <row r="43">
      <c r="A43" s="5" t="inlineStr">
        <is>
          <t>Dividendenausschüttung in Mio</t>
        </is>
      </c>
      <c r="B43" s="5" t="inlineStr">
        <is>
          <t>Dividend Payment in M</t>
        </is>
      </c>
      <c r="C43" t="inlineStr">
        <is>
          <t>-</t>
        </is>
      </c>
      <c r="D43" t="n">
        <v>5</v>
      </c>
      <c r="E43" t="n">
        <v>638</v>
      </c>
      <c r="F43" t="n">
        <v>136</v>
      </c>
    </row>
    <row r="44">
      <c r="A44" s="5" t="inlineStr">
        <is>
          <t>Umsatz je Aktie</t>
        </is>
      </c>
      <c r="B44" s="5" t="inlineStr">
        <is>
          <t>Revenue per share</t>
        </is>
      </c>
      <c r="C44" t="n">
        <v>2.98</v>
      </c>
      <c r="D44" t="n">
        <v>4.37</v>
      </c>
      <c r="E44" t="n">
        <v>3.86</v>
      </c>
      <c r="F44" t="n">
        <v>2.69</v>
      </c>
    </row>
    <row r="45">
      <c r="A45" s="5" t="inlineStr">
        <is>
          <t>Buchwert je Aktie</t>
        </is>
      </c>
      <c r="B45" s="5" t="inlineStr">
        <is>
          <t>Book value per share</t>
        </is>
      </c>
      <c r="C45" t="n">
        <v>0.15</v>
      </c>
      <c r="D45" t="n">
        <v>0.48</v>
      </c>
      <c r="E45" t="n">
        <v>3.75</v>
      </c>
      <c r="F45" t="n">
        <v>3.68</v>
      </c>
    </row>
    <row r="46">
      <c r="A46" s="5" t="inlineStr">
        <is>
          <t>Cashflow je Aktie</t>
        </is>
      </c>
      <c r="B46" s="5" t="inlineStr">
        <is>
          <t>Cashflow per share</t>
        </is>
      </c>
      <c r="C46" t="n">
        <v>-0.15</v>
      </c>
      <c r="D46" t="n">
        <v>-0.18</v>
      </c>
      <c r="E46" t="n">
        <v>0.35</v>
      </c>
      <c r="F46" t="n">
        <v>0.4</v>
      </c>
    </row>
    <row r="47">
      <c r="A47" s="5" t="inlineStr">
        <is>
          <t>Bilanzsumme je Aktie</t>
        </is>
      </c>
      <c r="B47" s="5" t="inlineStr">
        <is>
          <t>Total assets per share</t>
        </is>
      </c>
      <c r="C47" t="n">
        <v>3.8</v>
      </c>
      <c r="D47" t="n">
        <v>4.06</v>
      </c>
      <c r="E47" t="n">
        <v>7.57</v>
      </c>
      <c r="F47" t="n">
        <v>6.33</v>
      </c>
    </row>
    <row r="48">
      <c r="A48" s="5" t="inlineStr">
        <is>
          <t>Personal am Ende des Jahres</t>
        </is>
      </c>
      <c r="B48" s="5" t="inlineStr">
        <is>
          <t>Staff at the end of year</t>
        </is>
      </c>
      <c r="C48" t="n">
        <v>123054</v>
      </c>
      <c r="D48" t="n">
        <v>125501</v>
      </c>
      <c r="E48" t="n">
        <v>105866</v>
      </c>
      <c r="F48" t="n">
        <v>91114</v>
      </c>
    </row>
    <row r="49">
      <c r="A49" s="5" t="inlineStr">
        <is>
          <t>Personalaufwand in Mio. EUR</t>
        </is>
      </c>
      <c r="B49" s="5" t="inlineStr">
        <is>
          <t>Personnel expenses in M</t>
        </is>
      </c>
      <c r="C49" t="inlineStr">
        <is>
          <t>-</t>
        </is>
      </c>
      <c r="D49" t="inlineStr">
        <is>
          <t>-</t>
        </is>
      </c>
      <c r="E49" t="inlineStr">
        <is>
          <t>-</t>
        </is>
      </c>
      <c r="F49" t="inlineStr">
        <is>
          <t>-</t>
        </is>
      </c>
    </row>
    <row r="50">
      <c r="A50" s="5" t="inlineStr">
        <is>
          <t>Aufwand je Mitarbeiter in EUR</t>
        </is>
      </c>
      <c r="B50" s="5" t="inlineStr">
        <is>
          <t>Effort per employee</t>
        </is>
      </c>
      <c r="C50" t="inlineStr">
        <is>
          <t>-</t>
        </is>
      </c>
      <c r="D50" t="inlineStr">
        <is>
          <t>-</t>
        </is>
      </c>
      <c r="E50" t="inlineStr">
        <is>
          <t>-</t>
        </is>
      </c>
      <c r="F50" t="inlineStr">
        <is>
          <t>-</t>
        </is>
      </c>
    </row>
    <row r="51">
      <c r="A51" s="5" t="inlineStr">
        <is>
          <t>Umsatz je Mitarbeiter in EUR</t>
        </is>
      </c>
      <c r="B51" s="5" t="inlineStr">
        <is>
          <t>Turnover per employee</t>
        </is>
      </c>
      <c r="C51" t="n">
        <v>104239</v>
      </c>
      <c r="D51" t="n">
        <v>149943</v>
      </c>
      <c r="E51" t="n">
        <v>155281</v>
      </c>
      <c r="F51" t="n">
        <v>107755</v>
      </c>
    </row>
    <row r="52">
      <c r="A52" s="5" t="inlineStr">
        <is>
          <t>Bruttoergebnis je Mitarbeiter in EUR</t>
        </is>
      </c>
      <c r="B52" s="5" t="inlineStr">
        <is>
          <t>Gross Profit per employee</t>
        </is>
      </c>
      <c r="C52" t="n">
        <v>40438</v>
      </c>
      <c r="D52" t="n">
        <v>61059</v>
      </c>
      <c r="E52" t="n">
        <v>56231</v>
      </c>
      <c r="F52" t="n">
        <v>38611</v>
      </c>
    </row>
    <row r="53">
      <c r="A53" s="5" t="inlineStr">
        <is>
          <t>Gewinn je Mitarbeiter in EUR</t>
        </is>
      </c>
      <c r="B53" s="5" t="inlineStr">
        <is>
          <t>Earnings per employee</t>
        </is>
      </c>
      <c r="C53" t="n">
        <v>-10134</v>
      </c>
      <c r="D53" t="n">
        <v>-32159</v>
      </c>
      <c r="E53" t="n">
        <v>13574</v>
      </c>
      <c r="F53" t="n">
        <v>10712</v>
      </c>
    </row>
    <row r="54">
      <c r="A54" s="5" t="inlineStr">
        <is>
          <t>KGV (Kurs/Gewinn)</t>
        </is>
      </c>
      <c r="B54" s="5" t="inlineStr">
        <is>
          <t>PE (price/earnings)</t>
        </is>
      </c>
      <c r="C54" t="inlineStr">
        <is>
          <t>-</t>
        </is>
      </c>
      <c r="D54" t="inlineStr">
        <is>
          <t>-</t>
        </is>
      </c>
      <c r="E54" t="n">
        <v>13.7</v>
      </c>
      <c r="F54" t="n">
        <v>14.3</v>
      </c>
    </row>
    <row r="55">
      <c r="A55" s="5" t="inlineStr">
        <is>
          <t>KUV (Kurs/Umsatz)</t>
        </is>
      </c>
      <c r="B55" s="5" t="inlineStr">
        <is>
          <t>PS (price/sales)</t>
        </is>
      </c>
      <c r="C55" t="n">
        <v>0.05</v>
      </c>
      <c r="D55" t="n">
        <v>0.86</v>
      </c>
      <c r="E55" t="n">
        <v>1.35</v>
      </c>
      <c r="F55" t="n">
        <v>2.09</v>
      </c>
    </row>
    <row r="56">
      <c r="A56" s="5" t="inlineStr">
        <is>
          <t>KBV (Kurs/Buchwert)</t>
        </is>
      </c>
      <c r="B56" s="5" t="inlineStr">
        <is>
          <t>PB (price/book value)</t>
        </is>
      </c>
      <c r="C56" t="n">
        <v>-1.16</v>
      </c>
      <c r="D56" t="n">
        <v>17.54</v>
      </c>
      <c r="E56" t="n">
        <v>1.39</v>
      </c>
      <c r="F56" t="n">
        <v>1.54</v>
      </c>
    </row>
    <row r="57">
      <c r="A57" s="5" t="inlineStr">
        <is>
          <t>KCV (Kurs/Cashflow)</t>
        </is>
      </c>
      <c r="B57" s="5" t="inlineStr">
        <is>
          <t>PC (price/cashflow)</t>
        </is>
      </c>
      <c r="C57" t="n">
        <v>-0.95</v>
      </c>
      <c r="D57" t="n">
        <v>-20.46</v>
      </c>
      <c r="E57" t="n">
        <v>15.02</v>
      </c>
      <c r="F57" t="n">
        <v>13.94</v>
      </c>
    </row>
    <row r="58">
      <c r="A58" s="5" t="inlineStr">
        <is>
          <t>Dividendenrendite in %</t>
        </is>
      </c>
      <c r="B58" s="5" t="inlineStr">
        <is>
          <t>Dividend Yield in %</t>
        </is>
      </c>
      <c r="C58" t="inlineStr">
        <is>
          <t>-</t>
        </is>
      </c>
      <c r="D58" t="n">
        <v>3.99</v>
      </c>
      <c r="E58" t="n">
        <v>2.3</v>
      </c>
      <c r="F58" t="inlineStr">
        <is>
          <t>-</t>
        </is>
      </c>
    </row>
    <row r="59">
      <c r="A59" s="5" t="inlineStr">
        <is>
          <t>Gewinnrendite in %</t>
        </is>
      </c>
      <c r="B59" s="5" t="inlineStr">
        <is>
          <t>Return on profit in %</t>
        </is>
      </c>
      <c r="C59" t="n">
        <v>-21500</v>
      </c>
      <c r="D59" t="n">
        <v>-2551</v>
      </c>
      <c r="E59" t="n">
        <v>7.3</v>
      </c>
      <c r="F59" t="n">
        <v>7</v>
      </c>
    </row>
    <row r="60">
      <c r="A60" s="5" t="inlineStr">
        <is>
          <t>Eigenkapitalrendite in %</t>
        </is>
      </c>
      <c r="B60" s="5" t="inlineStr">
        <is>
          <t>Return on Equity in %</t>
        </is>
      </c>
      <c r="C60" t="n">
        <v>-194.54</v>
      </c>
      <c r="D60" t="n">
        <v>-193.11</v>
      </c>
      <c r="E60" t="n">
        <v>9</v>
      </c>
      <c r="F60" t="n">
        <v>7.27</v>
      </c>
    </row>
    <row r="61">
      <c r="A61" s="5" t="inlineStr">
        <is>
          <t>Umsatzrendite in %</t>
        </is>
      </c>
      <c r="B61" s="5" t="inlineStr">
        <is>
          <t>Return on sales in %</t>
        </is>
      </c>
      <c r="C61" t="n">
        <v>-9.720000000000001</v>
      </c>
      <c r="D61" t="n">
        <v>-21.45</v>
      </c>
      <c r="E61" t="n">
        <v>8.74</v>
      </c>
      <c r="F61" t="n">
        <v>9.94</v>
      </c>
    </row>
    <row r="62">
      <c r="A62" s="5" t="inlineStr">
        <is>
          <t>Gesamtkapitalrendite in %</t>
        </is>
      </c>
      <c r="B62" s="5" t="inlineStr">
        <is>
          <t>Total Return on Investment in %</t>
        </is>
      </c>
      <c r="C62" t="n">
        <v>-4.03</v>
      </c>
      <c r="D62" t="n">
        <v>-20.54</v>
      </c>
      <c r="E62" t="n">
        <v>5.84</v>
      </c>
      <c r="F62" t="n">
        <v>5.43</v>
      </c>
    </row>
    <row r="63">
      <c r="A63" s="5" t="inlineStr">
        <is>
          <t>Return on Investment in %</t>
        </is>
      </c>
      <c r="B63" s="5" t="inlineStr">
        <is>
          <t>Return on Investment in %</t>
        </is>
      </c>
      <c r="C63" t="n">
        <v>-7.62</v>
      </c>
      <c r="D63" t="n">
        <v>-23.06</v>
      </c>
      <c r="E63" t="n">
        <v>4.47</v>
      </c>
      <c r="F63" t="n">
        <v>4.22</v>
      </c>
    </row>
    <row r="64">
      <c r="A64" s="5" t="inlineStr">
        <is>
          <t>Arbeitsintensität in %</t>
        </is>
      </c>
      <c r="B64" s="5" t="inlineStr">
        <is>
          <t>Work Intensity in %</t>
        </is>
      </c>
      <c r="C64" t="n">
        <v>41.75</v>
      </c>
      <c r="D64" t="n">
        <v>25.37</v>
      </c>
      <c r="E64" t="n">
        <v>25.73</v>
      </c>
      <c r="F64" t="n">
        <v>30.23</v>
      </c>
    </row>
    <row r="65">
      <c r="A65" s="5" t="inlineStr">
        <is>
          <t>Eigenkapitalquote in %</t>
        </is>
      </c>
      <c r="B65" s="5" t="inlineStr">
        <is>
          <t>Equity Ratio in %</t>
        </is>
      </c>
      <c r="C65" t="n">
        <v>3.92</v>
      </c>
      <c r="D65" t="n">
        <v>11.94</v>
      </c>
      <c r="E65" t="n">
        <v>49.62</v>
      </c>
      <c r="F65" t="n">
        <v>58.11</v>
      </c>
    </row>
    <row r="66">
      <c r="A66" s="5" t="inlineStr">
        <is>
          <t>Fremdkapitalquote in %</t>
        </is>
      </c>
      <c r="B66" s="5" t="inlineStr">
        <is>
          <t>Debt Ratio in %</t>
        </is>
      </c>
      <c r="C66" t="n">
        <v>96.08</v>
      </c>
      <c r="D66" t="n">
        <v>88.06</v>
      </c>
      <c r="E66" t="n">
        <v>50.38</v>
      </c>
      <c r="F66" t="n">
        <v>41.89</v>
      </c>
    </row>
    <row r="67">
      <c r="A67" s="5" t="inlineStr">
        <is>
          <t>Verschuldungsgrad in %</t>
        </is>
      </c>
      <c r="B67" s="5" t="inlineStr">
        <is>
          <t>Finance Gearing in %</t>
        </is>
      </c>
      <c r="C67" t="n">
        <v>2454</v>
      </c>
      <c r="D67" t="n">
        <v>737.5599999999999</v>
      </c>
      <c r="E67" t="n">
        <v>101.55</v>
      </c>
      <c r="F67" t="n">
        <v>72.09999999999999</v>
      </c>
    </row>
    <row r="68">
      <c r="A68" s="5" t="inlineStr">
        <is>
          <t>Bruttoergebnis Marge in %</t>
        </is>
      </c>
      <c r="B68" s="5" t="inlineStr">
        <is>
          <t>Gross Profit Marge in %</t>
        </is>
      </c>
      <c r="C68" t="n">
        <v>38.79</v>
      </c>
      <c r="D68" t="n">
        <v>40.72</v>
      </c>
      <c r="E68" t="n">
        <v>36.21</v>
      </c>
    </row>
    <row r="69">
      <c r="A69" s="5" t="inlineStr">
        <is>
          <t>Kurzfristige Vermögensquote in %</t>
        </is>
      </c>
      <c r="B69" s="5" t="inlineStr">
        <is>
          <t>Current Assets Ratio in %</t>
        </is>
      </c>
      <c r="C69" t="n">
        <v>41.75</v>
      </c>
      <c r="D69" t="n">
        <v>25.37</v>
      </c>
      <c r="E69" t="n">
        <v>25.73</v>
      </c>
    </row>
    <row r="70">
      <c r="A70" s="5" t="inlineStr">
        <is>
          <t>Nettogewinn Marge in %</t>
        </is>
      </c>
      <c r="B70" s="5" t="inlineStr">
        <is>
          <t>Net Profit Marge in %</t>
        </is>
      </c>
      <c r="C70" t="n">
        <v>-9.720000000000001</v>
      </c>
      <c r="D70" t="n">
        <v>-21.45</v>
      </c>
      <c r="E70" t="n">
        <v>8.74</v>
      </c>
    </row>
    <row r="71">
      <c r="A71" s="5" t="inlineStr">
        <is>
          <t>Operative Ergebnis Marge in %</t>
        </is>
      </c>
      <c r="B71" s="5" t="inlineStr">
        <is>
          <t>EBIT Marge in %</t>
        </is>
      </c>
      <c r="C71" t="n">
        <v>0.62</v>
      </c>
      <c r="D71" t="n">
        <v>-19.53</v>
      </c>
      <c r="E71" t="n">
        <v>10.91</v>
      </c>
    </row>
    <row r="72">
      <c r="A72" s="5" t="inlineStr">
        <is>
          <t>Vermögensumsschlag in %</t>
        </is>
      </c>
      <c r="B72" s="5" t="inlineStr">
        <is>
          <t>Asset Turnover in %</t>
        </is>
      </c>
      <c r="C72" t="n">
        <v>78.36</v>
      </c>
      <c r="D72" t="n">
        <v>107.5</v>
      </c>
      <c r="E72" t="n">
        <v>51.08</v>
      </c>
    </row>
    <row r="73">
      <c r="A73" s="5" t="inlineStr">
        <is>
          <t>Langfristige Vermögensquote in %</t>
        </is>
      </c>
      <c r="B73" s="5" t="inlineStr">
        <is>
          <t>Non-Current Assets Ratio in %</t>
        </is>
      </c>
      <c r="C73" t="n">
        <v>58.25</v>
      </c>
      <c r="D73" t="n">
        <v>74.63</v>
      </c>
      <c r="E73" t="n">
        <v>74.27</v>
      </c>
    </row>
    <row r="74">
      <c r="A74" s="5" t="inlineStr">
        <is>
          <t>Gesamtkapitalrentabilität</t>
        </is>
      </c>
      <c r="B74" s="5" t="inlineStr">
        <is>
          <t>ROA Return on Assets in %</t>
        </is>
      </c>
      <c r="C74" t="n">
        <v>-7.62</v>
      </c>
      <c r="D74" t="n">
        <v>-23.06</v>
      </c>
      <c r="E74" t="n">
        <v>4.47</v>
      </c>
    </row>
    <row r="75">
      <c r="A75" s="5" t="inlineStr">
        <is>
          <t>Ertrag des eingesetzten Kapitals</t>
        </is>
      </c>
      <c r="B75" s="5" t="inlineStr">
        <is>
          <t>ROCE Return on Cap. Empl. in %</t>
        </is>
      </c>
      <c r="C75" t="n">
        <v>2.23</v>
      </c>
      <c r="D75" t="n">
        <v>-105.72</v>
      </c>
      <c r="E75" t="n">
        <v>6.91</v>
      </c>
    </row>
    <row r="76">
      <c r="A76" s="5" t="inlineStr">
        <is>
          <t>Eigenkapital zu Anlagevermögen</t>
        </is>
      </c>
      <c r="B76" s="5" t="inlineStr">
        <is>
          <t>Equity to Fixed Assets in %</t>
        </is>
      </c>
      <c r="C76" t="n">
        <v>-5.46</v>
      </c>
      <c r="D76" t="n">
        <v>7.07</v>
      </c>
      <c r="E76" t="n">
        <v>66.48999999999999</v>
      </c>
    </row>
    <row r="77">
      <c r="A77" s="5" t="inlineStr">
        <is>
          <t>Liquidität Dritten Grades</t>
        </is>
      </c>
      <c r="B77" s="5" t="inlineStr">
        <is>
          <t>Current Ratio in %</t>
        </is>
      </c>
      <c r="C77" t="n">
        <v>53.47</v>
      </c>
      <c r="D77" t="n">
        <v>31.66</v>
      </c>
      <c r="E77" t="n">
        <v>133.17</v>
      </c>
    </row>
    <row r="78">
      <c r="A78" s="5" t="inlineStr">
        <is>
          <t>Operativer Cashflow</t>
        </is>
      </c>
      <c r="B78" s="5" t="inlineStr">
        <is>
          <t>Operating Cashflow in M</t>
        </is>
      </c>
      <c r="C78" t="n">
        <v>-4094.5</v>
      </c>
      <c r="D78" t="n">
        <v>-88182.60000000001</v>
      </c>
      <c r="E78" t="n">
        <v>63895.08</v>
      </c>
    </row>
    <row r="79">
      <c r="A79" s="5" t="inlineStr">
        <is>
          <t>Aktienrückkauf</t>
        </is>
      </c>
      <c r="B79" s="5" t="inlineStr">
        <is>
          <t>Share Buyback in M</t>
        </is>
      </c>
      <c r="C79" t="n">
        <v>0</v>
      </c>
      <c r="D79" t="n">
        <v>-56</v>
      </c>
      <c r="E79" t="n">
        <v>-602</v>
      </c>
    </row>
    <row r="80">
      <c r="A80" s="5" t="inlineStr">
        <is>
          <t>Umsatzwachstum 1J in %</t>
        </is>
      </c>
      <c r="B80" s="5" t="inlineStr">
        <is>
          <t>Revenue Growth 1Y in %</t>
        </is>
      </c>
      <c r="C80" t="n">
        <v>-31.84</v>
      </c>
      <c r="D80" t="n">
        <v>14.47</v>
      </c>
      <c r="E80" t="n">
        <v>67.44</v>
      </c>
    </row>
    <row r="81">
      <c r="A81" s="5" t="inlineStr">
        <is>
          <t>Umsatzwachstum 3J in %</t>
        </is>
      </c>
      <c r="B81" s="5" t="inlineStr">
        <is>
          <t>Revenue Growth 3Y in %</t>
        </is>
      </c>
      <c r="C81" t="n">
        <v>16.69</v>
      </c>
      <c r="D81" t="inlineStr">
        <is>
          <t>-</t>
        </is>
      </c>
      <c r="E81" t="inlineStr">
        <is>
          <t>-</t>
        </is>
      </c>
    </row>
    <row r="82">
      <c r="A82" s="5" t="inlineStr">
        <is>
          <t>Umsatzwachstum 5J in %</t>
        </is>
      </c>
      <c r="B82" s="5" t="inlineStr">
        <is>
          <t>Revenue Growth 5Y in %</t>
        </is>
      </c>
      <c r="C82" t="inlineStr">
        <is>
          <t>-</t>
        </is>
      </c>
      <c r="D82" t="inlineStr">
        <is>
          <t>-</t>
        </is>
      </c>
      <c r="E82" t="inlineStr">
        <is>
          <t>-</t>
        </is>
      </c>
    </row>
    <row r="83">
      <c r="A83" s="5" t="inlineStr">
        <is>
          <t>Umsatzwachstum 10J in %</t>
        </is>
      </c>
      <c r="B83" s="5" t="inlineStr">
        <is>
          <t>Revenue Growth 10Y in %</t>
        </is>
      </c>
      <c r="C83" t="inlineStr">
        <is>
          <t>-</t>
        </is>
      </c>
      <c r="D83" t="inlineStr">
        <is>
          <t>-</t>
        </is>
      </c>
      <c r="E83" t="inlineStr">
        <is>
          <t>-</t>
        </is>
      </c>
    </row>
    <row r="84">
      <c r="A84" s="5" t="inlineStr">
        <is>
          <t>Gewinnwachstum 1J in %</t>
        </is>
      </c>
      <c r="B84" s="5" t="inlineStr">
        <is>
          <t>Earnings Growth 1Y in %</t>
        </is>
      </c>
      <c r="C84" t="n">
        <v>-69.09999999999999</v>
      </c>
      <c r="D84" t="n">
        <v>-380.86</v>
      </c>
      <c r="E84" t="n">
        <v>47.23</v>
      </c>
    </row>
    <row r="85">
      <c r="A85" s="5" t="inlineStr">
        <is>
          <t>Gewinnwachstum 3J in %</t>
        </is>
      </c>
      <c r="B85" s="5" t="inlineStr">
        <is>
          <t>Earnings Growth 3Y in %</t>
        </is>
      </c>
      <c r="C85" t="n">
        <v>-134.24</v>
      </c>
      <c r="D85" t="inlineStr">
        <is>
          <t>-</t>
        </is>
      </c>
      <c r="E85" t="inlineStr">
        <is>
          <t>-</t>
        </is>
      </c>
    </row>
    <row r="86">
      <c r="A86" s="5" t="inlineStr">
        <is>
          <t>Gewinnwachstum 5J in %</t>
        </is>
      </c>
      <c r="B86" s="5" t="inlineStr">
        <is>
          <t>Earnings Growth 5Y in %</t>
        </is>
      </c>
      <c r="C86" t="inlineStr">
        <is>
          <t>-</t>
        </is>
      </c>
      <c r="D86" t="inlineStr">
        <is>
          <t>-</t>
        </is>
      </c>
      <c r="E86" t="inlineStr">
        <is>
          <t>-</t>
        </is>
      </c>
    </row>
    <row r="87">
      <c r="A87" s="5" t="inlineStr">
        <is>
          <t>Gewinnwachstum 10J in %</t>
        </is>
      </c>
      <c r="B87" s="5" t="inlineStr">
        <is>
          <t>Earnings Growth 10Y in %</t>
        </is>
      </c>
      <c r="C87" t="inlineStr">
        <is>
          <t>-</t>
        </is>
      </c>
      <c r="D87" t="inlineStr">
        <is>
          <t>-</t>
        </is>
      </c>
      <c r="E87" t="inlineStr">
        <is>
          <t>-</t>
        </is>
      </c>
    </row>
    <row r="88">
      <c r="A88" s="5" t="inlineStr">
        <is>
          <t>PEG Ratio</t>
        </is>
      </c>
      <c r="B88" s="5" t="inlineStr">
        <is>
          <t>KGW Kurs/Gewinn/Wachstum</t>
        </is>
      </c>
      <c r="C88" t="inlineStr">
        <is>
          <t>-</t>
        </is>
      </c>
      <c r="D88" t="inlineStr">
        <is>
          <t>-</t>
        </is>
      </c>
      <c r="E88" t="inlineStr">
        <is>
          <t>-</t>
        </is>
      </c>
    </row>
    <row r="89">
      <c r="A89" s="5" t="inlineStr">
        <is>
          <t>EBIT-Wachstum 1J in %</t>
        </is>
      </c>
      <c r="B89" s="5" t="inlineStr">
        <is>
          <t>EBIT Growth 1Y in %</t>
        </is>
      </c>
      <c r="C89" t="n">
        <v>-102.18</v>
      </c>
      <c r="D89" t="n">
        <v>-305.02</v>
      </c>
      <c r="E89" t="n">
        <v>38.24</v>
      </c>
    </row>
    <row r="90">
      <c r="A90" s="5" t="inlineStr">
        <is>
          <t>EBIT-Wachstum 3J in %</t>
        </is>
      </c>
      <c r="B90" s="5" t="inlineStr">
        <is>
          <t>EBIT Growth 3Y in %</t>
        </is>
      </c>
      <c r="C90" t="n">
        <v>-122.99</v>
      </c>
      <c r="D90" t="inlineStr">
        <is>
          <t>-</t>
        </is>
      </c>
      <c r="E90" t="inlineStr">
        <is>
          <t>-</t>
        </is>
      </c>
    </row>
    <row r="91">
      <c r="A91" s="5" t="inlineStr">
        <is>
          <t>EBIT-Wachstum 5J in %</t>
        </is>
      </c>
      <c r="B91" s="5" t="inlineStr">
        <is>
          <t>EBIT Growth 5Y in %</t>
        </is>
      </c>
      <c r="C91" t="inlineStr">
        <is>
          <t>-</t>
        </is>
      </c>
      <c r="D91" t="inlineStr">
        <is>
          <t>-</t>
        </is>
      </c>
      <c r="E91" t="inlineStr">
        <is>
          <t>-</t>
        </is>
      </c>
    </row>
    <row r="92">
      <c r="A92" s="5" t="inlineStr">
        <is>
          <t>EBIT-Wachstum 10J in %</t>
        </is>
      </c>
      <c r="B92" s="5" t="inlineStr">
        <is>
          <t>EBIT Growth 10Y in %</t>
        </is>
      </c>
      <c r="C92" t="inlineStr">
        <is>
          <t>-</t>
        </is>
      </c>
      <c r="D92" t="inlineStr">
        <is>
          <t>-</t>
        </is>
      </c>
      <c r="E92" t="inlineStr">
        <is>
          <t>-</t>
        </is>
      </c>
    </row>
    <row r="93">
      <c r="A93" s="5" t="inlineStr">
        <is>
          <t>Op.Cashflow Wachstum 1J in %</t>
        </is>
      </c>
      <c r="B93" s="5" t="inlineStr">
        <is>
          <t>Op.Cashflow Wachstum 1Y in %</t>
        </is>
      </c>
      <c r="C93" t="n">
        <v>-95.36</v>
      </c>
      <c r="D93" t="n">
        <v>-236.22</v>
      </c>
      <c r="E93" t="n">
        <v>7.75</v>
      </c>
    </row>
    <row r="94">
      <c r="A94" s="5" t="inlineStr">
        <is>
          <t>Op.Cashflow Wachstum 3J in %</t>
        </is>
      </c>
      <c r="B94" s="5" t="inlineStr">
        <is>
          <t>Op.Cashflow Wachstum 3Y in %</t>
        </is>
      </c>
      <c r="C94" t="n">
        <v>-107.94</v>
      </c>
      <c r="D94" t="inlineStr">
        <is>
          <t>-</t>
        </is>
      </c>
      <c r="E94" t="inlineStr">
        <is>
          <t>-</t>
        </is>
      </c>
    </row>
    <row r="95">
      <c r="A95" s="5" t="inlineStr">
        <is>
          <t>Op.Cashflow Wachstum 5J in %</t>
        </is>
      </c>
      <c r="B95" s="5" t="inlineStr">
        <is>
          <t>Op.Cashflow Wachstum 5Y in %</t>
        </is>
      </c>
      <c r="C95" t="inlineStr">
        <is>
          <t>-</t>
        </is>
      </c>
      <c r="D95" t="inlineStr">
        <is>
          <t>-</t>
        </is>
      </c>
      <c r="E95" t="inlineStr">
        <is>
          <t>-</t>
        </is>
      </c>
    </row>
    <row r="96">
      <c r="A96" s="5" t="inlineStr">
        <is>
          <t>Op.Cashflow Wachstum 10J in %</t>
        </is>
      </c>
      <c r="B96" s="5" t="inlineStr">
        <is>
          <t>Op.Cashflow Wachstum 10Y in %</t>
        </is>
      </c>
      <c r="C96" t="inlineStr">
        <is>
          <t>-</t>
        </is>
      </c>
      <c r="D96" t="inlineStr">
        <is>
          <t>-</t>
        </is>
      </c>
      <c r="E96" t="inlineStr">
        <is>
          <t>-</t>
        </is>
      </c>
    </row>
    <row r="97">
      <c r="A97" s="5" t="inlineStr">
        <is>
          <t>Working Capital in Mio</t>
        </is>
      </c>
      <c r="B97" s="5" t="inlineStr">
        <is>
          <t>Working Capital in M</t>
        </is>
      </c>
      <c r="C97" t="n">
        <v>-5946</v>
      </c>
      <c r="D97" t="n">
        <v>-9587</v>
      </c>
      <c r="E97" t="n">
        <v>2062</v>
      </c>
      <c r="F97" t="n">
        <v>2820</v>
      </c>
    </row>
  </sheetData>
  <pageMargins bottom="1" footer="0.5" header="0.5" left="0.75" right="0.75" top="1"/>
</worksheet>
</file>

<file path=xl/worksheets/sheet59.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0"/>
    <col customWidth="1" max="14" min="14" width="20"/>
    <col customWidth="1" max="15" min="15" width="22"/>
    <col customWidth="1" max="16" min="16" width="22"/>
    <col customWidth="1" max="17" min="17" width="21"/>
    <col customWidth="1" max="18" min="18" width="10"/>
    <col customWidth="1" max="19" min="19" width="10"/>
    <col customWidth="1" max="20" min="20" width="21"/>
    <col customWidth="1" max="21" min="21" width="10"/>
    <col customWidth="1" max="22" min="22" width="21"/>
    <col customWidth="1" max="23" min="23" width="8"/>
  </cols>
  <sheetData>
    <row r="1">
      <c r="A1" s="1" t="inlineStr">
        <is>
          <t xml:space="preserve">STRATEC </t>
        </is>
      </c>
      <c r="B1" s="2" t="inlineStr">
        <is>
          <t>WKN: STRA55  ISIN: DE000STRA555  Symbol:SBS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1979</t>
        </is>
      </c>
      <c r="C4" s="5" t="inlineStr">
        <is>
          <t>Telefon / Phone</t>
        </is>
      </c>
      <c r="D4" s="5" t="inlineStr"/>
      <c r="E4" t="inlineStr">
        <is>
          <t>+49-7082-7916-0</t>
        </is>
      </c>
      <c r="G4" t="inlineStr">
        <is>
          <t>02.04.2020</t>
        </is>
      </c>
      <c r="H4" t="inlineStr">
        <is>
          <t>Publication Of Annual Report</t>
        </is>
      </c>
      <c r="J4" t="inlineStr">
        <is>
          <t>Herrmann Leistner und Familie</t>
        </is>
      </c>
      <c r="L4" t="inlineStr">
        <is>
          <t>41,08%</t>
        </is>
      </c>
    </row>
    <row r="5">
      <c r="A5" s="5" t="inlineStr">
        <is>
          <t>Ticker</t>
        </is>
      </c>
      <c r="B5" t="inlineStr">
        <is>
          <t>SBS</t>
        </is>
      </c>
      <c r="C5" s="5" t="inlineStr">
        <is>
          <t>Fax</t>
        </is>
      </c>
      <c r="D5" s="5" t="inlineStr"/>
      <c r="E5" t="inlineStr">
        <is>
          <t>+49-7082-7916-9190</t>
        </is>
      </c>
      <c r="G5" t="inlineStr">
        <is>
          <t>14.05.2020</t>
        </is>
      </c>
      <c r="H5" t="inlineStr">
        <is>
          <t>Result Q1</t>
        </is>
      </c>
      <c r="J5" t="inlineStr">
        <is>
          <t>Ameriprise Financial, Inc.</t>
        </is>
      </c>
      <c r="L5" t="inlineStr">
        <is>
          <t>6,66%</t>
        </is>
      </c>
    </row>
    <row r="6">
      <c r="A6" s="5" t="inlineStr">
        <is>
          <t>Gelistet Seit / Listed Since</t>
        </is>
      </c>
      <c r="B6" t="inlineStr">
        <is>
          <t>25.08.1998</t>
        </is>
      </c>
      <c r="C6" s="5" t="inlineStr">
        <is>
          <t>Internet</t>
        </is>
      </c>
      <c r="D6" s="5" t="inlineStr"/>
      <c r="E6" t="inlineStr">
        <is>
          <t>http://www.stratec.com</t>
        </is>
      </c>
      <c r="G6" t="inlineStr">
        <is>
          <t>08.06.2020</t>
        </is>
      </c>
      <c r="H6" t="inlineStr">
        <is>
          <t>Annual General Meeting</t>
        </is>
      </c>
      <c r="J6" t="inlineStr">
        <is>
          <t>OppenheimerFunds, Inc.</t>
        </is>
      </c>
      <c r="L6" t="inlineStr">
        <is>
          <t>5,19%</t>
        </is>
      </c>
    </row>
    <row r="7">
      <c r="A7" s="5" t="inlineStr">
        <is>
          <t>Nominalwert / Nominal Value</t>
        </is>
      </c>
      <c r="B7" t="inlineStr">
        <is>
          <t>1,00</t>
        </is>
      </c>
      <c r="C7" s="5" t="inlineStr">
        <is>
          <t>E-Mail</t>
        </is>
      </c>
      <c r="D7" s="5" t="inlineStr"/>
      <c r="E7" t="inlineStr">
        <is>
          <t>info@stratec.com</t>
        </is>
      </c>
      <c r="G7" t="inlineStr">
        <is>
          <t>12.06.2020</t>
        </is>
      </c>
      <c r="H7" t="inlineStr">
        <is>
          <t>Dividend Payout</t>
        </is>
      </c>
      <c r="J7" t="inlineStr">
        <is>
          <t>eigene Aktien</t>
        </is>
      </c>
      <c r="L7" t="inlineStr">
        <is>
          <t>0,06%</t>
        </is>
      </c>
    </row>
    <row r="8">
      <c r="A8" s="5" t="inlineStr">
        <is>
          <t>Land / Country</t>
        </is>
      </c>
      <c r="B8" t="inlineStr">
        <is>
          <t>Deutschland</t>
        </is>
      </c>
      <c r="C8" s="5" t="inlineStr">
        <is>
          <t>Inv. Relations Telefon / Phone</t>
        </is>
      </c>
      <c r="D8" s="5" t="inlineStr"/>
      <c r="E8" t="inlineStr">
        <is>
          <t>+49-7082-7916-991</t>
        </is>
      </c>
      <c r="G8" t="inlineStr">
        <is>
          <t>13.08.2020</t>
        </is>
      </c>
      <c r="H8" t="inlineStr">
        <is>
          <t>Score Half Year</t>
        </is>
      </c>
      <c r="J8" t="inlineStr">
        <is>
          <t>Allianz Global Investors Fund SICAV</t>
        </is>
      </c>
      <c r="L8" t="inlineStr">
        <is>
          <t>5,15%</t>
        </is>
      </c>
    </row>
    <row r="9">
      <c r="A9" s="5" t="inlineStr">
        <is>
          <t>Währung / Currency</t>
        </is>
      </c>
      <c r="B9" t="inlineStr">
        <is>
          <t>EUR</t>
        </is>
      </c>
      <c r="C9" s="5" t="inlineStr">
        <is>
          <t>Inv. Relations E-Mail</t>
        </is>
      </c>
      <c r="D9" s="5" t="inlineStr"/>
      <c r="E9" t="inlineStr">
        <is>
          <t>ir@stratec.com</t>
        </is>
      </c>
      <c r="G9" t="inlineStr">
        <is>
          <t>05.11.2020</t>
        </is>
      </c>
      <c r="H9" t="inlineStr">
        <is>
          <t>Q3 Earnings</t>
        </is>
      </c>
      <c r="J9" t="inlineStr">
        <is>
          <t>Invesco Ltd.</t>
        </is>
      </c>
      <c r="L9" t="inlineStr">
        <is>
          <t>6,29%</t>
        </is>
      </c>
    </row>
    <row r="10">
      <c r="A10" s="5" t="inlineStr">
        <is>
          <t>Branche / Industry</t>
        </is>
      </c>
      <c r="B10" t="inlineStr">
        <is>
          <t>Medical Equipment</t>
        </is>
      </c>
      <c r="C10" s="5" t="inlineStr">
        <is>
          <t>Kontaktperson / Contact Person</t>
        </is>
      </c>
      <c r="D10" s="5" t="inlineStr"/>
      <c r="E10" t="inlineStr">
        <is>
          <t>Jan Keppeler</t>
        </is>
      </c>
      <c r="J10" t="inlineStr">
        <is>
          <t>Wellington Management Group LLP</t>
        </is>
      </c>
      <c r="L10" t="inlineStr">
        <is>
          <t>2,92%</t>
        </is>
      </c>
    </row>
    <row r="11">
      <c r="A11" s="5" t="inlineStr">
        <is>
          <t>Sektor / Sector</t>
        </is>
      </c>
      <c r="B11" t="inlineStr">
        <is>
          <t>Health Service</t>
        </is>
      </c>
      <c r="J11" t="inlineStr">
        <is>
          <t>Threadneedle</t>
        </is>
      </c>
      <c r="L11" t="inlineStr">
        <is>
          <t>4,94%</t>
        </is>
      </c>
    </row>
    <row r="12">
      <c r="A12" s="5" t="inlineStr">
        <is>
          <t>Typ / Genre</t>
        </is>
      </c>
      <c r="B12" t="inlineStr">
        <is>
          <t>Namensaktie</t>
        </is>
      </c>
      <c r="J12" t="inlineStr">
        <is>
          <t>Freefloat</t>
        </is>
      </c>
      <c r="L12" t="inlineStr">
        <is>
          <t>27,71%</t>
        </is>
      </c>
    </row>
    <row r="13">
      <c r="A13" s="5" t="inlineStr">
        <is>
          <t>Adresse / Address</t>
        </is>
      </c>
      <c r="B13" t="inlineStr">
        <is>
          <t>STRATEC SEGewerbestraße 37  D-75217 Birkenfeld</t>
        </is>
      </c>
    </row>
    <row r="14">
      <c r="A14" s="5" t="inlineStr">
        <is>
          <t>Management</t>
        </is>
      </c>
      <c r="B14" t="inlineStr">
        <is>
          <t>Marcus Wolfinger, Dr. Robert Siegle, Dr. Claus Vielsack</t>
        </is>
      </c>
    </row>
    <row r="15">
      <c r="A15" s="5" t="inlineStr">
        <is>
          <t>Aufsichtsrat / Board</t>
        </is>
      </c>
      <c r="B15" t="inlineStr">
        <is>
          <t>Dr. Frank Hiller, Roland Baule, Prof. Dr. Stefanie Remmele</t>
        </is>
      </c>
    </row>
    <row r="16">
      <c r="A16" s="5" t="inlineStr">
        <is>
          <t>Beschreibung</t>
        </is>
      </c>
      <c r="B16" t="inlineStr">
        <is>
          <t>STRATEC SE (ehemals Stratec Biomedical AG) projektiert, entwickelt und produziert vollautomatische Systeme für Partner aus der klinischen Diagnostik und Biotechnologie. Von besonderer Bedeutung ist dabei das Feld der In-vitro-Diagnostik (IVD). Die Untersuchungen werden heutzutage fast ausschließlich durch automatisierte Verfahren durchgeführt, wobei STRATEC genau diese Automatisierung insbesondere in der Probenvor- bzw. Probenaufbereitung, der Durchführung der Tests und der damit verbundenen Reaktion sowie in der Messung und der dazugehörigen Auswertung bietet. Die Produkte basieren entweder auf generisch entwickelten Systemen, die gewisse kundenspezifische Adaptionen zulassen, oder sind Neuentwicklungen auf Basis vorhandener Technologien. Generell sind jedoch beide Varianten auf die Bedürfnisse der Kunden abgestimmt. Zur Anwendung kommen die Geräte in Laboratorien, Blutbanken und Forschungseinrichtungen. Copyright 2014 FINANCE BASE AG</t>
        </is>
      </c>
    </row>
    <row r="17">
      <c r="A17" s="5" t="inlineStr">
        <is>
          <t>Profile</t>
        </is>
      </c>
      <c r="B17" t="inlineStr">
        <is>
          <t>STRATEC SE (formerly Stratec Biomedical AG) designs and manufactures fully automated systems for its partners in clinical diagnostics and biotechnology. Of particular importance is the field of in vitro diagnostics (IVD). The investigations are now carried out almost exclusively by automated process in which STRATEC offers exactly this automation, particularly in the sample pre or sample preparation, performing the tests and the associated reaction and in the measurement and the related evaluation. The products are based on either generically developed systems that allow certain customer-specific adaptations, or are new developments based on existing technologies. In general, however, both versions are tailored to the needs of customers. For use, the devices are used in laboratories, blood banks and research institutes.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221.6</v>
      </c>
      <c r="D20" t="n">
        <v>187.8</v>
      </c>
      <c r="E20" t="n">
        <v>209.8</v>
      </c>
      <c r="F20" t="n">
        <v>184.9</v>
      </c>
      <c r="G20" t="n">
        <v>146.9</v>
      </c>
      <c r="H20" t="n">
        <v>144.9</v>
      </c>
      <c r="I20" t="n">
        <v>128</v>
      </c>
      <c r="J20" t="n">
        <v>122.4</v>
      </c>
      <c r="K20" t="n">
        <v>116.6</v>
      </c>
      <c r="L20" t="n">
        <v>102</v>
      </c>
      <c r="M20" t="n">
        <v>79.59999999999999</v>
      </c>
      <c r="N20" t="n">
        <v>61</v>
      </c>
      <c r="O20" t="n">
        <v>67.5</v>
      </c>
      <c r="P20" t="n">
        <v>68.40000000000001</v>
      </c>
      <c r="Q20" t="n">
        <v>47.3</v>
      </c>
      <c r="R20" t="n">
        <v>40.4</v>
      </c>
      <c r="S20" t="n">
        <v>31.7</v>
      </c>
      <c r="T20" t="n">
        <v>26.7</v>
      </c>
      <c r="U20" t="n">
        <v>27.4</v>
      </c>
      <c r="V20" t="n">
        <v>11.2</v>
      </c>
      <c r="W20" t="inlineStr">
        <is>
          <t>-</t>
        </is>
      </c>
    </row>
    <row r="21">
      <c r="A21" s="5" t="inlineStr">
        <is>
          <t>Operatives Ergebnis (EBIT)</t>
        </is>
      </c>
      <c r="B21" s="5" t="inlineStr">
        <is>
          <t>EBIT Earning Before Interest &amp; Tax</t>
        </is>
      </c>
      <c r="C21" t="n">
        <v>19.1</v>
      </c>
      <c r="D21" t="n">
        <v>15</v>
      </c>
      <c r="E21" t="n">
        <v>28.8</v>
      </c>
      <c r="F21" t="n">
        <v>24.2</v>
      </c>
      <c r="G21" t="n">
        <v>26.9</v>
      </c>
      <c r="H21" t="n">
        <v>24.1</v>
      </c>
      <c r="I21" t="n">
        <v>19.5</v>
      </c>
      <c r="J21" t="n">
        <v>17.6</v>
      </c>
      <c r="K21" t="n">
        <v>21.8</v>
      </c>
      <c r="L21" t="n">
        <v>17.7</v>
      </c>
      <c r="M21" t="n">
        <v>14.7</v>
      </c>
      <c r="N21" t="n">
        <v>11.2</v>
      </c>
      <c r="O21" t="n">
        <v>14.3</v>
      </c>
      <c r="P21" t="n">
        <v>10.8</v>
      </c>
      <c r="Q21" t="n">
        <v>7.2</v>
      </c>
      <c r="R21" t="n">
        <v>4.3</v>
      </c>
      <c r="S21" t="n">
        <v>3</v>
      </c>
      <c r="T21" t="n">
        <v>2</v>
      </c>
      <c r="U21" t="n">
        <v>1.7</v>
      </c>
      <c r="V21" t="n">
        <v>0.4</v>
      </c>
      <c r="W21" t="inlineStr">
        <is>
          <t>-</t>
        </is>
      </c>
    </row>
    <row r="22">
      <c r="A22" s="5" t="inlineStr">
        <is>
          <t>Finanzergebnis</t>
        </is>
      </c>
      <c r="B22" s="5" t="inlineStr">
        <is>
          <t>Financial Result</t>
        </is>
      </c>
      <c r="C22" t="n">
        <v>-0.8</v>
      </c>
      <c r="D22" t="n">
        <v>-0.9</v>
      </c>
      <c r="E22" t="n">
        <v>-0.8</v>
      </c>
      <c r="F22" t="n">
        <v>-1.3</v>
      </c>
      <c r="G22" t="n">
        <v>0.3</v>
      </c>
      <c r="H22" t="inlineStr">
        <is>
          <t>-</t>
        </is>
      </c>
      <c r="I22" t="n">
        <v>-0.2</v>
      </c>
      <c r="J22" t="n">
        <v>-0.2</v>
      </c>
      <c r="K22" t="n">
        <v>-0.7</v>
      </c>
      <c r="L22" t="n">
        <v>-0.1</v>
      </c>
      <c r="M22" t="n">
        <v>0.4</v>
      </c>
      <c r="N22" t="n">
        <v>-1.8</v>
      </c>
      <c r="O22" t="n">
        <v>0.2</v>
      </c>
      <c r="P22" t="inlineStr">
        <is>
          <t>-</t>
        </is>
      </c>
      <c r="Q22" t="n">
        <v>-0.3</v>
      </c>
      <c r="R22" t="n">
        <v>0.2</v>
      </c>
      <c r="S22" t="n">
        <v>-0.2</v>
      </c>
      <c r="T22" t="n">
        <v>-0.2</v>
      </c>
      <c r="U22" t="n">
        <v>-0.3</v>
      </c>
      <c r="V22" t="n">
        <v>-0.2</v>
      </c>
      <c r="W22" t="inlineStr">
        <is>
          <t>-</t>
        </is>
      </c>
    </row>
    <row r="23">
      <c r="A23" s="5" t="inlineStr">
        <is>
          <t>Ergebnis vor Steuer (EBT)</t>
        </is>
      </c>
      <c r="B23" s="5" t="inlineStr">
        <is>
          <t>EBT Earning Before Tax</t>
        </is>
      </c>
      <c r="C23" t="n">
        <v>18.3</v>
      </c>
      <c r="D23" t="n">
        <v>14.1</v>
      </c>
      <c r="E23" t="n">
        <v>28</v>
      </c>
      <c r="F23" t="n">
        <v>22.9</v>
      </c>
      <c r="G23" t="n">
        <v>27.2</v>
      </c>
      <c r="H23" t="n">
        <v>24.1</v>
      </c>
      <c r="I23" t="n">
        <v>19.3</v>
      </c>
      <c r="J23" t="n">
        <v>17.4</v>
      </c>
      <c r="K23" t="n">
        <v>21.1</v>
      </c>
      <c r="L23" t="n">
        <v>17.6</v>
      </c>
      <c r="M23" t="n">
        <v>15.1</v>
      </c>
      <c r="N23" t="n">
        <v>9.4</v>
      </c>
      <c r="O23" t="n">
        <v>14.5</v>
      </c>
      <c r="P23" t="n">
        <v>10.8</v>
      </c>
      <c r="Q23" t="n">
        <v>6.9</v>
      </c>
      <c r="R23" t="n">
        <v>4.5</v>
      </c>
      <c r="S23" t="n">
        <v>2.8</v>
      </c>
      <c r="T23" t="n">
        <v>1.8</v>
      </c>
      <c r="U23" t="n">
        <v>1.4</v>
      </c>
      <c r="V23" t="n">
        <v>0.2</v>
      </c>
      <c r="W23" t="inlineStr">
        <is>
          <t>-</t>
        </is>
      </c>
    </row>
    <row r="24">
      <c r="A24" s="5" t="inlineStr">
        <is>
          <t>Steuern auf Einkommen und Ertrag</t>
        </is>
      </c>
      <c r="B24" s="5" t="inlineStr">
        <is>
          <t>Taxes on income and earnings</t>
        </is>
      </c>
      <c r="C24" t="n">
        <v>2.2</v>
      </c>
      <c r="D24" t="n">
        <v>4.2</v>
      </c>
      <c r="E24" t="n">
        <v>6.5</v>
      </c>
      <c r="F24" t="n">
        <v>6.5</v>
      </c>
      <c r="G24" t="n">
        <v>4</v>
      </c>
      <c r="H24" t="n">
        <v>0.4</v>
      </c>
      <c r="I24" t="n">
        <v>2.8</v>
      </c>
      <c r="J24" t="n">
        <v>3.3</v>
      </c>
      <c r="K24" t="n">
        <v>6.9</v>
      </c>
      <c r="L24" t="n">
        <v>4.7</v>
      </c>
      <c r="M24" t="n">
        <v>3.8</v>
      </c>
      <c r="N24" t="n">
        <v>3.6</v>
      </c>
      <c r="O24" t="n">
        <v>5</v>
      </c>
      <c r="P24" t="n">
        <v>3.1</v>
      </c>
      <c r="Q24" t="n">
        <v>2.5</v>
      </c>
      <c r="R24" t="n">
        <v>1.7</v>
      </c>
      <c r="S24" t="n">
        <v>1.1</v>
      </c>
      <c r="T24" t="n">
        <v>0.6</v>
      </c>
      <c r="U24" t="n">
        <v>0.5</v>
      </c>
      <c r="V24" t="inlineStr">
        <is>
          <t>-</t>
        </is>
      </c>
      <c r="W24" t="inlineStr">
        <is>
          <t>-</t>
        </is>
      </c>
    </row>
    <row r="25">
      <c r="A25" s="5" t="inlineStr">
        <is>
          <t>Ergebnis nach Steuer</t>
        </is>
      </c>
      <c r="B25" s="5" t="inlineStr">
        <is>
          <t>Earnings after tax</t>
        </is>
      </c>
      <c r="C25" t="n">
        <v>16.1</v>
      </c>
      <c r="D25" t="n">
        <v>11.1</v>
      </c>
      <c r="E25" t="n">
        <v>25.6</v>
      </c>
      <c r="F25" t="n">
        <v>19.6</v>
      </c>
      <c r="G25" t="n">
        <v>22.1</v>
      </c>
      <c r="H25" t="n">
        <v>19.8</v>
      </c>
      <c r="I25" t="n">
        <v>15.5</v>
      </c>
      <c r="J25" t="n">
        <v>14</v>
      </c>
      <c r="K25" t="n">
        <v>15.3</v>
      </c>
      <c r="L25" t="n">
        <v>13</v>
      </c>
      <c r="M25" t="n">
        <v>11.7</v>
      </c>
      <c r="N25" t="n">
        <v>6.1</v>
      </c>
      <c r="O25" t="n">
        <v>10</v>
      </c>
      <c r="P25" t="n">
        <v>7.7</v>
      </c>
      <c r="Q25" t="n">
        <v>4.4</v>
      </c>
      <c r="R25" t="n">
        <v>2.8</v>
      </c>
      <c r="S25" t="n">
        <v>1.7</v>
      </c>
      <c r="T25" t="n">
        <v>1.1</v>
      </c>
      <c r="U25" t="n">
        <v>0.9</v>
      </c>
      <c r="V25" t="n">
        <v>0.2</v>
      </c>
      <c r="W25" t="inlineStr">
        <is>
          <t>-</t>
        </is>
      </c>
    </row>
    <row r="26">
      <c r="A26" s="5" t="inlineStr">
        <is>
          <t>Jahresüberschuss/-fehlbetrag</t>
        </is>
      </c>
      <c r="B26" s="5" t="inlineStr">
        <is>
          <t>Net Profit</t>
        </is>
      </c>
      <c r="C26" t="n">
        <v>14.4</v>
      </c>
      <c r="D26" t="n">
        <v>9</v>
      </c>
      <c r="E26" t="n">
        <v>25.6</v>
      </c>
      <c r="F26" t="n">
        <v>19.6</v>
      </c>
      <c r="G26" t="n">
        <v>22.1</v>
      </c>
      <c r="H26" t="n">
        <v>19.8</v>
      </c>
      <c r="I26" t="n">
        <v>15.5</v>
      </c>
      <c r="J26" t="n">
        <v>14</v>
      </c>
      <c r="K26" t="n">
        <v>15.3</v>
      </c>
      <c r="L26" t="n">
        <v>13</v>
      </c>
      <c r="M26" t="n">
        <v>11.7</v>
      </c>
      <c r="N26" t="n">
        <v>6.1</v>
      </c>
      <c r="O26" t="n">
        <v>10</v>
      </c>
      <c r="P26" t="n">
        <v>7.7</v>
      </c>
      <c r="Q26" t="n">
        <v>4.4</v>
      </c>
      <c r="R26" t="n">
        <v>2.8</v>
      </c>
      <c r="S26" t="n">
        <v>1.7</v>
      </c>
      <c r="T26" t="n">
        <v>1.1</v>
      </c>
      <c r="U26" t="n">
        <v>0.9</v>
      </c>
      <c r="V26" t="n">
        <v>0.2</v>
      </c>
      <c r="W26" t="inlineStr">
        <is>
          <t>-</t>
        </is>
      </c>
    </row>
    <row r="27">
      <c r="A27" s="5" t="inlineStr">
        <is>
          <t>Summe Umlaufvermögen</t>
        </is>
      </c>
      <c r="B27" s="5" t="inlineStr">
        <is>
          <t>Current Assets</t>
        </is>
      </c>
      <c r="C27" t="n">
        <v>129.1</v>
      </c>
      <c r="D27" t="n">
        <v>127.2</v>
      </c>
      <c r="E27" t="n">
        <v>117</v>
      </c>
      <c r="F27" t="n">
        <v>105.9</v>
      </c>
      <c r="G27" t="n">
        <v>108.1</v>
      </c>
      <c r="H27" t="n">
        <v>90</v>
      </c>
      <c r="I27" t="n">
        <v>69.3</v>
      </c>
      <c r="J27" t="n">
        <v>92.40000000000001</v>
      </c>
      <c r="K27" t="n">
        <v>82.3</v>
      </c>
      <c r="L27" t="n">
        <v>71.59999999999999</v>
      </c>
      <c r="M27" t="n">
        <v>69.90000000000001</v>
      </c>
      <c r="N27" t="n">
        <v>59.5</v>
      </c>
      <c r="O27" t="n">
        <v>52.9</v>
      </c>
      <c r="P27" t="n">
        <v>42.3</v>
      </c>
      <c r="Q27" t="n">
        <v>36.8</v>
      </c>
      <c r="R27" t="n">
        <v>21</v>
      </c>
      <c r="S27" t="n">
        <v>19.1</v>
      </c>
      <c r="T27" t="n">
        <v>17.5</v>
      </c>
      <c r="U27" t="n">
        <v>17.3</v>
      </c>
      <c r="V27" t="n">
        <v>14.3</v>
      </c>
      <c r="W27" t="inlineStr">
        <is>
          <t>-</t>
        </is>
      </c>
    </row>
    <row r="28">
      <c r="A28" s="5" t="inlineStr">
        <is>
          <t>Summe Anlagevermögen</t>
        </is>
      </c>
      <c r="B28" s="5" t="inlineStr">
        <is>
          <t>Fixed Assets</t>
        </is>
      </c>
      <c r="C28" t="n">
        <v>169.1</v>
      </c>
      <c r="D28" t="n">
        <v>147.9</v>
      </c>
      <c r="E28" t="n">
        <v>146.7</v>
      </c>
      <c r="F28" t="n">
        <v>152</v>
      </c>
      <c r="G28" t="n">
        <v>50.8</v>
      </c>
      <c r="H28" t="n">
        <v>46.4</v>
      </c>
      <c r="I28" t="n">
        <v>47.6</v>
      </c>
      <c r="J28" t="n">
        <v>28.1</v>
      </c>
      <c r="K28" t="n">
        <v>28.1</v>
      </c>
      <c r="L28" t="n">
        <v>26.9</v>
      </c>
      <c r="M28" t="n">
        <v>15.9</v>
      </c>
      <c r="N28" t="n">
        <v>10.5</v>
      </c>
      <c r="O28" t="n">
        <v>14</v>
      </c>
      <c r="P28" t="n">
        <v>14.8</v>
      </c>
      <c r="Q28" t="n">
        <v>6.7</v>
      </c>
      <c r="R28" t="n">
        <v>4.5</v>
      </c>
      <c r="S28" t="n">
        <v>4.6</v>
      </c>
      <c r="T28" t="n">
        <v>3.8</v>
      </c>
      <c r="U28" t="n">
        <v>2.9</v>
      </c>
      <c r="V28" t="n">
        <v>2.8</v>
      </c>
      <c r="W28" t="inlineStr">
        <is>
          <t>-</t>
        </is>
      </c>
    </row>
    <row r="29">
      <c r="A29" s="5" t="inlineStr">
        <is>
          <t>Summe Aktiva</t>
        </is>
      </c>
      <c r="B29" s="5" t="inlineStr">
        <is>
          <t>Total Assets</t>
        </is>
      </c>
      <c r="C29" t="n">
        <v>299.4</v>
      </c>
      <c r="D29" t="n">
        <v>275.3</v>
      </c>
      <c r="E29" t="n">
        <v>263.8</v>
      </c>
      <c r="F29" t="n">
        <v>258</v>
      </c>
      <c r="G29" t="n">
        <v>158.9</v>
      </c>
      <c r="H29" t="n">
        <v>137.7</v>
      </c>
      <c r="I29" t="n">
        <v>117.8</v>
      </c>
      <c r="J29" t="n">
        <v>121.8</v>
      </c>
      <c r="K29" t="n">
        <v>111</v>
      </c>
      <c r="L29" t="n">
        <v>98.8</v>
      </c>
      <c r="M29" t="n">
        <v>85.8</v>
      </c>
      <c r="N29" t="n">
        <v>70</v>
      </c>
      <c r="O29" t="n">
        <v>66.90000000000001</v>
      </c>
      <c r="P29" t="n">
        <v>57.1</v>
      </c>
      <c r="Q29" t="n">
        <v>43.6</v>
      </c>
      <c r="R29" t="n">
        <v>25.6</v>
      </c>
      <c r="S29" t="n">
        <v>23.8</v>
      </c>
      <c r="T29" t="n">
        <v>21.4</v>
      </c>
      <c r="U29" t="n">
        <v>20.2</v>
      </c>
      <c r="V29" t="n">
        <v>17.1</v>
      </c>
      <c r="W29" t="inlineStr">
        <is>
          <t>-</t>
        </is>
      </c>
    </row>
    <row r="30">
      <c r="A30" s="5" t="inlineStr">
        <is>
          <t>Summe kurzfristiges Fremdkapital</t>
        </is>
      </c>
      <c r="B30" s="5" t="inlineStr">
        <is>
          <t>Short-Term Debt</t>
        </is>
      </c>
      <c r="C30" t="n">
        <v>35.7</v>
      </c>
      <c r="D30" t="n">
        <v>39</v>
      </c>
      <c r="E30" t="n">
        <v>28.7</v>
      </c>
      <c r="F30" t="n">
        <v>94.2</v>
      </c>
      <c r="G30" t="n">
        <v>18.7</v>
      </c>
      <c r="H30" t="n">
        <v>15.6</v>
      </c>
      <c r="I30" t="n">
        <v>12.6</v>
      </c>
      <c r="J30" t="n">
        <v>20.3</v>
      </c>
      <c r="K30" t="n">
        <v>17.2</v>
      </c>
      <c r="L30" t="n">
        <v>17.2</v>
      </c>
      <c r="M30" t="n">
        <v>19.2</v>
      </c>
      <c r="N30" t="n">
        <v>13.3</v>
      </c>
      <c r="O30" t="n">
        <v>11.7</v>
      </c>
      <c r="P30" t="n">
        <v>12.2</v>
      </c>
      <c r="Q30" t="n">
        <v>10</v>
      </c>
      <c r="R30" t="inlineStr">
        <is>
          <t>-</t>
        </is>
      </c>
      <c r="S30" t="inlineStr">
        <is>
          <t>-</t>
        </is>
      </c>
      <c r="T30" t="inlineStr">
        <is>
          <t>-</t>
        </is>
      </c>
      <c r="U30" t="inlineStr">
        <is>
          <t>-</t>
        </is>
      </c>
      <c r="V30" t="inlineStr">
        <is>
          <t>-</t>
        </is>
      </c>
      <c r="W30" t="inlineStr">
        <is>
          <t>-</t>
        </is>
      </c>
    </row>
    <row r="31">
      <c r="A31" s="5" t="inlineStr">
        <is>
          <t>Summe langfristiges Fremdkapital</t>
        </is>
      </c>
      <c r="B31" s="5" t="inlineStr">
        <is>
          <t>Long-Term Debt</t>
        </is>
      </c>
      <c r="C31" t="n">
        <v>104.7</v>
      </c>
      <c r="D31" t="n">
        <v>84</v>
      </c>
      <c r="E31" t="n">
        <v>77.2</v>
      </c>
      <c r="F31" t="n">
        <v>20.1</v>
      </c>
      <c r="G31" t="n">
        <v>10</v>
      </c>
      <c r="H31" t="n">
        <v>10.1</v>
      </c>
      <c r="I31" t="n">
        <v>8</v>
      </c>
      <c r="J31" t="n">
        <v>9.5</v>
      </c>
      <c r="K31" t="n">
        <v>10.5</v>
      </c>
      <c r="L31" t="n">
        <v>9.800000000000001</v>
      </c>
      <c r="M31" t="n">
        <v>7.3</v>
      </c>
      <c r="N31" t="n">
        <v>6.8</v>
      </c>
      <c r="O31" t="n">
        <v>6.6</v>
      </c>
      <c r="P31" t="n">
        <v>4.8</v>
      </c>
      <c r="Q31" t="n">
        <v>1.7</v>
      </c>
      <c r="R31" t="inlineStr">
        <is>
          <t>-</t>
        </is>
      </c>
      <c r="S31" t="inlineStr">
        <is>
          <t>-</t>
        </is>
      </c>
      <c r="T31" t="inlineStr">
        <is>
          <t>-</t>
        </is>
      </c>
      <c r="U31" t="inlineStr">
        <is>
          <t>-</t>
        </is>
      </c>
      <c r="V31" t="inlineStr">
        <is>
          <t>-</t>
        </is>
      </c>
      <c r="W31" t="inlineStr">
        <is>
          <t>-</t>
        </is>
      </c>
    </row>
    <row r="32">
      <c r="A32" s="5" t="inlineStr">
        <is>
          <t>Summe Fremdkapital</t>
        </is>
      </c>
      <c r="B32" s="5" t="inlineStr">
        <is>
          <t>Total Liabilities</t>
        </is>
      </c>
      <c r="C32" t="n">
        <v>140.4</v>
      </c>
      <c r="D32" t="n">
        <v>123</v>
      </c>
      <c r="E32" t="n">
        <v>105.9</v>
      </c>
      <c r="F32" t="n">
        <v>114.3</v>
      </c>
      <c r="G32" t="n">
        <v>28.7</v>
      </c>
      <c r="H32" t="n">
        <v>25.7</v>
      </c>
      <c r="I32" t="n">
        <v>20.6</v>
      </c>
      <c r="J32" t="n">
        <v>29.8</v>
      </c>
      <c r="K32" t="n">
        <v>27.7</v>
      </c>
      <c r="L32" t="n">
        <v>27</v>
      </c>
      <c r="M32" t="n">
        <v>26.5</v>
      </c>
      <c r="N32" t="n">
        <v>20.1</v>
      </c>
      <c r="O32" t="n">
        <v>18.3</v>
      </c>
      <c r="P32" t="n">
        <v>17</v>
      </c>
      <c r="Q32" t="n">
        <v>12.1</v>
      </c>
      <c r="R32" t="n">
        <v>10.2</v>
      </c>
      <c r="S32" t="n">
        <v>10.9</v>
      </c>
      <c r="T32" t="n">
        <v>10.3</v>
      </c>
      <c r="U32" t="n">
        <v>12.4</v>
      </c>
      <c r="V32" t="n">
        <v>10.2</v>
      </c>
      <c r="W32" t="inlineStr">
        <is>
          <t>-</t>
        </is>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c r="L33" t="inlineStr">
        <is>
          <t>-</t>
        </is>
      </c>
      <c r="M33" t="inlineStr">
        <is>
          <t>-</t>
        </is>
      </c>
      <c r="N33" t="inlineStr">
        <is>
          <t>-</t>
        </is>
      </c>
      <c r="O33" t="inlineStr">
        <is>
          <t>-</t>
        </is>
      </c>
      <c r="P33" t="inlineStr">
        <is>
          <t>-</t>
        </is>
      </c>
      <c r="Q33" t="inlineStr">
        <is>
          <t>-</t>
        </is>
      </c>
      <c r="R33" t="inlineStr">
        <is>
          <t>-</t>
        </is>
      </c>
      <c r="S33" t="inlineStr">
        <is>
          <t>-</t>
        </is>
      </c>
      <c r="T33" t="inlineStr">
        <is>
          <t>-</t>
        </is>
      </c>
      <c r="U33" t="inlineStr">
        <is>
          <t>-</t>
        </is>
      </c>
      <c r="V33" t="inlineStr">
        <is>
          <t>-</t>
        </is>
      </c>
      <c r="W33" t="inlineStr">
        <is>
          <t>-</t>
        </is>
      </c>
    </row>
    <row r="34">
      <c r="A34" s="5" t="inlineStr">
        <is>
          <t>Summe Eigenkapital</t>
        </is>
      </c>
      <c r="B34" s="5" t="inlineStr">
        <is>
          <t>Equity</t>
        </is>
      </c>
      <c r="C34" t="n">
        <v>159</v>
      </c>
      <c r="D34" t="n">
        <v>152.2</v>
      </c>
      <c r="E34" t="n">
        <v>157.8</v>
      </c>
      <c r="F34" t="n">
        <v>143.7</v>
      </c>
      <c r="G34" t="n">
        <v>130.3</v>
      </c>
      <c r="H34" t="n">
        <v>112.1</v>
      </c>
      <c r="I34" t="n">
        <v>97.2</v>
      </c>
      <c r="J34" t="n">
        <v>92</v>
      </c>
      <c r="K34" t="n">
        <v>83.2</v>
      </c>
      <c r="L34" t="n">
        <v>71.90000000000001</v>
      </c>
      <c r="M34" t="n">
        <v>59.3</v>
      </c>
      <c r="N34" t="n">
        <v>49.9</v>
      </c>
      <c r="O34" t="n">
        <v>48.6</v>
      </c>
      <c r="P34" t="n">
        <v>40.1</v>
      </c>
      <c r="Q34" t="n">
        <v>31.5</v>
      </c>
      <c r="R34" t="n">
        <v>15.5</v>
      </c>
      <c r="S34" t="n">
        <v>12.9</v>
      </c>
      <c r="T34" t="n">
        <v>11.2</v>
      </c>
      <c r="U34" t="n">
        <v>7.8</v>
      </c>
      <c r="V34" t="n">
        <v>6.9</v>
      </c>
      <c r="W34" t="inlineStr">
        <is>
          <t>-</t>
        </is>
      </c>
    </row>
    <row r="35">
      <c r="A35" s="5" t="inlineStr">
        <is>
          <t>Summe Passiva</t>
        </is>
      </c>
      <c r="B35" s="5" t="inlineStr">
        <is>
          <t>Liabilities &amp; Shareholder Equity</t>
        </is>
      </c>
      <c r="C35" t="n">
        <v>299.4</v>
      </c>
      <c r="D35" t="n">
        <v>275.3</v>
      </c>
      <c r="E35" t="n">
        <v>263.8</v>
      </c>
      <c r="F35" t="n">
        <v>258</v>
      </c>
      <c r="G35" t="n">
        <v>158.9</v>
      </c>
      <c r="H35" t="n">
        <v>137.7</v>
      </c>
      <c r="I35" t="n">
        <v>117.8</v>
      </c>
      <c r="J35" t="n">
        <v>121.8</v>
      </c>
      <c r="K35" t="n">
        <v>111</v>
      </c>
      <c r="L35" t="n">
        <v>98.8</v>
      </c>
      <c r="M35" t="n">
        <v>85.8</v>
      </c>
      <c r="N35" t="n">
        <v>70</v>
      </c>
      <c r="O35" t="n">
        <v>66.90000000000001</v>
      </c>
      <c r="P35" t="n">
        <v>57.1</v>
      </c>
      <c r="Q35" t="n">
        <v>43.6</v>
      </c>
      <c r="R35" t="n">
        <v>25.6</v>
      </c>
      <c r="S35" t="n">
        <v>23.8</v>
      </c>
      <c r="T35" t="n">
        <v>21.4</v>
      </c>
      <c r="U35" t="n">
        <v>20.2</v>
      </c>
      <c r="V35" t="n">
        <v>17.1</v>
      </c>
      <c r="W35" t="inlineStr">
        <is>
          <t>-</t>
        </is>
      </c>
    </row>
    <row r="36">
      <c r="A36" s="5" t="inlineStr">
        <is>
          <t>Mio.Aktien im Umlauf</t>
        </is>
      </c>
      <c r="B36" s="5" t="inlineStr">
        <is>
          <t>Million shares outstanding</t>
        </is>
      </c>
      <c r="C36" t="n">
        <v>12.03</v>
      </c>
      <c r="D36" t="n">
        <v>11.97</v>
      </c>
      <c r="E36" t="n">
        <v>11.92</v>
      </c>
      <c r="F36" t="n">
        <v>11.86</v>
      </c>
      <c r="G36" t="n">
        <v>11.85</v>
      </c>
      <c r="H36" t="n">
        <v>11.8</v>
      </c>
      <c r="I36" t="n">
        <v>11.77</v>
      </c>
      <c r="J36" t="n">
        <v>11.74</v>
      </c>
      <c r="K36" t="n">
        <v>11.68</v>
      </c>
      <c r="L36" t="n">
        <v>11.6</v>
      </c>
      <c r="M36" t="n">
        <v>11.4</v>
      </c>
      <c r="N36" t="n">
        <v>11.4</v>
      </c>
      <c r="O36" t="n">
        <v>11.4</v>
      </c>
      <c r="P36" t="n">
        <v>11.3</v>
      </c>
      <c r="Q36" t="n">
        <v>11.1</v>
      </c>
      <c r="R36" t="n">
        <v>9.9</v>
      </c>
      <c r="S36" t="n">
        <v>9.9</v>
      </c>
      <c r="T36" t="n">
        <v>9.9</v>
      </c>
      <c r="U36" t="n">
        <v>9</v>
      </c>
      <c r="V36" t="n">
        <v>9</v>
      </c>
      <c r="W36" t="n">
        <v>7.8</v>
      </c>
    </row>
    <row r="37">
      <c r="A37" s="5" t="inlineStr">
        <is>
          <t>Gezeichnetes Kapital (in Mio.)</t>
        </is>
      </c>
      <c r="B37" s="5" t="inlineStr">
        <is>
          <t>Subscribed Capital in M</t>
        </is>
      </c>
      <c r="C37" t="n">
        <v>12.03</v>
      </c>
      <c r="D37" t="n">
        <v>11.97</v>
      </c>
      <c r="E37" t="n">
        <v>11.92</v>
      </c>
      <c r="F37" t="n">
        <v>11.86</v>
      </c>
      <c r="G37" t="n">
        <v>11.85</v>
      </c>
      <c r="H37" t="n">
        <v>11.8</v>
      </c>
      <c r="I37" t="n">
        <v>11.77</v>
      </c>
      <c r="J37" t="n">
        <v>11.74</v>
      </c>
      <c r="K37" t="n">
        <v>11.68</v>
      </c>
      <c r="L37" t="n">
        <v>11.6</v>
      </c>
      <c r="M37" t="n">
        <v>11.4</v>
      </c>
      <c r="N37" t="n">
        <v>11.4</v>
      </c>
      <c r="O37" t="n">
        <v>11.4</v>
      </c>
      <c r="P37" t="n">
        <v>11.3</v>
      </c>
      <c r="Q37" t="n">
        <v>11.1</v>
      </c>
      <c r="R37" t="n">
        <v>9.9</v>
      </c>
      <c r="S37" t="n">
        <v>9.9</v>
      </c>
      <c r="T37" t="n">
        <v>9.9</v>
      </c>
      <c r="U37" t="n">
        <v>9</v>
      </c>
      <c r="V37" t="n">
        <v>9</v>
      </c>
      <c r="W37" t="n">
        <v>9</v>
      </c>
    </row>
    <row r="38">
      <c r="A38" s="5" t="inlineStr">
        <is>
          <t>Ergebnis je Aktie (brutto)</t>
        </is>
      </c>
      <c r="B38" s="5" t="inlineStr">
        <is>
          <t>Earnings per share</t>
        </is>
      </c>
      <c r="C38" t="n">
        <v>1.52</v>
      </c>
      <c r="D38" t="n">
        <v>1.18</v>
      </c>
      <c r="E38" t="n">
        <v>2.35</v>
      </c>
      <c r="F38" t="n">
        <v>1.93</v>
      </c>
      <c r="G38" t="n">
        <v>2.29</v>
      </c>
      <c r="H38" t="n">
        <v>2.04</v>
      </c>
      <c r="I38" t="n">
        <v>1.64</v>
      </c>
      <c r="J38" t="n">
        <v>1.48</v>
      </c>
      <c r="K38" t="n">
        <v>1.81</v>
      </c>
      <c r="L38" t="n">
        <v>1.52</v>
      </c>
      <c r="M38" t="n">
        <v>1.32</v>
      </c>
      <c r="N38" t="n">
        <v>0.82</v>
      </c>
      <c r="O38" t="n">
        <v>1.27</v>
      </c>
      <c r="P38" t="n">
        <v>0.96</v>
      </c>
      <c r="Q38" t="n">
        <v>0.62</v>
      </c>
      <c r="R38" t="n">
        <v>0.45</v>
      </c>
      <c r="S38" t="n">
        <v>0.28</v>
      </c>
      <c r="T38" t="n">
        <v>0.18</v>
      </c>
      <c r="U38" t="n">
        <v>0.16</v>
      </c>
      <c r="V38" t="n">
        <v>0.02</v>
      </c>
      <c r="W38" t="inlineStr">
        <is>
          <t>-</t>
        </is>
      </c>
    </row>
    <row r="39">
      <c r="A39" s="5" t="inlineStr">
        <is>
          <t>Ergebnis je Aktie (unverwässert)</t>
        </is>
      </c>
      <c r="B39" s="5" t="inlineStr">
        <is>
          <t>Basic Earnings per share</t>
        </is>
      </c>
      <c r="C39" t="n">
        <v>1.2</v>
      </c>
      <c r="D39" t="n">
        <v>0.75</v>
      </c>
      <c r="E39" t="n">
        <v>2.16</v>
      </c>
      <c r="F39" t="n">
        <v>1.65</v>
      </c>
      <c r="G39" t="n">
        <v>1.87</v>
      </c>
      <c r="H39" t="n">
        <v>1.68</v>
      </c>
      <c r="I39" t="n">
        <v>1.32</v>
      </c>
      <c r="J39" t="n">
        <v>1.19</v>
      </c>
      <c r="K39" t="n">
        <v>1.32</v>
      </c>
      <c r="L39" t="n">
        <v>1.14</v>
      </c>
      <c r="M39" t="n">
        <v>1.03</v>
      </c>
      <c r="N39" t="n">
        <v>0.54</v>
      </c>
      <c r="O39" t="n">
        <v>0.88</v>
      </c>
      <c r="P39" t="n">
        <v>0.7</v>
      </c>
      <c r="Q39" t="n">
        <v>0.43</v>
      </c>
      <c r="R39" t="n">
        <v>0.28</v>
      </c>
      <c r="S39" t="n">
        <v>0.17</v>
      </c>
      <c r="T39" t="n">
        <v>0.11</v>
      </c>
      <c r="U39" t="n">
        <v>0.1</v>
      </c>
      <c r="V39" t="n">
        <v>0.02</v>
      </c>
      <c r="W39" t="n">
        <v>0.07000000000000001</v>
      </c>
    </row>
    <row r="40">
      <c r="A40" s="5" t="inlineStr">
        <is>
          <t>Ergebnis je Aktie (verwässert)</t>
        </is>
      </c>
      <c r="B40" s="5" t="inlineStr">
        <is>
          <t>Diluted Earnings per share</t>
        </is>
      </c>
      <c r="C40" t="n">
        <v>1.2</v>
      </c>
      <c r="D40" t="n">
        <v>0.75</v>
      </c>
      <c r="E40" t="n">
        <v>2.14</v>
      </c>
      <c r="F40" t="n">
        <v>1.63</v>
      </c>
      <c r="G40" t="n">
        <v>1.85</v>
      </c>
      <c r="H40" t="n">
        <v>1.67</v>
      </c>
      <c r="I40" t="n">
        <v>1.31</v>
      </c>
      <c r="J40" t="n">
        <v>1.19</v>
      </c>
      <c r="K40" t="n">
        <v>1.31</v>
      </c>
      <c r="L40" t="n">
        <v>1.12</v>
      </c>
      <c r="M40" t="n">
        <v>1.02</v>
      </c>
      <c r="N40" t="n">
        <v>0.54</v>
      </c>
      <c r="O40" t="n">
        <v>0.87</v>
      </c>
      <c r="P40" t="n">
        <v>0.68</v>
      </c>
      <c r="Q40" t="n">
        <v>0.42</v>
      </c>
      <c r="R40" t="n">
        <v>0.28</v>
      </c>
      <c r="S40" t="n">
        <v>0.17</v>
      </c>
      <c r="T40" t="n">
        <v>0.11</v>
      </c>
      <c r="U40" t="n">
        <v>0.1</v>
      </c>
      <c r="V40" t="n">
        <v>0.02</v>
      </c>
      <c r="W40" t="n">
        <v>0.07000000000000001</v>
      </c>
    </row>
    <row r="41">
      <c r="A41" s="5" t="inlineStr">
        <is>
          <t>Dividende je Aktie</t>
        </is>
      </c>
      <c r="B41" s="5" t="inlineStr">
        <is>
          <t>Dividend per share</t>
        </is>
      </c>
      <c r="C41" t="n">
        <v>0.84</v>
      </c>
      <c r="D41" t="n">
        <v>0.82</v>
      </c>
      <c r="E41" t="n">
        <v>0.8</v>
      </c>
      <c r="F41" t="n">
        <v>0.77</v>
      </c>
      <c r="G41" t="n">
        <v>0.75</v>
      </c>
      <c r="H41" t="n">
        <v>0.7</v>
      </c>
      <c r="I41" t="n">
        <v>0.6</v>
      </c>
      <c r="J41" t="n">
        <v>0.5600000000000001</v>
      </c>
      <c r="K41" t="n">
        <v>0.55</v>
      </c>
      <c r="L41" t="n">
        <v>0.5</v>
      </c>
      <c r="M41" t="n">
        <v>0.45</v>
      </c>
      <c r="N41" t="n">
        <v>0.35</v>
      </c>
      <c r="O41" t="n">
        <v>0.22</v>
      </c>
      <c r="P41" t="n">
        <v>0.15</v>
      </c>
      <c r="Q41" t="n">
        <v>0.1</v>
      </c>
      <c r="R41" t="n">
        <v>0.07000000000000001</v>
      </c>
      <c r="S41" t="n">
        <v>0.03</v>
      </c>
      <c r="T41" t="inlineStr">
        <is>
          <t>-</t>
        </is>
      </c>
      <c r="U41" t="inlineStr">
        <is>
          <t>-</t>
        </is>
      </c>
      <c r="V41" t="inlineStr">
        <is>
          <t>-</t>
        </is>
      </c>
      <c r="W41" t="inlineStr">
        <is>
          <t>-</t>
        </is>
      </c>
    </row>
    <row r="42">
      <c r="A42" s="5" t="inlineStr">
        <is>
          <t>Dividendenausschüttung in Mio</t>
        </is>
      </c>
      <c r="B42" s="5" t="inlineStr">
        <is>
          <t>Dividend Payment in M</t>
        </is>
      </c>
      <c r="C42" t="n">
        <v>10.1</v>
      </c>
      <c r="D42" t="n">
        <v>9.800000000000001</v>
      </c>
      <c r="E42" t="n">
        <v>9.5</v>
      </c>
      <c r="F42" t="n">
        <v>9.130000000000001</v>
      </c>
      <c r="G42" t="n">
        <v>8.9</v>
      </c>
      <c r="H42" t="n">
        <v>8.199999999999999</v>
      </c>
      <c r="I42" t="n">
        <v>7.1</v>
      </c>
      <c r="J42" t="n">
        <v>6.6</v>
      </c>
      <c r="K42" t="n">
        <v>6.4</v>
      </c>
      <c r="L42" t="n">
        <v>5.8</v>
      </c>
      <c r="M42" t="n">
        <v>5.1</v>
      </c>
      <c r="N42" t="n">
        <v>4</v>
      </c>
      <c r="O42" t="n">
        <v>2.5</v>
      </c>
      <c r="P42" t="n">
        <v>1.7</v>
      </c>
      <c r="Q42" t="n">
        <v>1.1</v>
      </c>
      <c r="R42" t="n">
        <v>0.7</v>
      </c>
      <c r="S42" t="n">
        <v>0.3</v>
      </c>
      <c r="T42" t="inlineStr">
        <is>
          <t>-</t>
        </is>
      </c>
      <c r="U42" t="inlineStr">
        <is>
          <t>-</t>
        </is>
      </c>
      <c r="V42" t="inlineStr">
        <is>
          <t>-</t>
        </is>
      </c>
      <c r="W42" t="inlineStr">
        <is>
          <t>-</t>
        </is>
      </c>
    </row>
    <row r="43">
      <c r="A43" s="5" t="inlineStr">
        <is>
          <t>Umsatz</t>
        </is>
      </c>
      <c r="B43" s="5" t="inlineStr">
        <is>
          <t>Revenue</t>
        </is>
      </c>
      <c r="C43" t="n">
        <v>18.42</v>
      </c>
      <c r="D43" t="n">
        <v>15.69</v>
      </c>
      <c r="E43" t="n">
        <v>17.6</v>
      </c>
      <c r="F43" t="n">
        <v>15.59</v>
      </c>
      <c r="G43" t="n">
        <v>12.39</v>
      </c>
      <c r="H43" t="n">
        <v>12.28</v>
      </c>
      <c r="I43" t="n">
        <v>10.88</v>
      </c>
      <c r="J43" t="n">
        <v>10.43</v>
      </c>
      <c r="K43" t="n">
        <v>9.99</v>
      </c>
      <c r="L43" t="n">
        <v>8.789999999999999</v>
      </c>
      <c r="M43" t="n">
        <v>6.98</v>
      </c>
      <c r="N43" t="n">
        <v>5.35</v>
      </c>
      <c r="O43" t="n">
        <v>5.92</v>
      </c>
      <c r="P43" t="n">
        <v>6.05</v>
      </c>
      <c r="Q43" t="n">
        <v>4.26</v>
      </c>
      <c r="R43" t="n">
        <v>4.08</v>
      </c>
      <c r="S43" t="n">
        <v>3.2</v>
      </c>
      <c r="T43" t="n">
        <v>2.7</v>
      </c>
      <c r="U43" t="n">
        <v>3.04</v>
      </c>
      <c r="V43" t="n">
        <v>1.24</v>
      </c>
      <c r="W43" t="inlineStr">
        <is>
          <t>-</t>
        </is>
      </c>
    </row>
    <row r="44">
      <c r="A44" s="5" t="inlineStr">
        <is>
          <t>Buchwert je Aktie</t>
        </is>
      </c>
      <c r="B44" s="5" t="inlineStr">
        <is>
          <t>Book value per share</t>
        </is>
      </c>
      <c r="C44" t="n">
        <v>13.22</v>
      </c>
      <c r="D44" t="n">
        <v>12.72</v>
      </c>
      <c r="E44" t="n">
        <v>13.24</v>
      </c>
      <c r="F44" t="n">
        <v>12.12</v>
      </c>
      <c r="G44" t="n">
        <v>10.99</v>
      </c>
      <c r="H44" t="n">
        <v>9.5</v>
      </c>
      <c r="I44" t="n">
        <v>8.26</v>
      </c>
      <c r="J44" t="n">
        <v>7.84</v>
      </c>
      <c r="K44" t="n">
        <v>7.13</v>
      </c>
      <c r="L44" t="n">
        <v>6.2</v>
      </c>
      <c r="M44" t="n">
        <v>5.2</v>
      </c>
      <c r="N44" t="n">
        <v>4.38</v>
      </c>
      <c r="O44" t="n">
        <v>4.26</v>
      </c>
      <c r="P44" t="n">
        <v>3.55</v>
      </c>
      <c r="Q44" t="n">
        <v>2.84</v>
      </c>
      <c r="R44" t="n">
        <v>1.57</v>
      </c>
      <c r="S44" t="n">
        <v>1.3</v>
      </c>
      <c r="T44" t="n">
        <v>1.13</v>
      </c>
      <c r="U44" t="n">
        <v>0.87</v>
      </c>
      <c r="V44" t="n">
        <v>0.77</v>
      </c>
      <c r="W44" t="inlineStr">
        <is>
          <t>-</t>
        </is>
      </c>
    </row>
    <row r="45">
      <c r="A45" s="5" t="inlineStr">
        <is>
          <t>Cashflow je Aktie</t>
        </is>
      </c>
      <c r="B45" s="5" t="inlineStr">
        <is>
          <t>Cashflow per share</t>
        </is>
      </c>
      <c r="C45" t="n">
        <v>1.77</v>
      </c>
      <c r="D45" t="n">
        <v>1</v>
      </c>
      <c r="E45" t="n">
        <v>2.52</v>
      </c>
      <c r="F45" t="n">
        <v>1.37</v>
      </c>
      <c r="G45" t="n">
        <v>2.19</v>
      </c>
      <c r="H45" t="n">
        <v>3.37</v>
      </c>
      <c r="I45" t="n">
        <v>2.02</v>
      </c>
      <c r="J45" t="n">
        <v>0.23</v>
      </c>
      <c r="K45" t="n">
        <v>0.92</v>
      </c>
      <c r="L45" t="n">
        <v>0.12</v>
      </c>
      <c r="M45" t="n">
        <v>0.96</v>
      </c>
      <c r="N45" t="n">
        <v>0.41</v>
      </c>
      <c r="O45" t="n">
        <v>0.84</v>
      </c>
      <c r="P45" t="n">
        <v>0.78</v>
      </c>
      <c r="Q45" t="n">
        <v>0.12</v>
      </c>
      <c r="R45" t="n">
        <v>0.24</v>
      </c>
      <c r="S45" t="n">
        <v>0.04</v>
      </c>
      <c r="T45" t="n">
        <v>0.17</v>
      </c>
      <c r="U45" t="n">
        <v>-0.04</v>
      </c>
      <c r="V45" t="n">
        <v>-0.11</v>
      </c>
      <c r="W45" t="inlineStr">
        <is>
          <t>-</t>
        </is>
      </c>
    </row>
    <row r="46">
      <c r="A46" s="5" t="inlineStr">
        <is>
          <t>Bilanzsumme je Aktie</t>
        </is>
      </c>
      <c r="B46" s="5" t="inlineStr">
        <is>
          <t>Total assets per share</t>
        </is>
      </c>
      <c r="C46" t="n">
        <v>24.89</v>
      </c>
      <c r="D46" t="n">
        <v>23</v>
      </c>
      <c r="E46" t="n">
        <v>22.13</v>
      </c>
      <c r="F46" t="n">
        <v>21.75</v>
      </c>
      <c r="G46" t="n">
        <v>13.41</v>
      </c>
      <c r="H46" t="n">
        <v>11.67</v>
      </c>
      <c r="I46" t="n">
        <v>10.01</v>
      </c>
      <c r="J46" t="n">
        <v>10.38</v>
      </c>
      <c r="K46" t="n">
        <v>9.51</v>
      </c>
      <c r="L46" t="n">
        <v>8.52</v>
      </c>
      <c r="M46" t="n">
        <v>7.53</v>
      </c>
      <c r="N46" t="n">
        <v>6.14</v>
      </c>
      <c r="O46" t="n">
        <v>5.87</v>
      </c>
      <c r="P46" t="n">
        <v>5.05</v>
      </c>
      <c r="Q46" t="n">
        <v>3.93</v>
      </c>
      <c r="R46" t="n">
        <v>2.59</v>
      </c>
      <c r="S46" t="n">
        <v>2.4</v>
      </c>
      <c r="T46" t="n">
        <v>2.16</v>
      </c>
      <c r="U46" t="n">
        <v>2.24</v>
      </c>
      <c r="V46" t="n">
        <v>1.9</v>
      </c>
      <c r="W46" t="inlineStr">
        <is>
          <t>-</t>
        </is>
      </c>
    </row>
    <row r="47">
      <c r="A47" s="5" t="inlineStr">
        <is>
          <t>Personal am Ende des Jahres</t>
        </is>
      </c>
      <c r="B47" s="5" t="inlineStr">
        <is>
          <t>Staff at the end of year</t>
        </is>
      </c>
      <c r="C47" t="n">
        <v>1302</v>
      </c>
      <c r="D47" t="n">
        <v>1228</v>
      </c>
      <c r="E47" t="n">
        <v>1086</v>
      </c>
      <c r="F47" t="n">
        <v>976</v>
      </c>
      <c r="G47" t="n">
        <v>583</v>
      </c>
      <c r="H47" t="n">
        <v>540</v>
      </c>
      <c r="I47" t="n">
        <v>537</v>
      </c>
      <c r="J47" t="n">
        <v>496</v>
      </c>
      <c r="K47" t="n">
        <v>458</v>
      </c>
      <c r="L47" t="n">
        <v>399</v>
      </c>
      <c r="M47" t="n">
        <v>380</v>
      </c>
      <c r="N47" t="n">
        <v>284</v>
      </c>
      <c r="O47" t="n">
        <v>258</v>
      </c>
      <c r="P47" t="n">
        <v>231</v>
      </c>
      <c r="Q47" t="n">
        <v>191</v>
      </c>
      <c r="R47" t="n">
        <v>168</v>
      </c>
      <c r="S47" t="n">
        <v>144</v>
      </c>
      <c r="T47" t="n">
        <v>115</v>
      </c>
      <c r="U47" t="n">
        <v>102</v>
      </c>
      <c r="V47" t="n">
        <v>91</v>
      </c>
      <c r="W47" t="inlineStr">
        <is>
          <t>-</t>
        </is>
      </c>
    </row>
    <row r="48">
      <c r="A48" s="5" t="inlineStr">
        <is>
          <t>Personalaufwand in Mio. EUR</t>
        </is>
      </c>
      <c r="B48" s="5" t="inlineStr">
        <is>
          <t>Personnel expenses in M</t>
        </is>
      </c>
      <c r="C48" t="n">
        <v>70.59999999999999</v>
      </c>
      <c r="D48" t="n">
        <v>64.8</v>
      </c>
      <c r="E48" t="n">
        <v>61.1</v>
      </c>
      <c r="F48" t="n">
        <v>50.2</v>
      </c>
      <c r="G48" t="n">
        <v>40.3</v>
      </c>
      <c r="H48" t="n">
        <v>37.2</v>
      </c>
      <c r="I48" t="n">
        <v>34.5</v>
      </c>
      <c r="J48" t="n">
        <v>33.7</v>
      </c>
      <c r="K48" t="n">
        <v>29.9</v>
      </c>
      <c r="L48" t="n">
        <v>25.6</v>
      </c>
      <c r="M48" t="n">
        <v>20.7</v>
      </c>
      <c r="N48" t="n">
        <v>16.7</v>
      </c>
      <c r="O48" t="n">
        <v>15.8</v>
      </c>
      <c r="P48" t="n">
        <v>13.9</v>
      </c>
      <c r="Q48" t="n">
        <v>11.3</v>
      </c>
      <c r="R48" t="n">
        <v>10</v>
      </c>
      <c r="S48" t="n">
        <v>8.300000000000001</v>
      </c>
      <c r="T48" t="n">
        <v>6.5</v>
      </c>
      <c r="U48" t="n">
        <v>5.6</v>
      </c>
      <c r="V48" t="n">
        <v>4.9</v>
      </c>
      <c r="W48" t="inlineStr">
        <is>
          <t>-</t>
        </is>
      </c>
    </row>
    <row r="49">
      <c r="A49" s="5" t="inlineStr">
        <is>
          <t>Aufwand je Mitarbeiter in EUR</t>
        </is>
      </c>
      <c r="B49" s="5" t="inlineStr">
        <is>
          <t>Effort per employee</t>
        </is>
      </c>
      <c r="C49" t="n">
        <v>54224</v>
      </c>
      <c r="D49" t="n">
        <v>52769</v>
      </c>
      <c r="E49" t="n">
        <v>56262</v>
      </c>
      <c r="F49" t="n">
        <v>51434</v>
      </c>
      <c r="G49" t="n">
        <v>69125</v>
      </c>
      <c r="H49" t="n">
        <v>68889</v>
      </c>
      <c r="I49" t="n">
        <v>64246</v>
      </c>
      <c r="J49" t="n">
        <v>67944</v>
      </c>
      <c r="K49" t="n">
        <v>65284</v>
      </c>
      <c r="L49" t="n">
        <v>64160</v>
      </c>
      <c r="M49" t="n">
        <v>54474</v>
      </c>
      <c r="N49" t="n">
        <v>58803</v>
      </c>
      <c r="O49" t="n">
        <v>61240</v>
      </c>
      <c r="P49" t="n">
        <v>60173</v>
      </c>
      <c r="Q49" t="n">
        <v>59162</v>
      </c>
      <c r="R49" t="n">
        <v>59524</v>
      </c>
      <c r="S49" t="n">
        <v>57639</v>
      </c>
      <c r="T49" t="n">
        <v>56522</v>
      </c>
      <c r="U49" t="n">
        <v>54902</v>
      </c>
      <c r="V49" t="n">
        <v>53846</v>
      </c>
      <c r="W49" t="inlineStr">
        <is>
          <t>-</t>
        </is>
      </c>
    </row>
    <row r="50">
      <c r="A50" s="5" t="inlineStr">
        <is>
          <t>Umsatz je Aktie</t>
        </is>
      </c>
      <c r="B50" s="5" t="inlineStr">
        <is>
          <t>Revenue per share</t>
        </is>
      </c>
      <c r="C50" t="n">
        <v>170231</v>
      </c>
      <c r="D50" t="n">
        <v>152948</v>
      </c>
      <c r="E50" t="n">
        <v>193180</v>
      </c>
      <c r="F50" t="n">
        <v>189458</v>
      </c>
      <c r="G50" t="n">
        <v>251948</v>
      </c>
      <c r="H50" t="n">
        <v>268259</v>
      </c>
      <c r="I50" t="n">
        <v>238268</v>
      </c>
      <c r="J50" t="n">
        <v>246823</v>
      </c>
      <c r="K50" t="n">
        <v>254494</v>
      </c>
      <c r="L50" t="n">
        <v>255639</v>
      </c>
      <c r="M50" t="n">
        <v>229548</v>
      </c>
      <c r="N50" t="n">
        <v>214683</v>
      </c>
      <c r="O50" t="n">
        <v>261627</v>
      </c>
      <c r="P50" t="n">
        <v>296103</v>
      </c>
      <c r="Q50" t="n">
        <v>247643</v>
      </c>
      <c r="R50" t="n">
        <v>240476</v>
      </c>
      <c r="S50" t="n">
        <v>220138</v>
      </c>
      <c r="T50" t="n">
        <v>232173</v>
      </c>
      <c r="U50" t="n">
        <v>268490</v>
      </c>
      <c r="V50" t="n">
        <v>122582</v>
      </c>
      <c r="W50" t="inlineStr">
        <is>
          <t>-</t>
        </is>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11060</v>
      </c>
      <c r="D52" t="n">
        <v>7329</v>
      </c>
      <c r="E52" t="n">
        <v>23573</v>
      </c>
      <c r="F52" t="n">
        <v>20082</v>
      </c>
      <c r="G52" t="n">
        <v>37907</v>
      </c>
      <c r="H52" t="n">
        <v>36667</v>
      </c>
      <c r="I52" t="n">
        <v>28864</v>
      </c>
      <c r="J52" t="n">
        <v>28226</v>
      </c>
      <c r="K52" t="n">
        <v>33406</v>
      </c>
      <c r="L52" t="n">
        <v>32581</v>
      </c>
      <c r="M52" t="n">
        <v>30789</v>
      </c>
      <c r="N52" t="n">
        <v>21479</v>
      </c>
      <c r="O52" t="n">
        <v>38760</v>
      </c>
      <c r="P52" t="n">
        <v>33333</v>
      </c>
      <c r="Q52" t="n">
        <v>23037</v>
      </c>
      <c r="R52" t="n">
        <v>16667</v>
      </c>
      <c r="S52" t="n">
        <v>11806</v>
      </c>
      <c r="T52" t="n">
        <v>9565</v>
      </c>
      <c r="U52" t="n">
        <v>8824</v>
      </c>
      <c r="V52" t="n">
        <v>2198</v>
      </c>
      <c r="W52" t="inlineStr">
        <is>
          <t>-</t>
        </is>
      </c>
    </row>
    <row r="53">
      <c r="A53" s="5" t="inlineStr">
        <is>
          <t>KGV (Kurs/Gewinn)</t>
        </is>
      </c>
      <c r="B53" s="5" t="inlineStr">
        <is>
          <t>PE (price/earnings)</t>
        </is>
      </c>
      <c r="C53" t="n">
        <v>50.8</v>
      </c>
      <c r="D53" t="n">
        <v>67.09999999999999</v>
      </c>
      <c r="E53" t="n">
        <v>30</v>
      </c>
      <c r="F53" t="n">
        <v>27.7</v>
      </c>
      <c r="G53" t="n">
        <v>32.6</v>
      </c>
      <c r="H53" t="n">
        <v>27.2</v>
      </c>
      <c r="I53" t="n">
        <v>22.9</v>
      </c>
      <c r="J53" t="n">
        <v>31.6</v>
      </c>
      <c r="K53" t="n">
        <v>24</v>
      </c>
      <c r="L53" t="n">
        <v>28</v>
      </c>
      <c r="M53" t="n">
        <v>25.8</v>
      </c>
      <c r="N53" t="n">
        <v>25.1</v>
      </c>
      <c r="O53" t="n">
        <v>23.6</v>
      </c>
      <c r="P53" t="n">
        <v>31.4</v>
      </c>
      <c r="Q53" t="n">
        <v>34.7</v>
      </c>
      <c r="R53" t="n">
        <v>20.3</v>
      </c>
      <c r="S53" t="n">
        <v>16.5</v>
      </c>
      <c r="T53" t="n">
        <v>10.5</v>
      </c>
      <c r="U53" t="n">
        <v>24</v>
      </c>
      <c r="V53" t="n">
        <v>116.5</v>
      </c>
      <c r="W53" t="n">
        <v>103.1</v>
      </c>
    </row>
    <row r="54">
      <c r="A54" s="5" t="inlineStr">
        <is>
          <t>KUV (Kurs/Umsatz)</t>
        </is>
      </c>
      <c r="B54" s="5" t="inlineStr">
        <is>
          <t>PS (price/sales)</t>
        </is>
      </c>
      <c r="C54" t="n">
        <v>3.31</v>
      </c>
      <c r="D54" t="n">
        <v>3.21</v>
      </c>
      <c r="E54" t="n">
        <v>3.68</v>
      </c>
      <c r="F54" t="n">
        <v>2.94</v>
      </c>
      <c r="G54" t="n">
        <v>4.92</v>
      </c>
      <c r="H54" t="n">
        <v>3.72</v>
      </c>
      <c r="I54" t="n">
        <v>2.78</v>
      </c>
      <c r="J54" t="n">
        <v>3.61</v>
      </c>
      <c r="K54" t="n">
        <v>3.17</v>
      </c>
      <c r="L54" t="n">
        <v>3.63</v>
      </c>
      <c r="M54" t="n">
        <v>3.81</v>
      </c>
      <c r="N54" t="n">
        <v>2.53</v>
      </c>
      <c r="O54" t="n">
        <v>3.5</v>
      </c>
      <c r="P54" t="n">
        <v>3.63</v>
      </c>
      <c r="Q54" t="n">
        <v>3.5</v>
      </c>
      <c r="R54" t="n">
        <v>1.39</v>
      </c>
      <c r="S54" t="n">
        <v>0.88</v>
      </c>
      <c r="T54" t="n">
        <v>0.43</v>
      </c>
      <c r="U54" t="n">
        <v>0.79</v>
      </c>
      <c r="V54" t="n">
        <v>1.87</v>
      </c>
      <c r="W54" t="inlineStr">
        <is>
          <t>-</t>
        </is>
      </c>
    </row>
    <row r="55">
      <c r="A55" s="5" t="inlineStr">
        <is>
          <t>KBV (Kurs/Buchwert)</t>
        </is>
      </c>
      <c r="B55" s="5" t="inlineStr">
        <is>
          <t>PB (price/book value)</t>
        </is>
      </c>
      <c r="C55" t="n">
        <v>4.62</v>
      </c>
      <c r="D55" t="n">
        <v>3.96</v>
      </c>
      <c r="E55" t="n">
        <v>4.9</v>
      </c>
      <c r="F55" t="n">
        <v>3.78</v>
      </c>
      <c r="G55" t="n">
        <v>5.55</v>
      </c>
      <c r="H55" t="n">
        <v>4.81</v>
      </c>
      <c r="I55" t="n">
        <v>3.66</v>
      </c>
      <c r="J55" t="n">
        <v>4.8</v>
      </c>
      <c r="K55" t="n">
        <v>4.45</v>
      </c>
      <c r="L55" t="n">
        <v>5.15</v>
      </c>
      <c r="M55" t="n">
        <v>5.11</v>
      </c>
      <c r="N55" t="n">
        <v>3.1</v>
      </c>
      <c r="O55" t="n">
        <v>4.87</v>
      </c>
      <c r="P55" t="n">
        <v>6.2</v>
      </c>
      <c r="Q55" t="n">
        <v>5.25</v>
      </c>
      <c r="R55" t="n">
        <v>3.62</v>
      </c>
      <c r="S55" t="n">
        <v>2.16</v>
      </c>
      <c r="T55" t="n">
        <v>1.03</v>
      </c>
      <c r="U55" t="n">
        <v>2.77</v>
      </c>
      <c r="V55" t="n">
        <v>3.04</v>
      </c>
      <c r="W55" t="inlineStr">
        <is>
          <t>-</t>
        </is>
      </c>
    </row>
    <row r="56">
      <c r="A56" s="5" t="inlineStr">
        <is>
          <t>KCV (Kurs/Cashflow)</t>
        </is>
      </c>
      <c r="B56" s="5" t="inlineStr">
        <is>
          <t>PC (price/cashflow)</t>
        </is>
      </c>
      <c r="C56" t="n">
        <v>34.45</v>
      </c>
      <c r="D56" t="n">
        <v>50.17</v>
      </c>
      <c r="E56" t="n">
        <v>25.77</v>
      </c>
      <c r="F56" t="n">
        <v>33.31</v>
      </c>
      <c r="G56" t="n">
        <v>27.81</v>
      </c>
      <c r="H56" t="n">
        <v>13.56</v>
      </c>
      <c r="I56" t="n">
        <v>14.96</v>
      </c>
      <c r="J56" t="n">
        <v>163.68</v>
      </c>
      <c r="K56" t="n">
        <v>34.58</v>
      </c>
      <c r="L56" t="n">
        <v>264.4</v>
      </c>
      <c r="M56" t="n">
        <v>27.8</v>
      </c>
      <c r="N56" t="n">
        <v>32.87</v>
      </c>
      <c r="O56" t="n">
        <v>24.64</v>
      </c>
      <c r="P56" t="n">
        <v>28.25</v>
      </c>
      <c r="Q56" t="n">
        <v>127.22</v>
      </c>
      <c r="R56" t="n">
        <v>23.39</v>
      </c>
      <c r="S56" t="n">
        <v>69.55</v>
      </c>
      <c r="T56" t="n">
        <v>6.76</v>
      </c>
      <c r="U56" t="n">
        <v>-54</v>
      </c>
      <c r="V56" t="n">
        <v>-20.97</v>
      </c>
      <c r="W56" t="inlineStr">
        <is>
          <t>-</t>
        </is>
      </c>
    </row>
    <row r="57">
      <c r="A57" s="5" t="inlineStr">
        <is>
          <t>Dividendenrendite in %</t>
        </is>
      </c>
      <c r="B57" s="5" t="inlineStr">
        <is>
          <t>Dividend Yield in %</t>
        </is>
      </c>
      <c r="C57" t="n">
        <v>1.38</v>
      </c>
      <c r="D57" t="n">
        <v>1.63</v>
      </c>
      <c r="E57" t="n">
        <v>1.23</v>
      </c>
      <c r="F57" t="n">
        <v>1.68</v>
      </c>
      <c r="G57" t="n">
        <v>1.23</v>
      </c>
      <c r="H57" t="n">
        <v>1.53</v>
      </c>
      <c r="I57" t="n">
        <v>1.98</v>
      </c>
      <c r="J57" t="n">
        <v>1.49</v>
      </c>
      <c r="K57" t="n">
        <v>1.74</v>
      </c>
      <c r="L57" t="n">
        <v>1.57</v>
      </c>
      <c r="M57" t="n">
        <v>1.69</v>
      </c>
      <c r="N57" t="n">
        <v>2.58</v>
      </c>
      <c r="O57" t="n">
        <v>1.06</v>
      </c>
      <c r="P57" t="n">
        <v>0.68</v>
      </c>
      <c r="Q57" t="n">
        <v>0.67</v>
      </c>
      <c r="R57" t="n">
        <v>1.23</v>
      </c>
      <c r="S57" t="n">
        <v>1.07</v>
      </c>
      <c r="T57" t="inlineStr">
        <is>
          <t>-</t>
        </is>
      </c>
      <c r="U57" t="inlineStr">
        <is>
          <t>-</t>
        </is>
      </c>
      <c r="V57" t="inlineStr">
        <is>
          <t>-</t>
        </is>
      </c>
      <c r="W57" t="inlineStr">
        <is>
          <t>-</t>
        </is>
      </c>
    </row>
    <row r="58">
      <c r="A58" s="5" t="inlineStr">
        <is>
          <t>Gewinnrendite in %</t>
        </is>
      </c>
      <c r="B58" s="5" t="inlineStr">
        <is>
          <t>Return on profit in %</t>
        </is>
      </c>
      <c r="C58" t="n">
        <v>2</v>
      </c>
      <c r="D58" t="n">
        <v>1.5</v>
      </c>
      <c r="E58" t="n">
        <v>3.3</v>
      </c>
      <c r="F58" t="n">
        <v>3.6</v>
      </c>
      <c r="G58" t="n">
        <v>3.1</v>
      </c>
      <c r="H58" t="n">
        <v>3.7</v>
      </c>
      <c r="I58" t="n">
        <v>4.4</v>
      </c>
      <c r="J58" t="n">
        <v>3.2</v>
      </c>
      <c r="K58" t="n">
        <v>4.2</v>
      </c>
      <c r="L58" t="n">
        <v>3.6</v>
      </c>
      <c r="M58" t="n">
        <v>3.9</v>
      </c>
      <c r="N58" t="n">
        <v>4</v>
      </c>
      <c r="O58" t="n">
        <v>4.2</v>
      </c>
      <c r="P58" t="n">
        <v>3.2</v>
      </c>
      <c r="Q58" t="n">
        <v>2.9</v>
      </c>
      <c r="R58" t="n">
        <v>4.9</v>
      </c>
      <c r="S58" t="n">
        <v>6</v>
      </c>
      <c r="T58" t="n">
        <v>9.5</v>
      </c>
      <c r="U58" t="n">
        <v>4.2</v>
      </c>
      <c r="V58" t="n">
        <v>0.9</v>
      </c>
      <c r="W58" t="n">
        <v>1</v>
      </c>
    </row>
    <row r="59">
      <c r="A59" s="5" t="inlineStr">
        <is>
          <t>Eigenkapitalrendite in %</t>
        </is>
      </c>
      <c r="B59" s="5" t="inlineStr">
        <is>
          <t>Return on Equity in %</t>
        </is>
      </c>
      <c r="C59" t="n">
        <v>9.06</v>
      </c>
      <c r="D59" t="n">
        <v>5.91</v>
      </c>
      <c r="E59" t="n">
        <v>16.22</v>
      </c>
      <c r="F59" t="n">
        <v>13.64</v>
      </c>
      <c r="G59" t="n">
        <v>16.96</v>
      </c>
      <c r="H59" t="n">
        <v>17.66</v>
      </c>
      <c r="I59" t="n">
        <v>15.95</v>
      </c>
      <c r="J59" t="n">
        <v>15.22</v>
      </c>
      <c r="K59" t="n">
        <v>18.39</v>
      </c>
      <c r="L59" t="n">
        <v>18.08</v>
      </c>
      <c r="M59" t="n">
        <v>19.73</v>
      </c>
      <c r="N59" t="n">
        <v>12.22</v>
      </c>
      <c r="O59" t="n">
        <v>20.58</v>
      </c>
      <c r="P59" t="n">
        <v>19.2</v>
      </c>
      <c r="Q59" t="n">
        <v>13.97</v>
      </c>
      <c r="R59" t="n">
        <v>18.06</v>
      </c>
      <c r="S59" t="n">
        <v>13.18</v>
      </c>
      <c r="T59" t="n">
        <v>9.82</v>
      </c>
      <c r="U59" t="n">
        <v>11.54</v>
      </c>
      <c r="V59" t="n">
        <v>2.9</v>
      </c>
      <c r="W59" t="inlineStr">
        <is>
          <t>-</t>
        </is>
      </c>
    </row>
    <row r="60">
      <c r="A60" s="5" t="inlineStr">
        <is>
          <t>Umsatzrendite in %</t>
        </is>
      </c>
      <c r="B60" s="5" t="inlineStr">
        <is>
          <t>Return on sales in %</t>
        </is>
      </c>
      <c r="C60" t="n">
        <v>6.5</v>
      </c>
      <c r="D60" t="n">
        <v>4.79</v>
      </c>
      <c r="E60" t="n">
        <v>12.2</v>
      </c>
      <c r="F60" t="n">
        <v>10.6</v>
      </c>
      <c r="G60" t="n">
        <v>15.04</v>
      </c>
      <c r="H60" t="n">
        <v>13.66</v>
      </c>
      <c r="I60" t="n">
        <v>12.11</v>
      </c>
      <c r="J60" t="n">
        <v>11.44</v>
      </c>
      <c r="K60" t="n">
        <v>13.12</v>
      </c>
      <c r="L60" t="n">
        <v>12.75</v>
      </c>
      <c r="M60" t="n">
        <v>14.7</v>
      </c>
      <c r="N60" t="n">
        <v>10</v>
      </c>
      <c r="O60" t="n">
        <v>14.81</v>
      </c>
      <c r="P60" t="n">
        <v>11.26</v>
      </c>
      <c r="Q60" t="n">
        <v>9.300000000000001</v>
      </c>
      <c r="R60" t="n">
        <v>13.86</v>
      </c>
      <c r="S60" t="n">
        <v>5.36</v>
      </c>
      <c r="T60" t="n">
        <v>4.12</v>
      </c>
      <c r="U60" t="n">
        <v>3.28</v>
      </c>
      <c r="V60" t="n">
        <v>1.79</v>
      </c>
      <c r="W60" t="inlineStr">
        <is>
          <t>-</t>
        </is>
      </c>
    </row>
    <row r="61">
      <c r="A61" s="5" t="inlineStr">
        <is>
          <t>Gesamtkapitalrendite in %</t>
        </is>
      </c>
      <c r="B61" s="5" t="inlineStr">
        <is>
          <t>Total Return on Investment in %</t>
        </is>
      </c>
      <c r="C61" t="n">
        <v>4.81</v>
      </c>
      <c r="D61" t="n">
        <v>3.52</v>
      </c>
      <c r="E61" t="n">
        <v>10.01</v>
      </c>
      <c r="F61" t="n">
        <v>7.98</v>
      </c>
      <c r="G61" t="n">
        <v>14.03</v>
      </c>
      <c r="H61" t="n">
        <v>14.52</v>
      </c>
      <c r="I61" t="n">
        <v>13.33</v>
      </c>
      <c r="J61" t="n">
        <v>11.74</v>
      </c>
      <c r="K61" t="n">
        <v>14.32</v>
      </c>
      <c r="L61" t="n">
        <v>13.06</v>
      </c>
      <c r="M61" t="n">
        <v>13.17</v>
      </c>
      <c r="N61" t="n">
        <v>11.29</v>
      </c>
      <c r="O61" t="n">
        <v>14.65</v>
      </c>
      <c r="P61" t="n">
        <v>13.49</v>
      </c>
      <c r="Q61" t="n">
        <v>10.55</v>
      </c>
      <c r="R61" t="n">
        <v>11.72</v>
      </c>
      <c r="S61" t="n">
        <v>8.4</v>
      </c>
      <c r="T61" t="n">
        <v>6.07</v>
      </c>
      <c r="U61" t="n">
        <v>5.94</v>
      </c>
      <c r="V61" t="n">
        <v>2.34</v>
      </c>
      <c r="W61" t="inlineStr">
        <is>
          <t>-</t>
        </is>
      </c>
    </row>
    <row r="62">
      <c r="A62" s="5" t="inlineStr">
        <is>
          <t>Return on Investment in %</t>
        </is>
      </c>
      <c r="B62" s="5" t="inlineStr">
        <is>
          <t>Return on Investment in %</t>
        </is>
      </c>
      <c r="C62" t="n">
        <v>4.81</v>
      </c>
      <c r="D62" t="n">
        <v>3.27</v>
      </c>
      <c r="E62" t="n">
        <v>9.699999999999999</v>
      </c>
      <c r="F62" t="n">
        <v>7.6</v>
      </c>
      <c r="G62" t="n">
        <v>13.91</v>
      </c>
      <c r="H62" t="n">
        <v>14.38</v>
      </c>
      <c r="I62" t="n">
        <v>13.16</v>
      </c>
      <c r="J62" t="n">
        <v>11.49</v>
      </c>
      <c r="K62" t="n">
        <v>13.78</v>
      </c>
      <c r="L62" t="n">
        <v>13.16</v>
      </c>
      <c r="M62" t="n">
        <v>13.64</v>
      </c>
      <c r="N62" t="n">
        <v>8.710000000000001</v>
      </c>
      <c r="O62" t="n">
        <v>14.95</v>
      </c>
      <c r="P62" t="n">
        <v>13.49</v>
      </c>
      <c r="Q62" t="n">
        <v>10.09</v>
      </c>
      <c r="R62" t="n">
        <v>10.94</v>
      </c>
      <c r="S62" t="n">
        <v>7.14</v>
      </c>
      <c r="T62" t="n">
        <v>5.14</v>
      </c>
      <c r="U62" t="n">
        <v>4.46</v>
      </c>
      <c r="V62" t="n">
        <v>1.17</v>
      </c>
      <c r="W62" t="inlineStr">
        <is>
          <t>-</t>
        </is>
      </c>
    </row>
    <row r="63">
      <c r="A63" s="5" t="inlineStr">
        <is>
          <t>Arbeitsintensität in %</t>
        </is>
      </c>
      <c r="B63" s="5" t="inlineStr">
        <is>
          <t>Work Intensity in %</t>
        </is>
      </c>
      <c r="C63" t="n">
        <v>43.12</v>
      </c>
      <c r="D63" t="n">
        <v>46.2</v>
      </c>
      <c r="E63" t="n">
        <v>44.35</v>
      </c>
      <c r="F63" t="n">
        <v>41.05</v>
      </c>
      <c r="G63" t="n">
        <v>68.03</v>
      </c>
      <c r="H63" t="n">
        <v>65.36</v>
      </c>
      <c r="I63" t="n">
        <v>58.83</v>
      </c>
      <c r="J63" t="n">
        <v>75.86</v>
      </c>
      <c r="K63" t="n">
        <v>74.14</v>
      </c>
      <c r="L63" t="n">
        <v>72.47</v>
      </c>
      <c r="M63" t="n">
        <v>81.47</v>
      </c>
      <c r="N63" t="n">
        <v>85</v>
      </c>
      <c r="O63" t="n">
        <v>79.06999999999999</v>
      </c>
      <c r="P63" t="n">
        <v>74.08</v>
      </c>
      <c r="Q63" t="n">
        <v>84.40000000000001</v>
      </c>
      <c r="R63" t="n">
        <v>82.03</v>
      </c>
      <c r="S63" t="n">
        <v>80.25</v>
      </c>
      <c r="T63" t="n">
        <v>81.78</v>
      </c>
      <c r="U63" t="n">
        <v>85.64</v>
      </c>
      <c r="V63" t="n">
        <v>83.63</v>
      </c>
      <c r="W63" t="inlineStr">
        <is>
          <t>-</t>
        </is>
      </c>
    </row>
    <row r="64">
      <c r="A64" s="5" t="inlineStr">
        <is>
          <t>Eigenkapitalquote in %</t>
        </is>
      </c>
      <c r="B64" s="5" t="inlineStr">
        <is>
          <t>Equity Ratio in %</t>
        </is>
      </c>
      <c r="C64" t="n">
        <v>53.11</v>
      </c>
      <c r="D64" t="n">
        <v>55.29</v>
      </c>
      <c r="E64" t="n">
        <v>59.82</v>
      </c>
      <c r="F64" t="n">
        <v>55.7</v>
      </c>
      <c r="G64" t="n">
        <v>82</v>
      </c>
      <c r="H64" t="n">
        <v>81.41</v>
      </c>
      <c r="I64" t="n">
        <v>82.51000000000001</v>
      </c>
      <c r="J64" t="n">
        <v>75.53</v>
      </c>
      <c r="K64" t="n">
        <v>74.95</v>
      </c>
      <c r="L64" t="n">
        <v>72.77</v>
      </c>
      <c r="M64" t="n">
        <v>69.11</v>
      </c>
      <c r="N64" t="n">
        <v>71.29000000000001</v>
      </c>
      <c r="O64" t="n">
        <v>72.65000000000001</v>
      </c>
      <c r="P64" t="n">
        <v>70.23</v>
      </c>
      <c r="Q64" t="n">
        <v>72.25</v>
      </c>
      <c r="R64" t="n">
        <v>60.55</v>
      </c>
      <c r="S64" t="n">
        <v>54.2</v>
      </c>
      <c r="T64" t="n">
        <v>52.34</v>
      </c>
      <c r="U64" t="n">
        <v>38.61</v>
      </c>
      <c r="V64" t="n">
        <v>40.35</v>
      </c>
      <c r="W64" t="inlineStr">
        <is>
          <t>-</t>
        </is>
      </c>
    </row>
    <row r="65">
      <c r="A65" s="5" t="inlineStr">
        <is>
          <t>Fremdkapitalquote in %</t>
        </is>
      </c>
      <c r="B65" s="5" t="inlineStr">
        <is>
          <t>Debt Ratio in %</t>
        </is>
      </c>
      <c r="C65" t="n">
        <v>46.89</v>
      </c>
      <c r="D65" t="n">
        <v>44.71</v>
      </c>
      <c r="E65" t="n">
        <v>40.18</v>
      </c>
      <c r="F65" t="n">
        <v>44.3</v>
      </c>
      <c r="G65" t="n">
        <v>18</v>
      </c>
      <c r="H65" t="n">
        <v>18.59</v>
      </c>
      <c r="I65" t="n">
        <v>17.49</v>
      </c>
      <c r="J65" t="n">
        <v>24.47</v>
      </c>
      <c r="K65" t="n">
        <v>25.05</v>
      </c>
      <c r="L65" t="n">
        <v>27.23</v>
      </c>
      <c r="M65" t="n">
        <v>30.89</v>
      </c>
      <c r="N65" t="n">
        <v>28.71</v>
      </c>
      <c r="O65" t="n">
        <v>27.35</v>
      </c>
      <c r="P65" t="n">
        <v>29.77</v>
      </c>
      <c r="Q65" t="n">
        <v>27.75</v>
      </c>
      <c r="R65" t="n">
        <v>39.45</v>
      </c>
      <c r="S65" t="n">
        <v>45.8</v>
      </c>
      <c r="T65" t="n">
        <v>47.66</v>
      </c>
      <c r="U65" t="n">
        <v>61.39</v>
      </c>
      <c r="V65" t="n">
        <v>59.65</v>
      </c>
      <c r="W65" t="inlineStr">
        <is>
          <t>-</t>
        </is>
      </c>
    </row>
    <row r="66">
      <c r="A66" s="5" t="inlineStr">
        <is>
          <t>Verschuldungsgrad in %</t>
        </is>
      </c>
      <c r="B66" s="5" t="inlineStr">
        <is>
          <t>Finance Gearing in %</t>
        </is>
      </c>
      <c r="C66" t="n">
        <v>88.3</v>
      </c>
      <c r="D66" t="n">
        <v>80.88</v>
      </c>
      <c r="E66" t="n">
        <v>67.17</v>
      </c>
      <c r="F66" t="n">
        <v>79.54000000000001</v>
      </c>
      <c r="G66" t="n">
        <v>21.95</v>
      </c>
      <c r="H66" t="n">
        <v>22.84</v>
      </c>
      <c r="I66" t="n">
        <v>21.19</v>
      </c>
      <c r="J66" t="n">
        <v>32.39</v>
      </c>
      <c r="K66" t="n">
        <v>33.41</v>
      </c>
      <c r="L66" t="n">
        <v>37.41</v>
      </c>
      <c r="M66" t="n">
        <v>44.69</v>
      </c>
      <c r="N66" t="n">
        <v>40.28</v>
      </c>
      <c r="O66" t="n">
        <v>37.65</v>
      </c>
      <c r="P66" t="n">
        <v>42.39</v>
      </c>
      <c r="Q66" t="n">
        <v>38.41</v>
      </c>
      <c r="R66" t="n">
        <v>65.16</v>
      </c>
      <c r="S66" t="n">
        <v>84.5</v>
      </c>
      <c r="T66" t="n">
        <v>91.06999999999999</v>
      </c>
      <c r="U66" t="n">
        <v>158.97</v>
      </c>
      <c r="V66" t="n">
        <v>147.83</v>
      </c>
      <c r="W66" t="inlineStr">
        <is>
          <t>-</t>
        </is>
      </c>
    </row>
    <row r="67">
      <c r="A67" s="5" t="inlineStr"/>
      <c r="B67" s="5" t="inlineStr"/>
    </row>
    <row r="68">
      <c r="A68" s="5" t="inlineStr">
        <is>
          <t>Kurzfristige Vermögensquote in %</t>
        </is>
      </c>
      <c r="B68" s="5" t="inlineStr">
        <is>
          <t>Current Assets Ratio in %</t>
        </is>
      </c>
      <c r="C68" t="n">
        <v>43.12</v>
      </c>
      <c r="D68" t="n">
        <v>46.2</v>
      </c>
      <c r="E68" t="n">
        <v>44.35</v>
      </c>
      <c r="F68" t="n">
        <v>41.05</v>
      </c>
      <c r="G68" t="n">
        <v>68.03</v>
      </c>
      <c r="H68" t="n">
        <v>65.36</v>
      </c>
      <c r="I68" t="n">
        <v>58.83</v>
      </c>
      <c r="J68" t="n">
        <v>75.86</v>
      </c>
      <c r="K68" t="n">
        <v>74.14</v>
      </c>
      <c r="L68" t="n">
        <v>72.47</v>
      </c>
      <c r="M68" t="n">
        <v>81.47</v>
      </c>
      <c r="N68" t="n">
        <v>85</v>
      </c>
      <c r="O68" t="n">
        <v>79.06999999999999</v>
      </c>
      <c r="P68" t="n">
        <v>74.08</v>
      </c>
      <c r="Q68" t="n">
        <v>84.40000000000001</v>
      </c>
      <c r="R68" t="n">
        <v>82.03</v>
      </c>
      <c r="S68" t="n">
        <v>80.25</v>
      </c>
      <c r="T68" t="n">
        <v>81.78</v>
      </c>
      <c r="U68" t="n">
        <v>85.64</v>
      </c>
      <c r="V68" t="n">
        <v>83.63</v>
      </c>
    </row>
    <row r="69">
      <c r="A69" s="5" t="inlineStr">
        <is>
          <t>Nettogewinn Marge in %</t>
        </is>
      </c>
      <c r="B69" s="5" t="inlineStr">
        <is>
          <t>Net Profit Marge in %</t>
        </is>
      </c>
      <c r="C69" t="n">
        <v>78.18000000000001</v>
      </c>
      <c r="D69" t="n">
        <v>57.36</v>
      </c>
      <c r="E69" t="n">
        <v>145.45</v>
      </c>
      <c r="F69" t="n">
        <v>125.72</v>
      </c>
      <c r="G69" t="n">
        <v>178.37</v>
      </c>
      <c r="H69" t="n">
        <v>161.24</v>
      </c>
      <c r="I69" t="n">
        <v>142.46</v>
      </c>
      <c r="J69" t="n">
        <v>134.23</v>
      </c>
      <c r="K69" t="n">
        <v>153.15</v>
      </c>
      <c r="L69" t="n">
        <v>147.9</v>
      </c>
      <c r="M69" t="n">
        <v>167.62</v>
      </c>
      <c r="N69" t="n">
        <v>114.02</v>
      </c>
      <c r="O69" t="n">
        <v>168.92</v>
      </c>
      <c r="P69" t="n">
        <v>127.27</v>
      </c>
      <c r="Q69" t="n">
        <v>103.29</v>
      </c>
      <c r="R69" t="n">
        <v>68.63</v>
      </c>
      <c r="S69" t="n">
        <v>53.12</v>
      </c>
      <c r="T69" t="n">
        <v>40.74</v>
      </c>
      <c r="U69" t="n">
        <v>29.61</v>
      </c>
      <c r="V69" t="n">
        <v>16.13</v>
      </c>
    </row>
    <row r="70">
      <c r="A70" s="5" t="inlineStr">
        <is>
          <t>Operative Ergebnis Marge in %</t>
        </is>
      </c>
      <c r="B70" s="5" t="inlineStr">
        <is>
          <t>EBIT Marge in %</t>
        </is>
      </c>
      <c r="C70" t="n">
        <v>103.69</v>
      </c>
      <c r="D70" t="n">
        <v>95.59999999999999</v>
      </c>
      <c r="E70" t="n">
        <v>163.64</v>
      </c>
      <c r="F70" t="n">
        <v>155.23</v>
      </c>
      <c r="G70" t="n">
        <v>217.11</v>
      </c>
      <c r="H70" t="n">
        <v>196.25</v>
      </c>
      <c r="I70" t="n">
        <v>179.23</v>
      </c>
      <c r="J70" t="n">
        <v>168.74</v>
      </c>
      <c r="K70" t="n">
        <v>218.22</v>
      </c>
      <c r="L70" t="n">
        <v>201.37</v>
      </c>
      <c r="M70" t="n">
        <v>210.6</v>
      </c>
      <c r="N70" t="n">
        <v>209.35</v>
      </c>
      <c r="O70" t="n">
        <v>241.55</v>
      </c>
      <c r="P70" t="n">
        <v>178.51</v>
      </c>
      <c r="Q70" t="n">
        <v>169.01</v>
      </c>
      <c r="R70" t="n">
        <v>105.39</v>
      </c>
      <c r="S70" t="n">
        <v>93.75</v>
      </c>
      <c r="T70" t="n">
        <v>74.06999999999999</v>
      </c>
      <c r="U70" t="n">
        <v>55.92</v>
      </c>
      <c r="V70" t="n">
        <v>32.26</v>
      </c>
    </row>
    <row r="71">
      <c r="A71" s="5" t="inlineStr">
        <is>
          <t>Vermögensumsschlag in %</t>
        </is>
      </c>
      <c r="B71" s="5" t="inlineStr">
        <is>
          <t>Asset Turnover in %</t>
        </is>
      </c>
      <c r="C71" t="n">
        <v>6.15</v>
      </c>
      <c r="D71" t="n">
        <v>5.7</v>
      </c>
      <c r="E71" t="n">
        <v>6.67</v>
      </c>
      <c r="F71" t="n">
        <v>6.04</v>
      </c>
      <c r="G71" t="n">
        <v>7.8</v>
      </c>
      <c r="H71" t="n">
        <v>8.92</v>
      </c>
      <c r="I71" t="n">
        <v>9.24</v>
      </c>
      <c r="J71" t="n">
        <v>8.56</v>
      </c>
      <c r="K71" t="n">
        <v>9</v>
      </c>
      <c r="L71" t="n">
        <v>8.9</v>
      </c>
      <c r="M71" t="n">
        <v>8.140000000000001</v>
      </c>
      <c r="N71" t="n">
        <v>7.64</v>
      </c>
      <c r="O71" t="n">
        <v>8.85</v>
      </c>
      <c r="P71" t="n">
        <v>10.6</v>
      </c>
      <c r="Q71" t="n">
        <v>9.77</v>
      </c>
      <c r="R71" t="n">
        <v>15.94</v>
      </c>
      <c r="S71" t="n">
        <v>13.45</v>
      </c>
      <c r="T71" t="n">
        <v>12.62</v>
      </c>
      <c r="U71" t="n">
        <v>15.05</v>
      </c>
      <c r="V71" t="n">
        <v>7.25</v>
      </c>
    </row>
    <row r="72">
      <c r="A72" s="5" t="inlineStr">
        <is>
          <t>Langfristige Vermögensquote in %</t>
        </is>
      </c>
      <c r="B72" s="5" t="inlineStr">
        <is>
          <t>Non-Current Assets Ratio in %</t>
        </is>
      </c>
      <c r="C72" t="n">
        <v>56.48</v>
      </c>
      <c r="D72" t="n">
        <v>53.72</v>
      </c>
      <c r="E72" t="n">
        <v>55.61</v>
      </c>
      <c r="F72" t="n">
        <v>58.91</v>
      </c>
      <c r="G72" t="n">
        <v>31.97</v>
      </c>
      <c r="H72" t="n">
        <v>33.7</v>
      </c>
      <c r="I72" t="n">
        <v>40.41</v>
      </c>
      <c r="J72" t="n">
        <v>23.07</v>
      </c>
      <c r="K72" t="n">
        <v>25.32</v>
      </c>
      <c r="L72" t="n">
        <v>27.23</v>
      </c>
      <c r="M72" t="n">
        <v>18.53</v>
      </c>
      <c r="N72" t="n">
        <v>15</v>
      </c>
      <c r="O72" t="n">
        <v>20.93</v>
      </c>
      <c r="P72" t="n">
        <v>25.92</v>
      </c>
      <c r="Q72" t="n">
        <v>15.37</v>
      </c>
      <c r="R72" t="n">
        <v>17.58</v>
      </c>
      <c r="S72" t="n">
        <v>19.33</v>
      </c>
      <c r="T72" t="n">
        <v>17.76</v>
      </c>
      <c r="U72" t="n">
        <v>14.36</v>
      </c>
      <c r="V72" t="n">
        <v>16.37</v>
      </c>
    </row>
    <row r="73">
      <c r="A73" s="5" t="inlineStr">
        <is>
          <t>Gesamtkapitalrentabilität</t>
        </is>
      </c>
      <c r="B73" s="5" t="inlineStr">
        <is>
          <t>ROA Return on Assets in %</t>
        </is>
      </c>
      <c r="C73" t="n">
        <v>4.81</v>
      </c>
      <c r="D73" t="n">
        <v>3.27</v>
      </c>
      <c r="E73" t="n">
        <v>9.699999999999999</v>
      </c>
      <c r="F73" t="n">
        <v>7.6</v>
      </c>
      <c r="G73" t="n">
        <v>13.91</v>
      </c>
      <c r="H73" t="n">
        <v>14.38</v>
      </c>
      <c r="I73" t="n">
        <v>13.16</v>
      </c>
      <c r="J73" t="n">
        <v>11.49</v>
      </c>
      <c r="K73" t="n">
        <v>13.78</v>
      </c>
      <c r="L73" t="n">
        <v>13.16</v>
      </c>
      <c r="M73" t="n">
        <v>13.64</v>
      </c>
      <c r="N73" t="n">
        <v>8.710000000000001</v>
      </c>
      <c r="O73" t="n">
        <v>14.95</v>
      </c>
      <c r="P73" t="n">
        <v>13.49</v>
      </c>
      <c r="Q73" t="n">
        <v>10.09</v>
      </c>
      <c r="R73" t="n">
        <v>10.94</v>
      </c>
      <c r="S73" t="n">
        <v>7.14</v>
      </c>
      <c r="T73" t="n">
        <v>5.14</v>
      </c>
      <c r="U73" t="n">
        <v>4.46</v>
      </c>
      <c r="V73" t="n">
        <v>1.17</v>
      </c>
    </row>
    <row r="74">
      <c r="A74" s="5" t="inlineStr">
        <is>
          <t>Ertrag des eingesetzten Kapitals</t>
        </is>
      </c>
      <c r="B74" s="5" t="inlineStr">
        <is>
          <t>ROCE Return on Cap. Empl. in %</t>
        </is>
      </c>
      <c r="C74" t="n">
        <v>7.24</v>
      </c>
      <c r="D74" t="n">
        <v>6.35</v>
      </c>
      <c r="E74" t="n">
        <v>12.25</v>
      </c>
      <c r="F74" t="n">
        <v>14.77</v>
      </c>
      <c r="G74" t="n">
        <v>19.19</v>
      </c>
      <c r="H74" t="n">
        <v>19.74</v>
      </c>
      <c r="I74" t="n">
        <v>18.54</v>
      </c>
      <c r="J74" t="n">
        <v>17.34</v>
      </c>
      <c r="K74" t="n">
        <v>23.24</v>
      </c>
      <c r="L74" t="n">
        <v>21.69</v>
      </c>
      <c r="M74" t="n">
        <v>22.07</v>
      </c>
      <c r="N74" t="n">
        <v>19.75</v>
      </c>
      <c r="O74" t="n">
        <v>25.91</v>
      </c>
      <c r="P74" t="n">
        <v>24.05</v>
      </c>
      <c r="Q74" t="n">
        <v>21.43</v>
      </c>
      <c r="R74" t="inlineStr">
        <is>
          <t>-</t>
        </is>
      </c>
      <c r="S74" t="inlineStr">
        <is>
          <t>-</t>
        </is>
      </c>
      <c r="T74" t="inlineStr">
        <is>
          <t>-</t>
        </is>
      </c>
      <c r="U74" t="inlineStr">
        <is>
          <t>-</t>
        </is>
      </c>
      <c r="V74" t="inlineStr">
        <is>
          <t>-</t>
        </is>
      </c>
    </row>
    <row r="75">
      <c r="A75" s="5" t="inlineStr">
        <is>
          <t>Eigenkapital zu Anlagevermögen</t>
        </is>
      </c>
      <c r="B75" s="5" t="inlineStr">
        <is>
          <t>Equity to Fixed Assets in %</t>
        </is>
      </c>
      <c r="C75" t="n">
        <v>94.03</v>
      </c>
      <c r="D75" t="n">
        <v>102.91</v>
      </c>
      <c r="E75" t="n">
        <v>107.57</v>
      </c>
      <c r="F75" t="n">
        <v>94.54000000000001</v>
      </c>
      <c r="G75" t="n">
        <v>256.5</v>
      </c>
      <c r="H75" t="n">
        <v>241.59</v>
      </c>
      <c r="I75" t="n">
        <v>204.2</v>
      </c>
      <c r="J75" t="n">
        <v>327.4</v>
      </c>
      <c r="K75" t="n">
        <v>296.09</v>
      </c>
      <c r="L75" t="n">
        <v>267.29</v>
      </c>
      <c r="M75" t="n">
        <v>372.96</v>
      </c>
      <c r="N75" t="n">
        <v>475.24</v>
      </c>
      <c r="O75" t="n">
        <v>347.14</v>
      </c>
      <c r="P75" t="n">
        <v>270.95</v>
      </c>
      <c r="Q75" t="n">
        <v>470.15</v>
      </c>
      <c r="R75" t="n">
        <v>344.44</v>
      </c>
      <c r="S75" t="n">
        <v>280.43</v>
      </c>
      <c r="T75" t="n">
        <v>294.74</v>
      </c>
      <c r="U75" t="n">
        <v>268.97</v>
      </c>
      <c r="V75" t="n">
        <v>246.43</v>
      </c>
    </row>
    <row r="76">
      <c r="A76" s="5" t="inlineStr">
        <is>
          <t>Liquidität Dritten Grades</t>
        </is>
      </c>
      <c r="B76" s="5" t="inlineStr">
        <is>
          <t>Current Ratio in %</t>
        </is>
      </c>
      <c r="C76" t="n">
        <v>361.62</v>
      </c>
      <c r="D76" t="n">
        <v>326.15</v>
      </c>
      <c r="E76" t="n">
        <v>407.67</v>
      </c>
      <c r="F76" t="n">
        <v>112.42</v>
      </c>
      <c r="G76" t="n">
        <v>578.0700000000001</v>
      </c>
      <c r="H76" t="n">
        <v>576.92</v>
      </c>
      <c r="I76" t="n">
        <v>550</v>
      </c>
      <c r="J76" t="n">
        <v>455.17</v>
      </c>
      <c r="K76" t="n">
        <v>478.49</v>
      </c>
      <c r="L76" t="n">
        <v>416.28</v>
      </c>
      <c r="M76" t="n">
        <v>364.06</v>
      </c>
      <c r="N76" t="n">
        <v>447.37</v>
      </c>
      <c r="O76" t="n">
        <v>452.14</v>
      </c>
      <c r="P76" t="n">
        <v>346.72</v>
      </c>
      <c r="Q76" t="n">
        <v>368</v>
      </c>
      <c r="R76" t="inlineStr">
        <is>
          <t>-</t>
        </is>
      </c>
      <c r="S76" t="inlineStr">
        <is>
          <t>-</t>
        </is>
      </c>
      <c r="T76" t="inlineStr">
        <is>
          <t>-</t>
        </is>
      </c>
      <c r="U76" t="inlineStr">
        <is>
          <t>-</t>
        </is>
      </c>
      <c r="V76" t="inlineStr">
        <is>
          <t>-</t>
        </is>
      </c>
    </row>
    <row r="77">
      <c r="A77" s="5" t="inlineStr">
        <is>
          <t>Operativer Cashflow</t>
        </is>
      </c>
      <c r="B77" s="5" t="inlineStr">
        <is>
          <t>Operating Cashflow in M</t>
        </is>
      </c>
      <c r="C77" t="n">
        <v>414.4335</v>
      </c>
      <c r="D77" t="n">
        <v>600.5349000000001</v>
      </c>
      <c r="E77" t="n">
        <v>307.1784</v>
      </c>
      <c r="F77" t="n">
        <v>395.0566</v>
      </c>
      <c r="G77" t="n">
        <v>329.5485</v>
      </c>
      <c r="H77" t="n">
        <v>160.008</v>
      </c>
      <c r="I77" t="n">
        <v>176.0792</v>
      </c>
      <c r="J77" t="n">
        <v>1921.6032</v>
      </c>
      <c r="K77" t="n">
        <v>403.8944</v>
      </c>
      <c r="L77" t="n">
        <v>3067.04</v>
      </c>
      <c r="M77" t="n">
        <v>316.92</v>
      </c>
      <c r="N77" t="n">
        <v>374.718</v>
      </c>
      <c r="O77" t="n">
        <v>280.896</v>
      </c>
      <c r="P77" t="n">
        <v>319.225</v>
      </c>
      <c r="Q77" t="n">
        <v>1412.142</v>
      </c>
      <c r="R77" t="n">
        <v>231.561</v>
      </c>
      <c r="S77" t="n">
        <v>688.545</v>
      </c>
      <c r="T77" t="n">
        <v>66.92400000000001</v>
      </c>
      <c r="U77" t="n">
        <v>-486</v>
      </c>
      <c r="V77" t="n">
        <v>-188.73</v>
      </c>
    </row>
    <row r="78">
      <c r="A78" s="5" t="inlineStr">
        <is>
          <t>Aktienrückkauf</t>
        </is>
      </c>
      <c r="B78" s="5" t="inlineStr">
        <is>
          <t>Share Buyback in M</t>
        </is>
      </c>
      <c r="C78" t="n">
        <v>-0.05999999999999872</v>
      </c>
      <c r="D78" t="n">
        <v>-0.05000000000000071</v>
      </c>
      <c r="E78" t="n">
        <v>-0.0600000000000005</v>
      </c>
      <c r="F78" t="n">
        <v>-0.009999999999999787</v>
      </c>
      <c r="G78" t="n">
        <v>-0.04999999999999893</v>
      </c>
      <c r="H78" t="n">
        <v>-0.03000000000000114</v>
      </c>
      <c r="I78" t="n">
        <v>-0.02999999999999936</v>
      </c>
      <c r="J78" t="n">
        <v>-0.0600000000000005</v>
      </c>
      <c r="K78" t="n">
        <v>-0.08000000000000007</v>
      </c>
      <c r="L78" t="n">
        <v>-0.1999999999999993</v>
      </c>
      <c r="M78" t="n">
        <v>0</v>
      </c>
      <c r="N78" t="n">
        <v>0</v>
      </c>
      <c r="O78" t="n">
        <v>-0.09999999999999964</v>
      </c>
      <c r="P78" t="n">
        <v>-0.2000000000000011</v>
      </c>
      <c r="Q78" t="n">
        <v>-1.199999999999999</v>
      </c>
      <c r="R78" t="n">
        <v>0</v>
      </c>
      <c r="S78" t="n">
        <v>0</v>
      </c>
      <c r="T78" t="n">
        <v>-0.9000000000000004</v>
      </c>
      <c r="U78" t="n">
        <v>0</v>
      </c>
      <c r="V78" t="n">
        <v>-1.2</v>
      </c>
    </row>
    <row r="79">
      <c r="A79" s="5" t="inlineStr">
        <is>
          <t>Umsatzwachstum 1J in %</t>
        </is>
      </c>
      <c r="B79" s="5" t="inlineStr">
        <is>
          <t>Revenue Growth 1Y in %</t>
        </is>
      </c>
      <c r="C79" t="n">
        <v>17.4</v>
      </c>
      <c r="D79" t="n">
        <v>-10.85</v>
      </c>
      <c r="E79" t="n">
        <v>12.89</v>
      </c>
      <c r="F79" t="n">
        <v>25.83</v>
      </c>
      <c r="G79" t="n">
        <v>0.9</v>
      </c>
      <c r="H79" t="n">
        <v>12.87</v>
      </c>
      <c r="I79" t="n">
        <v>4.31</v>
      </c>
      <c r="J79" t="n">
        <v>4.4</v>
      </c>
      <c r="K79" t="n">
        <v>13.65</v>
      </c>
      <c r="L79" t="n">
        <v>25.93</v>
      </c>
      <c r="M79" t="n">
        <v>30.47</v>
      </c>
      <c r="N79" t="n">
        <v>-9.630000000000001</v>
      </c>
      <c r="O79" t="n">
        <v>-2.15</v>
      </c>
      <c r="P79" t="n">
        <v>42.02</v>
      </c>
      <c r="Q79" t="n">
        <v>4.41</v>
      </c>
      <c r="R79" t="n">
        <v>27.5</v>
      </c>
      <c r="S79" t="n">
        <v>18.52</v>
      </c>
      <c r="T79" t="n">
        <v>-11.18</v>
      </c>
      <c r="U79" t="n">
        <v>145.16</v>
      </c>
      <c r="V79" t="inlineStr">
        <is>
          <t>-</t>
        </is>
      </c>
    </row>
    <row r="80">
      <c r="A80" s="5" t="inlineStr">
        <is>
          <t>Umsatzwachstum 3J in %</t>
        </is>
      </c>
      <c r="B80" s="5" t="inlineStr">
        <is>
          <t>Revenue Growth 3Y in %</t>
        </is>
      </c>
      <c r="C80" t="n">
        <v>6.48</v>
      </c>
      <c r="D80" t="n">
        <v>9.289999999999999</v>
      </c>
      <c r="E80" t="n">
        <v>13.21</v>
      </c>
      <c r="F80" t="n">
        <v>13.2</v>
      </c>
      <c r="G80" t="n">
        <v>6.03</v>
      </c>
      <c r="H80" t="n">
        <v>7.19</v>
      </c>
      <c r="I80" t="n">
        <v>7.45</v>
      </c>
      <c r="J80" t="n">
        <v>14.66</v>
      </c>
      <c r="K80" t="n">
        <v>23.35</v>
      </c>
      <c r="L80" t="n">
        <v>15.59</v>
      </c>
      <c r="M80" t="n">
        <v>6.23</v>
      </c>
      <c r="N80" t="n">
        <v>10.08</v>
      </c>
      <c r="O80" t="n">
        <v>14.76</v>
      </c>
      <c r="P80" t="n">
        <v>24.64</v>
      </c>
      <c r="Q80" t="n">
        <v>16.81</v>
      </c>
      <c r="R80" t="n">
        <v>11.61</v>
      </c>
      <c r="S80" t="n">
        <v>50.83</v>
      </c>
      <c r="T80" t="inlineStr">
        <is>
          <t>-</t>
        </is>
      </c>
      <c r="U80" t="inlineStr">
        <is>
          <t>-</t>
        </is>
      </c>
      <c r="V80" t="inlineStr">
        <is>
          <t>-</t>
        </is>
      </c>
    </row>
    <row r="81">
      <c r="A81" s="5" t="inlineStr">
        <is>
          <t>Umsatzwachstum 5J in %</t>
        </is>
      </c>
      <c r="B81" s="5" t="inlineStr">
        <is>
          <t>Revenue Growth 5Y in %</t>
        </is>
      </c>
      <c r="C81" t="n">
        <v>9.23</v>
      </c>
      <c r="D81" t="n">
        <v>8.33</v>
      </c>
      <c r="E81" t="n">
        <v>11.36</v>
      </c>
      <c r="F81" t="n">
        <v>9.66</v>
      </c>
      <c r="G81" t="n">
        <v>7.23</v>
      </c>
      <c r="H81" t="n">
        <v>12.23</v>
      </c>
      <c r="I81" t="n">
        <v>15.75</v>
      </c>
      <c r="J81" t="n">
        <v>12.96</v>
      </c>
      <c r="K81" t="n">
        <v>11.65</v>
      </c>
      <c r="L81" t="n">
        <v>17.33</v>
      </c>
      <c r="M81" t="n">
        <v>13.02</v>
      </c>
      <c r="N81" t="n">
        <v>12.43</v>
      </c>
      <c r="O81" t="n">
        <v>18.06</v>
      </c>
      <c r="P81" t="n">
        <v>16.25</v>
      </c>
      <c r="Q81" t="n">
        <v>36.88</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10.73</v>
      </c>
      <c r="D82" t="n">
        <v>12.04</v>
      </c>
      <c r="E82" t="n">
        <v>12.16</v>
      </c>
      <c r="F82" t="n">
        <v>10.66</v>
      </c>
      <c r="G82" t="n">
        <v>12.28</v>
      </c>
      <c r="H82" t="n">
        <v>12.63</v>
      </c>
      <c r="I82" t="n">
        <v>14.09</v>
      </c>
      <c r="J82" t="n">
        <v>15.51</v>
      </c>
      <c r="K82" t="n">
        <v>13.95</v>
      </c>
      <c r="L82" t="n">
        <v>27.1</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60</v>
      </c>
      <c r="D83" t="n">
        <v>-64.84</v>
      </c>
      <c r="E83" t="n">
        <v>30.61</v>
      </c>
      <c r="F83" t="n">
        <v>-11.31</v>
      </c>
      <c r="G83" t="n">
        <v>11.62</v>
      </c>
      <c r="H83" t="n">
        <v>27.74</v>
      </c>
      <c r="I83" t="n">
        <v>10.71</v>
      </c>
      <c r="J83" t="n">
        <v>-8.5</v>
      </c>
      <c r="K83" t="n">
        <v>17.69</v>
      </c>
      <c r="L83" t="n">
        <v>11.11</v>
      </c>
      <c r="M83" t="n">
        <v>91.8</v>
      </c>
      <c r="N83" t="n">
        <v>-39</v>
      </c>
      <c r="O83" t="n">
        <v>29.87</v>
      </c>
      <c r="P83" t="n">
        <v>75</v>
      </c>
      <c r="Q83" t="n">
        <v>57.14</v>
      </c>
      <c r="R83" t="n">
        <v>64.70999999999999</v>
      </c>
      <c r="S83" t="n">
        <v>54.55</v>
      </c>
      <c r="T83" t="n">
        <v>22.22</v>
      </c>
      <c r="U83" t="n">
        <v>350</v>
      </c>
      <c r="V83" t="inlineStr">
        <is>
          <t>-</t>
        </is>
      </c>
    </row>
    <row r="84">
      <c r="A84" s="5" t="inlineStr">
        <is>
          <t>Gewinnwachstum 3J in %</t>
        </is>
      </c>
      <c r="B84" s="5" t="inlineStr">
        <is>
          <t>Earnings Growth 3Y in %</t>
        </is>
      </c>
      <c r="C84" t="n">
        <v>8.59</v>
      </c>
      <c r="D84" t="n">
        <v>-15.18</v>
      </c>
      <c r="E84" t="n">
        <v>10.31</v>
      </c>
      <c r="F84" t="n">
        <v>9.35</v>
      </c>
      <c r="G84" t="n">
        <v>16.69</v>
      </c>
      <c r="H84" t="n">
        <v>9.98</v>
      </c>
      <c r="I84" t="n">
        <v>6.63</v>
      </c>
      <c r="J84" t="n">
        <v>6.77</v>
      </c>
      <c r="K84" t="n">
        <v>40.2</v>
      </c>
      <c r="L84" t="n">
        <v>21.3</v>
      </c>
      <c r="M84" t="n">
        <v>27.56</v>
      </c>
      <c r="N84" t="n">
        <v>21.96</v>
      </c>
      <c r="O84" t="n">
        <v>54</v>
      </c>
      <c r="P84" t="n">
        <v>65.62</v>
      </c>
      <c r="Q84" t="n">
        <v>58.8</v>
      </c>
      <c r="R84" t="n">
        <v>47.16</v>
      </c>
      <c r="S84" t="n">
        <v>142.26</v>
      </c>
      <c r="T84" t="inlineStr">
        <is>
          <t>-</t>
        </is>
      </c>
      <c r="U84" t="inlineStr">
        <is>
          <t>-</t>
        </is>
      </c>
      <c r="V84" t="inlineStr">
        <is>
          <t>-</t>
        </is>
      </c>
    </row>
    <row r="85">
      <c r="A85" s="5" t="inlineStr">
        <is>
          <t>Gewinnwachstum 5J in %</t>
        </is>
      </c>
      <c r="B85" s="5" t="inlineStr">
        <is>
          <t>Earnings Growth 5Y in %</t>
        </is>
      </c>
      <c r="C85" t="n">
        <v>5.22</v>
      </c>
      <c r="D85" t="n">
        <v>-1.24</v>
      </c>
      <c r="E85" t="n">
        <v>13.87</v>
      </c>
      <c r="F85" t="n">
        <v>6.05</v>
      </c>
      <c r="G85" t="n">
        <v>11.85</v>
      </c>
      <c r="H85" t="n">
        <v>11.75</v>
      </c>
      <c r="I85" t="n">
        <v>24.56</v>
      </c>
      <c r="J85" t="n">
        <v>14.62</v>
      </c>
      <c r="K85" t="n">
        <v>22.29</v>
      </c>
      <c r="L85" t="n">
        <v>33.76</v>
      </c>
      <c r="M85" t="n">
        <v>42.96</v>
      </c>
      <c r="N85" t="n">
        <v>37.54</v>
      </c>
      <c r="O85" t="n">
        <v>56.25</v>
      </c>
      <c r="P85" t="n">
        <v>54.72</v>
      </c>
      <c r="Q85" t="n">
        <v>109.72</v>
      </c>
      <c r="R85" t="inlineStr">
        <is>
          <t>-</t>
        </is>
      </c>
      <c r="S85" t="inlineStr">
        <is>
          <t>-</t>
        </is>
      </c>
      <c r="T85" t="inlineStr">
        <is>
          <t>-</t>
        </is>
      </c>
      <c r="U85" t="inlineStr">
        <is>
          <t>-</t>
        </is>
      </c>
      <c r="V85" t="inlineStr">
        <is>
          <t>-</t>
        </is>
      </c>
    </row>
    <row r="86">
      <c r="A86" s="5" t="inlineStr">
        <is>
          <t>Gewinnwachstum 10J in %</t>
        </is>
      </c>
      <c r="B86" s="5" t="inlineStr">
        <is>
          <t>Earnings Growth 10Y in %</t>
        </is>
      </c>
      <c r="C86" t="n">
        <v>8.48</v>
      </c>
      <c r="D86" t="n">
        <v>11.66</v>
      </c>
      <c r="E86" t="n">
        <v>14.25</v>
      </c>
      <c r="F86" t="n">
        <v>14.17</v>
      </c>
      <c r="G86" t="n">
        <v>22.8</v>
      </c>
      <c r="H86" t="n">
        <v>27.36</v>
      </c>
      <c r="I86" t="n">
        <v>31.05</v>
      </c>
      <c r="J86" t="n">
        <v>35.44</v>
      </c>
      <c r="K86" t="n">
        <v>38.51</v>
      </c>
      <c r="L86" t="n">
        <v>71.73999999999999</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9.73</v>
      </c>
      <c r="D87" t="n">
        <v>-54.11</v>
      </c>
      <c r="E87" t="n">
        <v>2.16</v>
      </c>
      <c r="F87" t="n">
        <v>4.58</v>
      </c>
      <c r="G87" t="n">
        <v>2.75</v>
      </c>
      <c r="H87" t="n">
        <v>2.31</v>
      </c>
      <c r="I87" t="n">
        <v>0.93</v>
      </c>
      <c r="J87" t="n">
        <v>2.16</v>
      </c>
      <c r="K87" t="n">
        <v>1.08</v>
      </c>
      <c r="L87" t="n">
        <v>0.83</v>
      </c>
      <c r="M87" t="n">
        <v>0.6</v>
      </c>
      <c r="N87" t="n">
        <v>0.67</v>
      </c>
      <c r="O87" t="n">
        <v>0.42</v>
      </c>
      <c r="P87" t="n">
        <v>0.57</v>
      </c>
      <c r="Q87" t="n">
        <v>0.32</v>
      </c>
      <c r="R87" t="inlineStr">
        <is>
          <t>-</t>
        </is>
      </c>
      <c r="S87" t="inlineStr">
        <is>
          <t>-</t>
        </is>
      </c>
      <c r="T87" t="inlineStr">
        <is>
          <t>-</t>
        </is>
      </c>
      <c r="U87" t="inlineStr">
        <is>
          <t>-</t>
        </is>
      </c>
      <c r="V87" t="inlineStr">
        <is>
          <t>-</t>
        </is>
      </c>
    </row>
    <row r="88">
      <c r="A88" s="5" t="inlineStr">
        <is>
          <t>EBIT-Wachstum 1J in %</t>
        </is>
      </c>
      <c r="B88" s="5" t="inlineStr">
        <is>
          <t>EBIT Growth 1Y in %</t>
        </is>
      </c>
      <c r="C88" t="n">
        <v>27.33</v>
      </c>
      <c r="D88" t="n">
        <v>-47.92</v>
      </c>
      <c r="E88" t="n">
        <v>19.01</v>
      </c>
      <c r="F88" t="n">
        <v>-10.04</v>
      </c>
      <c r="G88" t="n">
        <v>11.62</v>
      </c>
      <c r="H88" t="n">
        <v>23.59</v>
      </c>
      <c r="I88" t="n">
        <v>10.8</v>
      </c>
      <c r="J88" t="n">
        <v>-19.27</v>
      </c>
      <c r="K88" t="n">
        <v>23.16</v>
      </c>
      <c r="L88" t="n">
        <v>20.41</v>
      </c>
      <c r="M88" t="n">
        <v>31.25</v>
      </c>
      <c r="N88" t="n">
        <v>-21.68</v>
      </c>
      <c r="O88" t="n">
        <v>32.41</v>
      </c>
      <c r="P88" t="n">
        <v>50</v>
      </c>
      <c r="Q88" t="n">
        <v>67.44</v>
      </c>
      <c r="R88" t="n">
        <v>43.33</v>
      </c>
      <c r="S88" t="n">
        <v>50</v>
      </c>
      <c r="T88" t="n">
        <v>17.65</v>
      </c>
      <c r="U88" t="n">
        <v>325</v>
      </c>
      <c r="V88" t="inlineStr">
        <is>
          <t>-</t>
        </is>
      </c>
    </row>
    <row r="89">
      <c r="A89" s="5" t="inlineStr">
        <is>
          <t>EBIT-Wachstum 3J in %</t>
        </is>
      </c>
      <c r="B89" s="5" t="inlineStr">
        <is>
          <t>EBIT Growth 3Y in %</t>
        </is>
      </c>
      <c r="C89" t="n">
        <v>-0.53</v>
      </c>
      <c r="D89" t="n">
        <v>-12.98</v>
      </c>
      <c r="E89" t="n">
        <v>6.86</v>
      </c>
      <c r="F89" t="n">
        <v>8.390000000000001</v>
      </c>
      <c r="G89" t="n">
        <v>15.34</v>
      </c>
      <c r="H89" t="n">
        <v>5.04</v>
      </c>
      <c r="I89" t="n">
        <v>4.9</v>
      </c>
      <c r="J89" t="n">
        <v>8.1</v>
      </c>
      <c r="K89" t="n">
        <v>24.94</v>
      </c>
      <c r="L89" t="n">
        <v>9.99</v>
      </c>
      <c r="M89" t="n">
        <v>13.99</v>
      </c>
      <c r="N89" t="n">
        <v>20.24</v>
      </c>
      <c r="O89" t="n">
        <v>49.95</v>
      </c>
      <c r="P89" t="n">
        <v>53.59</v>
      </c>
      <c r="Q89" t="n">
        <v>53.59</v>
      </c>
      <c r="R89" t="n">
        <v>36.99</v>
      </c>
      <c r="S89" t="n">
        <v>130.88</v>
      </c>
      <c r="T89" t="inlineStr">
        <is>
          <t>-</t>
        </is>
      </c>
      <c r="U89" t="inlineStr">
        <is>
          <t>-</t>
        </is>
      </c>
      <c r="V89" t="inlineStr">
        <is>
          <t>-</t>
        </is>
      </c>
    </row>
    <row r="90">
      <c r="A90" s="5" t="inlineStr">
        <is>
          <t>EBIT-Wachstum 5J in %</t>
        </is>
      </c>
      <c r="B90" s="5" t="inlineStr">
        <is>
          <t>EBIT Growth 5Y in %</t>
        </is>
      </c>
      <c r="C90" t="inlineStr">
        <is>
          <t>-</t>
        </is>
      </c>
      <c r="D90" t="n">
        <v>-0.75</v>
      </c>
      <c r="E90" t="n">
        <v>11</v>
      </c>
      <c r="F90" t="n">
        <v>3.34</v>
      </c>
      <c r="G90" t="n">
        <v>9.98</v>
      </c>
      <c r="H90" t="n">
        <v>11.74</v>
      </c>
      <c r="I90" t="n">
        <v>13.27</v>
      </c>
      <c r="J90" t="n">
        <v>6.77</v>
      </c>
      <c r="K90" t="n">
        <v>17.11</v>
      </c>
      <c r="L90" t="n">
        <v>22.48</v>
      </c>
      <c r="M90" t="n">
        <v>31.88</v>
      </c>
      <c r="N90" t="n">
        <v>34.3</v>
      </c>
      <c r="O90" t="n">
        <v>48.64</v>
      </c>
      <c r="P90" t="n">
        <v>45.68</v>
      </c>
      <c r="Q90" t="n">
        <v>100.68</v>
      </c>
      <c r="R90" t="inlineStr">
        <is>
          <t>-</t>
        </is>
      </c>
      <c r="S90" t="inlineStr">
        <is>
          <t>-</t>
        </is>
      </c>
      <c r="T90" t="inlineStr">
        <is>
          <t>-</t>
        </is>
      </c>
      <c r="U90" t="inlineStr">
        <is>
          <t>-</t>
        </is>
      </c>
      <c r="V90" t="inlineStr">
        <is>
          <t>-</t>
        </is>
      </c>
    </row>
    <row r="91">
      <c r="A91" s="5" t="inlineStr">
        <is>
          <t>EBIT-Wachstum 10J in %</t>
        </is>
      </c>
      <c r="B91" s="5" t="inlineStr">
        <is>
          <t>EBIT Growth 10Y in %</t>
        </is>
      </c>
      <c r="C91" t="n">
        <v>5.87</v>
      </c>
      <c r="D91" t="n">
        <v>6.26</v>
      </c>
      <c r="E91" t="n">
        <v>8.880000000000001</v>
      </c>
      <c r="F91" t="n">
        <v>10.22</v>
      </c>
      <c r="G91" t="n">
        <v>16.23</v>
      </c>
      <c r="H91" t="n">
        <v>21.81</v>
      </c>
      <c r="I91" t="n">
        <v>23.78</v>
      </c>
      <c r="J91" t="n">
        <v>27.71</v>
      </c>
      <c r="K91" t="n">
        <v>31.4</v>
      </c>
      <c r="L91" t="n">
        <v>61.58</v>
      </c>
      <c r="M91" t="inlineStr">
        <is>
          <t>-</t>
        </is>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-31.33</v>
      </c>
      <c r="D92" t="n">
        <v>94.68000000000001</v>
      </c>
      <c r="E92" t="n">
        <v>-22.64</v>
      </c>
      <c r="F92" t="n">
        <v>19.78</v>
      </c>
      <c r="G92" t="n">
        <v>105.09</v>
      </c>
      <c r="H92" t="n">
        <v>-9.359999999999999</v>
      </c>
      <c r="I92" t="n">
        <v>-90.86</v>
      </c>
      <c r="J92" t="n">
        <v>373.34</v>
      </c>
      <c r="K92" t="n">
        <v>-86.92</v>
      </c>
      <c r="L92" t="n">
        <v>851.08</v>
      </c>
      <c r="M92" t="n">
        <v>-15.42</v>
      </c>
      <c r="N92" t="n">
        <v>33.4</v>
      </c>
      <c r="O92" t="n">
        <v>-12.78</v>
      </c>
      <c r="P92" t="n">
        <v>-77.79000000000001</v>
      </c>
      <c r="Q92" t="n">
        <v>443.91</v>
      </c>
      <c r="R92" t="n">
        <v>-66.37</v>
      </c>
      <c r="S92" t="n">
        <v>928.85</v>
      </c>
      <c r="T92" t="n">
        <v>-112.52</v>
      </c>
      <c r="U92" t="n">
        <v>157.51</v>
      </c>
      <c r="V92" t="inlineStr">
        <is>
          <t>-</t>
        </is>
      </c>
    </row>
    <row r="93">
      <c r="A93" s="5" t="inlineStr">
        <is>
          <t>Op.Cashflow Wachstum 3J in %</t>
        </is>
      </c>
      <c r="B93" s="5" t="inlineStr">
        <is>
          <t>Op.Cashflow Wachstum 3Y in %</t>
        </is>
      </c>
      <c r="C93" t="n">
        <v>13.57</v>
      </c>
      <c r="D93" t="n">
        <v>30.61</v>
      </c>
      <c r="E93" t="n">
        <v>34.08</v>
      </c>
      <c r="F93" t="n">
        <v>38.5</v>
      </c>
      <c r="G93" t="n">
        <v>1.62</v>
      </c>
      <c r="H93" t="n">
        <v>91.04000000000001</v>
      </c>
      <c r="I93" t="n">
        <v>65.19</v>
      </c>
      <c r="J93" t="n">
        <v>379.17</v>
      </c>
      <c r="K93" t="n">
        <v>249.58</v>
      </c>
      <c r="L93" t="n">
        <v>289.69</v>
      </c>
      <c r="M93" t="n">
        <v>1.73</v>
      </c>
      <c r="N93" t="n">
        <v>-19.06</v>
      </c>
      <c r="O93" t="n">
        <v>117.78</v>
      </c>
      <c r="P93" t="n">
        <v>99.92</v>
      </c>
      <c r="Q93" t="n">
        <v>435.46</v>
      </c>
      <c r="R93" t="n">
        <v>249.99</v>
      </c>
      <c r="S93" t="n">
        <v>324.61</v>
      </c>
      <c r="T93" t="inlineStr">
        <is>
          <t>-</t>
        </is>
      </c>
      <c r="U93" t="inlineStr">
        <is>
          <t>-</t>
        </is>
      </c>
      <c r="V93" t="inlineStr">
        <is>
          <t>-</t>
        </is>
      </c>
    </row>
    <row r="94">
      <c r="A94" s="5" t="inlineStr">
        <is>
          <t>Op.Cashflow Wachstum 5J in %</t>
        </is>
      </c>
      <c r="B94" s="5" t="inlineStr">
        <is>
          <t>Op.Cashflow Wachstum 5Y in %</t>
        </is>
      </c>
      <c r="C94" t="n">
        <v>33.12</v>
      </c>
      <c r="D94" t="n">
        <v>37.51</v>
      </c>
      <c r="E94" t="n">
        <v>0.4</v>
      </c>
      <c r="F94" t="n">
        <v>79.59999999999999</v>
      </c>
      <c r="G94" t="n">
        <v>58.26</v>
      </c>
      <c r="H94" t="n">
        <v>207.46</v>
      </c>
      <c r="I94" t="n">
        <v>206.24</v>
      </c>
      <c r="J94" t="n">
        <v>231.1</v>
      </c>
      <c r="K94" t="n">
        <v>153.87</v>
      </c>
      <c r="L94" t="n">
        <v>155.7</v>
      </c>
      <c r="M94" t="n">
        <v>74.26000000000001</v>
      </c>
      <c r="N94" t="n">
        <v>64.06999999999999</v>
      </c>
      <c r="O94" t="n">
        <v>243.16</v>
      </c>
      <c r="P94" t="n">
        <v>223.22</v>
      </c>
      <c r="Q94" t="n">
        <v>270.28</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120.29</v>
      </c>
      <c r="D95" t="n">
        <v>121.88</v>
      </c>
      <c r="E95" t="n">
        <v>115.75</v>
      </c>
      <c r="F95" t="n">
        <v>116.74</v>
      </c>
      <c r="G95" t="n">
        <v>106.98</v>
      </c>
      <c r="H95" t="n">
        <v>140.86</v>
      </c>
      <c r="I95" t="n">
        <v>135.16</v>
      </c>
      <c r="J95" t="n">
        <v>237.13</v>
      </c>
      <c r="K95" t="n">
        <v>188.54</v>
      </c>
      <c r="L95" t="n">
        <v>212.99</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93.40000000000001</v>
      </c>
      <c r="D96" t="n">
        <v>88.2</v>
      </c>
      <c r="E96" t="n">
        <v>88.3</v>
      </c>
      <c r="F96" t="n">
        <v>11.7</v>
      </c>
      <c r="G96" t="n">
        <v>89.40000000000001</v>
      </c>
      <c r="H96" t="n">
        <v>74.40000000000001</v>
      </c>
      <c r="I96" t="n">
        <v>56.7</v>
      </c>
      <c r="J96" t="n">
        <v>72.09999999999999</v>
      </c>
      <c r="K96" t="n">
        <v>65.09999999999999</v>
      </c>
      <c r="L96" t="n">
        <v>54.4</v>
      </c>
      <c r="M96" t="n">
        <v>50.7</v>
      </c>
      <c r="N96" t="n">
        <v>46.2</v>
      </c>
      <c r="O96" t="n">
        <v>41.2</v>
      </c>
      <c r="P96" t="n">
        <v>30.1</v>
      </c>
      <c r="Q96" t="n">
        <v>26.8</v>
      </c>
      <c r="R96" t="n">
        <v>21</v>
      </c>
      <c r="S96" t="n">
        <v>19.1</v>
      </c>
      <c r="T96" t="n">
        <v>17.5</v>
      </c>
      <c r="U96" t="n">
        <v>17.3</v>
      </c>
      <c r="V96" t="n">
        <v>14.3</v>
      </c>
      <c r="W96" t="inlineStr">
        <is>
          <t>-</t>
        </is>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9"/>
    <col customWidth="1" max="13" min="13" width="9"/>
    <col customWidth="1" max="14" min="14" width="20"/>
    <col customWidth="1" max="15" min="15" width="20"/>
    <col customWidth="1" max="16" min="16" width="21"/>
    <col customWidth="1" max="17" min="17" width="20"/>
    <col customWidth="1" max="18" min="18" width="9"/>
    <col customWidth="1" max="19" min="19" width="22"/>
    <col customWidth="1" max="20" min="20" width="22"/>
    <col customWidth="1" max="21" min="21" width="20"/>
    <col customWidth="1" max="22" min="22" width="20"/>
    <col customWidth="1" max="23" min="23" width="9"/>
  </cols>
  <sheetData>
    <row r="1">
      <c r="A1" s="1" t="inlineStr">
        <is>
          <t xml:space="preserve">AMADEUS FIRE </t>
        </is>
      </c>
      <c r="B1" s="2" t="inlineStr">
        <is>
          <t>WKN: 509310  ISIN: DE0005093108  Symbol:AAD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1990</t>
        </is>
      </c>
      <c r="C4" s="5" t="inlineStr">
        <is>
          <t>Telefon / Phone</t>
        </is>
      </c>
      <c r="D4" s="5" t="inlineStr"/>
      <c r="E4" t="inlineStr">
        <is>
          <t>+49-69-96876-0</t>
        </is>
      </c>
      <c r="G4" t="inlineStr">
        <is>
          <t>04.02.2020</t>
        </is>
      </c>
      <c r="H4" t="inlineStr">
        <is>
          <t>Preliminary Results</t>
        </is>
      </c>
      <c r="J4" t="inlineStr">
        <is>
          <t>DWS Investment GmbH</t>
        </is>
      </c>
      <c r="L4" t="inlineStr">
        <is>
          <t>11,04%</t>
        </is>
      </c>
    </row>
    <row r="5">
      <c r="A5" s="5" t="inlineStr">
        <is>
          <t>Ticker</t>
        </is>
      </c>
      <c r="B5" t="inlineStr">
        <is>
          <t>AAD</t>
        </is>
      </c>
      <c r="C5" s="5" t="inlineStr">
        <is>
          <t>Fax</t>
        </is>
      </c>
      <c r="D5" s="5" t="inlineStr"/>
      <c r="E5" t="inlineStr">
        <is>
          <t>+49-69-96876-399</t>
        </is>
      </c>
      <c r="G5" t="inlineStr">
        <is>
          <t>10.03.2020</t>
        </is>
      </c>
      <c r="H5" t="inlineStr">
        <is>
          <t>Annual Press Conference</t>
        </is>
      </c>
      <c r="J5" t="inlineStr">
        <is>
          <t>BNP Paribas Investment Partners S.A.</t>
        </is>
      </c>
      <c r="L5" t="inlineStr">
        <is>
          <t>2,98%</t>
        </is>
      </c>
    </row>
    <row r="6">
      <c r="A6" s="5" t="inlineStr">
        <is>
          <t>Gelistet Seit / Listed Since</t>
        </is>
      </c>
      <c r="B6" t="inlineStr">
        <is>
          <t>04.03.1999</t>
        </is>
      </c>
      <c r="C6" s="5" t="inlineStr">
        <is>
          <t>Internet</t>
        </is>
      </c>
      <c r="D6" s="5" t="inlineStr"/>
      <c r="E6" t="inlineStr">
        <is>
          <t>http://www.amadeus-fire.com</t>
        </is>
      </c>
      <c r="G6" t="inlineStr">
        <is>
          <t>26.03.2020</t>
        </is>
      </c>
      <c r="H6" t="inlineStr">
        <is>
          <t>Publication Of Annual Report</t>
        </is>
      </c>
      <c r="J6" t="inlineStr">
        <is>
          <t>Matthias Ruhland</t>
        </is>
      </c>
      <c r="L6" t="inlineStr">
        <is>
          <t>2,82%</t>
        </is>
      </c>
    </row>
    <row r="7">
      <c r="A7" s="5" t="inlineStr">
        <is>
          <t>Nominalwert / Nominal Value</t>
        </is>
      </c>
      <c r="B7" t="inlineStr">
        <is>
          <t>-</t>
        </is>
      </c>
      <c r="C7" s="5" t="inlineStr">
        <is>
          <t>E-Mail</t>
        </is>
      </c>
      <c r="D7" s="5" t="inlineStr"/>
      <c r="E7" t="inlineStr">
        <is>
          <t>info@amadeus-fire.de</t>
        </is>
      </c>
      <c r="G7" t="inlineStr">
        <is>
          <t>27.04.2020</t>
        </is>
      </c>
      <c r="H7" t="inlineStr">
        <is>
          <t>Result Q1</t>
        </is>
      </c>
      <c r="J7" t="inlineStr">
        <is>
          <t>Fidelity Investments</t>
        </is>
      </c>
      <c r="L7" t="inlineStr">
        <is>
          <t>4,91%</t>
        </is>
      </c>
    </row>
    <row r="8">
      <c r="A8" s="5" t="inlineStr">
        <is>
          <t>Land / Country</t>
        </is>
      </c>
      <c r="B8" t="inlineStr">
        <is>
          <t>Deutschland</t>
        </is>
      </c>
      <c r="C8" s="5" t="inlineStr">
        <is>
          <t>Inv. Relations Telefon / Phone</t>
        </is>
      </c>
      <c r="D8" s="5" t="inlineStr"/>
      <c r="E8" t="inlineStr">
        <is>
          <t>+49-69-96876-186</t>
        </is>
      </c>
      <c r="G8" t="inlineStr">
        <is>
          <t>20.05.2020</t>
        </is>
      </c>
      <c r="H8" t="inlineStr">
        <is>
          <t>Annual General Meeting</t>
        </is>
      </c>
      <c r="J8" t="inlineStr">
        <is>
          <t>Lazard Frères Gestion/ SICAV (Lazard Group)</t>
        </is>
      </c>
      <c r="L8" t="inlineStr">
        <is>
          <t>2,86%</t>
        </is>
      </c>
    </row>
    <row r="9">
      <c r="A9" s="5" t="inlineStr">
        <is>
          <t>Währung / Currency</t>
        </is>
      </c>
      <c r="B9" t="inlineStr">
        <is>
          <t>EUR</t>
        </is>
      </c>
      <c r="C9" s="5" t="inlineStr">
        <is>
          <t>Inv. Relations E-Mail</t>
        </is>
      </c>
      <c r="D9" s="5" t="inlineStr"/>
      <c r="E9" t="inlineStr">
        <is>
          <t>investor-relations@amadeus-fire.de</t>
        </is>
      </c>
      <c r="G9" t="inlineStr">
        <is>
          <t>23.07.2020</t>
        </is>
      </c>
      <c r="H9" t="inlineStr">
        <is>
          <t>Score Half Year</t>
        </is>
      </c>
      <c r="J9" t="inlineStr">
        <is>
          <t>Bank of America</t>
        </is>
      </c>
      <c r="L9" t="inlineStr">
        <is>
          <t>3,60%</t>
        </is>
      </c>
    </row>
    <row r="10">
      <c r="A10" s="5" t="inlineStr">
        <is>
          <t>Branche / Industry</t>
        </is>
      </c>
      <c r="B10" t="inlineStr">
        <is>
          <t>Services</t>
        </is>
      </c>
      <c r="C10" s="5" t="inlineStr">
        <is>
          <t>Kontaktperson / Contact Person</t>
        </is>
      </c>
      <c r="D10" s="5" t="inlineStr"/>
      <c r="E10" t="inlineStr">
        <is>
          <t>Jan Hendrik Wessling</t>
        </is>
      </c>
      <c r="G10" t="inlineStr">
        <is>
          <t>22.10.2020</t>
        </is>
      </c>
      <c r="H10" t="inlineStr">
        <is>
          <t>Q3 Earnings</t>
        </is>
      </c>
      <c r="J10" t="inlineStr">
        <is>
          <t>Union Investment Privatfonds GmbH</t>
        </is>
      </c>
      <c r="L10" t="inlineStr">
        <is>
          <t>2,91%</t>
        </is>
      </c>
    </row>
    <row r="11">
      <c r="A11" s="5" t="inlineStr">
        <is>
          <t>Sektor / Sector</t>
        </is>
      </c>
      <c r="B11" t="inlineStr">
        <is>
          <t>Various</t>
        </is>
      </c>
      <c r="J11" t="inlineStr">
        <is>
          <t>Standard Life Investments Ltd.</t>
        </is>
      </c>
      <c r="L11" t="inlineStr">
        <is>
          <t>2,99%</t>
        </is>
      </c>
    </row>
    <row r="12">
      <c r="A12" s="5" t="inlineStr">
        <is>
          <t>Typ / Genre</t>
        </is>
      </c>
      <c r="B12" t="inlineStr">
        <is>
          <t>Inhaber-Stammaktie</t>
        </is>
      </c>
      <c r="J12" t="inlineStr">
        <is>
          <t>JPMorgan</t>
        </is>
      </c>
      <c r="L12" t="inlineStr">
        <is>
          <t>2,74%</t>
        </is>
      </c>
    </row>
    <row r="13">
      <c r="A13" s="5" t="inlineStr">
        <is>
          <t>Adresse / Address</t>
        </is>
      </c>
      <c r="B13" t="inlineStr">
        <is>
          <t>Amadeus Fire AGHanauer Landstraße 160  D-60314 Frankfurt am Main</t>
        </is>
      </c>
    </row>
    <row r="14">
      <c r="A14" s="5" t="inlineStr">
        <is>
          <t>Management</t>
        </is>
      </c>
      <c r="B14" t="inlineStr">
        <is>
          <t>Robert von Wülfing, Dennis Gerlitzki</t>
        </is>
      </c>
    </row>
    <row r="15">
      <c r="A15" s="5" t="inlineStr">
        <is>
          <t>Aufsichtsrat / Board</t>
        </is>
      </c>
      <c r="B15" t="inlineStr">
        <is>
          <t>Christoph Groß, Michael C. Wisser, Ulrike Bert, Knuth Henneke, Angelika Kappe, Ulrike Sommer, Elmar Roth, Andreas Setzwein, Dr. Ulrike Schweibert, Hartmut van der Straeten, Mathias Venema, Annett Martin</t>
        </is>
      </c>
    </row>
    <row r="16">
      <c r="A16" s="5" t="inlineStr">
        <is>
          <t>Beschreibung</t>
        </is>
      </c>
      <c r="B16" t="inlineStr">
        <is>
          <t>Die Amadeus-Gruppe ist führender Personal-Dienstleister und Solution Provider mit konsequenter Spezialisierung auf kaufmännische Fach- und Führungskräfte. Mit den Dienstleistungen Zeitarbeit, Personalvermittlung/Recruitment, Interim-/Projektmanagement und Weiterbildung steht die Amadeus FiRe Gruppe im Markt klar positioniert auf vier Säulen und gewährleistet flächendeckende Betreuung durch die Verbindung von regionaler Nähe und einem bundesweiten Netzwerk. Im Kerngeschäft bietet Amadeus FiRe mit den Divisionen Accounting, Office, Banking und IT-Services ein auf die Kundenbedürfnisse abgestimmtes Konzept für flexible und permanente Besetzungen im kaufmännischen Bereich und im IT-Umfeld. Der Weiterbildungsbereich besteht aus den Tochtergesellschaften Steuer-Fachschule Dr. Endriss, Akademie für Internationale Rechnungslegung und TaxMaster. Copyright 2014 FINANCE BASE AG</t>
        </is>
      </c>
    </row>
    <row r="17">
      <c r="A17" s="5" t="inlineStr">
        <is>
          <t>Profile</t>
        </is>
      </c>
      <c r="B17" t="inlineStr">
        <is>
          <t>The Amadeus Group is a leading personnel service providers and solution providers with consistent specialization in commercial specialists and executives. With the services temporary staffing, permanent placement / recruitment, interim / project management and training is the Amadeus FiRe Group in the market clearly positioned on four pillars, ensuring nationwide coverage through the combination of regional proximity and a nationwide network. In the core business Amadeus FiRe offers with the divisions Accounting, Office, Banking and IT services tailored to a customer requirements concept for flexible and permanent occupations in the commercial sector and in the IT environment. The training area consists of the subsidiaries Tax College Dr. Endriss, Academy of International Accounting and TaxMaster.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233.1</v>
      </c>
      <c r="D20" t="n">
        <v>205.8</v>
      </c>
      <c r="E20" t="n">
        <v>184.5</v>
      </c>
      <c r="F20" t="n">
        <v>173.3</v>
      </c>
      <c r="G20" t="n">
        <v>169.7</v>
      </c>
      <c r="H20" t="n">
        <v>161.1</v>
      </c>
      <c r="I20" t="n">
        <v>142.1</v>
      </c>
      <c r="J20" t="n">
        <v>137</v>
      </c>
      <c r="K20" t="n">
        <v>130.1</v>
      </c>
      <c r="L20" t="n">
        <v>117.5</v>
      </c>
      <c r="M20" t="n">
        <v>110.7</v>
      </c>
      <c r="N20" t="n">
        <v>114.6</v>
      </c>
      <c r="O20" t="n">
        <v>92.7</v>
      </c>
      <c r="P20" t="n">
        <v>69.5</v>
      </c>
      <c r="Q20" t="n">
        <v>52</v>
      </c>
      <c r="R20" t="n">
        <v>47.1</v>
      </c>
      <c r="S20" t="n">
        <v>61.6</v>
      </c>
      <c r="T20" t="n">
        <v>68.90000000000001</v>
      </c>
      <c r="U20" t="n">
        <v>48.9</v>
      </c>
      <c r="V20" t="n">
        <v>34.3</v>
      </c>
      <c r="W20" t="n">
        <v>24.6</v>
      </c>
    </row>
    <row r="21">
      <c r="A21" s="5" t="inlineStr">
        <is>
          <t>Bruttoergebnis vom Umsatz</t>
        </is>
      </c>
      <c r="B21" s="5" t="inlineStr">
        <is>
          <t>Gross Profit</t>
        </is>
      </c>
      <c r="C21" t="n">
        <v>110.6</v>
      </c>
      <c r="D21" t="n">
        <v>99.3</v>
      </c>
      <c r="E21" t="n">
        <v>82.5</v>
      </c>
      <c r="F21" t="n">
        <v>75.8</v>
      </c>
      <c r="G21" t="n">
        <v>72.8</v>
      </c>
      <c r="H21" t="n">
        <v>67.8</v>
      </c>
      <c r="I21" t="n">
        <v>60</v>
      </c>
      <c r="J21" t="n">
        <v>58.3</v>
      </c>
      <c r="K21" t="n">
        <v>55.8</v>
      </c>
      <c r="L21" t="n">
        <v>48.4</v>
      </c>
      <c r="M21" t="n">
        <v>43.4</v>
      </c>
      <c r="N21" t="n">
        <v>48</v>
      </c>
      <c r="O21" t="n">
        <v>38.2</v>
      </c>
      <c r="P21" t="n">
        <v>28.7</v>
      </c>
      <c r="Q21" t="n">
        <v>20.4</v>
      </c>
      <c r="R21" t="n">
        <v>18.6</v>
      </c>
      <c r="S21" t="n">
        <v>23.2</v>
      </c>
      <c r="T21" t="n">
        <v>27.3</v>
      </c>
      <c r="U21" t="n">
        <v>19.4</v>
      </c>
      <c r="V21" t="n">
        <v>13.6</v>
      </c>
      <c r="W21" t="n">
        <v>8.699999999999999</v>
      </c>
    </row>
    <row r="22">
      <c r="A22" s="5" t="inlineStr">
        <is>
          <t>Operatives Ergebnis (EBIT)</t>
        </is>
      </c>
      <c r="B22" s="5" t="inlineStr">
        <is>
          <t>EBIT Earning Before Interest &amp; Tax</t>
        </is>
      </c>
      <c r="C22" t="n">
        <v>38.7</v>
      </c>
      <c r="D22" t="n">
        <v>37.5</v>
      </c>
      <c r="E22" t="n">
        <v>32.3</v>
      </c>
      <c r="F22" t="n">
        <v>30</v>
      </c>
      <c r="G22" t="n">
        <v>28.7</v>
      </c>
      <c r="H22" t="n">
        <v>26.8</v>
      </c>
      <c r="I22" t="n">
        <v>23.3</v>
      </c>
      <c r="J22" t="n">
        <v>19.6</v>
      </c>
      <c r="K22" t="n">
        <v>22.2</v>
      </c>
      <c r="L22" t="n">
        <v>18.8</v>
      </c>
      <c r="M22" t="n">
        <v>15.7</v>
      </c>
      <c r="N22" t="n">
        <v>15.4</v>
      </c>
      <c r="O22" t="n">
        <v>13.7</v>
      </c>
      <c r="P22" t="n">
        <v>7.4</v>
      </c>
      <c r="Q22" t="n">
        <v>3.5</v>
      </c>
      <c r="R22" t="n">
        <v>0.6</v>
      </c>
      <c r="S22" t="n">
        <v>3.2</v>
      </c>
      <c r="T22" t="n">
        <v>7.4</v>
      </c>
      <c r="U22" t="n">
        <v>6</v>
      </c>
      <c r="V22" t="n">
        <v>4.8</v>
      </c>
      <c r="W22" t="n">
        <v>2.6</v>
      </c>
    </row>
    <row r="23">
      <c r="A23" s="5" t="inlineStr">
        <is>
          <t>Finanzergebnis</t>
        </is>
      </c>
      <c r="B23" s="5" t="inlineStr">
        <is>
          <t>Financial Result</t>
        </is>
      </c>
      <c r="C23" t="n">
        <v>-0.4</v>
      </c>
      <c r="D23" t="n">
        <v>-0.3</v>
      </c>
      <c r="E23" t="n">
        <v>-0.6</v>
      </c>
      <c r="F23" t="n">
        <v>-0.5</v>
      </c>
      <c r="G23" t="n">
        <v>-0.5</v>
      </c>
      <c r="H23" t="n">
        <v>-0.1</v>
      </c>
      <c r="I23" t="n">
        <v>-0.6</v>
      </c>
      <c r="J23" t="n">
        <v>0.1</v>
      </c>
      <c r="K23" t="n">
        <v>0.5</v>
      </c>
      <c r="L23" t="n">
        <v>-0.1</v>
      </c>
      <c r="M23" t="inlineStr">
        <is>
          <t>-</t>
        </is>
      </c>
      <c r="N23" t="n">
        <v>0.7</v>
      </c>
      <c r="O23" t="n">
        <v>0.1</v>
      </c>
      <c r="P23" t="n">
        <v>0.1</v>
      </c>
      <c r="Q23" t="n">
        <v>0.2</v>
      </c>
      <c r="R23" t="n">
        <v>0.2</v>
      </c>
      <c r="S23" t="n">
        <v>0.4</v>
      </c>
      <c r="T23" t="n">
        <v>0.7</v>
      </c>
      <c r="U23" t="n">
        <v>0.8</v>
      </c>
      <c r="V23" t="n">
        <v>0.4</v>
      </c>
      <c r="W23" t="n">
        <v>0.1</v>
      </c>
    </row>
    <row r="24">
      <c r="A24" s="5" t="inlineStr">
        <is>
          <t>Ergebnis vor Steuer (EBT)</t>
        </is>
      </c>
      <c r="B24" s="5" t="inlineStr">
        <is>
          <t>EBT Earning Before Tax</t>
        </is>
      </c>
      <c r="C24" t="n">
        <v>38.3</v>
      </c>
      <c r="D24" t="n">
        <v>37.2</v>
      </c>
      <c r="E24" t="n">
        <v>31.7</v>
      </c>
      <c r="F24" t="n">
        <v>29.5</v>
      </c>
      <c r="G24" t="n">
        <v>28.2</v>
      </c>
      <c r="H24" t="n">
        <v>26.7</v>
      </c>
      <c r="I24" t="n">
        <v>22.7</v>
      </c>
      <c r="J24" t="n">
        <v>19.7</v>
      </c>
      <c r="K24" t="n">
        <v>22.7</v>
      </c>
      <c r="L24" t="n">
        <v>18.7</v>
      </c>
      <c r="M24" t="n">
        <v>15.7</v>
      </c>
      <c r="N24" t="n">
        <v>16.1</v>
      </c>
      <c r="O24" t="n">
        <v>13.8</v>
      </c>
      <c r="P24" t="n">
        <v>7.5</v>
      </c>
      <c r="Q24" t="n">
        <v>3.7</v>
      </c>
      <c r="R24" t="n">
        <v>0.8</v>
      </c>
      <c r="S24" t="n">
        <v>3.6</v>
      </c>
      <c r="T24" t="n">
        <v>8.1</v>
      </c>
      <c r="U24" t="n">
        <v>6.8</v>
      </c>
      <c r="V24" t="n">
        <v>5.2</v>
      </c>
      <c r="W24" t="n">
        <v>2.7</v>
      </c>
    </row>
    <row r="25">
      <c r="A25" s="5" t="inlineStr">
        <is>
          <t>Steuern auf Einkommen und Ertrag</t>
        </is>
      </c>
      <c r="B25" s="5" t="inlineStr">
        <is>
          <t>Taxes on income and earnings</t>
        </is>
      </c>
      <c r="C25" t="n">
        <v>12.5</v>
      </c>
      <c r="D25" t="n">
        <v>11.4</v>
      </c>
      <c r="E25" t="n">
        <v>9.6</v>
      </c>
      <c r="F25" t="n">
        <v>9</v>
      </c>
      <c r="G25" t="n">
        <v>8.6</v>
      </c>
      <c r="H25" t="n">
        <v>8.1</v>
      </c>
      <c r="I25" t="n">
        <v>7</v>
      </c>
      <c r="J25" t="n">
        <v>6.7</v>
      </c>
      <c r="K25" t="n">
        <v>7.2</v>
      </c>
      <c r="L25" t="n">
        <v>5.7</v>
      </c>
      <c r="M25" t="n">
        <v>4.8</v>
      </c>
      <c r="N25" t="n">
        <v>5.8</v>
      </c>
      <c r="O25" t="n">
        <v>5.4</v>
      </c>
      <c r="P25" t="n">
        <v>3.1</v>
      </c>
      <c r="Q25" t="n">
        <v>1.1</v>
      </c>
      <c r="R25" t="n">
        <v>0.5</v>
      </c>
      <c r="S25" t="n">
        <v>1.4</v>
      </c>
      <c r="T25" t="n">
        <v>3.4</v>
      </c>
      <c r="U25" t="n">
        <v>3.8</v>
      </c>
      <c r="V25" t="n">
        <v>2.8</v>
      </c>
      <c r="W25" t="n">
        <v>1.4</v>
      </c>
    </row>
    <row r="26">
      <c r="A26" s="5" t="inlineStr">
        <is>
          <t>Ergebnis nach Steuer</t>
        </is>
      </c>
      <c r="B26" s="5" t="inlineStr">
        <is>
          <t>Earnings after tax</t>
        </is>
      </c>
      <c r="C26" t="n">
        <v>25.7</v>
      </c>
      <c r="D26" t="n">
        <v>25.8</v>
      </c>
      <c r="E26" t="n">
        <v>22.1</v>
      </c>
      <c r="F26" t="n">
        <v>20.5</v>
      </c>
      <c r="G26" t="n">
        <v>19.6</v>
      </c>
      <c r="H26" t="n">
        <v>18.5</v>
      </c>
      <c r="I26" t="n">
        <v>15.7</v>
      </c>
      <c r="J26" t="n">
        <v>13</v>
      </c>
      <c r="K26" t="n">
        <v>15.5</v>
      </c>
      <c r="L26" t="n">
        <v>13</v>
      </c>
      <c r="M26" t="n">
        <v>10.9</v>
      </c>
      <c r="N26" t="n">
        <v>10.3</v>
      </c>
      <c r="O26" t="n">
        <v>8.5</v>
      </c>
      <c r="P26" t="n">
        <v>4.4</v>
      </c>
      <c r="Q26" t="n">
        <v>2.6</v>
      </c>
      <c r="R26" t="n">
        <v>0.2</v>
      </c>
      <c r="S26" t="n">
        <v>2.1</v>
      </c>
      <c r="T26" t="n">
        <v>4.7</v>
      </c>
      <c r="U26" t="n">
        <v>3</v>
      </c>
      <c r="V26" t="n">
        <v>2.4</v>
      </c>
      <c r="W26" t="n">
        <v>1.4</v>
      </c>
    </row>
    <row r="27">
      <c r="A27" s="5" t="inlineStr">
        <is>
          <t>Minderheitenanteil</t>
        </is>
      </c>
      <c r="B27" s="5" t="inlineStr">
        <is>
          <t>Minority Share</t>
        </is>
      </c>
      <c r="C27" t="n">
        <v>-1.4</v>
      </c>
      <c r="D27" t="n">
        <v>-1.4</v>
      </c>
      <c r="E27" t="n">
        <v>-1.3</v>
      </c>
      <c r="F27" t="n">
        <v>-1.3</v>
      </c>
      <c r="G27" t="n">
        <v>-1.2</v>
      </c>
      <c r="H27" t="n">
        <v>0.2</v>
      </c>
      <c r="I27" t="n">
        <v>0.2</v>
      </c>
      <c r="J27" t="n">
        <v>0.5</v>
      </c>
      <c r="K27" t="n">
        <v>-0.8</v>
      </c>
      <c r="L27" t="n">
        <v>-0.9</v>
      </c>
      <c r="M27" t="n">
        <v>-1</v>
      </c>
      <c r="N27" t="n">
        <v>-1</v>
      </c>
      <c r="O27" t="n">
        <v>-1</v>
      </c>
      <c r="P27" t="n">
        <v>-1</v>
      </c>
      <c r="Q27" t="n">
        <v>-0.6</v>
      </c>
      <c r="R27" t="n">
        <v>-0.7</v>
      </c>
      <c r="S27" t="n">
        <v>-0.3</v>
      </c>
      <c r="T27" t="n">
        <v>-0.4</v>
      </c>
      <c r="U27" t="n">
        <v>-0.1</v>
      </c>
      <c r="V27" t="inlineStr">
        <is>
          <t>-</t>
        </is>
      </c>
      <c r="W27" t="inlineStr">
        <is>
          <t>-</t>
        </is>
      </c>
    </row>
    <row r="28">
      <c r="A28" s="5" t="inlineStr">
        <is>
          <t>Jahresüberschuss/-fehlbetrag</t>
        </is>
      </c>
      <c r="B28" s="5" t="inlineStr">
        <is>
          <t>Net Profit</t>
        </is>
      </c>
      <c r="C28" t="n">
        <v>24.3</v>
      </c>
      <c r="D28" t="n">
        <v>24.5</v>
      </c>
      <c r="E28" t="n">
        <v>20.8</v>
      </c>
      <c r="F28" t="n">
        <v>19.1</v>
      </c>
      <c r="G28" t="n">
        <v>18.3</v>
      </c>
      <c r="H28" t="n">
        <v>17.7</v>
      </c>
      <c r="I28" t="n">
        <v>14.9</v>
      </c>
      <c r="J28" t="n">
        <v>13.5</v>
      </c>
      <c r="K28" t="n">
        <v>14.7</v>
      </c>
      <c r="L28" t="n">
        <v>12.1</v>
      </c>
      <c r="M28" t="n">
        <v>9.800000000000001</v>
      </c>
      <c r="N28" t="n">
        <v>9.199999999999999</v>
      </c>
      <c r="O28" t="n">
        <v>7.5</v>
      </c>
      <c r="P28" t="n">
        <v>3.5</v>
      </c>
      <c r="Q28" t="n">
        <v>2</v>
      </c>
      <c r="R28" t="n">
        <v>-0.5</v>
      </c>
      <c r="S28" t="n">
        <v>1.8</v>
      </c>
      <c r="T28" t="n">
        <v>4.3</v>
      </c>
      <c r="U28" t="n">
        <v>2.9</v>
      </c>
      <c r="V28" t="n">
        <v>2.4</v>
      </c>
      <c r="W28" t="n">
        <v>1.4</v>
      </c>
    </row>
    <row r="29">
      <c r="A29" s="5" t="inlineStr">
        <is>
          <t>Summe Umlaufvermögen</t>
        </is>
      </c>
      <c r="B29" s="5" t="inlineStr">
        <is>
          <t>Current Assets</t>
        </is>
      </c>
      <c r="C29" t="n">
        <v>55.8</v>
      </c>
      <c r="D29" t="n">
        <v>68</v>
      </c>
      <c r="E29" t="n">
        <v>64.40000000000001</v>
      </c>
      <c r="F29" t="n">
        <v>60.2</v>
      </c>
      <c r="G29" t="n">
        <v>60.4</v>
      </c>
      <c r="H29" t="n">
        <v>58.1</v>
      </c>
      <c r="I29" t="n">
        <v>52.2</v>
      </c>
      <c r="J29" t="n">
        <v>50</v>
      </c>
      <c r="K29" t="n">
        <v>49.9</v>
      </c>
      <c r="L29" t="n">
        <v>42</v>
      </c>
      <c r="M29" t="n">
        <v>35.3</v>
      </c>
      <c r="N29" t="n">
        <v>34.6</v>
      </c>
      <c r="O29" t="n">
        <v>27.1</v>
      </c>
      <c r="P29" t="n">
        <v>24</v>
      </c>
      <c r="Q29" t="n">
        <v>18.2</v>
      </c>
      <c r="R29" t="n">
        <v>17.1</v>
      </c>
      <c r="S29" t="n">
        <v>19.4</v>
      </c>
      <c r="T29" t="n">
        <v>25.4</v>
      </c>
      <c r="U29" t="n">
        <v>24</v>
      </c>
      <c r="V29" t="n">
        <v>21.2</v>
      </c>
      <c r="W29" t="n">
        <v>17.4</v>
      </c>
    </row>
    <row r="30">
      <c r="A30" s="5" t="inlineStr">
        <is>
          <t>Summe Anlagevermögen</t>
        </is>
      </c>
      <c r="B30" s="5" t="inlineStr">
        <is>
          <t>Fixed Assets</t>
        </is>
      </c>
      <c r="C30" t="n">
        <v>266.1</v>
      </c>
      <c r="D30" t="n">
        <v>15.5</v>
      </c>
      <c r="E30" t="n">
        <v>13.6</v>
      </c>
      <c r="F30" t="n">
        <v>12.5</v>
      </c>
      <c r="G30" t="n">
        <v>11.5</v>
      </c>
      <c r="H30" t="n">
        <v>10</v>
      </c>
      <c r="I30" t="n">
        <v>9.4</v>
      </c>
      <c r="J30" t="n">
        <v>9.699999999999999</v>
      </c>
      <c r="K30" t="n">
        <v>12.5</v>
      </c>
      <c r="L30" t="n">
        <v>12.6</v>
      </c>
      <c r="M30" t="n">
        <v>12.5</v>
      </c>
      <c r="N30" t="n">
        <v>13.5</v>
      </c>
      <c r="O30" t="n">
        <v>16.1</v>
      </c>
      <c r="P30" t="n">
        <v>16.1</v>
      </c>
      <c r="Q30" t="n">
        <v>16.2</v>
      </c>
      <c r="R30" t="n">
        <v>12.5</v>
      </c>
      <c r="S30" t="n">
        <v>14.2</v>
      </c>
      <c r="T30" t="n">
        <v>15.7</v>
      </c>
      <c r="U30" t="n">
        <v>9.300000000000001</v>
      </c>
      <c r="V30" t="n">
        <v>3</v>
      </c>
      <c r="W30" t="n">
        <v>2.5</v>
      </c>
    </row>
    <row r="31">
      <c r="A31" s="5" t="inlineStr">
        <is>
          <t>Summe Aktiva</t>
        </is>
      </c>
      <c r="B31" s="5" t="inlineStr">
        <is>
          <t>Total Assets</t>
        </is>
      </c>
      <c r="C31" t="n">
        <v>321.9</v>
      </c>
      <c r="D31" t="n">
        <v>83.5</v>
      </c>
      <c r="E31" t="n">
        <v>78</v>
      </c>
      <c r="F31" t="n">
        <v>72.7</v>
      </c>
      <c r="G31" t="n">
        <v>71.90000000000001</v>
      </c>
      <c r="H31" t="n">
        <v>68.09999999999999</v>
      </c>
      <c r="I31" t="n">
        <v>61.6</v>
      </c>
      <c r="J31" t="n">
        <v>59.7</v>
      </c>
      <c r="K31" t="n">
        <v>62.4</v>
      </c>
      <c r="L31" t="n">
        <v>54.6</v>
      </c>
      <c r="M31" t="n">
        <v>47.8</v>
      </c>
      <c r="N31" t="n">
        <v>48.1</v>
      </c>
      <c r="O31" t="n">
        <v>43.2</v>
      </c>
      <c r="P31" t="n">
        <v>40.1</v>
      </c>
      <c r="Q31" t="n">
        <v>34.4</v>
      </c>
      <c r="R31" t="n">
        <v>29.6</v>
      </c>
      <c r="S31" t="n">
        <v>33.6</v>
      </c>
      <c r="T31" t="n">
        <v>41.1</v>
      </c>
      <c r="U31" t="n">
        <v>33.3</v>
      </c>
      <c r="V31" t="n">
        <v>24.2</v>
      </c>
      <c r="W31" t="n">
        <v>19.9</v>
      </c>
    </row>
    <row r="32">
      <c r="A32" s="5" t="inlineStr">
        <is>
          <t>Summe kurzfristiges Fremdkapital</t>
        </is>
      </c>
      <c r="B32" s="5" t="inlineStr">
        <is>
          <t>Short-Term Debt</t>
        </is>
      </c>
      <c r="C32" t="n">
        <v>220.6</v>
      </c>
      <c r="D32" t="n">
        <v>24.4</v>
      </c>
      <c r="E32" t="n">
        <v>24.3</v>
      </c>
      <c r="F32" t="n">
        <v>20.1</v>
      </c>
      <c r="G32" t="n">
        <v>21.4</v>
      </c>
      <c r="H32" t="n">
        <v>18.3</v>
      </c>
      <c r="I32" t="n">
        <v>16</v>
      </c>
      <c r="J32" t="n">
        <v>14.4</v>
      </c>
      <c r="K32" t="n">
        <v>16.4</v>
      </c>
      <c r="L32" t="n">
        <v>15.1</v>
      </c>
      <c r="M32" t="n">
        <v>12.4</v>
      </c>
      <c r="N32" t="n">
        <v>15</v>
      </c>
      <c r="O32" t="n">
        <v>12.1</v>
      </c>
      <c r="P32" t="n">
        <v>12.2</v>
      </c>
      <c r="Q32" t="n">
        <v>8.300000000000001</v>
      </c>
      <c r="R32" t="n">
        <v>7.1</v>
      </c>
      <c r="S32" t="n">
        <v>8.699999999999999</v>
      </c>
      <c r="T32" t="n">
        <v>14.5</v>
      </c>
      <c r="U32" t="n">
        <v>11</v>
      </c>
      <c r="V32" t="n">
        <v>6</v>
      </c>
      <c r="W32" t="n">
        <v>3.9</v>
      </c>
    </row>
    <row r="33">
      <c r="A33" s="5" t="inlineStr">
        <is>
          <t>Summe Fremdkapital</t>
        </is>
      </c>
      <c r="B33" s="5" t="inlineStr">
        <is>
          <t>Total Liabilities</t>
        </is>
      </c>
      <c r="C33" t="n">
        <v>271</v>
      </c>
      <c r="D33" t="n">
        <v>32.6</v>
      </c>
      <c r="E33" t="n">
        <v>30.9</v>
      </c>
      <c r="F33" t="n">
        <v>27.4</v>
      </c>
      <c r="G33" t="n">
        <v>27.3</v>
      </c>
      <c r="H33" t="n">
        <v>24.3</v>
      </c>
      <c r="I33" t="n">
        <v>20.8</v>
      </c>
      <c r="J33" t="n">
        <v>18.4</v>
      </c>
      <c r="K33" t="n">
        <v>19.7</v>
      </c>
      <c r="L33" t="n">
        <v>18.3</v>
      </c>
      <c r="M33" t="n">
        <v>16</v>
      </c>
      <c r="N33" t="n">
        <v>18.9</v>
      </c>
      <c r="O33" t="n">
        <v>16.6</v>
      </c>
      <c r="P33" t="n">
        <v>16.4</v>
      </c>
      <c r="Q33" t="n">
        <v>10.6</v>
      </c>
      <c r="R33" t="n">
        <v>7.1</v>
      </c>
      <c r="S33" t="n">
        <v>8.699999999999999</v>
      </c>
      <c r="T33" t="n">
        <v>14.5</v>
      </c>
      <c r="U33" t="n">
        <v>11.1</v>
      </c>
      <c r="V33" t="n">
        <v>6</v>
      </c>
      <c r="W33" t="n">
        <v>3.9</v>
      </c>
    </row>
    <row r="34">
      <c r="A34" s="5" t="inlineStr">
        <is>
          <t>Minderheitenanteil</t>
        </is>
      </c>
      <c r="B34" s="5" t="inlineStr">
        <is>
          <t>Minority Share</t>
        </is>
      </c>
      <c r="C34" t="n">
        <v>1</v>
      </c>
      <c r="D34" t="n">
        <v>0.8</v>
      </c>
      <c r="E34" t="n">
        <v>0.6</v>
      </c>
      <c r="F34" t="n">
        <v>0.4</v>
      </c>
      <c r="G34" t="n">
        <v>0.2</v>
      </c>
      <c r="H34" t="n">
        <v>0.3</v>
      </c>
      <c r="I34" t="n">
        <v>0.09</v>
      </c>
      <c r="J34" t="n">
        <v>-0.1</v>
      </c>
      <c r="K34" t="n">
        <v>-0.1</v>
      </c>
      <c r="L34" t="inlineStr">
        <is>
          <t>-</t>
        </is>
      </c>
      <c r="M34" t="inlineStr">
        <is>
          <t>-</t>
        </is>
      </c>
      <c r="N34" t="inlineStr">
        <is>
          <t>-</t>
        </is>
      </c>
      <c r="O34" t="inlineStr">
        <is>
          <t>-</t>
        </is>
      </c>
      <c r="P34" t="inlineStr">
        <is>
          <t>-</t>
        </is>
      </c>
      <c r="Q34" t="n">
        <v>0.2</v>
      </c>
      <c r="R34" t="n">
        <v>0.9</v>
      </c>
      <c r="S34" t="n">
        <v>0.6</v>
      </c>
      <c r="T34" t="n">
        <v>1.8</v>
      </c>
      <c r="U34" t="n">
        <v>0.1</v>
      </c>
      <c r="V34" t="inlineStr">
        <is>
          <t>-</t>
        </is>
      </c>
      <c r="W34" t="inlineStr">
        <is>
          <t>-</t>
        </is>
      </c>
    </row>
    <row r="35">
      <c r="A35" s="5" t="inlineStr">
        <is>
          <t>Summe Eigenkapital</t>
        </is>
      </c>
      <c r="B35" s="5" t="inlineStr">
        <is>
          <t>Equity</t>
        </is>
      </c>
      <c r="C35" t="n">
        <v>50</v>
      </c>
      <c r="D35" t="n">
        <v>50.2</v>
      </c>
      <c r="E35" t="n">
        <v>46.6</v>
      </c>
      <c r="F35" t="n">
        <v>45</v>
      </c>
      <c r="G35" t="n">
        <v>44.4</v>
      </c>
      <c r="H35" t="n">
        <v>43.8</v>
      </c>
      <c r="I35" t="n">
        <v>40.7</v>
      </c>
      <c r="J35" t="n">
        <v>41.4</v>
      </c>
      <c r="K35" t="n">
        <v>42.6</v>
      </c>
      <c r="L35" t="n">
        <v>36.4</v>
      </c>
      <c r="M35" t="n">
        <v>31.8</v>
      </c>
      <c r="N35" t="n">
        <v>29.1</v>
      </c>
      <c r="O35" t="n">
        <v>26.6</v>
      </c>
      <c r="P35" t="n">
        <v>23.7</v>
      </c>
      <c r="Q35" t="n">
        <v>23.7</v>
      </c>
      <c r="R35" t="n">
        <v>21.7</v>
      </c>
      <c r="S35" t="n">
        <v>24.4</v>
      </c>
      <c r="T35" t="n">
        <v>24.8</v>
      </c>
      <c r="U35" t="n">
        <v>22.1</v>
      </c>
      <c r="V35" t="n">
        <v>18.2</v>
      </c>
      <c r="W35" t="n">
        <v>16</v>
      </c>
    </row>
    <row r="36">
      <c r="A36" s="5" t="inlineStr">
        <is>
          <t>Summe Passiva</t>
        </is>
      </c>
      <c r="B36" s="5" t="inlineStr">
        <is>
          <t>Liabilities &amp; Shareholder Equity</t>
        </is>
      </c>
      <c r="C36" t="n">
        <v>321.9</v>
      </c>
      <c r="D36" t="n">
        <v>83.5</v>
      </c>
      <c r="E36" t="n">
        <v>78</v>
      </c>
      <c r="F36" t="n">
        <v>72.7</v>
      </c>
      <c r="G36" t="n">
        <v>71.90000000000001</v>
      </c>
      <c r="H36" t="n">
        <v>68.09999999999999</v>
      </c>
      <c r="I36" t="n">
        <v>61.6</v>
      </c>
      <c r="J36" t="n">
        <v>59.7</v>
      </c>
      <c r="K36" t="n">
        <v>62.4</v>
      </c>
      <c r="L36" t="n">
        <v>54.6</v>
      </c>
      <c r="M36" t="n">
        <v>47.8</v>
      </c>
      <c r="N36" t="n">
        <v>48.1</v>
      </c>
      <c r="O36" t="n">
        <v>43.2</v>
      </c>
      <c r="P36" t="n">
        <v>40.1</v>
      </c>
      <c r="Q36" t="n">
        <v>34.4</v>
      </c>
      <c r="R36" t="n">
        <v>29.6</v>
      </c>
      <c r="S36" t="n">
        <v>33.6</v>
      </c>
      <c r="T36" t="n">
        <v>41.1</v>
      </c>
      <c r="U36" t="n">
        <v>33.3</v>
      </c>
      <c r="V36" t="n">
        <v>24.2</v>
      </c>
      <c r="W36" t="n">
        <v>19.9</v>
      </c>
    </row>
    <row r="37">
      <c r="A37" s="5" t="inlineStr">
        <is>
          <t>Mio.Aktien im Umlauf</t>
        </is>
      </c>
      <c r="B37" s="5" t="inlineStr">
        <is>
          <t>Million shares outstanding</t>
        </is>
      </c>
      <c r="C37" t="n">
        <v>5.2</v>
      </c>
      <c r="D37" t="n">
        <v>5.2</v>
      </c>
      <c r="E37" t="n">
        <v>5.2</v>
      </c>
      <c r="F37" t="n">
        <v>5.2</v>
      </c>
      <c r="G37" t="n">
        <v>5.2</v>
      </c>
      <c r="H37" t="n">
        <v>5.2</v>
      </c>
      <c r="I37" t="n">
        <v>5.2</v>
      </c>
      <c r="J37" t="n">
        <v>5.2</v>
      </c>
      <c r="K37" t="n">
        <v>5.2</v>
      </c>
      <c r="L37" t="n">
        <v>5.2</v>
      </c>
      <c r="M37" t="n">
        <v>5.2</v>
      </c>
      <c r="N37" t="n">
        <v>5.2</v>
      </c>
      <c r="O37" t="n">
        <v>5.2</v>
      </c>
      <c r="P37" t="n">
        <v>5.2</v>
      </c>
      <c r="Q37" t="n">
        <v>5.3</v>
      </c>
      <c r="R37" t="n">
        <v>5.3</v>
      </c>
      <c r="S37" t="n">
        <v>5.3</v>
      </c>
      <c r="T37" t="n">
        <v>5.2</v>
      </c>
      <c r="U37" t="n">
        <v>5.1</v>
      </c>
      <c r="V37" t="n">
        <v>5.1</v>
      </c>
      <c r="W37" t="n">
        <v>5.1</v>
      </c>
    </row>
    <row r="38">
      <c r="A38" s="5" t="inlineStr">
        <is>
          <t>Gezeichnetes Kapital (in Mio.)</t>
        </is>
      </c>
      <c r="B38" s="5" t="inlineStr">
        <is>
          <t>Subscribed Capital in M</t>
        </is>
      </c>
      <c r="C38" t="n">
        <v>5.2</v>
      </c>
      <c r="D38" t="n">
        <v>5.2</v>
      </c>
      <c r="E38" t="n">
        <v>5.2</v>
      </c>
      <c r="F38" t="n">
        <v>5.2</v>
      </c>
      <c r="G38" t="n">
        <v>5.2</v>
      </c>
      <c r="H38" t="n">
        <v>5.2</v>
      </c>
      <c r="I38" t="n">
        <v>5.2</v>
      </c>
      <c r="J38" t="n">
        <v>5.2</v>
      </c>
      <c r="K38" t="n">
        <v>5.2</v>
      </c>
      <c r="L38" t="n">
        <v>5.2</v>
      </c>
      <c r="M38" t="n">
        <v>5.2</v>
      </c>
      <c r="N38" t="n">
        <v>5.2</v>
      </c>
      <c r="O38" t="n">
        <v>5.2</v>
      </c>
      <c r="P38" t="n">
        <v>5.2</v>
      </c>
      <c r="Q38" t="n">
        <v>5.3</v>
      </c>
      <c r="R38" t="n">
        <v>5.3</v>
      </c>
      <c r="S38" t="n">
        <v>5.3</v>
      </c>
      <c r="T38" t="n">
        <v>5.2</v>
      </c>
      <c r="U38" t="n">
        <v>5.2</v>
      </c>
      <c r="V38" t="n">
        <v>5.1</v>
      </c>
      <c r="W38" t="n">
        <v>5.1</v>
      </c>
    </row>
    <row r="39">
      <c r="A39" s="5" t="inlineStr">
        <is>
          <t>Ergebnis je Aktie (brutto)</t>
        </is>
      </c>
      <c r="B39" s="5" t="inlineStr">
        <is>
          <t>Earnings per share</t>
        </is>
      </c>
      <c r="C39" t="n">
        <v>7.37</v>
      </c>
      <c r="D39" t="n">
        <v>7.16</v>
      </c>
      <c r="E39" t="n">
        <v>6.1</v>
      </c>
      <c r="F39" t="n">
        <v>5.68</v>
      </c>
      <c r="G39" t="n">
        <v>5.43</v>
      </c>
      <c r="H39" t="n">
        <v>5.14</v>
      </c>
      <c r="I39" t="n">
        <v>4.37</v>
      </c>
      <c r="J39" t="n">
        <v>3.79</v>
      </c>
      <c r="K39" t="n">
        <v>4.37</v>
      </c>
      <c r="L39" t="n">
        <v>3.6</v>
      </c>
      <c r="M39" t="n">
        <v>3.02</v>
      </c>
      <c r="N39" t="n">
        <v>3.1</v>
      </c>
      <c r="O39" t="n">
        <v>2.65</v>
      </c>
      <c r="P39" t="n">
        <v>1.44</v>
      </c>
      <c r="Q39" t="n">
        <v>0.7</v>
      </c>
      <c r="R39" t="n">
        <v>0.15</v>
      </c>
      <c r="S39" t="n">
        <v>0.68</v>
      </c>
      <c r="T39" t="n">
        <v>1.56</v>
      </c>
      <c r="U39" t="n">
        <v>1.33</v>
      </c>
      <c r="V39" t="n">
        <v>1.02</v>
      </c>
      <c r="W39" t="n">
        <v>0.53</v>
      </c>
    </row>
    <row r="40">
      <c r="A40" s="5" t="inlineStr">
        <is>
          <t>Ergebnis je Aktie (unverwässert)</t>
        </is>
      </c>
      <c r="B40" s="5" t="inlineStr">
        <is>
          <t>Basic Earnings per share</t>
        </is>
      </c>
      <c r="C40" t="n">
        <v>4.62</v>
      </c>
      <c r="D40" t="n">
        <v>4.66</v>
      </c>
      <c r="E40" t="n">
        <v>3.96</v>
      </c>
      <c r="F40" t="n">
        <v>3.66</v>
      </c>
      <c r="G40" t="n">
        <v>3.53</v>
      </c>
      <c r="H40" t="n">
        <v>3.37</v>
      </c>
      <c r="I40" t="n">
        <v>2.83</v>
      </c>
      <c r="J40" t="n">
        <v>2.6</v>
      </c>
      <c r="K40" t="n">
        <v>2.84</v>
      </c>
      <c r="L40" t="n">
        <v>2.33</v>
      </c>
      <c r="M40" t="n">
        <v>1.89</v>
      </c>
      <c r="N40" t="n">
        <v>1.77</v>
      </c>
      <c r="O40" t="n">
        <v>1.44</v>
      </c>
      <c r="P40" t="n">
        <v>0.67</v>
      </c>
      <c r="Q40" t="n">
        <v>0.37</v>
      </c>
      <c r="R40" t="n">
        <v>-0.1</v>
      </c>
      <c r="S40" t="n">
        <v>0.34</v>
      </c>
      <c r="T40" t="n">
        <v>0.83</v>
      </c>
      <c r="U40" t="n">
        <v>0.57</v>
      </c>
      <c r="V40" t="n">
        <v>0.47</v>
      </c>
      <c r="W40" t="n">
        <v>0.32</v>
      </c>
    </row>
    <row r="41">
      <c r="A41" s="5" t="inlineStr">
        <is>
          <t>Ergebnis je Aktie (verwässert)</t>
        </is>
      </c>
      <c r="B41" s="5" t="inlineStr">
        <is>
          <t>Diluted Earnings per share</t>
        </is>
      </c>
      <c r="C41" t="n">
        <v>4.62</v>
      </c>
      <c r="D41" t="n">
        <v>4.66</v>
      </c>
      <c r="E41" t="n">
        <v>3.96</v>
      </c>
      <c r="F41" t="n">
        <v>3.66</v>
      </c>
      <c r="G41" t="n">
        <v>3.53</v>
      </c>
      <c r="H41" t="n">
        <v>3.37</v>
      </c>
      <c r="I41" t="n">
        <v>2.83</v>
      </c>
      <c r="J41" t="n">
        <v>2.6</v>
      </c>
      <c r="K41" t="n">
        <v>2.84</v>
      </c>
      <c r="L41" t="n">
        <v>2.33</v>
      </c>
      <c r="M41" t="n">
        <v>1.89</v>
      </c>
      <c r="N41" t="n">
        <v>1.77</v>
      </c>
      <c r="O41" t="n">
        <v>1.44</v>
      </c>
      <c r="P41" t="n">
        <v>0.67</v>
      </c>
      <c r="Q41" t="n">
        <v>0.37</v>
      </c>
      <c r="R41" t="n">
        <v>-0.1</v>
      </c>
      <c r="S41" t="n">
        <v>0.32</v>
      </c>
      <c r="T41" t="n">
        <v>0.77</v>
      </c>
      <c r="U41" t="n">
        <v>0.54</v>
      </c>
      <c r="V41" t="n">
        <v>0.44</v>
      </c>
      <c r="W41" t="n">
        <v>0.32</v>
      </c>
    </row>
    <row r="42">
      <c r="A42" s="5" t="inlineStr">
        <is>
          <t>Dividende je Aktie</t>
        </is>
      </c>
      <c r="B42" s="5" t="inlineStr">
        <is>
          <t>Dividend per share</t>
        </is>
      </c>
      <c r="C42" t="inlineStr">
        <is>
          <t>-</t>
        </is>
      </c>
      <c r="D42" t="n">
        <v>4.66</v>
      </c>
      <c r="E42" t="n">
        <v>3.96</v>
      </c>
      <c r="F42" t="n">
        <v>3.66</v>
      </c>
      <c r="G42" t="n">
        <v>3.53</v>
      </c>
      <c r="H42" t="n">
        <v>3.37</v>
      </c>
      <c r="I42" t="n">
        <v>2.83</v>
      </c>
      <c r="J42" t="n">
        <v>2.95</v>
      </c>
      <c r="K42" t="n">
        <v>2.84</v>
      </c>
      <c r="L42" t="n">
        <v>1.67</v>
      </c>
      <c r="M42" t="n">
        <v>1.45</v>
      </c>
      <c r="N42" t="n">
        <v>1.38</v>
      </c>
      <c r="O42" t="n">
        <v>1.27</v>
      </c>
      <c r="P42" t="n">
        <v>0.88</v>
      </c>
      <c r="Q42" t="n">
        <v>0.29</v>
      </c>
      <c r="R42" t="inlineStr">
        <is>
          <t>-</t>
        </is>
      </c>
      <c r="S42" t="n">
        <v>0.42</v>
      </c>
      <c r="T42" t="n">
        <v>0.42</v>
      </c>
      <c r="U42" t="n">
        <v>0.33</v>
      </c>
      <c r="V42" t="n">
        <v>0.26</v>
      </c>
      <c r="W42" t="n">
        <v>0.27</v>
      </c>
    </row>
    <row r="43">
      <c r="A43" s="5" t="inlineStr">
        <is>
          <t>Dividendenausschüttung in Mio</t>
        </is>
      </c>
      <c r="B43" s="5" t="inlineStr">
        <is>
          <t>Dividend Payment in M</t>
        </is>
      </c>
      <c r="C43" t="inlineStr">
        <is>
          <t>-</t>
        </is>
      </c>
      <c r="D43" t="n">
        <v>24.22</v>
      </c>
      <c r="E43" t="n">
        <v>20.59</v>
      </c>
      <c r="F43" t="n">
        <v>19.03</v>
      </c>
      <c r="G43" t="n">
        <v>18.35</v>
      </c>
      <c r="H43" t="n">
        <v>17.52</v>
      </c>
      <c r="I43" t="n">
        <v>14.71</v>
      </c>
      <c r="J43" t="n">
        <v>15.34</v>
      </c>
      <c r="K43" t="n">
        <v>14.76</v>
      </c>
      <c r="L43" t="n">
        <v>8.699999999999999</v>
      </c>
      <c r="M43" t="n">
        <v>7.5</v>
      </c>
      <c r="N43" t="n">
        <v>7.1</v>
      </c>
      <c r="O43" t="n">
        <v>6.6</v>
      </c>
      <c r="P43" t="n">
        <v>4.6</v>
      </c>
      <c r="Q43" t="n">
        <v>1.5</v>
      </c>
      <c r="R43" t="inlineStr">
        <is>
          <t>-</t>
        </is>
      </c>
      <c r="S43" t="n">
        <v>2.2</v>
      </c>
      <c r="T43" t="n">
        <v>2.2</v>
      </c>
      <c r="U43" t="n">
        <v>1.7</v>
      </c>
      <c r="V43" t="n">
        <v>1.3</v>
      </c>
      <c r="W43" t="n">
        <v>1.4</v>
      </c>
    </row>
    <row r="44">
      <c r="A44" s="5" t="inlineStr">
        <is>
          <t>Umsatz je Aktie</t>
        </is>
      </c>
      <c r="B44" s="5" t="inlineStr">
        <is>
          <t>Revenue per share</t>
        </is>
      </c>
      <c r="C44" t="n">
        <v>44.84</v>
      </c>
      <c r="D44" t="n">
        <v>39.59</v>
      </c>
      <c r="E44" t="n">
        <v>35.49</v>
      </c>
      <c r="F44" t="n">
        <v>33.34</v>
      </c>
      <c r="G44" t="n">
        <v>32.65</v>
      </c>
      <c r="H44" t="n">
        <v>30.99</v>
      </c>
      <c r="I44" t="n">
        <v>27.34</v>
      </c>
      <c r="J44" t="n">
        <v>26.36</v>
      </c>
      <c r="K44" t="n">
        <v>25.03</v>
      </c>
      <c r="L44" t="n">
        <v>22.6</v>
      </c>
      <c r="M44" t="n">
        <v>21.29</v>
      </c>
      <c r="N44" t="n">
        <v>22.04</v>
      </c>
      <c r="O44" t="n">
        <v>17.83</v>
      </c>
      <c r="P44" t="n">
        <v>13.37</v>
      </c>
      <c r="Q44" t="n">
        <v>9.81</v>
      </c>
      <c r="R44" t="n">
        <v>8.890000000000001</v>
      </c>
      <c r="S44" t="n">
        <v>11.62</v>
      </c>
      <c r="T44" t="n">
        <v>13.25</v>
      </c>
      <c r="U44" t="n">
        <v>9.59</v>
      </c>
      <c r="V44" t="n">
        <v>6.73</v>
      </c>
      <c r="W44" t="n">
        <v>4.82</v>
      </c>
    </row>
    <row r="45">
      <c r="A45" s="5" t="inlineStr">
        <is>
          <t>Buchwert je Aktie</t>
        </is>
      </c>
      <c r="B45" s="5" t="inlineStr">
        <is>
          <t>Book value per share</t>
        </is>
      </c>
      <c r="C45" t="n">
        <v>9.619999999999999</v>
      </c>
      <c r="D45" t="n">
        <v>9.66</v>
      </c>
      <c r="E45" t="n">
        <v>8.960000000000001</v>
      </c>
      <c r="F45" t="n">
        <v>8.66</v>
      </c>
      <c r="G45" t="n">
        <v>8.539999999999999</v>
      </c>
      <c r="H45" t="n">
        <v>8.43</v>
      </c>
      <c r="I45" t="n">
        <v>7.83</v>
      </c>
      <c r="J45" t="n">
        <v>7.96</v>
      </c>
      <c r="K45" t="n">
        <v>8.199999999999999</v>
      </c>
      <c r="L45" t="n">
        <v>7</v>
      </c>
      <c r="M45" t="n">
        <v>6.12</v>
      </c>
      <c r="N45" t="n">
        <v>5.6</v>
      </c>
      <c r="O45" t="n">
        <v>5.12</v>
      </c>
      <c r="P45" t="n">
        <v>4.56</v>
      </c>
      <c r="Q45" t="n">
        <v>4.47</v>
      </c>
      <c r="R45" t="n">
        <v>4.09</v>
      </c>
      <c r="S45" t="n">
        <v>4.6</v>
      </c>
      <c r="T45" t="n">
        <v>4.77</v>
      </c>
      <c r="U45" t="n">
        <v>4.33</v>
      </c>
      <c r="V45" t="n">
        <v>3.57</v>
      </c>
      <c r="W45" t="n">
        <v>3.14</v>
      </c>
    </row>
    <row r="46">
      <c r="A46" s="5" t="inlineStr">
        <is>
          <t>Cashflow je Aktie</t>
        </is>
      </c>
      <c r="B46" s="5" t="inlineStr">
        <is>
          <t>Cashflow per share</t>
        </is>
      </c>
      <c r="C46" t="n">
        <v>7.06</v>
      </c>
      <c r="D46" t="n">
        <v>5.08</v>
      </c>
      <c r="E46" t="n">
        <v>4.91</v>
      </c>
      <c r="F46" t="n">
        <v>3.75</v>
      </c>
      <c r="G46" t="n">
        <v>4.06</v>
      </c>
      <c r="H46" t="n">
        <v>4.02</v>
      </c>
      <c r="I46" t="n">
        <v>3.5</v>
      </c>
      <c r="J46" t="n">
        <v>3.02</v>
      </c>
      <c r="K46" t="n">
        <v>3.31</v>
      </c>
      <c r="L46" t="n">
        <v>2.54</v>
      </c>
      <c r="M46" t="n">
        <v>2.31</v>
      </c>
      <c r="N46" t="n">
        <v>2.42</v>
      </c>
      <c r="O46" t="n">
        <v>1.52</v>
      </c>
      <c r="P46" t="n">
        <v>1.25</v>
      </c>
      <c r="Q46" t="n">
        <v>0.72</v>
      </c>
      <c r="R46" t="n">
        <v>0.3</v>
      </c>
      <c r="S46" t="n">
        <v>0.55</v>
      </c>
      <c r="T46" t="n">
        <v>0.71</v>
      </c>
      <c r="U46" t="n">
        <v>0.84</v>
      </c>
      <c r="V46" t="n">
        <v>0.8</v>
      </c>
      <c r="W46" t="n">
        <v>0.29</v>
      </c>
    </row>
    <row r="47">
      <c r="A47" s="5" t="inlineStr">
        <is>
          <t>Bilanzsumme je Aktie</t>
        </is>
      </c>
      <c r="B47" s="5" t="inlineStr">
        <is>
          <t>Total assets per share</t>
        </is>
      </c>
      <c r="C47" t="n">
        <v>61.93</v>
      </c>
      <c r="D47" t="n">
        <v>16.06</v>
      </c>
      <c r="E47" t="n">
        <v>15.01</v>
      </c>
      <c r="F47" t="n">
        <v>13.99</v>
      </c>
      <c r="G47" t="n">
        <v>13.83</v>
      </c>
      <c r="H47" t="n">
        <v>13.1</v>
      </c>
      <c r="I47" t="n">
        <v>11.85</v>
      </c>
      <c r="J47" t="n">
        <v>11.49</v>
      </c>
      <c r="K47" t="n">
        <v>12</v>
      </c>
      <c r="L47" t="n">
        <v>10.5</v>
      </c>
      <c r="M47" t="n">
        <v>9.19</v>
      </c>
      <c r="N47" t="n">
        <v>9.25</v>
      </c>
      <c r="O47" t="n">
        <v>8.31</v>
      </c>
      <c r="P47" t="n">
        <v>7.71</v>
      </c>
      <c r="Q47" t="n">
        <v>6.49</v>
      </c>
      <c r="R47" t="n">
        <v>5.58</v>
      </c>
      <c r="S47" t="n">
        <v>6.34</v>
      </c>
      <c r="T47" t="n">
        <v>7.9</v>
      </c>
      <c r="U47" t="n">
        <v>6.53</v>
      </c>
      <c r="V47" t="n">
        <v>4.75</v>
      </c>
      <c r="W47" t="inlineStr">
        <is>
          <t>-</t>
        </is>
      </c>
    </row>
    <row r="48">
      <c r="A48" s="5" t="inlineStr">
        <is>
          <t>Personal am Ende des Jahres</t>
        </is>
      </c>
      <c r="B48" s="5" t="inlineStr">
        <is>
          <t>Staff at the end of year</t>
        </is>
      </c>
      <c r="C48" t="n">
        <v>3123</v>
      </c>
      <c r="D48" t="n">
        <v>2847</v>
      </c>
      <c r="E48" t="n">
        <v>2739</v>
      </c>
      <c r="F48" t="n">
        <v>2673</v>
      </c>
      <c r="G48" t="n">
        <v>2691</v>
      </c>
      <c r="H48" t="n">
        <v>2676</v>
      </c>
      <c r="I48" t="n">
        <v>2441</v>
      </c>
      <c r="J48" t="n">
        <v>2434</v>
      </c>
      <c r="K48" t="n">
        <v>2368</v>
      </c>
      <c r="L48" t="n">
        <v>2224</v>
      </c>
      <c r="M48" t="n">
        <v>1999</v>
      </c>
      <c r="N48" t="n">
        <v>1986</v>
      </c>
      <c r="O48" t="n">
        <v>1587</v>
      </c>
      <c r="P48" t="n">
        <v>1130</v>
      </c>
      <c r="Q48" t="n">
        <v>801</v>
      </c>
      <c r="R48" t="n">
        <v>793</v>
      </c>
      <c r="S48" t="n">
        <v>1059</v>
      </c>
      <c r="T48" t="n">
        <v>1102</v>
      </c>
      <c r="U48" t="n">
        <v>795</v>
      </c>
      <c r="V48" t="n">
        <v>662</v>
      </c>
      <c r="W48" t="n">
        <v>538</v>
      </c>
    </row>
    <row r="49">
      <c r="A49" s="5" t="inlineStr">
        <is>
          <t>Personalaufwand in Mio. EUR</t>
        </is>
      </c>
      <c r="B49" s="5" t="inlineStr">
        <is>
          <t>Personnel expenses in M</t>
        </is>
      </c>
      <c r="C49" t="n">
        <v>143.8</v>
      </c>
      <c r="D49" t="n">
        <v>127.7</v>
      </c>
      <c r="E49" t="n">
        <v>115.7</v>
      </c>
      <c r="F49" t="n">
        <v>108.3</v>
      </c>
      <c r="G49" t="n">
        <v>106.9</v>
      </c>
      <c r="H49" t="n">
        <v>100.4</v>
      </c>
      <c r="I49" t="n">
        <v>88.40000000000001</v>
      </c>
      <c r="J49" t="n">
        <v>85.2</v>
      </c>
      <c r="K49" t="n">
        <v>80.8</v>
      </c>
      <c r="L49" t="n">
        <v>70.7</v>
      </c>
      <c r="M49" t="n">
        <v>63.8</v>
      </c>
      <c r="N49" t="n">
        <v>65.3</v>
      </c>
      <c r="O49" t="n">
        <v>51.6</v>
      </c>
      <c r="P49" t="n">
        <v>37.6</v>
      </c>
      <c r="Q49" t="n">
        <v>28.2</v>
      </c>
      <c r="R49" t="n">
        <v>28.5</v>
      </c>
      <c r="S49" t="n">
        <v>39.3</v>
      </c>
      <c r="T49" t="n">
        <v>42.1</v>
      </c>
      <c r="U49" t="n">
        <v>28.8</v>
      </c>
      <c r="V49" t="n">
        <v>21.7</v>
      </c>
      <c r="W49" t="inlineStr">
        <is>
          <t>-</t>
        </is>
      </c>
    </row>
    <row r="50">
      <c r="A50" s="5" t="inlineStr">
        <is>
          <t>Aufwand je Mitarbeiter in EUR</t>
        </is>
      </c>
      <c r="B50" s="5" t="inlineStr">
        <is>
          <t>Effort per employee</t>
        </is>
      </c>
      <c r="C50" t="n">
        <v>46045</v>
      </c>
      <c r="D50" t="n">
        <v>44854</v>
      </c>
      <c r="E50" t="n">
        <v>42242</v>
      </c>
      <c r="F50" t="n">
        <v>40516</v>
      </c>
      <c r="G50" t="n">
        <v>39725</v>
      </c>
      <c r="H50" t="n">
        <v>37519</v>
      </c>
      <c r="I50" t="n">
        <v>36215</v>
      </c>
      <c r="J50" t="n">
        <v>35004</v>
      </c>
      <c r="K50" t="n">
        <v>34122</v>
      </c>
      <c r="L50" t="n">
        <v>31790</v>
      </c>
      <c r="M50" t="n">
        <v>31916</v>
      </c>
      <c r="N50" t="n">
        <v>32880</v>
      </c>
      <c r="O50" t="n">
        <v>32514</v>
      </c>
      <c r="P50" t="n">
        <v>33274</v>
      </c>
      <c r="Q50" t="n">
        <v>35206</v>
      </c>
      <c r="R50" t="n">
        <v>35939</v>
      </c>
      <c r="S50" t="n">
        <v>37110</v>
      </c>
      <c r="T50" t="n">
        <v>38203</v>
      </c>
      <c r="U50" t="n">
        <v>36226</v>
      </c>
      <c r="V50" t="n">
        <v>32779</v>
      </c>
      <c r="W50" t="inlineStr">
        <is>
          <t>-</t>
        </is>
      </c>
    </row>
    <row r="51">
      <c r="A51" s="5" t="inlineStr">
        <is>
          <t>Umsatz je Mitarbeiter in EUR</t>
        </is>
      </c>
      <c r="B51" s="5" t="inlineStr">
        <is>
          <t>Turnover per employee</t>
        </is>
      </c>
      <c r="C51" t="n">
        <v>74647</v>
      </c>
      <c r="D51" t="n">
        <v>72299</v>
      </c>
      <c r="E51" t="n">
        <v>67369</v>
      </c>
      <c r="F51" t="n">
        <v>64832</v>
      </c>
      <c r="G51" t="n">
        <v>63072</v>
      </c>
      <c r="H51" t="n">
        <v>60186</v>
      </c>
      <c r="I51" t="n">
        <v>58196</v>
      </c>
      <c r="J51" t="n">
        <v>56287</v>
      </c>
      <c r="K51" t="n">
        <v>54929</v>
      </c>
      <c r="L51" t="n">
        <v>52854</v>
      </c>
      <c r="M51" t="n">
        <v>55401</v>
      </c>
      <c r="N51" t="n">
        <v>57703</v>
      </c>
      <c r="O51" t="n">
        <v>58412</v>
      </c>
      <c r="P51" t="n">
        <v>61504</v>
      </c>
      <c r="Q51" t="n">
        <v>64918</v>
      </c>
      <c r="R51" t="n">
        <v>59394</v>
      </c>
      <c r="S51" t="n">
        <v>58168</v>
      </c>
      <c r="T51" t="n">
        <v>62522</v>
      </c>
      <c r="U51" t="n">
        <v>61509</v>
      </c>
      <c r="V51" t="n">
        <v>51812</v>
      </c>
      <c r="W51" t="n">
        <v>45724</v>
      </c>
    </row>
    <row r="52">
      <c r="A52" s="5" t="inlineStr">
        <is>
          <t>Bruttoergebnis je Mitarbeiter in EUR</t>
        </is>
      </c>
      <c r="B52" s="5" t="inlineStr">
        <is>
          <t>Gross Profit per employee</t>
        </is>
      </c>
      <c r="C52" t="n">
        <v>35415</v>
      </c>
      <c r="D52" t="n">
        <v>34879</v>
      </c>
      <c r="E52" t="n">
        <v>30120</v>
      </c>
      <c r="F52" t="n">
        <v>28358</v>
      </c>
      <c r="G52" t="n">
        <v>27053</v>
      </c>
      <c r="H52" t="n">
        <v>25336</v>
      </c>
      <c r="I52" t="n">
        <v>24580</v>
      </c>
      <c r="J52" t="n">
        <v>23952</v>
      </c>
      <c r="K52" t="n">
        <v>23564</v>
      </c>
      <c r="L52" t="n">
        <v>21763</v>
      </c>
      <c r="M52" t="n">
        <v>21711</v>
      </c>
      <c r="N52" t="n">
        <v>24169</v>
      </c>
      <c r="O52" t="n">
        <v>24071</v>
      </c>
      <c r="P52" t="n">
        <v>25398</v>
      </c>
      <c r="Q52" t="n">
        <v>25468</v>
      </c>
      <c r="R52" t="n">
        <v>23455</v>
      </c>
      <c r="S52" t="n">
        <v>21907</v>
      </c>
      <c r="T52" t="n">
        <v>24773</v>
      </c>
      <c r="U52" t="n">
        <v>24403</v>
      </c>
      <c r="V52" t="n">
        <v>20544</v>
      </c>
      <c r="W52" t="n">
        <v>16171</v>
      </c>
    </row>
    <row r="53">
      <c r="A53" s="5" t="inlineStr">
        <is>
          <t>Gewinn je Mitarbeiter in EUR</t>
        </is>
      </c>
      <c r="B53" s="5" t="inlineStr">
        <is>
          <t>Earnings per employee</t>
        </is>
      </c>
      <c r="C53" t="n">
        <v>7781</v>
      </c>
      <c r="D53" t="n">
        <v>8606</v>
      </c>
      <c r="E53" t="n">
        <v>7594</v>
      </c>
      <c r="F53" t="n">
        <v>7146</v>
      </c>
      <c r="G53" t="n">
        <v>6800</v>
      </c>
      <c r="H53" t="n">
        <v>6614</v>
      </c>
      <c r="I53" t="n">
        <v>6104</v>
      </c>
      <c r="J53" t="n">
        <v>5546</v>
      </c>
      <c r="K53" t="n">
        <v>6208</v>
      </c>
      <c r="L53" t="n">
        <v>5441</v>
      </c>
      <c r="M53" t="n">
        <v>4902</v>
      </c>
      <c r="N53" t="n">
        <v>4632</v>
      </c>
      <c r="O53" t="n">
        <v>4726</v>
      </c>
      <c r="P53" t="n">
        <v>3097</v>
      </c>
      <c r="Q53" t="n">
        <v>2497</v>
      </c>
      <c r="R53" t="n">
        <v>-630.52</v>
      </c>
      <c r="S53" t="n">
        <v>1700</v>
      </c>
      <c r="T53" t="n">
        <v>3902</v>
      </c>
      <c r="U53" t="n">
        <v>3648</v>
      </c>
      <c r="V53" t="n">
        <v>3625</v>
      </c>
      <c r="W53" t="n">
        <v>2602</v>
      </c>
    </row>
    <row r="54">
      <c r="A54" s="5" t="inlineStr">
        <is>
          <t>KGV (Kurs/Gewinn)</t>
        </is>
      </c>
      <c r="B54" s="5" t="inlineStr">
        <is>
          <t>PE (price/earnings)</t>
        </is>
      </c>
      <c r="C54" t="n">
        <v>32</v>
      </c>
      <c r="D54" t="n">
        <v>17.5</v>
      </c>
      <c r="E54" t="n">
        <v>19.5</v>
      </c>
      <c r="F54" t="n">
        <v>20.1</v>
      </c>
      <c r="G54" t="n">
        <v>21.2</v>
      </c>
      <c r="H54" t="n">
        <v>18.5</v>
      </c>
      <c r="I54" t="n">
        <v>19.3</v>
      </c>
      <c r="J54" t="n">
        <v>15.9</v>
      </c>
      <c r="K54" t="n">
        <v>9.4</v>
      </c>
      <c r="L54" t="n">
        <v>12.4</v>
      </c>
      <c r="M54" t="n">
        <v>8.6</v>
      </c>
      <c r="N54" t="n">
        <v>4.8</v>
      </c>
      <c r="O54" t="n">
        <v>11.9</v>
      </c>
      <c r="P54" t="n">
        <v>22.8</v>
      </c>
      <c r="Q54" t="n">
        <v>19.8</v>
      </c>
      <c r="R54" t="inlineStr">
        <is>
          <t>-</t>
        </is>
      </c>
      <c r="S54" t="n">
        <v>11.7</v>
      </c>
      <c r="T54" t="n">
        <v>21.8</v>
      </c>
      <c r="U54" t="n">
        <v>32.5</v>
      </c>
      <c r="V54" t="n">
        <v>38.2</v>
      </c>
      <c r="W54" t="n">
        <v>35.6</v>
      </c>
    </row>
    <row r="55">
      <c r="A55" s="5" t="inlineStr">
        <is>
          <t>KUV (Kurs/Umsatz)</t>
        </is>
      </c>
      <c r="B55" s="5" t="inlineStr">
        <is>
          <t>PS (price/sales)</t>
        </is>
      </c>
      <c r="C55" t="n">
        <v>3.3</v>
      </c>
      <c r="D55" t="n">
        <v>2.06</v>
      </c>
      <c r="E55" t="n">
        <v>2.18</v>
      </c>
      <c r="F55" t="n">
        <v>2.2</v>
      </c>
      <c r="G55" t="n">
        <v>2.3</v>
      </c>
      <c r="H55" t="n">
        <v>2.01</v>
      </c>
      <c r="I55" t="n">
        <v>2</v>
      </c>
      <c r="J55" t="n">
        <v>1.57</v>
      </c>
      <c r="K55" t="n">
        <v>1.06</v>
      </c>
      <c r="L55" t="n">
        <v>1.28</v>
      </c>
      <c r="M55" t="n">
        <v>0.76</v>
      </c>
      <c r="N55" t="n">
        <v>0.39</v>
      </c>
      <c r="O55" t="n">
        <v>0.96</v>
      </c>
      <c r="P55" t="n">
        <v>1.14</v>
      </c>
      <c r="Q55" t="n">
        <v>0.75</v>
      </c>
      <c r="R55" t="n">
        <v>0.6899999999999999</v>
      </c>
      <c r="S55" t="n">
        <v>0.34</v>
      </c>
      <c r="T55" t="n">
        <v>1.37</v>
      </c>
      <c r="U55" t="n">
        <v>1.93</v>
      </c>
      <c r="V55" t="n">
        <v>2.67</v>
      </c>
      <c r="W55" t="n">
        <v>2.36</v>
      </c>
    </row>
    <row r="56">
      <c r="A56" s="5" t="inlineStr">
        <is>
          <t>KBV (Kurs/Buchwert)</t>
        </is>
      </c>
      <c r="B56" s="5" t="inlineStr">
        <is>
          <t>PB (price/book value)</t>
        </is>
      </c>
      <c r="C56" t="n">
        <v>15.37</v>
      </c>
      <c r="D56" t="n">
        <v>8.44</v>
      </c>
      <c r="E56" t="n">
        <v>8.609999999999999</v>
      </c>
      <c r="F56" t="n">
        <v>8.48</v>
      </c>
      <c r="G56" t="n">
        <v>8.779999999999999</v>
      </c>
      <c r="H56" t="n">
        <v>7.41</v>
      </c>
      <c r="I56" t="n">
        <v>6.97</v>
      </c>
      <c r="J56" t="n">
        <v>5.19</v>
      </c>
      <c r="K56" t="n">
        <v>3.25</v>
      </c>
      <c r="L56" t="n">
        <v>4.14</v>
      </c>
      <c r="M56" t="n">
        <v>2.65</v>
      </c>
      <c r="N56" t="n">
        <v>1.53</v>
      </c>
      <c r="O56" t="n">
        <v>3.36</v>
      </c>
      <c r="P56" t="n">
        <v>3.36</v>
      </c>
      <c r="Q56" t="n">
        <v>1.64</v>
      </c>
      <c r="R56" t="n">
        <v>1.5</v>
      </c>
      <c r="S56" t="n">
        <v>0.86</v>
      </c>
      <c r="T56" t="n">
        <v>3.8</v>
      </c>
      <c r="U56" t="n">
        <v>4.28</v>
      </c>
      <c r="V56" t="n">
        <v>5.03</v>
      </c>
      <c r="W56" t="n">
        <v>3.63</v>
      </c>
    </row>
    <row r="57">
      <c r="A57" s="5" t="inlineStr">
        <is>
          <t>KCV (Kurs/Cashflow)</t>
        </is>
      </c>
      <c r="B57" s="5" t="inlineStr">
        <is>
          <t>PC (price/cashflow)</t>
        </is>
      </c>
      <c r="C57" t="n">
        <v>20.93</v>
      </c>
      <c r="D57" t="n">
        <v>16.05</v>
      </c>
      <c r="E57" t="n">
        <v>15.74</v>
      </c>
      <c r="F57" t="n">
        <v>19.57</v>
      </c>
      <c r="G57" t="n">
        <v>18.47</v>
      </c>
      <c r="H57" t="n">
        <v>15.52</v>
      </c>
      <c r="I57" t="n">
        <v>15.59</v>
      </c>
      <c r="J57" t="n">
        <v>13.68</v>
      </c>
      <c r="K57" t="n">
        <v>8.050000000000001</v>
      </c>
      <c r="L57" t="n">
        <v>11.42</v>
      </c>
      <c r="M57" t="n">
        <v>7.02</v>
      </c>
      <c r="N57" t="n">
        <v>3.53</v>
      </c>
      <c r="O57" t="n">
        <v>11.32</v>
      </c>
      <c r="P57" t="n">
        <v>12.24</v>
      </c>
      <c r="Q57" t="n">
        <v>10.22</v>
      </c>
      <c r="R57" t="n">
        <v>20.41</v>
      </c>
      <c r="S57" t="n">
        <v>7.27</v>
      </c>
      <c r="T57" t="n">
        <v>25.44</v>
      </c>
      <c r="U57" t="n">
        <v>22</v>
      </c>
      <c r="V57" t="n">
        <v>22.33</v>
      </c>
      <c r="W57" t="n">
        <v>38.76</v>
      </c>
    </row>
    <row r="58">
      <c r="A58" s="5" t="inlineStr">
        <is>
          <t>Dividendenrendite in %</t>
        </is>
      </c>
      <c r="B58" s="5" t="inlineStr">
        <is>
          <t>Dividend Yield in %</t>
        </is>
      </c>
      <c r="C58" t="inlineStr">
        <is>
          <t>-</t>
        </is>
      </c>
      <c r="D58" t="n">
        <v>5.72</v>
      </c>
      <c r="E58" t="n">
        <v>5.13</v>
      </c>
      <c r="F58" t="n">
        <v>4.99</v>
      </c>
      <c r="G58" t="n">
        <v>4.71</v>
      </c>
      <c r="H58" t="n">
        <v>5.4</v>
      </c>
      <c r="I58" t="n">
        <v>5.18</v>
      </c>
      <c r="J58" t="n">
        <v>7.14</v>
      </c>
      <c r="K58" t="n">
        <v>10.66</v>
      </c>
      <c r="L58" t="n">
        <v>5.76</v>
      </c>
      <c r="M58" t="n">
        <v>8.960000000000001</v>
      </c>
      <c r="N58" t="n">
        <v>16.14</v>
      </c>
      <c r="O58" t="n">
        <v>7.38</v>
      </c>
      <c r="P58" t="n">
        <v>5.75</v>
      </c>
      <c r="Q58" t="n">
        <v>3.96</v>
      </c>
      <c r="R58" t="inlineStr">
        <is>
          <t>-</t>
        </is>
      </c>
      <c r="S58" t="n">
        <v>10.55</v>
      </c>
      <c r="T58" t="n">
        <v>2.32</v>
      </c>
      <c r="U58" t="n">
        <v>1.78</v>
      </c>
      <c r="V58" t="n">
        <v>1.45</v>
      </c>
      <c r="W58" t="n">
        <v>2.37</v>
      </c>
    </row>
    <row r="59">
      <c r="A59" s="5" t="inlineStr">
        <is>
          <t>Gewinnrendite in %</t>
        </is>
      </c>
      <c r="B59" s="5" t="inlineStr">
        <is>
          <t>Return on profit in %</t>
        </is>
      </c>
      <c r="C59" t="n">
        <v>3.1</v>
      </c>
      <c r="D59" t="n">
        <v>5.7</v>
      </c>
      <c r="E59" t="n">
        <v>5.1</v>
      </c>
      <c r="F59" t="n">
        <v>5</v>
      </c>
      <c r="G59" t="n">
        <v>4.7</v>
      </c>
      <c r="H59" t="n">
        <v>5.4</v>
      </c>
      <c r="I59" t="n">
        <v>5.2</v>
      </c>
      <c r="J59" t="n">
        <v>6.3</v>
      </c>
      <c r="K59" t="n">
        <v>10.7</v>
      </c>
      <c r="L59" t="n">
        <v>8</v>
      </c>
      <c r="M59" t="n">
        <v>11.7</v>
      </c>
      <c r="N59" t="n">
        <v>20.7</v>
      </c>
      <c r="O59" t="n">
        <v>8.4</v>
      </c>
      <c r="P59" t="n">
        <v>4.4</v>
      </c>
      <c r="Q59" t="n">
        <v>5</v>
      </c>
      <c r="R59" t="n">
        <v>-1.6</v>
      </c>
      <c r="S59" t="n">
        <v>8.5</v>
      </c>
      <c r="T59" t="n">
        <v>4.6</v>
      </c>
      <c r="U59" t="n">
        <v>3.1</v>
      </c>
      <c r="V59" t="n">
        <v>2.6</v>
      </c>
      <c r="W59" t="n">
        <v>2.8</v>
      </c>
    </row>
    <row r="60">
      <c r="A60" s="5" t="inlineStr">
        <is>
          <t>Eigenkapitalrendite in %</t>
        </is>
      </c>
      <c r="B60" s="5" t="inlineStr">
        <is>
          <t>Return on Equity in %</t>
        </is>
      </c>
      <c r="C60" t="n">
        <v>48.6</v>
      </c>
      <c r="D60" t="n">
        <v>48.8</v>
      </c>
      <c r="E60" t="n">
        <v>44.64</v>
      </c>
      <c r="F60" t="n">
        <v>42.44</v>
      </c>
      <c r="G60" t="n">
        <v>41.22</v>
      </c>
      <c r="H60" t="n">
        <v>40.41</v>
      </c>
      <c r="I60" t="n">
        <v>36.61</v>
      </c>
      <c r="J60" t="n">
        <v>32.61</v>
      </c>
      <c r="K60" t="n">
        <v>34.51</v>
      </c>
      <c r="L60" t="n">
        <v>33.24</v>
      </c>
      <c r="M60" t="n">
        <v>30.82</v>
      </c>
      <c r="N60" t="n">
        <v>31.62</v>
      </c>
      <c r="O60" t="n">
        <v>28.2</v>
      </c>
      <c r="P60" t="n">
        <v>14.77</v>
      </c>
      <c r="Q60" t="n">
        <v>8.44</v>
      </c>
      <c r="R60" t="n">
        <v>-2.3</v>
      </c>
      <c r="S60" t="n">
        <v>7.38</v>
      </c>
      <c r="T60" t="n">
        <v>17.34</v>
      </c>
      <c r="U60" t="n">
        <v>13.12</v>
      </c>
      <c r="V60" t="n">
        <v>13.19</v>
      </c>
      <c r="W60" t="n">
        <v>8.75</v>
      </c>
    </row>
    <row r="61">
      <c r="A61" s="5" t="inlineStr">
        <is>
          <t>Umsatzrendite in %</t>
        </is>
      </c>
      <c r="B61" s="5" t="inlineStr">
        <is>
          <t>Return on sales in %</t>
        </is>
      </c>
      <c r="C61" t="n">
        <v>10.42</v>
      </c>
      <c r="D61" t="n">
        <v>11.9</v>
      </c>
      <c r="E61" t="n">
        <v>11.27</v>
      </c>
      <c r="F61" t="n">
        <v>11.02</v>
      </c>
      <c r="G61" t="n">
        <v>10.78</v>
      </c>
      <c r="H61" t="n">
        <v>10.99</v>
      </c>
      <c r="I61" t="n">
        <v>10.49</v>
      </c>
      <c r="J61" t="n">
        <v>9.85</v>
      </c>
      <c r="K61" t="n">
        <v>11.3</v>
      </c>
      <c r="L61" t="n">
        <v>10.3</v>
      </c>
      <c r="M61" t="n">
        <v>8.85</v>
      </c>
      <c r="N61" t="n">
        <v>8.029999999999999</v>
      </c>
      <c r="O61" t="n">
        <v>8.09</v>
      </c>
      <c r="P61" t="n">
        <v>5.04</v>
      </c>
      <c r="Q61" t="n">
        <v>3.85</v>
      </c>
      <c r="R61" t="n">
        <v>-1.06</v>
      </c>
      <c r="S61" t="n">
        <v>2.92</v>
      </c>
      <c r="T61" t="n">
        <v>6.24</v>
      </c>
      <c r="U61" t="n">
        <v>5.93</v>
      </c>
      <c r="V61" t="n">
        <v>7</v>
      </c>
      <c r="W61" t="n">
        <v>5.69</v>
      </c>
    </row>
    <row r="62">
      <c r="A62" s="5" t="inlineStr">
        <is>
          <t>Gesamtkapitalrendite in %</t>
        </is>
      </c>
      <c r="B62" s="5" t="inlineStr">
        <is>
          <t>Total Return on Investment in %</t>
        </is>
      </c>
      <c r="C62" t="n">
        <v>7.67</v>
      </c>
      <c r="D62" t="n">
        <v>29.7</v>
      </c>
      <c r="E62" t="n">
        <v>27.44</v>
      </c>
      <c r="F62" t="n">
        <v>27.1</v>
      </c>
      <c r="G62" t="n">
        <v>26.29</v>
      </c>
      <c r="H62" t="n">
        <v>26.28</v>
      </c>
      <c r="I62" t="n">
        <v>25.32</v>
      </c>
      <c r="J62" t="n">
        <v>22.95</v>
      </c>
      <c r="K62" t="n">
        <v>23.56</v>
      </c>
      <c r="L62" t="n">
        <v>22.16</v>
      </c>
      <c r="M62" t="n">
        <v>20.5</v>
      </c>
      <c r="N62" t="n">
        <v>19.13</v>
      </c>
      <c r="O62" t="n">
        <v>17.36</v>
      </c>
      <c r="P62" t="n">
        <v>8.73</v>
      </c>
      <c r="Q62" t="n">
        <v>5.81</v>
      </c>
      <c r="R62" t="n">
        <v>-1.69</v>
      </c>
      <c r="S62" t="n">
        <v>5.36</v>
      </c>
      <c r="T62" t="n">
        <v>10.46</v>
      </c>
      <c r="U62" t="n">
        <v>8.710000000000001</v>
      </c>
      <c r="V62" t="n">
        <v>9.92</v>
      </c>
      <c r="W62" t="n">
        <v>7.04</v>
      </c>
    </row>
    <row r="63">
      <c r="A63" s="5" t="inlineStr">
        <is>
          <t>Return on Investment in %</t>
        </is>
      </c>
      <c r="B63" s="5" t="inlineStr">
        <is>
          <t>Return on Investment in %</t>
        </is>
      </c>
      <c r="C63" t="n">
        <v>7.55</v>
      </c>
      <c r="D63" t="n">
        <v>29.34</v>
      </c>
      <c r="E63" t="n">
        <v>26.67</v>
      </c>
      <c r="F63" t="n">
        <v>26.27</v>
      </c>
      <c r="G63" t="n">
        <v>25.45</v>
      </c>
      <c r="H63" t="n">
        <v>25.99</v>
      </c>
      <c r="I63" t="n">
        <v>24.19</v>
      </c>
      <c r="J63" t="n">
        <v>22.61</v>
      </c>
      <c r="K63" t="n">
        <v>23.56</v>
      </c>
      <c r="L63" t="n">
        <v>22.16</v>
      </c>
      <c r="M63" t="n">
        <v>20.5</v>
      </c>
      <c r="N63" t="n">
        <v>19.13</v>
      </c>
      <c r="O63" t="n">
        <v>17.36</v>
      </c>
      <c r="P63" t="n">
        <v>8.73</v>
      </c>
      <c r="Q63" t="n">
        <v>5.81</v>
      </c>
      <c r="R63" t="n">
        <v>-1.69</v>
      </c>
      <c r="S63" t="n">
        <v>5.36</v>
      </c>
      <c r="T63" t="n">
        <v>10.46</v>
      </c>
      <c r="U63" t="n">
        <v>8.710000000000001</v>
      </c>
      <c r="V63" t="n">
        <v>9.92</v>
      </c>
      <c r="W63" t="n">
        <v>7.04</v>
      </c>
    </row>
    <row r="64">
      <c r="A64" s="5" t="inlineStr">
        <is>
          <t>Arbeitsintensität in %</t>
        </is>
      </c>
      <c r="B64" s="5" t="inlineStr">
        <is>
          <t>Work Intensity in %</t>
        </is>
      </c>
      <c r="C64" t="n">
        <v>17.33</v>
      </c>
      <c r="D64" t="n">
        <v>81.44</v>
      </c>
      <c r="E64" t="n">
        <v>82.56</v>
      </c>
      <c r="F64" t="n">
        <v>82.81</v>
      </c>
      <c r="G64" t="n">
        <v>84.01000000000001</v>
      </c>
      <c r="H64" t="n">
        <v>85.31999999999999</v>
      </c>
      <c r="I64" t="n">
        <v>84.73999999999999</v>
      </c>
      <c r="J64" t="n">
        <v>83.75</v>
      </c>
      <c r="K64" t="n">
        <v>79.97</v>
      </c>
      <c r="L64" t="n">
        <v>76.92</v>
      </c>
      <c r="M64" t="n">
        <v>73.84999999999999</v>
      </c>
      <c r="N64" t="n">
        <v>71.93000000000001</v>
      </c>
      <c r="O64" t="n">
        <v>62.73</v>
      </c>
      <c r="P64" t="n">
        <v>59.85</v>
      </c>
      <c r="Q64" t="n">
        <v>52.91</v>
      </c>
      <c r="R64" t="n">
        <v>57.77</v>
      </c>
      <c r="S64" t="n">
        <v>57.74</v>
      </c>
      <c r="T64" t="n">
        <v>61.8</v>
      </c>
      <c r="U64" t="n">
        <v>72.06999999999999</v>
      </c>
      <c r="V64" t="n">
        <v>87.59999999999999</v>
      </c>
      <c r="W64" t="n">
        <v>87.44</v>
      </c>
    </row>
    <row r="65">
      <c r="A65" s="5" t="inlineStr">
        <is>
          <t>Eigenkapitalquote in %</t>
        </is>
      </c>
      <c r="B65" s="5" t="inlineStr">
        <is>
          <t>Equity Ratio in %</t>
        </is>
      </c>
      <c r="C65" t="n">
        <v>15.53</v>
      </c>
      <c r="D65" t="n">
        <v>60.12</v>
      </c>
      <c r="E65" t="n">
        <v>59.74</v>
      </c>
      <c r="F65" t="n">
        <v>61.9</v>
      </c>
      <c r="G65" t="n">
        <v>61.75</v>
      </c>
      <c r="H65" t="n">
        <v>64.31999999999999</v>
      </c>
      <c r="I65" t="n">
        <v>66.06999999999999</v>
      </c>
      <c r="J65" t="n">
        <v>69.34999999999999</v>
      </c>
      <c r="K65" t="n">
        <v>68.27</v>
      </c>
      <c r="L65" t="n">
        <v>66.67</v>
      </c>
      <c r="M65" t="n">
        <v>66.53</v>
      </c>
      <c r="N65" t="n">
        <v>60.5</v>
      </c>
      <c r="O65" t="n">
        <v>61.57</v>
      </c>
      <c r="P65" t="n">
        <v>59.1</v>
      </c>
      <c r="Q65" t="n">
        <v>68.90000000000001</v>
      </c>
      <c r="R65" t="n">
        <v>73.31</v>
      </c>
      <c r="S65" t="n">
        <v>72.62</v>
      </c>
      <c r="T65" t="n">
        <v>60.34</v>
      </c>
      <c r="U65" t="n">
        <v>66.37</v>
      </c>
      <c r="V65" t="n">
        <v>75.20999999999999</v>
      </c>
      <c r="W65" t="n">
        <v>80.40000000000001</v>
      </c>
    </row>
    <row r="66">
      <c r="A66" s="5" t="inlineStr">
        <is>
          <t>Fremdkapitalquote in %</t>
        </is>
      </c>
      <c r="B66" s="5" t="inlineStr">
        <is>
          <t>Debt Ratio in %</t>
        </is>
      </c>
      <c r="C66" t="n">
        <v>84.47</v>
      </c>
      <c r="D66" t="n">
        <v>39.88</v>
      </c>
      <c r="E66" t="n">
        <v>40.26</v>
      </c>
      <c r="F66" t="n">
        <v>38.1</v>
      </c>
      <c r="G66" t="n">
        <v>38.25</v>
      </c>
      <c r="H66" t="n">
        <v>35.68</v>
      </c>
      <c r="I66" t="n">
        <v>33.93</v>
      </c>
      <c r="J66" t="n">
        <v>30.65</v>
      </c>
      <c r="K66" t="n">
        <v>31.73</v>
      </c>
      <c r="L66" t="n">
        <v>33.33</v>
      </c>
      <c r="M66" t="n">
        <v>33.47</v>
      </c>
      <c r="N66" t="n">
        <v>39.5</v>
      </c>
      <c r="O66" t="n">
        <v>38.43</v>
      </c>
      <c r="P66" t="n">
        <v>40.9</v>
      </c>
      <c r="Q66" t="n">
        <v>31.1</v>
      </c>
      <c r="R66" t="n">
        <v>26.69</v>
      </c>
      <c r="S66" t="n">
        <v>27.38</v>
      </c>
      <c r="T66" t="n">
        <v>39.66</v>
      </c>
      <c r="U66" t="n">
        <v>33.63</v>
      </c>
      <c r="V66" t="n">
        <v>24.79</v>
      </c>
      <c r="W66" t="n">
        <v>19.6</v>
      </c>
    </row>
    <row r="67">
      <c r="A67" s="5" t="inlineStr">
        <is>
          <t>Verschuldungsgrad in %</t>
        </is>
      </c>
      <c r="B67" s="5" t="inlineStr">
        <is>
          <t>Finance Gearing in %</t>
        </is>
      </c>
      <c r="C67" t="n">
        <v>543.8</v>
      </c>
      <c r="D67" t="n">
        <v>66.33</v>
      </c>
      <c r="E67" t="n">
        <v>67.38</v>
      </c>
      <c r="F67" t="n">
        <v>61.56</v>
      </c>
      <c r="G67" t="n">
        <v>61.94</v>
      </c>
      <c r="H67" t="n">
        <v>55.48</v>
      </c>
      <c r="I67" t="n">
        <v>51.35</v>
      </c>
      <c r="J67" t="n">
        <v>44.2</v>
      </c>
      <c r="K67" t="n">
        <v>46.48</v>
      </c>
      <c r="L67" t="n">
        <v>50</v>
      </c>
      <c r="M67" t="n">
        <v>50.31</v>
      </c>
      <c r="N67" t="n">
        <v>65.29000000000001</v>
      </c>
      <c r="O67" t="n">
        <v>62.41</v>
      </c>
      <c r="P67" t="n">
        <v>69.2</v>
      </c>
      <c r="Q67" t="n">
        <v>45.15</v>
      </c>
      <c r="R67" t="n">
        <v>36.41</v>
      </c>
      <c r="S67" t="n">
        <v>37.7</v>
      </c>
      <c r="T67" t="n">
        <v>65.73</v>
      </c>
      <c r="U67" t="n">
        <v>50.68</v>
      </c>
      <c r="V67" t="n">
        <v>32.97</v>
      </c>
      <c r="W67" t="n">
        <v>24.38</v>
      </c>
    </row>
    <row r="68">
      <c r="A68" s="5" t="inlineStr">
        <is>
          <t>Bruttoergebnis Marge in %</t>
        </is>
      </c>
      <c r="B68" s="5" t="inlineStr">
        <is>
          <t>Gross Profit Marge in %</t>
        </is>
      </c>
      <c r="C68" t="n">
        <v>47.45</v>
      </c>
      <c r="D68" t="n">
        <v>48.25</v>
      </c>
      <c r="E68" t="n">
        <v>44.72</v>
      </c>
      <c r="F68" t="n">
        <v>43.74</v>
      </c>
      <c r="G68" t="n">
        <v>42.9</v>
      </c>
      <c r="H68" t="n">
        <v>42.09</v>
      </c>
      <c r="I68" t="n">
        <v>42.22</v>
      </c>
      <c r="J68" t="n">
        <v>42.55</v>
      </c>
      <c r="K68" t="n">
        <v>42.89</v>
      </c>
      <c r="L68" t="n">
        <v>41.19</v>
      </c>
      <c r="M68" t="n">
        <v>39.21</v>
      </c>
      <c r="N68" t="n">
        <v>41.88</v>
      </c>
      <c r="O68" t="n">
        <v>41.21</v>
      </c>
      <c r="P68" t="n">
        <v>41.29</v>
      </c>
      <c r="Q68" t="n">
        <v>39.23</v>
      </c>
      <c r="R68" t="n">
        <v>39.49</v>
      </c>
      <c r="S68" t="n">
        <v>37.66</v>
      </c>
      <c r="T68" t="n">
        <v>39.62</v>
      </c>
      <c r="U68" t="n">
        <v>39.67</v>
      </c>
      <c r="V68" t="n">
        <v>39.65</v>
      </c>
    </row>
    <row r="69">
      <c r="A69" s="5" t="inlineStr">
        <is>
          <t>Kurzfristige Vermögensquote in %</t>
        </is>
      </c>
      <c r="B69" s="5" t="inlineStr">
        <is>
          <t>Current Assets Ratio in %</t>
        </is>
      </c>
      <c r="C69" t="n">
        <v>17.33</v>
      </c>
      <c r="D69" t="n">
        <v>81.44</v>
      </c>
      <c r="E69" t="n">
        <v>82.56</v>
      </c>
      <c r="F69" t="n">
        <v>82.81</v>
      </c>
      <c r="G69" t="n">
        <v>84.01000000000001</v>
      </c>
      <c r="H69" t="n">
        <v>85.31999999999999</v>
      </c>
      <c r="I69" t="n">
        <v>84.73999999999999</v>
      </c>
      <c r="J69" t="n">
        <v>83.75</v>
      </c>
      <c r="K69" t="n">
        <v>79.97</v>
      </c>
      <c r="L69" t="n">
        <v>76.92</v>
      </c>
      <c r="M69" t="n">
        <v>73.84999999999999</v>
      </c>
      <c r="N69" t="n">
        <v>71.93000000000001</v>
      </c>
      <c r="O69" t="n">
        <v>62.73</v>
      </c>
      <c r="P69" t="n">
        <v>59.85</v>
      </c>
      <c r="Q69" t="n">
        <v>52.91</v>
      </c>
      <c r="R69" t="n">
        <v>57.77</v>
      </c>
      <c r="S69" t="n">
        <v>57.74</v>
      </c>
      <c r="T69" t="n">
        <v>61.8</v>
      </c>
      <c r="U69" t="n">
        <v>72.06999999999999</v>
      </c>
      <c r="V69" t="n">
        <v>87.59999999999999</v>
      </c>
    </row>
    <row r="70">
      <c r="A70" s="5" t="inlineStr">
        <is>
          <t>Nettogewinn Marge in %</t>
        </is>
      </c>
      <c r="B70" s="5" t="inlineStr">
        <is>
          <t>Net Profit Marge in %</t>
        </is>
      </c>
      <c r="C70" t="n">
        <v>10.42</v>
      </c>
      <c r="D70" t="n">
        <v>11.9</v>
      </c>
      <c r="E70" t="n">
        <v>11.27</v>
      </c>
      <c r="F70" t="n">
        <v>11.02</v>
      </c>
      <c r="G70" t="n">
        <v>10.78</v>
      </c>
      <c r="H70" t="n">
        <v>10.99</v>
      </c>
      <c r="I70" t="n">
        <v>10.49</v>
      </c>
      <c r="J70" t="n">
        <v>9.85</v>
      </c>
      <c r="K70" t="n">
        <v>11.3</v>
      </c>
      <c r="L70" t="n">
        <v>10.3</v>
      </c>
      <c r="M70" t="n">
        <v>8.85</v>
      </c>
      <c r="N70" t="n">
        <v>8.029999999999999</v>
      </c>
      <c r="O70" t="n">
        <v>8.09</v>
      </c>
      <c r="P70" t="n">
        <v>5.04</v>
      </c>
      <c r="Q70" t="n">
        <v>3.85</v>
      </c>
      <c r="R70" t="n">
        <v>-1.06</v>
      </c>
      <c r="S70" t="n">
        <v>2.92</v>
      </c>
      <c r="T70" t="n">
        <v>6.24</v>
      </c>
      <c r="U70" t="n">
        <v>5.93</v>
      </c>
      <c r="V70" t="n">
        <v>7</v>
      </c>
    </row>
    <row r="71">
      <c r="A71" s="5" t="inlineStr">
        <is>
          <t>Operative Ergebnis Marge in %</t>
        </is>
      </c>
      <c r="B71" s="5" t="inlineStr">
        <is>
          <t>EBIT Marge in %</t>
        </is>
      </c>
      <c r="C71" t="n">
        <v>16.6</v>
      </c>
      <c r="D71" t="n">
        <v>18.22</v>
      </c>
      <c r="E71" t="n">
        <v>17.51</v>
      </c>
      <c r="F71" t="n">
        <v>17.31</v>
      </c>
      <c r="G71" t="n">
        <v>16.91</v>
      </c>
      <c r="H71" t="n">
        <v>16.64</v>
      </c>
      <c r="I71" t="n">
        <v>16.4</v>
      </c>
      <c r="J71" t="n">
        <v>14.31</v>
      </c>
      <c r="K71" t="n">
        <v>17.06</v>
      </c>
      <c r="L71" t="n">
        <v>16</v>
      </c>
      <c r="M71" t="n">
        <v>14.18</v>
      </c>
      <c r="N71" t="n">
        <v>13.44</v>
      </c>
      <c r="O71" t="n">
        <v>14.78</v>
      </c>
      <c r="P71" t="n">
        <v>10.65</v>
      </c>
      <c r="Q71" t="n">
        <v>6.73</v>
      </c>
      <c r="R71" t="n">
        <v>1.27</v>
      </c>
      <c r="S71" t="n">
        <v>5.19</v>
      </c>
      <c r="T71" t="n">
        <v>10.74</v>
      </c>
      <c r="U71" t="n">
        <v>12.27</v>
      </c>
      <c r="V71" t="n">
        <v>13.99</v>
      </c>
    </row>
    <row r="72">
      <c r="A72" s="5" t="inlineStr">
        <is>
          <t>Vermögensumsschlag in %</t>
        </is>
      </c>
      <c r="B72" s="5" t="inlineStr">
        <is>
          <t>Asset Turnover in %</t>
        </is>
      </c>
      <c r="C72" t="n">
        <v>72.41</v>
      </c>
      <c r="D72" t="n">
        <v>246.47</v>
      </c>
      <c r="E72" t="n">
        <v>236.54</v>
      </c>
      <c r="F72" t="n">
        <v>238.38</v>
      </c>
      <c r="G72" t="n">
        <v>236.02</v>
      </c>
      <c r="H72" t="n">
        <v>236.56</v>
      </c>
      <c r="I72" t="n">
        <v>230.68</v>
      </c>
      <c r="J72" t="n">
        <v>229.48</v>
      </c>
      <c r="K72" t="n">
        <v>208.49</v>
      </c>
      <c r="L72" t="n">
        <v>215.2</v>
      </c>
      <c r="M72" t="n">
        <v>231.59</v>
      </c>
      <c r="N72" t="n">
        <v>238.25</v>
      </c>
      <c r="O72" t="n">
        <v>214.58</v>
      </c>
      <c r="P72" t="n">
        <v>173.32</v>
      </c>
      <c r="Q72" t="n">
        <v>151.16</v>
      </c>
      <c r="R72" t="n">
        <v>159.12</v>
      </c>
      <c r="S72" t="n">
        <v>183.33</v>
      </c>
      <c r="T72" t="n">
        <v>167.64</v>
      </c>
      <c r="U72" t="n">
        <v>146.85</v>
      </c>
      <c r="V72" t="n">
        <v>141.74</v>
      </c>
    </row>
    <row r="73">
      <c r="A73" s="5" t="inlineStr">
        <is>
          <t>Langfristige Vermögensquote in %</t>
        </is>
      </c>
      <c r="B73" s="5" t="inlineStr">
        <is>
          <t>Non-Current Assets Ratio in %</t>
        </is>
      </c>
      <c r="C73" t="n">
        <v>82.67</v>
      </c>
      <c r="D73" t="n">
        <v>18.56</v>
      </c>
      <c r="E73" t="n">
        <v>17.44</v>
      </c>
      <c r="F73" t="n">
        <v>17.19</v>
      </c>
      <c r="G73" t="n">
        <v>15.99</v>
      </c>
      <c r="H73" t="n">
        <v>14.68</v>
      </c>
      <c r="I73" t="n">
        <v>15.26</v>
      </c>
      <c r="J73" t="n">
        <v>16.25</v>
      </c>
      <c r="K73" t="n">
        <v>20.03</v>
      </c>
      <c r="L73" t="n">
        <v>23.08</v>
      </c>
      <c r="M73" t="n">
        <v>26.15</v>
      </c>
      <c r="N73" t="n">
        <v>28.07</v>
      </c>
      <c r="O73" t="n">
        <v>37.27</v>
      </c>
      <c r="P73" t="n">
        <v>40.15</v>
      </c>
      <c r="Q73" t="n">
        <v>47.09</v>
      </c>
      <c r="R73" t="n">
        <v>42.23</v>
      </c>
      <c r="S73" t="n">
        <v>42.26</v>
      </c>
      <c r="T73" t="n">
        <v>38.2</v>
      </c>
      <c r="U73" t="n">
        <v>27.93</v>
      </c>
      <c r="V73" t="n">
        <v>12.4</v>
      </c>
    </row>
    <row r="74">
      <c r="A74" s="5" t="inlineStr">
        <is>
          <t>Gesamtkapitalrentabilität</t>
        </is>
      </c>
      <c r="B74" s="5" t="inlineStr">
        <is>
          <t>ROA Return on Assets in %</t>
        </is>
      </c>
      <c r="C74" t="n">
        <v>7.55</v>
      </c>
      <c r="D74" t="n">
        <v>29.34</v>
      </c>
      <c r="E74" t="n">
        <v>26.67</v>
      </c>
      <c r="F74" t="n">
        <v>26.27</v>
      </c>
      <c r="G74" t="n">
        <v>25.45</v>
      </c>
      <c r="H74" t="n">
        <v>25.99</v>
      </c>
      <c r="I74" t="n">
        <v>24.19</v>
      </c>
      <c r="J74" t="n">
        <v>22.61</v>
      </c>
      <c r="K74" t="n">
        <v>23.56</v>
      </c>
      <c r="L74" t="n">
        <v>22.16</v>
      </c>
      <c r="M74" t="n">
        <v>20.5</v>
      </c>
      <c r="N74" t="n">
        <v>19.13</v>
      </c>
      <c r="O74" t="n">
        <v>17.36</v>
      </c>
      <c r="P74" t="n">
        <v>8.73</v>
      </c>
      <c r="Q74" t="n">
        <v>5.81</v>
      </c>
      <c r="R74" t="n">
        <v>-1.69</v>
      </c>
      <c r="S74" t="n">
        <v>5.36</v>
      </c>
      <c r="T74" t="n">
        <v>10.46</v>
      </c>
      <c r="U74" t="n">
        <v>8.710000000000001</v>
      </c>
      <c r="V74" t="n">
        <v>9.92</v>
      </c>
    </row>
    <row r="75">
      <c r="A75" s="5" t="inlineStr">
        <is>
          <t>Ertrag des eingesetzten Kapitals</t>
        </is>
      </c>
      <c r="B75" s="5" t="inlineStr">
        <is>
          <t>ROCE Return on Cap. Empl. in %</t>
        </is>
      </c>
      <c r="C75" t="n">
        <v>38.2</v>
      </c>
      <c r="D75" t="n">
        <v>63.45</v>
      </c>
      <c r="E75" t="n">
        <v>60.15</v>
      </c>
      <c r="F75" t="n">
        <v>57.03</v>
      </c>
      <c r="G75" t="n">
        <v>56.83</v>
      </c>
      <c r="H75" t="n">
        <v>53.82</v>
      </c>
      <c r="I75" t="n">
        <v>51.1</v>
      </c>
      <c r="J75" t="n">
        <v>43.27</v>
      </c>
      <c r="K75" t="n">
        <v>48.26</v>
      </c>
      <c r="L75" t="n">
        <v>47.59</v>
      </c>
      <c r="M75" t="n">
        <v>44.35</v>
      </c>
      <c r="N75" t="n">
        <v>46.53</v>
      </c>
      <c r="O75" t="n">
        <v>44.05</v>
      </c>
      <c r="P75" t="n">
        <v>26.52</v>
      </c>
      <c r="Q75" t="n">
        <v>13.41</v>
      </c>
      <c r="R75" t="n">
        <v>2.67</v>
      </c>
      <c r="S75" t="n">
        <v>12.85</v>
      </c>
      <c r="T75" t="n">
        <v>27.82</v>
      </c>
      <c r="U75" t="n">
        <v>26.91</v>
      </c>
      <c r="V75" t="n">
        <v>26.37</v>
      </c>
    </row>
    <row r="76">
      <c r="A76" s="5" t="inlineStr">
        <is>
          <t>Eigenkapital zu Anlagevermögen</t>
        </is>
      </c>
      <c r="B76" s="5" t="inlineStr">
        <is>
          <t>Equity to Fixed Assets in %</t>
        </is>
      </c>
      <c r="C76" t="n">
        <v>18.79</v>
      </c>
      <c r="D76" t="n">
        <v>323.87</v>
      </c>
      <c r="E76" t="n">
        <v>342.65</v>
      </c>
      <c r="F76" t="n">
        <v>360</v>
      </c>
      <c r="G76" t="n">
        <v>386.09</v>
      </c>
      <c r="H76" t="n">
        <v>438</v>
      </c>
      <c r="I76" t="n">
        <v>432.98</v>
      </c>
      <c r="J76" t="n">
        <v>426.8</v>
      </c>
      <c r="K76" t="n">
        <v>340.8</v>
      </c>
      <c r="L76" t="n">
        <v>288.89</v>
      </c>
      <c r="M76" t="n">
        <v>254.4</v>
      </c>
      <c r="N76" t="n">
        <v>215.56</v>
      </c>
      <c r="O76" t="n">
        <v>165.22</v>
      </c>
      <c r="P76" t="n">
        <v>147.2</v>
      </c>
      <c r="Q76" t="n">
        <v>146.3</v>
      </c>
      <c r="R76" t="n">
        <v>173.6</v>
      </c>
      <c r="S76" t="n">
        <v>171.83</v>
      </c>
      <c r="T76" t="n">
        <v>157.96</v>
      </c>
      <c r="U76" t="n">
        <v>237.63</v>
      </c>
      <c r="V76" t="n">
        <v>606.67</v>
      </c>
    </row>
    <row r="77">
      <c r="A77" s="5" t="inlineStr">
        <is>
          <t>Liquidität Dritten Grades</t>
        </is>
      </c>
      <c r="B77" s="5" t="inlineStr">
        <is>
          <t>Current Ratio in %</t>
        </is>
      </c>
      <c r="C77" t="n">
        <v>25.29</v>
      </c>
      <c r="D77" t="n">
        <v>278.69</v>
      </c>
      <c r="E77" t="n">
        <v>265.02</v>
      </c>
      <c r="F77" t="n">
        <v>299.5</v>
      </c>
      <c r="G77" t="n">
        <v>282.24</v>
      </c>
      <c r="H77" t="n">
        <v>317.49</v>
      </c>
      <c r="I77" t="n">
        <v>326.25</v>
      </c>
      <c r="J77" t="n">
        <v>347.22</v>
      </c>
      <c r="K77" t="n">
        <v>304.27</v>
      </c>
      <c r="L77" t="n">
        <v>278.15</v>
      </c>
      <c r="M77" t="n">
        <v>284.68</v>
      </c>
      <c r="N77" t="n">
        <v>230.67</v>
      </c>
      <c r="O77" t="n">
        <v>223.97</v>
      </c>
      <c r="P77" t="n">
        <v>196.72</v>
      </c>
      <c r="Q77" t="n">
        <v>219.28</v>
      </c>
      <c r="R77" t="n">
        <v>240.85</v>
      </c>
      <c r="S77" t="n">
        <v>222.99</v>
      </c>
      <c r="T77" t="n">
        <v>175.17</v>
      </c>
      <c r="U77" t="n">
        <v>218.18</v>
      </c>
      <c r="V77" t="n">
        <v>353.33</v>
      </c>
    </row>
    <row r="78">
      <c r="A78" s="5" t="inlineStr">
        <is>
          <t>Operativer Cashflow</t>
        </is>
      </c>
      <c r="B78" s="5" t="inlineStr">
        <is>
          <t>Operating Cashflow in M</t>
        </is>
      </c>
      <c r="C78" t="n">
        <v>108.836</v>
      </c>
      <c r="D78" t="n">
        <v>83.46000000000001</v>
      </c>
      <c r="E78" t="n">
        <v>81.848</v>
      </c>
      <c r="F78" t="n">
        <v>101.764</v>
      </c>
      <c r="G78" t="n">
        <v>96.044</v>
      </c>
      <c r="H78" t="n">
        <v>80.70399999999999</v>
      </c>
      <c r="I78" t="n">
        <v>81.068</v>
      </c>
      <c r="J78" t="n">
        <v>71.136</v>
      </c>
      <c r="K78" t="n">
        <v>41.86000000000001</v>
      </c>
      <c r="L78" t="n">
        <v>59.384</v>
      </c>
      <c r="M78" t="n">
        <v>36.504</v>
      </c>
      <c r="N78" t="n">
        <v>18.356</v>
      </c>
      <c r="O78" t="n">
        <v>58.864</v>
      </c>
      <c r="P78" t="n">
        <v>63.648</v>
      </c>
      <c r="Q78" t="n">
        <v>54.166</v>
      </c>
      <c r="R78" t="n">
        <v>108.173</v>
      </c>
      <c r="S78" t="n">
        <v>38.531</v>
      </c>
      <c r="T78" t="n">
        <v>132.288</v>
      </c>
      <c r="U78" t="n">
        <v>112.2</v>
      </c>
      <c r="V78" t="n">
        <v>113.883</v>
      </c>
    </row>
    <row r="79">
      <c r="A79" s="5" t="inlineStr">
        <is>
          <t>Aktienrückkauf</t>
        </is>
      </c>
      <c r="B79" s="5" t="inlineStr">
        <is>
          <t>Share Buyback in M</t>
        </is>
      </c>
      <c r="C79" t="n">
        <v>0</v>
      </c>
      <c r="D79" t="n">
        <v>0</v>
      </c>
      <c r="E79" t="n">
        <v>0</v>
      </c>
      <c r="F79" t="n">
        <v>0</v>
      </c>
      <c r="G79" t="n">
        <v>0</v>
      </c>
      <c r="H79" t="n">
        <v>0</v>
      </c>
      <c r="I79" t="n">
        <v>0</v>
      </c>
      <c r="J79" t="n">
        <v>0</v>
      </c>
      <c r="K79" t="n">
        <v>0</v>
      </c>
      <c r="L79" t="n">
        <v>0</v>
      </c>
      <c r="M79" t="n">
        <v>0</v>
      </c>
      <c r="N79" t="n">
        <v>0</v>
      </c>
      <c r="O79" t="n">
        <v>0</v>
      </c>
      <c r="P79" t="n">
        <v>0.09999999999999964</v>
      </c>
      <c r="Q79" t="n">
        <v>0</v>
      </c>
      <c r="R79" t="n">
        <v>0</v>
      </c>
      <c r="S79" t="n">
        <v>-0.09999999999999964</v>
      </c>
      <c r="T79" t="n">
        <v>-0.1000000000000005</v>
      </c>
      <c r="U79" t="n">
        <v>0</v>
      </c>
      <c r="V79" t="n">
        <v>0</v>
      </c>
    </row>
    <row r="80">
      <c r="A80" s="5" t="inlineStr">
        <is>
          <t>Umsatzwachstum 1J in %</t>
        </is>
      </c>
      <c r="B80" s="5" t="inlineStr">
        <is>
          <t>Revenue Growth 1Y in %</t>
        </is>
      </c>
      <c r="C80" t="n">
        <v>13.27</v>
      </c>
      <c r="D80" t="n">
        <v>11.54</v>
      </c>
      <c r="E80" t="n">
        <v>6.46</v>
      </c>
      <c r="F80" t="n">
        <v>2.12</v>
      </c>
      <c r="G80" t="n">
        <v>5.34</v>
      </c>
      <c r="H80" t="n">
        <v>13.37</v>
      </c>
      <c r="I80" t="n">
        <v>3.72</v>
      </c>
      <c r="J80" t="n">
        <v>5.3</v>
      </c>
      <c r="K80" t="n">
        <v>10.72</v>
      </c>
      <c r="L80" t="n">
        <v>6.14</v>
      </c>
      <c r="M80" t="n">
        <v>-3.4</v>
      </c>
      <c r="N80" t="n">
        <v>23.62</v>
      </c>
      <c r="O80" t="n">
        <v>33.38</v>
      </c>
      <c r="P80" t="n">
        <v>33.65</v>
      </c>
      <c r="Q80" t="n">
        <v>10.4</v>
      </c>
      <c r="R80" t="n">
        <v>-23.54</v>
      </c>
      <c r="S80" t="n">
        <v>-10.6</v>
      </c>
      <c r="T80" t="n">
        <v>40.9</v>
      </c>
      <c r="U80" t="n">
        <v>42.57</v>
      </c>
      <c r="V80" t="n">
        <v>39.43</v>
      </c>
    </row>
    <row r="81">
      <c r="A81" s="5" t="inlineStr">
        <is>
          <t>Umsatzwachstum 3J in %</t>
        </is>
      </c>
      <c r="B81" s="5" t="inlineStr">
        <is>
          <t>Revenue Growth 3Y in %</t>
        </is>
      </c>
      <c r="C81" t="n">
        <v>10.42</v>
      </c>
      <c r="D81" t="n">
        <v>6.71</v>
      </c>
      <c r="E81" t="n">
        <v>4.64</v>
      </c>
      <c r="F81" t="n">
        <v>6.94</v>
      </c>
      <c r="G81" t="n">
        <v>7.48</v>
      </c>
      <c r="H81" t="n">
        <v>7.46</v>
      </c>
      <c r="I81" t="n">
        <v>6.58</v>
      </c>
      <c r="J81" t="n">
        <v>7.39</v>
      </c>
      <c r="K81" t="n">
        <v>4.49</v>
      </c>
      <c r="L81" t="n">
        <v>8.789999999999999</v>
      </c>
      <c r="M81" t="n">
        <v>17.87</v>
      </c>
      <c r="N81" t="n">
        <v>30.22</v>
      </c>
      <c r="O81" t="n">
        <v>25.81</v>
      </c>
      <c r="P81" t="n">
        <v>6.84</v>
      </c>
      <c r="Q81" t="n">
        <v>-7.91</v>
      </c>
      <c r="R81" t="n">
        <v>2.25</v>
      </c>
      <c r="S81" t="n">
        <v>24.29</v>
      </c>
      <c r="T81" t="n">
        <v>40.97</v>
      </c>
      <c r="U81" t="inlineStr">
        <is>
          <t>-</t>
        </is>
      </c>
      <c r="V81" t="inlineStr">
        <is>
          <t>-</t>
        </is>
      </c>
    </row>
    <row r="82">
      <c r="A82" s="5" t="inlineStr">
        <is>
          <t>Umsatzwachstum 5J in %</t>
        </is>
      </c>
      <c r="B82" s="5" t="inlineStr">
        <is>
          <t>Revenue Growth 5Y in %</t>
        </is>
      </c>
      <c r="C82" t="n">
        <v>7.75</v>
      </c>
      <c r="D82" t="n">
        <v>7.77</v>
      </c>
      <c r="E82" t="n">
        <v>6.2</v>
      </c>
      <c r="F82" t="n">
        <v>5.97</v>
      </c>
      <c r="G82" t="n">
        <v>7.69</v>
      </c>
      <c r="H82" t="n">
        <v>7.85</v>
      </c>
      <c r="I82" t="n">
        <v>4.5</v>
      </c>
      <c r="J82" t="n">
        <v>8.48</v>
      </c>
      <c r="K82" t="n">
        <v>14.09</v>
      </c>
      <c r="L82" t="n">
        <v>18.68</v>
      </c>
      <c r="M82" t="n">
        <v>19.53</v>
      </c>
      <c r="N82" t="n">
        <v>15.5</v>
      </c>
      <c r="O82" t="n">
        <v>8.66</v>
      </c>
      <c r="P82" t="n">
        <v>10.16</v>
      </c>
      <c r="Q82" t="n">
        <v>11.95</v>
      </c>
      <c r="R82" t="n">
        <v>17.75</v>
      </c>
      <c r="S82" t="inlineStr">
        <is>
          <t>-</t>
        </is>
      </c>
      <c r="T82" t="inlineStr">
        <is>
          <t>-</t>
        </is>
      </c>
      <c r="U82" t="inlineStr">
        <is>
          <t>-</t>
        </is>
      </c>
      <c r="V82" t="inlineStr">
        <is>
          <t>-</t>
        </is>
      </c>
    </row>
    <row r="83">
      <c r="A83" s="5" t="inlineStr">
        <is>
          <t>Umsatzwachstum 10J in %</t>
        </is>
      </c>
      <c r="B83" s="5" t="inlineStr">
        <is>
          <t>Revenue Growth 10Y in %</t>
        </is>
      </c>
      <c r="C83" t="n">
        <v>7.8</v>
      </c>
      <c r="D83" t="n">
        <v>6.13</v>
      </c>
      <c r="E83" t="n">
        <v>7.34</v>
      </c>
      <c r="F83" t="n">
        <v>10.03</v>
      </c>
      <c r="G83" t="n">
        <v>13.18</v>
      </c>
      <c r="H83" t="n">
        <v>13.69</v>
      </c>
      <c r="I83" t="n">
        <v>10</v>
      </c>
      <c r="J83" t="n">
        <v>8.57</v>
      </c>
      <c r="K83" t="n">
        <v>12.13</v>
      </c>
      <c r="L83" t="n">
        <v>15.31</v>
      </c>
      <c r="M83" t="n">
        <v>18.64</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-0.82</v>
      </c>
      <c r="D84" t="n">
        <v>17.79</v>
      </c>
      <c r="E84" t="n">
        <v>8.9</v>
      </c>
      <c r="F84" t="n">
        <v>4.37</v>
      </c>
      <c r="G84" t="n">
        <v>3.39</v>
      </c>
      <c r="H84" t="n">
        <v>18.79</v>
      </c>
      <c r="I84" t="n">
        <v>10.37</v>
      </c>
      <c r="J84" t="n">
        <v>-8.16</v>
      </c>
      <c r="K84" t="n">
        <v>21.49</v>
      </c>
      <c r="L84" t="n">
        <v>23.47</v>
      </c>
      <c r="M84" t="n">
        <v>6.52</v>
      </c>
      <c r="N84" t="n">
        <v>22.67</v>
      </c>
      <c r="O84" t="n">
        <v>114.29</v>
      </c>
      <c r="P84" t="n">
        <v>75</v>
      </c>
      <c r="Q84" t="n">
        <v>-500</v>
      </c>
      <c r="R84" t="n">
        <v>-127.78</v>
      </c>
      <c r="S84" t="n">
        <v>-58.14</v>
      </c>
      <c r="T84" t="n">
        <v>48.28</v>
      </c>
      <c r="U84" t="n">
        <v>20.83</v>
      </c>
      <c r="V84" t="n">
        <v>71.43000000000001</v>
      </c>
    </row>
    <row r="85">
      <c r="A85" s="5" t="inlineStr">
        <is>
          <t>Gewinnwachstum 3J in %</t>
        </is>
      </c>
      <c r="B85" s="5" t="inlineStr">
        <is>
          <t>Earnings Growth 3Y in %</t>
        </is>
      </c>
      <c r="C85" t="n">
        <v>8.619999999999999</v>
      </c>
      <c r="D85" t="n">
        <v>10.35</v>
      </c>
      <c r="E85" t="n">
        <v>5.55</v>
      </c>
      <c r="F85" t="n">
        <v>8.85</v>
      </c>
      <c r="G85" t="n">
        <v>10.85</v>
      </c>
      <c r="H85" t="n">
        <v>7</v>
      </c>
      <c r="I85" t="n">
        <v>7.9</v>
      </c>
      <c r="J85" t="n">
        <v>12.27</v>
      </c>
      <c r="K85" t="n">
        <v>17.16</v>
      </c>
      <c r="L85" t="n">
        <v>17.55</v>
      </c>
      <c r="M85" t="n">
        <v>47.83</v>
      </c>
      <c r="N85" t="n">
        <v>70.65000000000001</v>
      </c>
      <c r="O85" t="n">
        <v>-103.57</v>
      </c>
      <c r="P85" t="n">
        <v>-184.26</v>
      </c>
      <c r="Q85" t="n">
        <v>-228.64</v>
      </c>
      <c r="R85" t="n">
        <v>-45.88</v>
      </c>
      <c r="S85" t="n">
        <v>3.66</v>
      </c>
      <c r="T85" t="n">
        <v>46.85</v>
      </c>
      <c r="U85" t="inlineStr">
        <is>
          <t>-</t>
        </is>
      </c>
      <c r="V85" t="inlineStr">
        <is>
          <t>-</t>
        </is>
      </c>
    </row>
    <row r="86">
      <c r="A86" s="5" t="inlineStr">
        <is>
          <t>Gewinnwachstum 5J in %</t>
        </is>
      </c>
      <c r="B86" s="5" t="inlineStr">
        <is>
          <t>Earnings Growth 5Y in %</t>
        </is>
      </c>
      <c r="C86" t="n">
        <v>6.73</v>
      </c>
      <c r="D86" t="n">
        <v>10.65</v>
      </c>
      <c r="E86" t="n">
        <v>9.16</v>
      </c>
      <c r="F86" t="n">
        <v>5.75</v>
      </c>
      <c r="G86" t="n">
        <v>9.18</v>
      </c>
      <c r="H86" t="n">
        <v>13.19</v>
      </c>
      <c r="I86" t="n">
        <v>10.74</v>
      </c>
      <c r="J86" t="n">
        <v>13.2</v>
      </c>
      <c r="K86" t="n">
        <v>37.69</v>
      </c>
      <c r="L86" t="n">
        <v>48.39</v>
      </c>
      <c r="M86" t="n">
        <v>-56.3</v>
      </c>
      <c r="N86" t="n">
        <v>-83.16</v>
      </c>
      <c r="O86" t="n">
        <v>-99.33</v>
      </c>
      <c r="P86" t="n">
        <v>-112.53</v>
      </c>
      <c r="Q86" t="n">
        <v>-123.36</v>
      </c>
      <c r="R86" t="n">
        <v>-9.08</v>
      </c>
      <c r="S86" t="inlineStr">
        <is>
          <t>-</t>
        </is>
      </c>
      <c r="T86" t="inlineStr">
        <is>
          <t>-</t>
        </is>
      </c>
      <c r="U86" t="inlineStr">
        <is>
          <t>-</t>
        </is>
      </c>
      <c r="V86" t="inlineStr">
        <is>
          <t>-</t>
        </is>
      </c>
    </row>
    <row r="87">
      <c r="A87" s="5" t="inlineStr">
        <is>
          <t>Gewinnwachstum 10J in %</t>
        </is>
      </c>
      <c r="B87" s="5" t="inlineStr">
        <is>
          <t>Earnings Growth 10Y in %</t>
        </is>
      </c>
      <c r="C87" t="n">
        <v>9.960000000000001</v>
      </c>
      <c r="D87" t="n">
        <v>10.69</v>
      </c>
      <c r="E87" t="n">
        <v>11.18</v>
      </c>
      <c r="F87" t="n">
        <v>21.72</v>
      </c>
      <c r="G87" t="n">
        <v>28.78</v>
      </c>
      <c r="H87" t="n">
        <v>-21.56</v>
      </c>
      <c r="I87" t="n">
        <v>-36.21</v>
      </c>
      <c r="J87" t="n">
        <v>-43.06</v>
      </c>
      <c r="K87" t="n">
        <v>-37.42</v>
      </c>
      <c r="L87" t="n">
        <v>-37.49</v>
      </c>
      <c r="M87" t="n">
        <v>-32.69</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4.75</v>
      </c>
      <c r="D88" t="n">
        <v>1.64</v>
      </c>
      <c r="E88" t="n">
        <v>2.13</v>
      </c>
      <c r="F88" t="n">
        <v>3.5</v>
      </c>
      <c r="G88" t="n">
        <v>2.31</v>
      </c>
      <c r="H88" t="n">
        <v>1.4</v>
      </c>
      <c r="I88" t="n">
        <v>1.8</v>
      </c>
      <c r="J88" t="n">
        <v>1.2</v>
      </c>
      <c r="K88" t="n">
        <v>0.25</v>
      </c>
      <c r="L88" t="n">
        <v>0.26</v>
      </c>
      <c r="M88" t="n">
        <v>-0.15</v>
      </c>
      <c r="N88" t="n">
        <v>-0.06</v>
      </c>
      <c r="O88" t="n">
        <v>-0.12</v>
      </c>
      <c r="P88" t="n">
        <v>-0.2</v>
      </c>
      <c r="Q88" t="n">
        <v>-0.16</v>
      </c>
      <c r="R88" t="inlineStr">
        <is>
          <t>-</t>
        </is>
      </c>
      <c r="S88" t="inlineStr">
        <is>
          <t>-</t>
        </is>
      </c>
      <c r="T88" t="inlineStr">
        <is>
          <t>-</t>
        </is>
      </c>
      <c r="U88" t="inlineStr">
        <is>
          <t>-</t>
        </is>
      </c>
      <c r="V88" t="inlineStr">
        <is>
          <t>-</t>
        </is>
      </c>
    </row>
    <row r="89">
      <c r="A89" s="5" t="inlineStr">
        <is>
          <t>EBIT-Wachstum 1J in %</t>
        </is>
      </c>
      <c r="B89" s="5" t="inlineStr">
        <is>
          <t>EBIT Growth 1Y in %</t>
        </is>
      </c>
      <c r="C89" t="n">
        <v>3.2</v>
      </c>
      <c r="D89" t="n">
        <v>16.1</v>
      </c>
      <c r="E89" t="n">
        <v>7.67</v>
      </c>
      <c r="F89" t="n">
        <v>4.53</v>
      </c>
      <c r="G89" t="n">
        <v>7.09</v>
      </c>
      <c r="H89" t="n">
        <v>15.02</v>
      </c>
      <c r="I89" t="n">
        <v>18.88</v>
      </c>
      <c r="J89" t="n">
        <v>-11.71</v>
      </c>
      <c r="K89" t="n">
        <v>18.09</v>
      </c>
      <c r="L89" t="n">
        <v>19.75</v>
      </c>
      <c r="M89" t="n">
        <v>1.95</v>
      </c>
      <c r="N89" t="n">
        <v>12.41</v>
      </c>
      <c r="O89" t="n">
        <v>85.14</v>
      </c>
      <c r="P89" t="n">
        <v>111.43</v>
      </c>
      <c r="Q89" t="n">
        <v>483.33</v>
      </c>
      <c r="R89" t="n">
        <v>-81.25</v>
      </c>
      <c r="S89" t="n">
        <v>-56.76</v>
      </c>
      <c r="T89" t="n">
        <v>23.33</v>
      </c>
      <c r="U89" t="n">
        <v>25</v>
      </c>
      <c r="V89" t="n">
        <v>84.62</v>
      </c>
    </row>
    <row r="90">
      <c r="A90" s="5" t="inlineStr">
        <is>
          <t>EBIT-Wachstum 3J in %</t>
        </is>
      </c>
      <c r="B90" s="5" t="inlineStr">
        <is>
          <t>EBIT Growth 3Y in %</t>
        </is>
      </c>
      <c r="C90" t="n">
        <v>8.99</v>
      </c>
      <c r="D90" t="n">
        <v>9.43</v>
      </c>
      <c r="E90" t="n">
        <v>6.43</v>
      </c>
      <c r="F90" t="n">
        <v>8.880000000000001</v>
      </c>
      <c r="G90" t="n">
        <v>13.66</v>
      </c>
      <c r="H90" t="n">
        <v>7.4</v>
      </c>
      <c r="I90" t="n">
        <v>8.42</v>
      </c>
      <c r="J90" t="n">
        <v>8.710000000000001</v>
      </c>
      <c r="K90" t="n">
        <v>13.26</v>
      </c>
      <c r="L90" t="n">
        <v>11.37</v>
      </c>
      <c r="M90" t="n">
        <v>33.17</v>
      </c>
      <c r="N90" t="n">
        <v>69.66</v>
      </c>
      <c r="O90" t="n">
        <v>226.63</v>
      </c>
      <c r="P90" t="n">
        <v>171.17</v>
      </c>
      <c r="Q90" t="n">
        <v>115.11</v>
      </c>
      <c r="R90" t="n">
        <v>-38.23</v>
      </c>
      <c r="S90" t="n">
        <v>-2.81</v>
      </c>
      <c r="T90" t="n">
        <v>44.32</v>
      </c>
      <c r="U90" t="inlineStr">
        <is>
          <t>-</t>
        </is>
      </c>
      <c r="V90" t="inlineStr">
        <is>
          <t>-</t>
        </is>
      </c>
    </row>
    <row r="91">
      <c r="A91" s="5" t="inlineStr">
        <is>
          <t>EBIT-Wachstum 5J in %</t>
        </is>
      </c>
      <c r="B91" s="5" t="inlineStr">
        <is>
          <t>EBIT Growth 5Y in %</t>
        </is>
      </c>
      <c r="C91" t="n">
        <v>7.72</v>
      </c>
      <c r="D91" t="n">
        <v>10.08</v>
      </c>
      <c r="E91" t="n">
        <v>10.64</v>
      </c>
      <c r="F91" t="n">
        <v>6.76</v>
      </c>
      <c r="G91" t="n">
        <v>9.470000000000001</v>
      </c>
      <c r="H91" t="n">
        <v>12.01</v>
      </c>
      <c r="I91" t="n">
        <v>9.390000000000001</v>
      </c>
      <c r="J91" t="n">
        <v>8.1</v>
      </c>
      <c r="K91" t="n">
        <v>27.47</v>
      </c>
      <c r="L91" t="n">
        <v>46.14</v>
      </c>
      <c r="M91" t="n">
        <v>138.85</v>
      </c>
      <c r="N91" t="n">
        <v>122.21</v>
      </c>
      <c r="O91" t="n">
        <v>108.38</v>
      </c>
      <c r="P91" t="n">
        <v>96.02</v>
      </c>
      <c r="Q91" t="n">
        <v>78.73</v>
      </c>
      <c r="R91" t="n">
        <v>-1.01</v>
      </c>
      <c r="S91" t="inlineStr">
        <is>
          <t>-</t>
        </is>
      </c>
      <c r="T91" t="inlineStr">
        <is>
          <t>-</t>
        </is>
      </c>
      <c r="U91" t="inlineStr">
        <is>
          <t>-</t>
        </is>
      </c>
      <c r="V91" t="inlineStr">
        <is>
          <t>-</t>
        </is>
      </c>
    </row>
    <row r="92">
      <c r="A92" s="5" t="inlineStr">
        <is>
          <t>EBIT-Wachstum 10J in %</t>
        </is>
      </c>
      <c r="B92" s="5" t="inlineStr">
        <is>
          <t>EBIT Growth 10Y in %</t>
        </is>
      </c>
      <c r="C92" t="n">
        <v>9.859999999999999</v>
      </c>
      <c r="D92" t="n">
        <v>9.74</v>
      </c>
      <c r="E92" t="n">
        <v>9.369999999999999</v>
      </c>
      <c r="F92" t="n">
        <v>17.11</v>
      </c>
      <c r="G92" t="n">
        <v>27.8</v>
      </c>
      <c r="H92" t="n">
        <v>75.43000000000001</v>
      </c>
      <c r="I92" t="n">
        <v>65.8</v>
      </c>
      <c r="J92" t="n">
        <v>58.24</v>
      </c>
      <c r="K92" t="n">
        <v>61.74</v>
      </c>
      <c r="L92" t="n">
        <v>62.43</v>
      </c>
      <c r="M92" t="n">
        <v>68.92</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30.4</v>
      </c>
      <c r="D93" t="n">
        <v>1.97</v>
      </c>
      <c r="E93" t="n">
        <v>-19.57</v>
      </c>
      <c r="F93" t="n">
        <v>5.96</v>
      </c>
      <c r="G93" t="n">
        <v>19.01</v>
      </c>
      <c r="H93" t="n">
        <v>-0.45</v>
      </c>
      <c r="I93" t="n">
        <v>13.96</v>
      </c>
      <c r="J93" t="n">
        <v>69.94</v>
      </c>
      <c r="K93" t="n">
        <v>-29.51</v>
      </c>
      <c r="L93" t="n">
        <v>62.68</v>
      </c>
      <c r="M93" t="n">
        <v>98.87</v>
      </c>
      <c r="N93" t="n">
        <v>-68.81999999999999</v>
      </c>
      <c r="O93" t="n">
        <v>-7.52</v>
      </c>
      <c r="P93" t="n">
        <v>19.77</v>
      </c>
      <c r="Q93" t="n">
        <v>-49.93</v>
      </c>
      <c r="R93" t="n">
        <v>180.74</v>
      </c>
      <c r="S93" t="n">
        <v>-71.42</v>
      </c>
      <c r="T93" t="n">
        <v>15.64</v>
      </c>
      <c r="U93" t="n">
        <v>-1.48</v>
      </c>
      <c r="V93" t="n">
        <v>-42.39</v>
      </c>
    </row>
    <row r="94">
      <c r="A94" s="5" t="inlineStr">
        <is>
          <t>Op.Cashflow Wachstum 3J in %</t>
        </is>
      </c>
      <c r="B94" s="5" t="inlineStr">
        <is>
          <t>Op.Cashflow Wachstum 3Y in %</t>
        </is>
      </c>
      <c r="C94" t="n">
        <v>4.27</v>
      </c>
      <c r="D94" t="n">
        <v>-3.88</v>
      </c>
      <c r="E94" t="n">
        <v>1.8</v>
      </c>
      <c r="F94" t="n">
        <v>8.17</v>
      </c>
      <c r="G94" t="n">
        <v>10.84</v>
      </c>
      <c r="H94" t="n">
        <v>27.82</v>
      </c>
      <c r="I94" t="n">
        <v>18.13</v>
      </c>
      <c r="J94" t="n">
        <v>34.37</v>
      </c>
      <c r="K94" t="n">
        <v>44.01</v>
      </c>
      <c r="L94" t="n">
        <v>30.91</v>
      </c>
      <c r="M94" t="n">
        <v>7.51</v>
      </c>
      <c r="N94" t="n">
        <v>-18.86</v>
      </c>
      <c r="O94" t="n">
        <v>-12.56</v>
      </c>
      <c r="P94" t="n">
        <v>50.19</v>
      </c>
      <c r="Q94" t="n">
        <v>19.8</v>
      </c>
      <c r="R94" t="n">
        <v>41.65</v>
      </c>
      <c r="S94" t="n">
        <v>-19.09</v>
      </c>
      <c r="T94" t="n">
        <v>-9.41</v>
      </c>
      <c r="U94" t="inlineStr">
        <is>
          <t>-</t>
        </is>
      </c>
      <c r="V94" t="inlineStr">
        <is>
          <t>-</t>
        </is>
      </c>
    </row>
    <row r="95">
      <c r="A95" s="5" t="inlineStr">
        <is>
          <t>Op.Cashflow Wachstum 5J in %</t>
        </is>
      </c>
      <c r="B95" s="5" t="inlineStr">
        <is>
          <t>Op.Cashflow Wachstum 5Y in %</t>
        </is>
      </c>
      <c r="C95" t="n">
        <v>7.55</v>
      </c>
      <c r="D95" t="n">
        <v>1.38</v>
      </c>
      <c r="E95" t="n">
        <v>3.78</v>
      </c>
      <c r="F95" t="n">
        <v>21.68</v>
      </c>
      <c r="G95" t="n">
        <v>14.59</v>
      </c>
      <c r="H95" t="n">
        <v>23.32</v>
      </c>
      <c r="I95" t="n">
        <v>43.19</v>
      </c>
      <c r="J95" t="n">
        <v>26.63</v>
      </c>
      <c r="K95" t="n">
        <v>11.14</v>
      </c>
      <c r="L95" t="n">
        <v>21</v>
      </c>
      <c r="M95" t="n">
        <v>-1.53</v>
      </c>
      <c r="N95" t="n">
        <v>14.85</v>
      </c>
      <c r="O95" t="n">
        <v>14.33</v>
      </c>
      <c r="P95" t="n">
        <v>18.96</v>
      </c>
      <c r="Q95" t="n">
        <v>14.71</v>
      </c>
      <c r="R95" t="n">
        <v>16.22</v>
      </c>
      <c r="S95" t="inlineStr">
        <is>
          <t>-</t>
        </is>
      </c>
      <c r="T95" t="inlineStr">
        <is>
          <t>-</t>
        </is>
      </c>
      <c r="U95" t="inlineStr">
        <is>
          <t>-</t>
        </is>
      </c>
      <c r="V95" t="inlineStr">
        <is>
          <t>-</t>
        </is>
      </c>
    </row>
    <row r="96">
      <c r="A96" s="5" t="inlineStr">
        <is>
          <t>Op.Cashflow Wachstum 10J in %</t>
        </is>
      </c>
      <c r="B96" s="5" t="inlineStr">
        <is>
          <t>Op.Cashflow Wachstum 10Y in %</t>
        </is>
      </c>
      <c r="C96" t="n">
        <v>15.44</v>
      </c>
      <c r="D96" t="n">
        <v>22.29</v>
      </c>
      <c r="E96" t="n">
        <v>15.21</v>
      </c>
      <c r="F96" t="n">
        <v>16.41</v>
      </c>
      <c r="G96" t="n">
        <v>17.79</v>
      </c>
      <c r="H96" t="n">
        <v>10.9</v>
      </c>
      <c r="I96" t="n">
        <v>29.02</v>
      </c>
      <c r="J96" t="n">
        <v>20.48</v>
      </c>
      <c r="K96" t="n">
        <v>15.05</v>
      </c>
      <c r="L96" t="n">
        <v>17.85</v>
      </c>
      <c r="M96" t="n">
        <v>7.35</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-164.8</v>
      </c>
      <c r="D97" t="n">
        <v>43.6</v>
      </c>
      <c r="E97" t="n">
        <v>40.1</v>
      </c>
      <c r="F97" t="n">
        <v>40.1</v>
      </c>
      <c r="G97" t="n">
        <v>39</v>
      </c>
      <c r="H97" t="n">
        <v>39.8</v>
      </c>
      <c r="I97" t="n">
        <v>36.2</v>
      </c>
      <c r="J97" t="n">
        <v>35.6</v>
      </c>
      <c r="K97" t="n">
        <v>33.5</v>
      </c>
      <c r="L97" t="n">
        <v>26.9</v>
      </c>
      <c r="M97" t="n">
        <v>22.9</v>
      </c>
      <c r="N97" t="n">
        <v>19.6</v>
      </c>
      <c r="O97" t="n">
        <v>15</v>
      </c>
      <c r="P97" t="n">
        <v>11.8</v>
      </c>
      <c r="Q97" t="n">
        <v>9.9</v>
      </c>
      <c r="R97" t="n">
        <v>10</v>
      </c>
      <c r="S97" t="n">
        <v>10.7</v>
      </c>
      <c r="T97" t="n">
        <v>10.9</v>
      </c>
      <c r="U97" t="n">
        <v>13</v>
      </c>
      <c r="V97" t="n">
        <v>15.2</v>
      </c>
      <c r="W97" t="n">
        <v>13.5</v>
      </c>
    </row>
  </sheetData>
  <pageMargins bottom="1" footer="0.5" header="0.5" left="0.75" right="0.75" top="1"/>
</worksheet>
</file>

<file path=xl/worksheets/sheet60.xml><?xml version="1.0" encoding="utf-8"?>
<worksheet xmlns="http://schemas.openxmlformats.org/spreadsheetml/2006/main">
  <sheetPr>
    <outlinePr summaryBelow="1" summaryRight="1"/>
    <pageSetUpPr/>
  </sheetPr>
  <dimension ref="A1:M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s>
  <sheetData>
    <row r="1">
      <c r="A1" s="1" t="inlineStr">
        <is>
          <t xml:space="preserve">STR%C3%B6ER </t>
        </is>
      </c>
      <c r="B1" s="2" t="inlineStr">
        <is>
          <t>WKN: 749399  ISIN: DE0007493991  Symbol:SAX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1990</t>
        </is>
      </c>
      <c r="C4" s="5" t="inlineStr">
        <is>
          <t>Telefon / Phone</t>
        </is>
      </c>
      <c r="D4" s="5" t="inlineStr"/>
      <c r="E4" t="inlineStr">
        <is>
          <t>+49-2236-9645-0</t>
        </is>
      </c>
      <c r="G4" t="inlineStr">
        <is>
          <t>03.03.2020</t>
        </is>
      </c>
      <c r="H4" t="inlineStr">
        <is>
          <t>Preliminary Results</t>
        </is>
      </c>
      <c r="J4" t="inlineStr">
        <is>
          <t>Allianz Global Investors Europe</t>
        </is>
      </c>
      <c r="L4" t="inlineStr">
        <is>
          <t>6,01%</t>
        </is>
      </c>
    </row>
    <row r="5">
      <c r="A5" s="5" t="inlineStr">
        <is>
          <t>Ticker</t>
        </is>
      </c>
      <c r="B5" t="inlineStr">
        <is>
          <t>SAX</t>
        </is>
      </c>
      <c r="C5" s="5" t="inlineStr">
        <is>
          <t>Fax</t>
        </is>
      </c>
      <c r="D5" s="5" t="inlineStr"/>
      <c r="E5" t="inlineStr">
        <is>
          <t>+49-2236-9645-299</t>
        </is>
      </c>
      <c r="G5" t="inlineStr">
        <is>
          <t>30.03.2020</t>
        </is>
      </c>
      <c r="H5" t="inlineStr">
        <is>
          <t>Publication Of Annual Report</t>
        </is>
      </c>
      <c r="J5" t="inlineStr">
        <is>
          <t>Credit Suisse</t>
        </is>
      </c>
      <c r="L5" t="inlineStr">
        <is>
          <t>3,45%</t>
        </is>
      </c>
    </row>
    <row r="6">
      <c r="A6" s="5" t="inlineStr">
        <is>
          <t>Gelistet Seit / Listed Since</t>
        </is>
      </c>
      <c r="B6" t="inlineStr">
        <is>
          <t>15.07.2010</t>
        </is>
      </c>
      <c r="C6" s="5" t="inlineStr">
        <is>
          <t>Internet</t>
        </is>
      </c>
      <c r="D6" s="5" t="inlineStr"/>
      <c r="E6" t="inlineStr">
        <is>
          <t>http://www.stroeer.de</t>
        </is>
      </c>
      <c r="G6" t="inlineStr">
        <is>
          <t>12.05.2020</t>
        </is>
      </c>
      <c r="H6" t="inlineStr">
        <is>
          <t>Result Q1</t>
        </is>
      </c>
      <c r="J6" t="inlineStr">
        <is>
          <t>Freefloat</t>
        </is>
      </c>
      <c r="L6" t="inlineStr">
        <is>
          <t>90,54%</t>
        </is>
      </c>
    </row>
    <row r="7">
      <c r="A7" s="5" t="inlineStr">
        <is>
          <t>Nominalwert / Nominal Value</t>
        </is>
      </c>
      <c r="B7" t="inlineStr">
        <is>
          <t>1,00</t>
        </is>
      </c>
      <c r="C7" s="5" t="inlineStr">
        <is>
          <t>E-Mail</t>
        </is>
      </c>
      <c r="D7" s="5" t="inlineStr"/>
      <c r="E7" t="inlineStr">
        <is>
          <t>info@stroeer.com</t>
        </is>
      </c>
      <c r="G7" t="inlineStr">
        <is>
          <t>30.06.2020</t>
        </is>
      </c>
      <c r="H7" t="inlineStr">
        <is>
          <t>Annual General Meeting (Postponed)</t>
        </is>
      </c>
    </row>
    <row r="8">
      <c r="A8" s="5" t="inlineStr">
        <is>
          <t>Land / Country</t>
        </is>
      </c>
      <c r="B8" t="inlineStr">
        <is>
          <t>Deutschland</t>
        </is>
      </c>
      <c r="C8" s="5" t="inlineStr">
        <is>
          <t>Inv. Relations Telefon / Phone</t>
        </is>
      </c>
      <c r="D8" s="5" t="inlineStr"/>
      <c r="E8" t="inlineStr">
        <is>
          <t>+49-2236-9645-356</t>
        </is>
      </c>
      <c r="G8" t="inlineStr">
        <is>
          <t>13.08.2020</t>
        </is>
      </c>
      <c r="H8" t="inlineStr">
        <is>
          <t>Score Half Year</t>
        </is>
      </c>
    </row>
    <row r="9">
      <c r="A9" s="5" t="inlineStr">
        <is>
          <t>Währung / Currency</t>
        </is>
      </c>
      <c r="B9" t="inlineStr">
        <is>
          <t>EUR</t>
        </is>
      </c>
      <c r="C9" s="5" t="inlineStr">
        <is>
          <t>Inv. Relations E-Mail</t>
        </is>
      </c>
      <c r="D9" s="5" t="inlineStr"/>
      <c r="E9" t="inlineStr">
        <is>
          <t>cloehrke@stroeer.de</t>
        </is>
      </c>
      <c r="G9" t="inlineStr">
        <is>
          <t>12.11.2020</t>
        </is>
      </c>
      <c r="H9" t="inlineStr">
        <is>
          <t>Q3 Earnings</t>
        </is>
      </c>
    </row>
    <row r="10">
      <c r="A10" s="5" t="inlineStr">
        <is>
          <t>Branche / Industry</t>
        </is>
      </c>
      <c r="B10" t="inlineStr">
        <is>
          <t>Entertainment / Services</t>
        </is>
      </c>
      <c r="C10" s="5" t="inlineStr">
        <is>
          <t>Kontaktperson / Contact Person</t>
        </is>
      </c>
      <c r="D10" s="5" t="inlineStr"/>
      <c r="E10" t="inlineStr">
        <is>
          <t>Christoph Löhrke</t>
        </is>
      </c>
    </row>
    <row r="11">
      <c r="A11" s="5" t="inlineStr">
        <is>
          <t>Sektor / Sector</t>
        </is>
      </c>
      <c r="B11" t="inlineStr">
        <is>
          <t>Media / Entertainment / Leisure</t>
        </is>
      </c>
    </row>
    <row r="12">
      <c r="A12" s="5" t="inlineStr">
        <is>
          <t>Typ / Genre</t>
        </is>
      </c>
      <c r="B12" t="inlineStr">
        <is>
          <t>Inhaberaktie</t>
        </is>
      </c>
    </row>
    <row r="13">
      <c r="A13" s="5" t="inlineStr">
        <is>
          <t>Adresse / Address</t>
        </is>
      </c>
      <c r="B13" t="inlineStr">
        <is>
          <t>Ströer SE &amp; Co. KGaAStröer-Allee 1  D-50999 Köln</t>
        </is>
      </c>
    </row>
    <row r="14">
      <c r="A14" s="5" t="inlineStr">
        <is>
          <t>Management</t>
        </is>
      </c>
      <c r="B14" t="inlineStr">
        <is>
          <t>Udo Müller, Christian Schmalzl, Dr. Christian Baier</t>
        </is>
      </c>
    </row>
    <row r="15">
      <c r="A15" s="5" t="inlineStr">
        <is>
          <t>Aufsichtsrat / Board</t>
        </is>
      </c>
      <c r="B15" t="inlineStr">
        <is>
          <t>Christoph Vilanek, Angela Barzen, Martin Diederichs, Petra Sontheimer, Dirk Ströer, Simone Thiäner, Vicente Vento Bosch, Ulrich Voigt, Andreas Huster, Sabine Hüttinger, Petra Loubek, Rachel Marquardt, Tobias Meuser, Dr. Thomas Müller, Nadine Reichel, Christian Sardiña Gellesch</t>
        </is>
      </c>
    </row>
    <row r="16">
      <c r="A16" s="5" t="inlineStr">
        <is>
          <t>Beschreibung</t>
        </is>
      </c>
      <c r="B16" t="inlineStr">
        <is>
          <t>Ströer SE &amp; Co. KGaA ist einer der führenden Anbieter für Außen- und Online-Werbung und bietet den werbungtreibenden Kunden individualisierte und voll integrierte Premium-Kommunikationslösungen an. Das Portfolio reicht von klassischen Plakatmedien über Werbung auf Wartehallen und Transportmitteln bis hin zu digitalen und interaktiven Medien. Die Ströer Gruppe vermarktet rund 300.000 Außenwerbeflächen und mehrere tausend Webseiten. In Deutschland ist Ströer in mehr als 600 Städten vertreten. Hinzu kommt die Betreuung von unterschiedlich großen Flächen in der Türkei und Polen. Für einen Transaktionswert von 300 Millionen Euro kaufte Ströer 2015 zusätzlich das Internetportal T-Online sowie den Digitalvermarkter Interactive Media der Deutschen Telekom. Copyright 2014 FINANCE BASE AG</t>
        </is>
      </c>
    </row>
    <row r="17">
      <c r="A17" s="5" t="inlineStr">
        <is>
          <t>Profile</t>
        </is>
      </c>
      <c r="B17" t="inlineStr">
        <is>
          <t>Ströer SE &amp; Co. KGaA is a leading provider of outdoor and online advertising, offering advertisers customers with individual and fully integrated premium communication solutions. Its portfolio ranges from traditional posters, advertising in waiting areas and mass transit to digital and interactive media. The Ströer Group sold around 300,000 advertising displays and several thousand websites. In Germany, Ströer is represented than 600 cities in more. In addition, the support comes from different sized areas in Turkey and Poland. bought for a transaction value of 300 million euros in 2015 Ströer addition, the Internet portal T-Online and the digital marketing Interactive Media at Deutsche Telekom.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Umsatz</t>
        </is>
      </c>
      <c r="B20" s="5" t="inlineStr">
        <is>
          <t>Revenue</t>
        </is>
      </c>
      <c r="C20" t="n">
        <v>1591</v>
      </c>
      <c r="D20" t="n">
        <v>1583</v>
      </c>
      <c r="E20" t="n">
        <v>1331</v>
      </c>
      <c r="F20" t="n">
        <v>1123</v>
      </c>
      <c r="G20" t="n">
        <v>823.7</v>
      </c>
      <c r="H20" t="n">
        <v>721.1</v>
      </c>
      <c r="I20" t="n">
        <v>634.8</v>
      </c>
      <c r="J20" t="n">
        <v>560.6</v>
      </c>
      <c r="K20" t="n">
        <v>577.1</v>
      </c>
      <c r="L20" t="n">
        <v>531.3</v>
      </c>
      <c r="M20" t="n">
        <v>469.8</v>
      </c>
    </row>
    <row r="21">
      <c r="A21" s="5" t="inlineStr">
        <is>
          <t>Bruttoergebnis vom Umsatz</t>
        </is>
      </c>
      <c r="B21" s="5" t="inlineStr">
        <is>
          <t>Gross Profit</t>
        </is>
      </c>
      <c r="C21" t="n">
        <v>579</v>
      </c>
      <c r="D21" t="n">
        <v>549.5</v>
      </c>
      <c r="E21" t="n">
        <v>437.9</v>
      </c>
      <c r="F21" t="n">
        <v>369.3</v>
      </c>
      <c r="G21" t="n">
        <v>262.6</v>
      </c>
      <c r="H21" t="n">
        <v>215.9</v>
      </c>
      <c r="I21" t="n">
        <v>196.2</v>
      </c>
      <c r="J21" t="n">
        <v>174.1</v>
      </c>
      <c r="K21" t="n">
        <v>205</v>
      </c>
      <c r="L21" t="n">
        <v>198.8</v>
      </c>
      <c r="M21" t="n">
        <v>169.1</v>
      </c>
    </row>
    <row r="22">
      <c r="A22" s="5" t="inlineStr">
        <is>
          <t>Operatives Ergebnis (EBIT)</t>
        </is>
      </c>
      <c r="B22" s="5" t="inlineStr">
        <is>
          <t>EBIT Earning Before Interest &amp; Tax</t>
        </is>
      </c>
      <c r="C22" t="n">
        <v>170.6</v>
      </c>
      <c r="D22" t="n">
        <v>165.2</v>
      </c>
      <c r="E22" t="n">
        <v>120.9</v>
      </c>
      <c r="F22" t="n">
        <v>88</v>
      </c>
      <c r="G22" t="n">
        <v>73.2</v>
      </c>
      <c r="H22" t="n">
        <v>49.8</v>
      </c>
      <c r="I22" t="n">
        <v>36.8</v>
      </c>
      <c r="J22" t="n">
        <v>33.7</v>
      </c>
      <c r="K22" t="n">
        <v>56.9</v>
      </c>
      <c r="L22" t="n">
        <v>108.5</v>
      </c>
      <c r="M22" t="n">
        <v>39</v>
      </c>
    </row>
    <row r="23">
      <c r="A23" s="5" t="inlineStr">
        <is>
          <t>Finanzergebnis</t>
        </is>
      </c>
      <c r="B23" s="5" t="inlineStr">
        <is>
          <t>Financial Result</t>
        </is>
      </c>
      <c r="C23" t="n">
        <v>-25.8</v>
      </c>
      <c r="D23" t="n">
        <v>-29</v>
      </c>
      <c r="E23" t="n">
        <v>-3.1</v>
      </c>
      <c r="F23" t="n">
        <v>-5.3</v>
      </c>
      <c r="G23" t="n">
        <v>-4.8</v>
      </c>
      <c r="H23" t="n">
        <v>-11.1</v>
      </c>
      <c r="I23" t="n">
        <v>-19.7</v>
      </c>
      <c r="J23" t="n">
        <v>-31.9</v>
      </c>
      <c r="K23" t="n">
        <v>-49.8</v>
      </c>
      <c r="L23" t="n">
        <v>-52.8</v>
      </c>
      <c r="M23" t="n">
        <v>-47.3</v>
      </c>
    </row>
    <row r="24">
      <c r="A24" s="5" t="inlineStr">
        <is>
          <t>Ergebnis vor Steuer (EBT)</t>
        </is>
      </c>
      <c r="B24" s="5" t="inlineStr">
        <is>
          <t>EBT Earning Before Tax</t>
        </is>
      </c>
      <c r="C24" t="n">
        <v>144.8</v>
      </c>
      <c r="D24" t="n">
        <v>136.2</v>
      </c>
      <c r="E24" t="n">
        <v>117.8</v>
      </c>
      <c r="F24" t="n">
        <v>82.7</v>
      </c>
      <c r="G24" t="n">
        <v>68.40000000000001</v>
      </c>
      <c r="H24" t="n">
        <v>38.7</v>
      </c>
      <c r="I24" t="n">
        <v>17.1</v>
      </c>
      <c r="J24" t="n">
        <v>1.8</v>
      </c>
      <c r="K24" t="n">
        <v>7.1</v>
      </c>
      <c r="L24" t="n">
        <v>55.7</v>
      </c>
      <c r="M24" t="n">
        <v>-8.300000000000001</v>
      </c>
    </row>
    <row r="25">
      <c r="A25" s="5" t="inlineStr">
        <is>
          <t>Steuern auf Einkommen und Ertrag</t>
        </is>
      </c>
      <c r="B25" s="5" t="inlineStr">
        <is>
          <t>Taxes on income and earnings</t>
        </is>
      </c>
      <c r="C25" t="n">
        <v>25.1</v>
      </c>
      <c r="D25" t="n">
        <v>22</v>
      </c>
      <c r="E25" t="n">
        <v>19</v>
      </c>
      <c r="F25" t="n">
        <v>10.8</v>
      </c>
      <c r="G25" t="n">
        <v>8.9</v>
      </c>
      <c r="H25" t="n">
        <v>14.7</v>
      </c>
      <c r="I25" t="n">
        <v>12</v>
      </c>
      <c r="J25" t="n">
        <v>3.6</v>
      </c>
      <c r="K25" t="n">
        <v>10.7</v>
      </c>
      <c r="L25" t="inlineStr">
        <is>
          <t>-</t>
        </is>
      </c>
      <c r="M25" t="n">
        <v>-9.6</v>
      </c>
    </row>
    <row r="26">
      <c r="A26" s="5" t="inlineStr">
        <is>
          <t>Ergebnis nach Steuer</t>
        </is>
      </c>
      <c r="B26" s="5" t="inlineStr">
        <is>
          <t>Earnings after tax</t>
        </is>
      </c>
      <c r="C26" t="n">
        <v>119.7</v>
      </c>
      <c r="D26" t="n">
        <v>114.2</v>
      </c>
      <c r="E26" t="n">
        <v>98.8</v>
      </c>
      <c r="F26" t="n">
        <v>71.90000000000001</v>
      </c>
      <c r="G26" t="n">
        <v>59.5</v>
      </c>
      <c r="H26" t="n">
        <v>24</v>
      </c>
      <c r="I26" t="n">
        <v>5.1</v>
      </c>
      <c r="J26" t="n">
        <v>-1.8</v>
      </c>
      <c r="K26" t="n">
        <v>-3.6</v>
      </c>
      <c r="L26" t="n">
        <v>55.8</v>
      </c>
      <c r="M26" t="n">
        <v>1.2</v>
      </c>
    </row>
    <row r="27">
      <c r="A27" s="5" t="inlineStr">
        <is>
          <t>Minderheitenanteil</t>
        </is>
      </c>
      <c r="B27" s="5" t="inlineStr">
        <is>
          <t>Minority Share</t>
        </is>
      </c>
      <c r="C27" t="n">
        <v>-9.300000000000001</v>
      </c>
      <c r="D27" t="n">
        <v>-8.4</v>
      </c>
      <c r="E27" t="n">
        <v>-3.8</v>
      </c>
      <c r="F27" t="n">
        <v>-1.9</v>
      </c>
      <c r="G27" t="n">
        <v>-1.5</v>
      </c>
      <c r="H27" t="n">
        <v>-2.3</v>
      </c>
      <c r="I27" t="n">
        <v>-1.3</v>
      </c>
      <c r="J27" t="n">
        <v>-1</v>
      </c>
      <c r="K27" t="n">
        <v>0.3</v>
      </c>
      <c r="L27" t="n">
        <v>-1.9</v>
      </c>
      <c r="M27" t="n">
        <v>-1.5</v>
      </c>
    </row>
    <row r="28">
      <c r="A28" s="5" t="inlineStr">
        <is>
          <t>Jahresüberschuss/-fehlbetrag</t>
        </is>
      </c>
      <c r="B28" s="5" t="inlineStr">
        <is>
          <t>Net Profit</t>
        </is>
      </c>
      <c r="C28" t="n">
        <v>68.90000000000001</v>
      </c>
      <c r="D28" t="n">
        <v>-14.2</v>
      </c>
      <c r="E28" t="n">
        <v>95</v>
      </c>
      <c r="F28" t="n">
        <v>70.09999999999999</v>
      </c>
      <c r="G28" t="n">
        <v>58</v>
      </c>
      <c r="H28" t="n">
        <v>21.7</v>
      </c>
      <c r="I28" t="n">
        <v>3.8</v>
      </c>
      <c r="J28" t="n">
        <v>-2.9</v>
      </c>
      <c r="K28" t="n">
        <v>-3.3</v>
      </c>
      <c r="L28" t="n">
        <v>53.9</v>
      </c>
      <c r="M28" t="n">
        <v>-0.4</v>
      </c>
    </row>
    <row r="29">
      <c r="A29" s="5" t="inlineStr">
        <is>
          <t>Summe Umlaufvermögen</t>
        </is>
      </c>
      <c r="B29" s="5" t="inlineStr">
        <is>
          <t>Current Assets</t>
        </is>
      </c>
      <c r="C29" t="n">
        <v>355.7</v>
      </c>
      <c r="D29" t="n">
        <v>340.8</v>
      </c>
      <c r="E29" t="n">
        <v>330.8</v>
      </c>
      <c r="F29" t="n">
        <v>283.8</v>
      </c>
      <c r="G29" t="n">
        <v>240.9</v>
      </c>
      <c r="H29" t="n">
        <v>169.1</v>
      </c>
      <c r="I29" t="n">
        <v>167.3</v>
      </c>
      <c r="J29" t="n">
        <v>130.5</v>
      </c>
      <c r="K29" t="n">
        <v>228.4</v>
      </c>
      <c r="L29" t="n">
        <v>222.6</v>
      </c>
      <c r="M29" t="n">
        <v>133.8</v>
      </c>
    </row>
    <row r="30">
      <c r="A30" s="5" t="inlineStr">
        <is>
          <t>Summe Anlagevermögen</t>
        </is>
      </c>
      <c r="B30" s="5" t="inlineStr">
        <is>
          <t>Fixed Assets</t>
        </is>
      </c>
      <c r="C30" t="n">
        <v>2556</v>
      </c>
      <c r="D30" t="n">
        <v>2639</v>
      </c>
      <c r="E30" t="n">
        <v>1531</v>
      </c>
      <c r="F30" t="n">
        <v>1425</v>
      </c>
      <c r="G30" t="n">
        <v>1205</v>
      </c>
      <c r="H30" t="n">
        <v>778.6</v>
      </c>
      <c r="I30" t="n">
        <v>782.5</v>
      </c>
      <c r="J30" t="n">
        <v>728.8</v>
      </c>
      <c r="K30" t="n">
        <v>739.4</v>
      </c>
      <c r="L30" t="n">
        <v>754.3</v>
      </c>
      <c r="M30" t="n">
        <v>584.2</v>
      </c>
    </row>
    <row r="31">
      <c r="A31" s="5" t="inlineStr">
        <is>
          <t>Summe Aktiva</t>
        </is>
      </c>
      <c r="B31" s="5" t="inlineStr">
        <is>
          <t>Total Assets</t>
        </is>
      </c>
      <c r="C31" t="n">
        <v>2928</v>
      </c>
      <c r="D31" t="n">
        <v>2996</v>
      </c>
      <c r="E31" t="n">
        <v>1875</v>
      </c>
      <c r="F31" t="n">
        <v>1725</v>
      </c>
      <c r="G31" t="n">
        <v>1458</v>
      </c>
      <c r="H31" t="n">
        <v>952</v>
      </c>
      <c r="I31" t="n">
        <v>957.1</v>
      </c>
      <c r="J31" t="n">
        <v>863.7</v>
      </c>
      <c r="K31" t="n">
        <v>982.6</v>
      </c>
      <c r="L31" t="n">
        <v>985.4</v>
      </c>
      <c r="M31" t="n">
        <v>748.6</v>
      </c>
    </row>
    <row r="32">
      <c r="A32" s="5" t="inlineStr">
        <is>
          <t>Summe kurzfristiges Fremdkapital</t>
        </is>
      </c>
      <c r="B32" s="5" t="inlineStr">
        <is>
          <t>Short-Term Debt</t>
        </is>
      </c>
      <c r="C32" t="n">
        <v>702.3</v>
      </c>
      <c r="D32" t="n">
        <v>672.9</v>
      </c>
      <c r="E32" t="n">
        <v>462</v>
      </c>
      <c r="F32" t="n">
        <v>474</v>
      </c>
      <c r="G32" t="n">
        <v>355.3</v>
      </c>
      <c r="H32" t="n">
        <v>230.2</v>
      </c>
      <c r="I32" t="n">
        <v>213.2</v>
      </c>
      <c r="J32" t="n">
        <v>180.9</v>
      </c>
      <c r="K32" t="n">
        <v>193.3</v>
      </c>
      <c r="L32" t="n">
        <v>163.8</v>
      </c>
      <c r="M32" t="n">
        <v>133.3</v>
      </c>
    </row>
    <row r="33">
      <c r="A33" s="5" t="inlineStr">
        <is>
          <t>Summe langfristiges Fremdkapital</t>
        </is>
      </c>
      <c r="B33" s="5" t="inlineStr">
        <is>
          <t>Long-Term Debt</t>
        </is>
      </c>
      <c r="C33" t="n">
        <v>1599</v>
      </c>
      <c r="D33" t="n">
        <v>1654</v>
      </c>
      <c r="E33" t="n">
        <v>744.4</v>
      </c>
      <c r="F33" t="n">
        <v>591.2</v>
      </c>
      <c r="G33" t="n">
        <v>427.8</v>
      </c>
      <c r="H33" t="n">
        <v>401.6</v>
      </c>
      <c r="I33" t="n">
        <v>447.9</v>
      </c>
      <c r="J33" t="n">
        <v>403.2</v>
      </c>
      <c r="K33" t="n">
        <v>515.8</v>
      </c>
      <c r="L33" t="n">
        <v>525</v>
      </c>
      <c r="M33" t="n">
        <v>663.4</v>
      </c>
    </row>
    <row r="34">
      <c r="A34" s="5" t="inlineStr">
        <is>
          <t>Summe Fremdkapital</t>
        </is>
      </c>
      <c r="B34" s="5" t="inlineStr">
        <is>
          <t>Total Liabilities</t>
        </is>
      </c>
      <c r="C34" t="n">
        <v>2302</v>
      </c>
      <c r="D34" t="n">
        <v>2327</v>
      </c>
      <c r="E34" t="n">
        <v>1206</v>
      </c>
      <c r="F34" t="n">
        <v>1065</v>
      </c>
      <c r="G34" t="n">
        <v>783.1</v>
      </c>
      <c r="H34" t="n">
        <v>631.8</v>
      </c>
      <c r="I34" t="n">
        <v>661.1</v>
      </c>
      <c r="J34" t="n">
        <v>584.1</v>
      </c>
      <c r="K34" t="n">
        <v>709.1</v>
      </c>
      <c r="L34" t="n">
        <v>688.8</v>
      </c>
      <c r="M34" t="n">
        <v>796.7</v>
      </c>
    </row>
    <row r="35">
      <c r="A35" s="5" t="inlineStr">
        <is>
          <t>Minderheitenanteil</t>
        </is>
      </c>
      <c r="B35" s="5" t="inlineStr">
        <is>
          <t>Minority Share</t>
        </is>
      </c>
      <c r="C35" t="n">
        <v>9.699999999999999</v>
      </c>
      <c r="D35" t="n">
        <v>5.9</v>
      </c>
      <c r="E35" t="n">
        <v>14.3</v>
      </c>
      <c r="F35" t="n">
        <v>22.8</v>
      </c>
      <c r="G35" t="n">
        <v>11</v>
      </c>
      <c r="H35" t="n">
        <v>19.4</v>
      </c>
      <c r="I35" t="n">
        <v>18.8</v>
      </c>
      <c r="J35" t="n">
        <v>13.4</v>
      </c>
      <c r="K35" t="n">
        <v>13.1</v>
      </c>
      <c r="L35" t="n">
        <v>21.4</v>
      </c>
      <c r="M35" t="n">
        <v>15.5</v>
      </c>
    </row>
    <row r="36">
      <c r="A36" s="5" t="inlineStr">
        <is>
          <t>Summe Eigenkapital</t>
        </is>
      </c>
      <c r="B36" s="5" t="inlineStr">
        <is>
          <t>Equity</t>
        </is>
      </c>
      <c r="C36" t="n">
        <v>617.3</v>
      </c>
      <c r="D36" t="n">
        <v>663.1</v>
      </c>
      <c r="E36" t="n">
        <v>653.9</v>
      </c>
      <c r="F36" t="n">
        <v>636.8</v>
      </c>
      <c r="G36" t="n">
        <v>664.2</v>
      </c>
      <c r="H36" t="n">
        <v>300.7</v>
      </c>
      <c r="I36" t="n">
        <v>277.2</v>
      </c>
      <c r="J36" t="n">
        <v>266.2</v>
      </c>
      <c r="K36" t="n">
        <v>260.3</v>
      </c>
      <c r="L36" t="n">
        <v>275.2</v>
      </c>
      <c r="M36" t="n">
        <v>-63.6</v>
      </c>
    </row>
    <row r="37">
      <c r="A37" s="5" t="inlineStr">
        <is>
          <t>Summe Passiva</t>
        </is>
      </c>
      <c r="B37" s="5" t="inlineStr">
        <is>
          <t>Liabilities &amp; Shareholder Equity</t>
        </is>
      </c>
      <c r="C37" t="n">
        <v>2928</v>
      </c>
      <c r="D37" t="n">
        <v>2996</v>
      </c>
      <c r="E37" t="n">
        <v>1875</v>
      </c>
      <c r="F37" t="n">
        <v>1725</v>
      </c>
      <c r="G37" t="n">
        <v>1458</v>
      </c>
      <c r="H37" t="n">
        <v>952</v>
      </c>
      <c r="I37" t="n">
        <v>957.1</v>
      </c>
      <c r="J37" t="n">
        <v>863.7</v>
      </c>
      <c r="K37" t="n">
        <v>982.6</v>
      </c>
      <c r="L37" t="n">
        <v>985.4</v>
      </c>
      <c r="M37" t="n">
        <v>748.6</v>
      </c>
    </row>
    <row r="38">
      <c r="A38" s="5" t="inlineStr">
        <is>
          <t>Mio.Aktien im Umlauf</t>
        </is>
      </c>
      <c r="B38" s="5" t="inlineStr">
        <is>
          <t>Million shares outstanding</t>
        </is>
      </c>
      <c r="C38" t="n">
        <v>56.58</v>
      </c>
      <c r="D38" t="n">
        <v>56.17</v>
      </c>
      <c r="E38" t="n">
        <v>55.56</v>
      </c>
      <c r="F38" t="n">
        <v>55.28</v>
      </c>
      <c r="G38" t="n">
        <v>55.28</v>
      </c>
      <c r="H38" t="n">
        <v>48.87</v>
      </c>
      <c r="I38" t="n">
        <v>48.87</v>
      </c>
      <c r="J38" t="n">
        <v>42.1</v>
      </c>
      <c r="K38" t="n">
        <v>42.1</v>
      </c>
      <c r="L38" t="n">
        <v>42.1</v>
      </c>
      <c r="M38" t="inlineStr">
        <is>
          <t>-</t>
        </is>
      </c>
    </row>
    <row r="39">
      <c r="A39" s="5" t="inlineStr">
        <is>
          <t>Gezeichnetes Kapital (in Mio.)</t>
        </is>
      </c>
      <c r="B39" s="5" t="inlineStr">
        <is>
          <t>Subscribed Capital in M</t>
        </is>
      </c>
      <c r="C39" t="n">
        <v>56.58</v>
      </c>
      <c r="D39" t="n">
        <v>56.17</v>
      </c>
      <c r="E39" t="n">
        <v>55.56</v>
      </c>
      <c r="F39" t="n">
        <v>55.28</v>
      </c>
      <c r="G39" t="n">
        <v>55.28</v>
      </c>
      <c r="H39" t="n">
        <v>48.87</v>
      </c>
      <c r="I39" t="n">
        <v>48.87</v>
      </c>
      <c r="J39" t="n">
        <v>42.1</v>
      </c>
      <c r="K39" t="n">
        <v>42.1</v>
      </c>
      <c r="L39" t="n">
        <v>42.1</v>
      </c>
      <c r="M39" t="inlineStr">
        <is>
          <t>-</t>
        </is>
      </c>
    </row>
    <row r="40">
      <c r="A40" s="5" t="inlineStr">
        <is>
          <t>Ergebnis je Aktie (brutto)</t>
        </is>
      </c>
      <c r="B40" s="5" t="inlineStr">
        <is>
          <t>Earnings per share</t>
        </is>
      </c>
      <c r="C40" t="n">
        <v>2.56</v>
      </c>
      <c r="D40" t="n">
        <v>2.42</v>
      </c>
      <c r="E40" t="n">
        <v>2.12</v>
      </c>
      <c r="F40" t="n">
        <v>1.5</v>
      </c>
      <c r="G40" t="n">
        <v>1.24</v>
      </c>
      <c r="H40" t="n">
        <v>0.79</v>
      </c>
      <c r="I40" t="n">
        <v>0.35</v>
      </c>
      <c r="J40" t="n">
        <v>0.04</v>
      </c>
      <c r="K40" t="n">
        <v>0.17</v>
      </c>
      <c r="L40" t="n">
        <v>1.32</v>
      </c>
      <c r="M40" t="inlineStr">
        <is>
          <t>-</t>
        </is>
      </c>
    </row>
    <row r="41">
      <c r="A41" s="5" t="inlineStr">
        <is>
          <t>Ergebnis je Aktie (unverwässert)</t>
        </is>
      </c>
      <c r="B41" s="5" t="inlineStr">
        <is>
          <t>Basic Earnings per share</t>
        </is>
      </c>
      <c r="C41" t="n">
        <v>1.22</v>
      </c>
      <c r="D41" t="n">
        <v>-0.25</v>
      </c>
      <c r="E41" t="n">
        <v>1.72</v>
      </c>
      <c r="F41" t="n">
        <v>1.27</v>
      </c>
      <c r="G41" t="n">
        <v>1.16</v>
      </c>
      <c r="H41" t="n">
        <v>0.44</v>
      </c>
      <c r="I41" t="n">
        <v>0.08</v>
      </c>
      <c r="J41" t="n">
        <v>-0.07000000000000001</v>
      </c>
      <c r="K41" t="n">
        <v>-0.08</v>
      </c>
      <c r="L41" t="n">
        <v>1.68</v>
      </c>
      <c r="M41" t="n">
        <v>-0.01</v>
      </c>
    </row>
    <row r="42">
      <c r="A42" s="5" t="inlineStr">
        <is>
          <t>Ergebnis je Aktie (verwässert)</t>
        </is>
      </c>
      <c r="B42" s="5" t="inlineStr">
        <is>
          <t>Diluted Earnings per share</t>
        </is>
      </c>
      <c r="C42" t="n">
        <v>1.22</v>
      </c>
      <c r="D42" t="n">
        <v>-0.25</v>
      </c>
      <c r="E42" t="n">
        <v>1.68</v>
      </c>
      <c r="F42" t="n">
        <v>1.23</v>
      </c>
      <c r="G42" t="n">
        <v>1.12</v>
      </c>
      <c r="H42" t="n">
        <v>0.44</v>
      </c>
      <c r="I42" t="n">
        <v>0.08</v>
      </c>
      <c r="J42" t="n">
        <v>-0.07000000000000001</v>
      </c>
      <c r="K42" t="n">
        <v>-0.08</v>
      </c>
      <c r="L42" t="n">
        <v>1.56</v>
      </c>
      <c r="M42" t="n">
        <v>-0.01</v>
      </c>
    </row>
    <row r="43">
      <c r="A43" s="5" t="inlineStr">
        <is>
          <t>Dividende je Aktie</t>
        </is>
      </c>
      <c r="B43" s="5" t="inlineStr">
        <is>
          <t>Dividend per share</t>
        </is>
      </c>
      <c r="C43" t="inlineStr">
        <is>
          <t>-</t>
        </is>
      </c>
      <c r="D43" t="n">
        <v>2</v>
      </c>
      <c r="E43" t="n">
        <v>1.3</v>
      </c>
      <c r="F43" t="n">
        <v>1.1</v>
      </c>
      <c r="G43" t="n">
        <v>0.7</v>
      </c>
      <c r="H43" t="n">
        <v>0.4</v>
      </c>
      <c r="I43" t="n">
        <v>0.1</v>
      </c>
      <c r="J43" t="inlineStr">
        <is>
          <t>-</t>
        </is>
      </c>
      <c r="K43" t="inlineStr">
        <is>
          <t>-</t>
        </is>
      </c>
      <c r="L43" t="inlineStr">
        <is>
          <t>-</t>
        </is>
      </c>
      <c r="M43" t="inlineStr">
        <is>
          <t>-</t>
        </is>
      </c>
    </row>
    <row r="44">
      <c r="A44" s="5" t="inlineStr">
        <is>
          <t>Dividendenausschüttung in Mio</t>
        </is>
      </c>
      <c r="B44" s="5" t="inlineStr">
        <is>
          <t>Dividend Payment in M</t>
        </is>
      </c>
      <c r="C44" t="inlineStr">
        <is>
          <t>-</t>
        </is>
      </c>
      <c r="D44" t="n">
        <v>128.6</v>
      </c>
      <c r="E44" t="n">
        <v>83.7</v>
      </c>
      <c r="F44" t="n">
        <v>60.8</v>
      </c>
      <c r="G44" t="n">
        <v>38.7</v>
      </c>
      <c r="H44" t="n">
        <v>19.5</v>
      </c>
      <c r="I44" t="n">
        <v>4.9</v>
      </c>
      <c r="J44" t="inlineStr">
        <is>
          <t>-</t>
        </is>
      </c>
      <c r="K44" t="inlineStr">
        <is>
          <t>-</t>
        </is>
      </c>
      <c r="L44" t="inlineStr">
        <is>
          <t>-</t>
        </is>
      </c>
      <c r="M44" t="inlineStr">
        <is>
          <t>-</t>
        </is>
      </c>
    </row>
    <row r="45">
      <c r="A45" s="5" t="inlineStr">
        <is>
          <t>Umsatz je Aktie</t>
        </is>
      </c>
      <c r="B45" s="5" t="inlineStr">
        <is>
          <t>Revenue per share</t>
        </is>
      </c>
      <c r="C45" t="n">
        <v>28.12</v>
      </c>
      <c r="D45" t="n">
        <v>28.17</v>
      </c>
      <c r="E45" t="n">
        <v>23.96</v>
      </c>
      <c r="F45" t="n">
        <v>20.32</v>
      </c>
      <c r="G45" t="n">
        <v>14.9</v>
      </c>
      <c r="H45" t="n">
        <v>14.76</v>
      </c>
      <c r="I45" t="n">
        <v>12.99</v>
      </c>
      <c r="J45" t="n">
        <v>13.32</v>
      </c>
      <c r="K45" t="n">
        <v>13.71</v>
      </c>
      <c r="L45" t="n">
        <v>12.62</v>
      </c>
      <c r="M45" t="inlineStr">
        <is>
          <t>-</t>
        </is>
      </c>
    </row>
    <row r="46">
      <c r="A46" s="5" t="inlineStr">
        <is>
          <t>Buchwert je Aktie</t>
        </is>
      </c>
      <c r="B46" s="5" t="inlineStr">
        <is>
          <t>Book value per share</t>
        </is>
      </c>
      <c r="C46" t="n">
        <v>10.91</v>
      </c>
      <c r="D46" t="n">
        <v>11.8</v>
      </c>
      <c r="E46" t="n">
        <v>11.77</v>
      </c>
      <c r="F46" t="n">
        <v>11.52</v>
      </c>
      <c r="G46" t="n">
        <v>12.01</v>
      </c>
      <c r="H46" t="n">
        <v>6.15</v>
      </c>
      <c r="I46" t="n">
        <v>5.67</v>
      </c>
      <c r="J46" t="n">
        <v>6.32</v>
      </c>
      <c r="K46" t="n">
        <v>6.18</v>
      </c>
      <c r="L46" t="n">
        <v>6.54</v>
      </c>
      <c r="M46" t="inlineStr">
        <is>
          <t>-</t>
        </is>
      </c>
    </row>
    <row r="47">
      <c r="A47" s="5" t="inlineStr">
        <is>
          <t>Cashflow je Aktie</t>
        </is>
      </c>
      <c r="B47" s="5" t="inlineStr">
        <is>
          <t>Cashflow per share</t>
        </is>
      </c>
      <c r="C47" t="n">
        <v>8.460000000000001</v>
      </c>
      <c r="D47" t="n">
        <v>7.58</v>
      </c>
      <c r="E47" t="n">
        <v>4.54</v>
      </c>
      <c r="F47" t="n">
        <v>4.27</v>
      </c>
      <c r="G47" t="n">
        <v>3.44</v>
      </c>
      <c r="H47" t="n">
        <v>2.53</v>
      </c>
      <c r="I47" t="n">
        <v>1.47</v>
      </c>
      <c r="J47" t="n">
        <v>1.3</v>
      </c>
      <c r="K47" t="n">
        <v>2.26</v>
      </c>
      <c r="L47" t="n">
        <v>0.72</v>
      </c>
      <c r="M47" t="inlineStr">
        <is>
          <t>-</t>
        </is>
      </c>
    </row>
    <row r="48">
      <c r="A48" s="5" t="inlineStr">
        <is>
          <t>Bilanzsumme je Aktie</t>
        </is>
      </c>
      <c r="B48" s="5" t="inlineStr">
        <is>
          <t>Total assets per share</t>
        </is>
      </c>
      <c r="C48" t="n">
        <v>51.76</v>
      </c>
      <c r="D48" t="n">
        <v>53.34</v>
      </c>
      <c r="E48" t="n">
        <v>33.74</v>
      </c>
      <c r="F48" t="n">
        <v>31.2</v>
      </c>
      <c r="G48" t="n">
        <v>26.38</v>
      </c>
      <c r="H48" t="n">
        <v>19.48</v>
      </c>
      <c r="I48" t="n">
        <v>19.58</v>
      </c>
      <c r="J48" t="n">
        <v>20.52</v>
      </c>
      <c r="K48" t="n">
        <v>23.34</v>
      </c>
      <c r="L48" t="n">
        <v>23.41</v>
      </c>
      <c r="M48" t="inlineStr">
        <is>
          <t>-</t>
        </is>
      </c>
    </row>
    <row r="49">
      <c r="A49" s="5" t="inlineStr">
        <is>
          <t>Personal am Ende des Jahres</t>
        </is>
      </c>
      <c r="B49" s="5" t="inlineStr">
        <is>
          <t>Staff at the end of year</t>
        </is>
      </c>
      <c r="C49" t="n">
        <v>12210</v>
      </c>
      <c r="D49" t="n">
        <v>12514</v>
      </c>
      <c r="E49" t="n">
        <v>7536</v>
      </c>
      <c r="F49" t="n">
        <v>4577</v>
      </c>
      <c r="G49" t="n">
        <v>3270</v>
      </c>
      <c r="H49" t="n">
        <v>2380</v>
      </c>
      <c r="I49" t="n">
        <v>2223</v>
      </c>
      <c r="J49" t="n">
        <v>1750</v>
      </c>
      <c r="K49" t="n">
        <v>1730</v>
      </c>
      <c r="L49" t="n">
        <v>1731</v>
      </c>
      <c r="M49" t="n">
        <v>1587</v>
      </c>
    </row>
    <row r="50">
      <c r="A50" s="5" t="inlineStr">
        <is>
          <t>Personalaufwand in Mio. EUR</t>
        </is>
      </c>
      <c r="B50" s="5" t="inlineStr">
        <is>
          <t>Personnel expenses in M</t>
        </is>
      </c>
      <c r="C50" t="n">
        <v>410.5</v>
      </c>
      <c r="D50" t="n">
        <v>431.3</v>
      </c>
      <c r="E50" t="n">
        <v>265.7</v>
      </c>
      <c r="F50" t="n">
        <v>209.7</v>
      </c>
      <c r="G50" t="n">
        <v>136.8</v>
      </c>
      <c r="H50" t="n">
        <v>121.8</v>
      </c>
      <c r="I50" t="n">
        <v>108.7</v>
      </c>
      <c r="J50" t="n">
        <v>92.2</v>
      </c>
      <c r="K50" t="n">
        <v>92.09999999999999</v>
      </c>
      <c r="L50" t="n">
        <v>97.8</v>
      </c>
      <c r="M50" t="n">
        <v>82.3</v>
      </c>
    </row>
    <row r="51">
      <c r="A51" s="5" t="inlineStr">
        <is>
          <t>Aufwand je Mitarbeiter in EUR</t>
        </is>
      </c>
      <c r="B51" s="5" t="inlineStr">
        <is>
          <t>Effort per employee</t>
        </is>
      </c>
      <c r="C51" t="n">
        <v>33620</v>
      </c>
      <c r="D51" t="n">
        <v>34465</v>
      </c>
      <c r="E51" t="n">
        <v>35257</v>
      </c>
      <c r="F51" t="n">
        <v>45816</v>
      </c>
      <c r="G51" t="n">
        <v>41835</v>
      </c>
      <c r="H51" t="n">
        <v>51176</v>
      </c>
      <c r="I51" t="n">
        <v>48898</v>
      </c>
      <c r="J51" t="n">
        <v>52686</v>
      </c>
      <c r="K51" t="n">
        <v>53237</v>
      </c>
      <c r="L51" t="n">
        <v>56499</v>
      </c>
      <c r="M51" t="n">
        <v>51859</v>
      </c>
    </row>
    <row r="52">
      <c r="A52" s="5" t="inlineStr">
        <is>
          <t>Umsatz je Mitarbeiter in EUR</t>
        </is>
      </c>
      <c r="B52" s="5" t="inlineStr">
        <is>
          <t>Turnover per employee</t>
        </is>
      </c>
      <c r="C52" t="n">
        <v>130315</v>
      </c>
      <c r="D52" t="n">
        <v>126455</v>
      </c>
      <c r="E52" t="n">
        <v>176623</v>
      </c>
      <c r="F52" t="n">
        <v>245413</v>
      </c>
      <c r="G52" t="n">
        <v>251898</v>
      </c>
      <c r="H52" t="n">
        <v>302980</v>
      </c>
      <c r="I52" t="n">
        <v>285569</v>
      </c>
      <c r="J52" t="n">
        <v>320341</v>
      </c>
      <c r="K52" t="n">
        <v>333572</v>
      </c>
      <c r="L52" t="n">
        <v>306940</v>
      </c>
      <c r="M52" t="n">
        <v>296029</v>
      </c>
    </row>
    <row r="53">
      <c r="A53" s="5" t="inlineStr">
        <is>
          <t>Bruttoergebnis je Mitarbeiter in EUR</t>
        </is>
      </c>
      <c r="B53" s="5" t="inlineStr">
        <is>
          <t>Gross Profit per employee</t>
        </is>
      </c>
      <c r="C53" t="n">
        <v>47420</v>
      </c>
      <c r="D53" t="n">
        <v>43911</v>
      </c>
      <c r="E53" t="n">
        <v>58108</v>
      </c>
      <c r="F53" t="n">
        <v>80686</v>
      </c>
      <c r="G53" t="n">
        <v>80306</v>
      </c>
      <c r="H53" t="n">
        <v>90714</v>
      </c>
      <c r="I53" t="n">
        <v>88259</v>
      </c>
      <c r="J53" t="n">
        <v>99486</v>
      </c>
      <c r="K53" t="n">
        <v>118497</v>
      </c>
      <c r="L53" t="n">
        <v>114847</v>
      </c>
      <c r="M53" t="n">
        <v>106553</v>
      </c>
    </row>
    <row r="54">
      <c r="A54" s="5" t="inlineStr">
        <is>
          <t>Gewinn je Mitarbeiter in EUR</t>
        </is>
      </c>
      <c r="B54" s="5" t="inlineStr">
        <is>
          <t>Earnings per employee</t>
        </is>
      </c>
      <c r="C54" t="n">
        <v>5643</v>
      </c>
      <c r="D54" t="n">
        <v>-1135</v>
      </c>
      <c r="E54" t="n">
        <v>12606</v>
      </c>
      <c r="F54" t="n">
        <v>15316</v>
      </c>
      <c r="G54" t="n">
        <v>17737</v>
      </c>
      <c r="H54" t="n">
        <v>9118</v>
      </c>
      <c r="I54" t="n">
        <v>1709</v>
      </c>
      <c r="J54" t="n">
        <v>-1657</v>
      </c>
      <c r="K54" t="n">
        <v>-1908</v>
      </c>
      <c r="L54" t="n">
        <v>31138</v>
      </c>
      <c r="M54" t="n">
        <v>-252.05</v>
      </c>
    </row>
    <row r="55">
      <c r="A55" s="5" t="inlineStr">
        <is>
          <t>KGV (Kurs/Gewinn)</t>
        </is>
      </c>
      <c r="B55" s="5" t="inlineStr">
        <is>
          <t>PE (price/earnings)</t>
        </is>
      </c>
      <c r="C55" t="n">
        <v>59.1</v>
      </c>
      <c r="D55" t="inlineStr">
        <is>
          <t>-</t>
        </is>
      </c>
      <c r="E55" t="n">
        <v>35.8</v>
      </c>
      <c r="F55" t="n">
        <v>32.8</v>
      </c>
      <c r="G55" t="n">
        <v>49.9</v>
      </c>
      <c r="H55" t="n">
        <v>56.2</v>
      </c>
      <c r="I55" t="n">
        <v>161.3</v>
      </c>
      <c r="J55" t="inlineStr">
        <is>
          <t>-</t>
        </is>
      </c>
      <c r="K55" t="inlineStr">
        <is>
          <t>-</t>
        </is>
      </c>
      <c r="L55" t="n">
        <v>15.9</v>
      </c>
      <c r="M55" t="inlineStr">
        <is>
          <t>-</t>
        </is>
      </c>
    </row>
    <row r="56">
      <c r="A56" s="5" t="inlineStr">
        <is>
          <t>KUV (Kurs/Umsatz)</t>
        </is>
      </c>
      <c r="B56" s="5" t="inlineStr">
        <is>
          <t>PS (price/sales)</t>
        </is>
      </c>
      <c r="C56" t="n">
        <v>2.56</v>
      </c>
      <c r="D56" t="n">
        <v>1.5</v>
      </c>
      <c r="E56" t="n">
        <v>2.57</v>
      </c>
      <c r="F56" t="n">
        <v>2.05</v>
      </c>
      <c r="G56" t="n">
        <v>3.89</v>
      </c>
      <c r="H56" t="n">
        <v>1.68</v>
      </c>
      <c r="I56" t="n">
        <v>0.99</v>
      </c>
      <c r="J56" t="n">
        <v>0.5</v>
      </c>
      <c r="K56" t="n">
        <v>0.93</v>
      </c>
      <c r="L56" t="n">
        <v>2.12</v>
      </c>
      <c r="M56" t="inlineStr">
        <is>
          <t>-</t>
        </is>
      </c>
    </row>
    <row r="57">
      <c r="A57" s="5" t="inlineStr">
        <is>
          <t>KBV (Kurs/Buchwert)</t>
        </is>
      </c>
      <c r="B57" s="5" t="inlineStr">
        <is>
          <t>PB (price/book value)</t>
        </is>
      </c>
      <c r="C57" t="n">
        <v>6.6</v>
      </c>
      <c r="D57" t="n">
        <v>3.57</v>
      </c>
      <c r="E57" t="n">
        <v>5.23</v>
      </c>
      <c r="F57" t="n">
        <v>3.62</v>
      </c>
      <c r="G57" t="n">
        <v>4.82</v>
      </c>
      <c r="H57" t="n">
        <v>4.02</v>
      </c>
      <c r="I57" t="n">
        <v>2.27</v>
      </c>
      <c r="J57" t="n">
        <v>1.04</v>
      </c>
      <c r="K57" t="n">
        <v>2.05</v>
      </c>
      <c r="L57" t="n">
        <v>4.09</v>
      </c>
      <c r="M57" t="inlineStr">
        <is>
          <t>-</t>
        </is>
      </c>
    </row>
    <row r="58">
      <c r="A58" s="5" t="inlineStr">
        <is>
          <t>KCV (Kurs/Cashflow)</t>
        </is>
      </c>
      <c r="B58" s="5" t="inlineStr">
        <is>
          <t>PC (price/cashflow)</t>
        </is>
      </c>
      <c r="C58" t="n">
        <v>8.52</v>
      </c>
      <c r="D58" t="n">
        <v>5.56</v>
      </c>
      <c r="E58" t="n">
        <v>13.56</v>
      </c>
      <c r="F58" t="n">
        <v>9.76</v>
      </c>
      <c r="G58" t="n">
        <v>16.82</v>
      </c>
      <c r="H58" t="n">
        <v>9.789999999999999</v>
      </c>
      <c r="I58" t="n">
        <v>8.76</v>
      </c>
      <c r="J58" t="n">
        <v>5.06</v>
      </c>
      <c r="K58" t="n">
        <v>5.62</v>
      </c>
      <c r="L58" t="n">
        <v>37.15</v>
      </c>
      <c r="M58" t="inlineStr">
        <is>
          <t>-</t>
        </is>
      </c>
    </row>
    <row r="59">
      <c r="A59" s="5" t="inlineStr">
        <is>
          <t>Dividendenrendite in %</t>
        </is>
      </c>
      <c r="B59" s="5" t="inlineStr">
        <is>
          <t>Dividend Yield in %</t>
        </is>
      </c>
      <c r="C59" t="inlineStr">
        <is>
          <t>-</t>
        </is>
      </c>
      <c r="D59" t="n">
        <v>4.74</v>
      </c>
      <c r="E59" t="n">
        <v>2.11</v>
      </c>
      <c r="F59" t="n">
        <v>2.64</v>
      </c>
      <c r="G59" t="n">
        <v>1.21</v>
      </c>
      <c r="H59" t="n">
        <v>1.62</v>
      </c>
      <c r="I59" t="n">
        <v>0.78</v>
      </c>
      <c r="J59" t="inlineStr">
        <is>
          <t>-</t>
        </is>
      </c>
      <c r="K59" t="inlineStr">
        <is>
          <t>-</t>
        </is>
      </c>
      <c r="L59" t="inlineStr">
        <is>
          <t>-</t>
        </is>
      </c>
      <c r="M59" t="inlineStr">
        <is>
          <t>-</t>
        </is>
      </c>
    </row>
    <row r="60">
      <c r="A60" s="5" t="inlineStr">
        <is>
          <t>Gewinnrendite in %</t>
        </is>
      </c>
      <c r="B60" s="5" t="inlineStr">
        <is>
          <t>Return on profit in %</t>
        </is>
      </c>
      <c r="C60" t="n">
        <v>1.7</v>
      </c>
      <c r="D60" t="n">
        <v>-0.6</v>
      </c>
      <c r="E60" t="n">
        <v>2.8</v>
      </c>
      <c r="F60" t="n">
        <v>3</v>
      </c>
      <c r="G60" t="n">
        <v>2</v>
      </c>
      <c r="H60" t="n">
        <v>1.8</v>
      </c>
      <c r="I60" t="n">
        <v>0.6</v>
      </c>
      <c r="J60" t="n">
        <v>-1.1</v>
      </c>
      <c r="K60" t="n">
        <v>-0.6</v>
      </c>
      <c r="L60" t="n">
        <v>6.3</v>
      </c>
      <c r="M60" t="inlineStr">
        <is>
          <t>-</t>
        </is>
      </c>
    </row>
    <row r="61">
      <c r="A61" s="5" t="inlineStr">
        <is>
          <t>Eigenkapitalrendite in %</t>
        </is>
      </c>
      <c r="B61" s="5" t="inlineStr">
        <is>
          <t>Return on Equity in %</t>
        </is>
      </c>
      <c r="C61" t="n">
        <v>11.16</v>
      </c>
      <c r="D61" t="n">
        <v>-2.14</v>
      </c>
      <c r="E61" t="n">
        <v>14.53</v>
      </c>
      <c r="F61" t="n">
        <v>11.01</v>
      </c>
      <c r="G61" t="n">
        <v>8.73</v>
      </c>
      <c r="H61" t="n">
        <v>7.22</v>
      </c>
      <c r="I61" t="n">
        <v>1.37</v>
      </c>
      <c r="J61" t="n">
        <v>-1.09</v>
      </c>
      <c r="K61" t="n">
        <v>-1.27</v>
      </c>
      <c r="L61" t="n">
        <v>19.59</v>
      </c>
      <c r="M61" t="n">
        <v>0.63</v>
      </c>
    </row>
    <row r="62">
      <c r="A62" s="5" t="inlineStr">
        <is>
          <t>Umsatzrendite in %</t>
        </is>
      </c>
      <c r="B62" s="5" t="inlineStr">
        <is>
          <t>Return on sales in %</t>
        </is>
      </c>
      <c r="C62" t="n">
        <v>4.33</v>
      </c>
      <c r="D62" t="n">
        <v>-0.9</v>
      </c>
      <c r="E62" t="n">
        <v>7.14</v>
      </c>
      <c r="F62" t="n">
        <v>6.24</v>
      </c>
      <c r="G62" t="n">
        <v>7.04</v>
      </c>
      <c r="H62" t="n">
        <v>3.01</v>
      </c>
      <c r="I62" t="n">
        <v>0.6</v>
      </c>
      <c r="J62" t="n">
        <v>-0.52</v>
      </c>
      <c r="K62" t="n">
        <v>-0.57</v>
      </c>
      <c r="L62" t="n">
        <v>10.14</v>
      </c>
      <c r="M62" t="n">
        <v>-0.09</v>
      </c>
    </row>
    <row r="63">
      <c r="A63" s="5" t="inlineStr">
        <is>
          <t>Gesamtkapitalrendite in %</t>
        </is>
      </c>
      <c r="B63" s="5" t="inlineStr">
        <is>
          <t>Total Return on Investment in %</t>
        </is>
      </c>
      <c r="C63" t="n">
        <v>3.54</v>
      </c>
      <c r="D63" t="n">
        <v>0.73</v>
      </c>
      <c r="E63" t="n">
        <v>5.7</v>
      </c>
      <c r="F63" t="n">
        <v>4.64</v>
      </c>
      <c r="G63" t="n">
        <v>4.61</v>
      </c>
      <c r="H63" t="n">
        <v>4.17</v>
      </c>
      <c r="I63" t="n">
        <v>2.93</v>
      </c>
      <c r="J63" t="n">
        <v>5.62</v>
      </c>
      <c r="K63" t="n">
        <v>5.8</v>
      </c>
      <c r="L63" t="n">
        <v>12.07</v>
      </c>
      <c r="M63" t="n">
        <v>6.57</v>
      </c>
    </row>
    <row r="64">
      <c r="A64" s="5" t="inlineStr">
        <is>
          <t>Return on Investment in %</t>
        </is>
      </c>
      <c r="B64" s="5" t="inlineStr">
        <is>
          <t>Return on Investment in %</t>
        </is>
      </c>
      <c r="C64" t="n">
        <v>2.35</v>
      </c>
      <c r="D64" t="n">
        <v>-0.47</v>
      </c>
      <c r="E64" t="n">
        <v>5.07</v>
      </c>
      <c r="F64" t="n">
        <v>4.06</v>
      </c>
      <c r="G64" t="n">
        <v>3.98</v>
      </c>
      <c r="H64" t="n">
        <v>2.28</v>
      </c>
      <c r="I64" t="n">
        <v>0.4</v>
      </c>
      <c r="J64" t="n">
        <v>-0.34</v>
      </c>
      <c r="K64" t="n">
        <v>-0.34</v>
      </c>
      <c r="L64" t="n">
        <v>5.47</v>
      </c>
      <c r="M64" t="n">
        <v>-0.05</v>
      </c>
    </row>
    <row r="65">
      <c r="A65" s="5" t="inlineStr">
        <is>
          <t>Arbeitsintensität in %</t>
        </is>
      </c>
      <c r="B65" s="5" t="inlineStr">
        <is>
          <t>Work Intensity in %</t>
        </is>
      </c>
      <c r="C65" t="n">
        <v>12.15</v>
      </c>
      <c r="D65" t="n">
        <v>11.37</v>
      </c>
      <c r="E65" t="n">
        <v>17.65</v>
      </c>
      <c r="F65" t="n">
        <v>16.45</v>
      </c>
      <c r="G65" t="n">
        <v>16.52</v>
      </c>
      <c r="H65" t="n">
        <v>17.76</v>
      </c>
      <c r="I65" t="n">
        <v>17.48</v>
      </c>
      <c r="J65" t="n">
        <v>15.11</v>
      </c>
      <c r="K65" t="n">
        <v>23.24</v>
      </c>
      <c r="L65" t="n">
        <v>22.59</v>
      </c>
      <c r="M65" t="n">
        <v>17.87</v>
      </c>
    </row>
    <row r="66">
      <c r="A66" s="5" t="inlineStr">
        <is>
          <t>Eigenkapitalquote in %</t>
        </is>
      </c>
      <c r="B66" s="5" t="inlineStr">
        <is>
          <t>Equity Ratio in %</t>
        </is>
      </c>
      <c r="C66" t="n">
        <v>21.08</v>
      </c>
      <c r="D66" t="n">
        <v>22.13</v>
      </c>
      <c r="E66" t="n">
        <v>34.88</v>
      </c>
      <c r="F66" t="n">
        <v>36.92</v>
      </c>
      <c r="G66" t="n">
        <v>45.54</v>
      </c>
      <c r="H66" t="n">
        <v>31.59</v>
      </c>
      <c r="I66" t="n">
        <v>28.96</v>
      </c>
      <c r="J66" t="n">
        <v>30.82</v>
      </c>
      <c r="K66" t="n">
        <v>26.49</v>
      </c>
      <c r="L66" t="n">
        <v>27.93</v>
      </c>
      <c r="M66" t="n">
        <v>-8.5</v>
      </c>
    </row>
    <row r="67">
      <c r="A67" s="5" t="inlineStr">
        <is>
          <t>Fremdkapitalquote in %</t>
        </is>
      </c>
      <c r="B67" s="5" t="inlineStr">
        <is>
          <t>Debt Ratio in %</t>
        </is>
      </c>
      <c r="C67" t="n">
        <v>78.92</v>
      </c>
      <c r="D67" t="n">
        <v>77.87</v>
      </c>
      <c r="E67" t="n">
        <v>65.12</v>
      </c>
      <c r="F67" t="n">
        <v>63.08</v>
      </c>
      <c r="G67" t="n">
        <v>54.46</v>
      </c>
      <c r="H67" t="n">
        <v>68.41</v>
      </c>
      <c r="I67" t="n">
        <v>71.04000000000001</v>
      </c>
      <c r="J67" t="n">
        <v>69.18000000000001</v>
      </c>
      <c r="K67" t="n">
        <v>73.51000000000001</v>
      </c>
      <c r="L67" t="n">
        <v>72.06999999999999</v>
      </c>
      <c r="M67" t="n">
        <v>108.5</v>
      </c>
    </row>
    <row r="68">
      <c r="A68" s="5" t="inlineStr">
        <is>
          <t>Verschuldungsgrad in %</t>
        </is>
      </c>
      <c r="B68" s="5" t="inlineStr">
        <is>
          <t>Finance Gearing in %</t>
        </is>
      </c>
      <c r="C68" t="n">
        <v>374.39</v>
      </c>
      <c r="D68" t="n">
        <v>351.86</v>
      </c>
      <c r="E68" t="n">
        <v>186.68</v>
      </c>
      <c r="F68" t="n">
        <v>170.87</v>
      </c>
      <c r="G68" t="n">
        <v>119.57</v>
      </c>
      <c r="H68" t="n">
        <v>216.59</v>
      </c>
      <c r="I68" t="n">
        <v>245.27</v>
      </c>
      <c r="J68" t="n">
        <v>224.46</v>
      </c>
      <c r="K68" t="n">
        <v>277.49</v>
      </c>
      <c r="L68" t="n">
        <v>258.07</v>
      </c>
      <c r="M68" t="n">
        <v>-1277</v>
      </c>
    </row>
    <row r="69">
      <c r="A69" s="5" t="inlineStr">
        <is>
          <t>Bruttoergebnis Marge in %</t>
        </is>
      </c>
      <c r="B69" s="5" t="inlineStr">
        <is>
          <t>Gross Profit Marge in %</t>
        </is>
      </c>
      <c r="C69" t="n">
        <v>36.39</v>
      </c>
      <c r="D69" t="n">
        <v>34.71</v>
      </c>
      <c r="E69" t="n">
        <v>32.9</v>
      </c>
      <c r="F69" t="n">
        <v>32.89</v>
      </c>
      <c r="G69" t="n">
        <v>31.88</v>
      </c>
      <c r="H69" t="n">
        <v>29.94</v>
      </c>
      <c r="I69" t="n">
        <v>30.91</v>
      </c>
      <c r="J69" t="n">
        <v>31.06</v>
      </c>
      <c r="K69" t="n">
        <v>35.52</v>
      </c>
      <c r="L69" t="n">
        <v>37.42</v>
      </c>
    </row>
    <row r="70">
      <c r="A70" s="5" t="inlineStr">
        <is>
          <t>Kurzfristige Vermögensquote in %</t>
        </is>
      </c>
      <c r="B70" s="5" t="inlineStr">
        <is>
          <t>Current Assets Ratio in %</t>
        </is>
      </c>
      <c r="C70" t="n">
        <v>12.15</v>
      </c>
      <c r="D70" t="n">
        <v>11.38</v>
      </c>
      <c r="E70" t="n">
        <v>17.64</v>
      </c>
      <c r="F70" t="n">
        <v>16.45</v>
      </c>
      <c r="G70" t="n">
        <v>16.52</v>
      </c>
      <c r="H70" t="n">
        <v>17.76</v>
      </c>
      <c r="I70" t="n">
        <v>17.48</v>
      </c>
      <c r="J70" t="n">
        <v>15.11</v>
      </c>
      <c r="K70" t="n">
        <v>23.24</v>
      </c>
      <c r="L70" t="n">
        <v>22.59</v>
      </c>
    </row>
    <row r="71">
      <c r="A71" s="5" t="inlineStr">
        <is>
          <t>Nettogewinn Marge in %</t>
        </is>
      </c>
      <c r="B71" s="5" t="inlineStr">
        <is>
          <t>Net Profit Marge in %</t>
        </is>
      </c>
      <c r="C71" t="n">
        <v>4.33</v>
      </c>
      <c r="D71" t="n">
        <v>-0.9</v>
      </c>
      <c r="E71" t="n">
        <v>7.14</v>
      </c>
      <c r="F71" t="n">
        <v>6.24</v>
      </c>
      <c r="G71" t="n">
        <v>7.04</v>
      </c>
      <c r="H71" t="n">
        <v>3.01</v>
      </c>
      <c r="I71" t="n">
        <v>0.6</v>
      </c>
      <c r="J71" t="n">
        <v>-0.52</v>
      </c>
      <c r="K71" t="n">
        <v>-0.57</v>
      </c>
      <c r="L71" t="n">
        <v>10.14</v>
      </c>
    </row>
    <row r="72">
      <c r="A72" s="5" t="inlineStr">
        <is>
          <t>Operative Ergebnis Marge in %</t>
        </is>
      </c>
      <c r="B72" s="5" t="inlineStr">
        <is>
          <t>EBIT Marge in %</t>
        </is>
      </c>
      <c r="C72" t="n">
        <v>10.72</v>
      </c>
      <c r="D72" t="n">
        <v>10.44</v>
      </c>
      <c r="E72" t="n">
        <v>9.08</v>
      </c>
      <c r="F72" t="n">
        <v>7.84</v>
      </c>
      <c r="G72" t="n">
        <v>8.890000000000001</v>
      </c>
      <c r="H72" t="n">
        <v>6.91</v>
      </c>
      <c r="I72" t="n">
        <v>5.8</v>
      </c>
      <c r="J72" t="n">
        <v>6.01</v>
      </c>
      <c r="K72" t="n">
        <v>9.859999999999999</v>
      </c>
      <c r="L72" t="n">
        <v>20.42</v>
      </c>
    </row>
    <row r="73">
      <c r="A73" s="5" t="inlineStr">
        <is>
          <t>Vermögensumsschlag in %</t>
        </is>
      </c>
      <c r="B73" s="5" t="inlineStr">
        <is>
          <t>Asset Turnover in %</t>
        </is>
      </c>
      <c r="C73" t="n">
        <v>54.34</v>
      </c>
      <c r="D73" t="n">
        <v>52.84</v>
      </c>
      <c r="E73" t="n">
        <v>70.98999999999999</v>
      </c>
      <c r="F73" t="n">
        <v>65.09999999999999</v>
      </c>
      <c r="G73" t="n">
        <v>56.5</v>
      </c>
      <c r="H73" t="n">
        <v>75.75</v>
      </c>
      <c r="I73" t="n">
        <v>66.33</v>
      </c>
      <c r="J73" t="n">
        <v>64.91</v>
      </c>
      <c r="K73" t="n">
        <v>58.73</v>
      </c>
      <c r="L73" t="n">
        <v>53.92</v>
      </c>
    </row>
    <row r="74">
      <c r="A74" s="5" t="inlineStr">
        <is>
          <t>Langfristige Vermögensquote in %</t>
        </is>
      </c>
      <c r="B74" s="5" t="inlineStr">
        <is>
          <t>Non-Current Assets Ratio in %</t>
        </is>
      </c>
      <c r="C74" t="n">
        <v>87.3</v>
      </c>
      <c r="D74" t="n">
        <v>88.08</v>
      </c>
      <c r="E74" t="n">
        <v>81.65000000000001</v>
      </c>
      <c r="F74" t="n">
        <v>82.61</v>
      </c>
      <c r="G74" t="n">
        <v>82.65000000000001</v>
      </c>
      <c r="H74" t="n">
        <v>81.79000000000001</v>
      </c>
      <c r="I74" t="n">
        <v>81.76000000000001</v>
      </c>
      <c r="J74" t="n">
        <v>84.38</v>
      </c>
      <c r="K74" t="n">
        <v>75.25</v>
      </c>
      <c r="L74" t="n">
        <v>76.55</v>
      </c>
    </row>
    <row r="75">
      <c r="A75" s="5" t="inlineStr">
        <is>
          <t>Gesamtkapitalrentabilität</t>
        </is>
      </c>
      <c r="B75" s="5" t="inlineStr">
        <is>
          <t>ROA Return on Assets in %</t>
        </is>
      </c>
      <c r="C75" t="n">
        <v>2.35</v>
      </c>
      <c r="D75" t="n">
        <v>-0.47</v>
      </c>
      <c r="E75" t="n">
        <v>5.07</v>
      </c>
      <c r="F75" t="n">
        <v>4.06</v>
      </c>
      <c r="G75" t="n">
        <v>3.98</v>
      </c>
      <c r="H75" t="n">
        <v>2.28</v>
      </c>
      <c r="I75" t="n">
        <v>0.4</v>
      </c>
      <c r="J75" t="n">
        <v>-0.34</v>
      </c>
      <c r="K75" t="n">
        <v>-0.34</v>
      </c>
      <c r="L75" t="n">
        <v>5.47</v>
      </c>
    </row>
    <row r="76">
      <c r="A76" s="5" t="inlineStr">
        <is>
          <t>Ertrag des eingesetzten Kapitals</t>
        </is>
      </c>
      <c r="B76" s="5" t="inlineStr">
        <is>
          <t>ROCE Return on Cap. Empl. in %</t>
        </is>
      </c>
      <c r="C76" t="n">
        <v>7.67</v>
      </c>
      <c r="D76" t="n">
        <v>7.11</v>
      </c>
      <c r="E76" t="n">
        <v>8.56</v>
      </c>
      <c r="F76" t="n">
        <v>7.03</v>
      </c>
      <c r="G76" t="n">
        <v>6.64</v>
      </c>
      <c r="H76" t="n">
        <v>6.9</v>
      </c>
      <c r="I76" t="n">
        <v>4.95</v>
      </c>
      <c r="J76" t="n">
        <v>4.94</v>
      </c>
      <c r="K76" t="n">
        <v>7.21</v>
      </c>
      <c r="L76" t="n">
        <v>13.21</v>
      </c>
    </row>
    <row r="77">
      <c r="A77" s="5" t="inlineStr">
        <is>
          <t>Eigenkapital zu Anlagevermögen</t>
        </is>
      </c>
      <c r="B77" s="5" t="inlineStr">
        <is>
          <t>Equity to Fixed Assets in %</t>
        </is>
      </c>
      <c r="C77" t="n">
        <v>24.15</v>
      </c>
      <c r="D77" t="n">
        <v>25.13</v>
      </c>
      <c r="E77" t="n">
        <v>42.71</v>
      </c>
      <c r="F77" t="n">
        <v>44.69</v>
      </c>
      <c r="G77" t="n">
        <v>55.12</v>
      </c>
      <c r="H77" t="n">
        <v>38.62</v>
      </c>
      <c r="I77" t="n">
        <v>35.42</v>
      </c>
      <c r="J77" t="n">
        <v>36.53</v>
      </c>
      <c r="K77" t="n">
        <v>35.2</v>
      </c>
      <c r="L77" t="n">
        <v>36.48</v>
      </c>
    </row>
    <row r="78">
      <c r="A78" s="5" t="inlineStr">
        <is>
          <t>Liquidität Dritten Grades</t>
        </is>
      </c>
      <c r="B78" s="5" t="inlineStr">
        <is>
          <t>Current Ratio in %</t>
        </is>
      </c>
      <c r="C78" t="n">
        <v>50.65</v>
      </c>
      <c r="D78" t="n">
        <v>50.65</v>
      </c>
      <c r="E78" t="n">
        <v>71.59999999999999</v>
      </c>
      <c r="F78" t="n">
        <v>59.87</v>
      </c>
      <c r="G78" t="n">
        <v>67.8</v>
      </c>
      <c r="H78" t="n">
        <v>73.45999999999999</v>
      </c>
      <c r="I78" t="n">
        <v>78.47</v>
      </c>
      <c r="J78" t="n">
        <v>72.14</v>
      </c>
      <c r="K78" t="n">
        <v>118.16</v>
      </c>
      <c r="L78" t="n">
        <v>135.9</v>
      </c>
    </row>
    <row r="79">
      <c r="A79" s="5" t="inlineStr">
        <is>
          <t>Operativer Cashflow</t>
        </is>
      </c>
      <c r="B79" s="5" t="inlineStr">
        <is>
          <t>Operating Cashflow in M</t>
        </is>
      </c>
      <c r="C79" t="n">
        <v>482.0615999999999</v>
      </c>
      <c r="D79" t="n">
        <v>312.3052</v>
      </c>
      <c r="E79" t="n">
        <v>753.3936000000001</v>
      </c>
      <c r="F79" t="n">
        <v>539.5328</v>
      </c>
      <c r="G79" t="n">
        <v>929.8096</v>
      </c>
      <c r="H79" t="n">
        <v>478.4372999999999</v>
      </c>
      <c r="I79" t="n">
        <v>428.1011999999999</v>
      </c>
      <c r="J79" t="n">
        <v>213.026</v>
      </c>
      <c r="K79" t="n">
        <v>236.602</v>
      </c>
      <c r="L79" t="n">
        <v>1564.015</v>
      </c>
    </row>
    <row r="80">
      <c r="A80" s="5" t="inlineStr">
        <is>
          <t>Aktienrückkauf</t>
        </is>
      </c>
      <c r="B80" s="5" t="inlineStr">
        <is>
          <t>Share Buyback in M</t>
        </is>
      </c>
      <c r="C80" t="n">
        <v>-0.4099999999999966</v>
      </c>
      <c r="D80" t="n">
        <v>-0.6099999999999994</v>
      </c>
      <c r="E80" t="n">
        <v>-0.2800000000000011</v>
      </c>
      <c r="F80" t="n">
        <v>0</v>
      </c>
      <c r="G80" t="n">
        <v>-6.410000000000004</v>
      </c>
      <c r="H80" t="n">
        <v>0</v>
      </c>
      <c r="I80" t="n">
        <v>-6.769999999999996</v>
      </c>
      <c r="J80" t="n">
        <v>0</v>
      </c>
      <c r="K80" t="n">
        <v>0</v>
      </c>
      <c r="L80" t="inlineStr">
        <is>
          <t>-</t>
        </is>
      </c>
    </row>
    <row r="81">
      <c r="A81" s="5" t="inlineStr">
        <is>
          <t>Umsatzwachstum 1J in %</t>
        </is>
      </c>
      <c r="B81" s="5" t="inlineStr">
        <is>
          <t>Revenue Growth 1Y in %</t>
        </is>
      </c>
      <c r="C81" t="n">
        <v>0.51</v>
      </c>
      <c r="D81" t="n">
        <v>18.93</v>
      </c>
      <c r="E81" t="n">
        <v>18.52</v>
      </c>
      <c r="F81" t="n">
        <v>36.34</v>
      </c>
      <c r="G81" t="n">
        <v>14.23</v>
      </c>
      <c r="H81" t="n">
        <v>13.59</v>
      </c>
      <c r="I81" t="n">
        <v>13.24</v>
      </c>
      <c r="J81" t="n">
        <v>-2.86</v>
      </c>
      <c r="K81" t="n">
        <v>8.619999999999999</v>
      </c>
      <c r="L81" t="n">
        <v>13.09</v>
      </c>
    </row>
    <row r="82">
      <c r="A82" s="5" t="inlineStr">
        <is>
          <t>Umsatzwachstum 3J in %</t>
        </is>
      </c>
      <c r="B82" s="5" t="inlineStr">
        <is>
          <t>Revenue Growth 3Y in %</t>
        </is>
      </c>
      <c r="C82" t="n">
        <v>12.65</v>
      </c>
      <c r="D82" t="n">
        <v>24.6</v>
      </c>
      <c r="E82" t="n">
        <v>23.03</v>
      </c>
      <c r="F82" t="n">
        <v>21.39</v>
      </c>
      <c r="G82" t="n">
        <v>13.69</v>
      </c>
      <c r="H82" t="n">
        <v>7.99</v>
      </c>
      <c r="I82" t="n">
        <v>6.33</v>
      </c>
      <c r="J82" t="n">
        <v>6.28</v>
      </c>
      <c r="K82" t="inlineStr">
        <is>
          <t>-</t>
        </is>
      </c>
      <c r="L82" t="inlineStr">
        <is>
          <t>-</t>
        </is>
      </c>
    </row>
    <row r="83">
      <c r="A83" s="5" t="inlineStr">
        <is>
          <t>Umsatzwachstum 5J in %</t>
        </is>
      </c>
      <c r="B83" s="5" t="inlineStr">
        <is>
          <t>Revenue Growth 5Y in %</t>
        </is>
      </c>
      <c r="C83" t="n">
        <v>17.71</v>
      </c>
      <c r="D83" t="n">
        <v>20.32</v>
      </c>
      <c r="E83" t="n">
        <v>19.18</v>
      </c>
      <c r="F83" t="n">
        <v>14.91</v>
      </c>
      <c r="G83" t="n">
        <v>9.359999999999999</v>
      </c>
      <c r="H83" t="n">
        <v>9.140000000000001</v>
      </c>
      <c r="I83" t="inlineStr">
        <is>
          <t>-</t>
        </is>
      </c>
      <c r="J83" t="inlineStr">
        <is>
          <t>-</t>
        </is>
      </c>
      <c r="K83" t="inlineStr">
        <is>
          <t>-</t>
        </is>
      </c>
      <c r="L83" t="inlineStr">
        <is>
          <t>-</t>
        </is>
      </c>
    </row>
    <row r="84">
      <c r="A84" s="5" t="inlineStr">
        <is>
          <t>Umsatzwachstum 10J in %</t>
        </is>
      </c>
      <c r="B84" s="5" t="inlineStr">
        <is>
          <t>Revenue Growth 10Y in %</t>
        </is>
      </c>
      <c r="C84" t="n">
        <v>13.42</v>
      </c>
      <c r="D84" t="inlineStr">
        <is>
          <t>-</t>
        </is>
      </c>
      <c r="E84" t="inlineStr">
        <is>
          <t>-</t>
        </is>
      </c>
      <c r="F84" t="inlineStr">
        <is>
          <t>-</t>
        </is>
      </c>
      <c r="G84" t="inlineStr">
        <is>
          <t>-</t>
        </is>
      </c>
      <c r="H84" t="inlineStr">
        <is>
          <t>-</t>
        </is>
      </c>
      <c r="I84" t="inlineStr">
        <is>
          <t>-</t>
        </is>
      </c>
      <c r="J84" t="inlineStr">
        <is>
          <t>-</t>
        </is>
      </c>
      <c r="K84" t="inlineStr">
        <is>
          <t>-</t>
        </is>
      </c>
      <c r="L84" t="inlineStr">
        <is>
          <t>-</t>
        </is>
      </c>
    </row>
    <row r="85">
      <c r="A85" s="5" t="inlineStr">
        <is>
          <t>Gewinnwachstum 1J in %</t>
        </is>
      </c>
      <c r="B85" s="5" t="inlineStr">
        <is>
          <t>Earnings Growth 1Y in %</t>
        </is>
      </c>
      <c r="C85" t="n">
        <v>-585.21</v>
      </c>
      <c r="D85" t="n">
        <v>-114.95</v>
      </c>
      <c r="E85" t="n">
        <v>35.52</v>
      </c>
      <c r="F85" t="n">
        <v>20.86</v>
      </c>
      <c r="G85" t="n">
        <v>167.28</v>
      </c>
      <c r="H85" t="n">
        <v>471.05</v>
      </c>
      <c r="I85" t="n">
        <v>-231.03</v>
      </c>
      <c r="J85" t="n">
        <v>-12.12</v>
      </c>
      <c r="K85" t="n">
        <v>-106.12</v>
      </c>
      <c r="L85" t="n">
        <v>-13575</v>
      </c>
    </row>
    <row r="86">
      <c r="A86" s="5" t="inlineStr">
        <is>
          <t>Gewinnwachstum 3J in %</t>
        </is>
      </c>
      <c r="B86" s="5" t="inlineStr">
        <is>
          <t>Earnings Growth 3Y in %</t>
        </is>
      </c>
      <c r="C86" t="n">
        <v>-221.55</v>
      </c>
      <c r="D86" t="n">
        <v>-19.52</v>
      </c>
      <c r="E86" t="n">
        <v>74.55</v>
      </c>
      <c r="F86" t="n">
        <v>219.73</v>
      </c>
      <c r="G86" t="n">
        <v>135.77</v>
      </c>
      <c r="H86" t="n">
        <v>75.97</v>
      </c>
      <c r="I86" t="n">
        <v>-116.42</v>
      </c>
      <c r="J86" t="n">
        <v>-4564.41</v>
      </c>
      <c r="K86" t="inlineStr">
        <is>
          <t>-</t>
        </is>
      </c>
      <c r="L86" t="inlineStr">
        <is>
          <t>-</t>
        </is>
      </c>
    </row>
    <row r="87">
      <c r="A87" s="5" t="inlineStr">
        <is>
          <t>Gewinnwachstum 5J in %</t>
        </is>
      </c>
      <c r="B87" s="5" t="inlineStr">
        <is>
          <t>Earnings Growth 5Y in %</t>
        </is>
      </c>
      <c r="C87" t="n">
        <v>-95.3</v>
      </c>
      <c r="D87" t="n">
        <v>115.95</v>
      </c>
      <c r="E87" t="n">
        <v>92.73999999999999</v>
      </c>
      <c r="F87" t="n">
        <v>83.20999999999999</v>
      </c>
      <c r="G87" t="n">
        <v>57.81</v>
      </c>
      <c r="H87" t="n">
        <v>-2690.64</v>
      </c>
      <c r="I87" t="inlineStr">
        <is>
          <t>-</t>
        </is>
      </c>
      <c r="J87" t="inlineStr">
        <is>
          <t>-</t>
        </is>
      </c>
      <c r="K87" t="inlineStr">
        <is>
          <t>-</t>
        </is>
      </c>
      <c r="L87" t="inlineStr">
        <is>
          <t>-</t>
        </is>
      </c>
    </row>
    <row r="88">
      <c r="A88" s="5" t="inlineStr">
        <is>
          <t>Gewinnwachstum 10J in %</t>
        </is>
      </c>
      <c r="B88" s="5" t="inlineStr">
        <is>
          <t>Earnings Growth 10Y in %</t>
        </is>
      </c>
      <c r="C88" t="n">
        <v>-1392.97</v>
      </c>
      <c r="D88" t="inlineStr">
        <is>
          <t>-</t>
        </is>
      </c>
      <c r="E88" t="inlineStr">
        <is>
          <t>-</t>
        </is>
      </c>
      <c r="F88" t="inlineStr">
        <is>
          <t>-</t>
        </is>
      </c>
      <c r="G88" t="inlineStr">
        <is>
          <t>-</t>
        </is>
      </c>
      <c r="H88" t="inlineStr">
        <is>
          <t>-</t>
        </is>
      </c>
      <c r="I88" t="inlineStr">
        <is>
          <t>-</t>
        </is>
      </c>
      <c r="J88" t="inlineStr">
        <is>
          <t>-</t>
        </is>
      </c>
      <c r="K88" t="inlineStr">
        <is>
          <t>-</t>
        </is>
      </c>
      <c r="L88" t="inlineStr">
        <is>
          <t>-</t>
        </is>
      </c>
    </row>
    <row r="89">
      <c r="A89" s="5" t="inlineStr">
        <is>
          <t>PEG Ratio</t>
        </is>
      </c>
      <c r="B89" s="5" t="inlineStr">
        <is>
          <t>KGW Kurs/Gewinn/Wachstum</t>
        </is>
      </c>
      <c r="C89" t="n">
        <v>-0.62</v>
      </c>
      <c r="D89" t="inlineStr">
        <is>
          <t>-</t>
        </is>
      </c>
      <c r="E89" t="n">
        <v>0.39</v>
      </c>
      <c r="F89" t="n">
        <v>0.39</v>
      </c>
      <c r="G89" t="n">
        <v>0.86</v>
      </c>
      <c r="H89" t="n">
        <v>-0.02</v>
      </c>
      <c r="I89" t="inlineStr">
        <is>
          <t>-</t>
        </is>
      </c>
      <c r="J89" t="inlineStr">
        <is>
          <t>-</t>
        </is>
      </c>
      <c r="K89" t="inlineStr">
        <is>
          <t>-</t>
        </is>
      </c>
      <c r="L89" t="inlineStr">
        <is>
          <t>-</t>
        </is>
      </c>
    </row>
    <row r="90">
      <c r="A90" s="5" t="inlineStr">
        <is>
          <t>EBIT-Wachstum 1J in %</t>
        </is>
      </c>
      <c r="B90" s="5" t="inlineStr">
        <is>
          <t>EBIT Growth 1Y in %</t>
        </is>
      </c>
      <c r="C90" t="n">
        <v>3.27</v>
      </c>
      <c r="D90" t="n">
        <v>36.64</v>
      </c>
      <c r="E90" t="n">
        <v>37.39</v>
      </c>
      <c r="F90" t="n">
        <v>20.22</v>
      </c>
      <c r="G90" t="n">
        <v>46.99</v>
      </c>
      <c r="H90" t="n">
        <v>35.33</v>
      </c>
      <c r="I90" t="n">
        <v>9.199999999999999</v>
      </c>
      <c r="J90" t="n">
        <v>-40.77</v>
      </c>
      <c r="K90" t="n">
        <v>-47.56</v>
      </c>
      <c r="L90" t="n">
        <v>178.21</v>
      </c>
    </row>
    <row r="91">
      <c r="A91" s="5" t="inlineStr">
        <is>
          <t>EBIT-Wachstum 3J in %</t>
        </is>
      </c>
      <c r="B91" s="5" t="inlineStr">
        <is>
          <t>EBIT Growth 3Y in %</t>
        </is>
      </c>
      <c r="C91" t="n">
        <v>25.77</v>
      </c>
      <c r="D91" t="n">
        <v>31.42</v>
      </c>
      <c r="E91" t="n">
        <v>34.87</v>
      </c>
      <c r="F91" t="n">
        <v>34.18</v>
      </c>
      <c r="G91" t="n">
        <v>30.51</v>
      </c>
      <c r="H91" t="n">
        <v>1.25</v>
      </c>
      <c r="I91" t="n">
        <v>-26.38</v>
      </c>
      <c r="J91" t="n">
        <v>29.96</v>
      </c>
      <c r="K91" t="inlineStr">
        <is>
          <t>-</t>
        </is>
      </c>
      <c r="L91" t="inlineStr">
        <is>
          <t>-</t>
        </is>
      </c>
    </row>
    <row r="92">
      <c r="A92" s="5" t="inlineStr">
        <is>
          <t>EBIT-Wachstum 5J in %</t>
        </is>
      </c>
      <c r="B92" s="5" t="inlineStr">
        <is>
          <t>EBIT Growth 5Y in %</t>
        </is>
      </c>
      <c r="C92" t="n">
        <v>28.9</v>
      </c>
      <c r="D92" t="n">
        <v>35.31</v>
      </c>
      <c r="E92" t="n">
        <v>29.83</v>
      </c>
      <c r="F92" t="n">
        <v>14.19</v>
      </c>
      <c r="G92" t="n">
        <v>0.64</v>
      </c>
      <c r="H92" t="n">
        <v>26.88</v>
      </c>
      <c r="I92" t="inlineStr">
        <is>
          <t>-</t>
        </is>
      </c>
      <c r="J92" t="inlineStr">
        <is>
          <t>-</t>
        </is>
      </c>
      <c r="K92" t="inlineStr">
        <is>
          <t>-</t>
        </is>
      </c>
      <c r="L92" t="inlineStr">
        <is>
          <t>-</t>
        </is>
      </c>
    </row>
    <row r="93">
      <c r="A93" s="5" t="inlineStr">
        <is>
          <t>EBIT-Wachstum 10J in %</t>
        </is>
      </c>
      <c r="B93" s="5" t="inlineStr">
        <is>
          <t>EBIT Growth 10Y in %</t>
        </is>
      </c>
      <c r="C93" t="n">
        <v>27.89</v>
      </c>
      <c r="D93" t="inlineStr">
        <is>
          <t>-</t>
        </is>
      </c>
      <c r="E93" t="inlineStr">
        <is>
          <t>-</t>
        </is>
      </c>
      <c r="F93" t="inlineStr">
        <is>
          <t>-</t>
        </is>
      </c>
      <c r="G93" t="inlineStr">
        <is>
          <t>-</t>
        </is>
      </c>
      <c r="H93" t="inlineStr">
        <is>
          <t>-</t>
        </is>
      </c>
      <c r="I93" t="inlineStr">
        <is>
          <t>-</t>
        </is>
      </c>
      <c r="J93" t="inlineStr">
        <is>
          <t>-</t>
        </is>
      </c>
      <c r="K93" t="inlineStr">
        <is>
          <t>-</t>
        </is>
      </c>
      <c r="L93" t="inlineStr">
        <is>
          <t>-</t>
        </is>
      </c>
    </row>
    <row r="94">
      <c r="A94" s="5" t="inlineStr">
        <is>
          <t>Op.Cashflow Wachstum 1J in %</t>
        </is>
      </c>
      <c r="B94" s="5" t="inlineStr">
        <is>
          <t>Op.Cashflow Wachstum 1Y in %</t>
        </is>
      </c>
      <c r="C94" t="n">
        <v>53.24</v>
      </c>
      <c r="D94" t="n">
        <v>-59</v>
      </c>
      <c r="E94" t="n">
        <v>38.93</v>
      </c>
      <c r="F94" t="n">
        <v>-41.97</v>
      </c>
      <c r="G94" t="n">
        <v>71.81</v>
      </c>
      <c r="H94" t="n">
        <v>11.76</v>
      </c>
      <c r="I94" t="n">
        <v>73.12</v>
      </c>
      <c r="J94" t="n">
        <v>-9.960000000000001</v>
      </c>
      <c r="K94" t="n">
        <v>-84.87</v>
      </c>
      <c r="L94" t="inlineStr">
        <is>
          <t>-</t>
        </is>
      </c>
    </row>
    <row r="95">
      <c r="A95" s="5" t="inlineStr">
        <is>
          <t>Op.Cashflow Wachstum 3J in %</t>
        </is>
      </c>
      <c r="B95" s="5" t="inlineStr">
        <is>
          <t>Op.Cashflow Wachstum 3Y in %</t>
        </is>
      </c>
      <c r="C95" t="n">
        <v>11.06</v>
      </c>
      <c r="D95" t="n">
        <v>-20.68</v>
      </c>
      <c r="E95" t="n">
        <v>22.92</v>
      </c>
      <c r="F95" t="n">
        <v>13.87</v>
      </c>
      <c r="G95" t="n">
        <v>52.23</v>
      </c>
      <c r="H95" t="n">
        <v>24.97</v>
      </c>
      <c r="I95" t="n">
        <v>-7.24</v>
      </c>
      <c r="J95" t="inlineStr">
        <is>
          <t>-</t>
        </is>
      </c>
      <c r="K95" t="inlineStr">
        <is>
          <t>-</t>
        </is>
      </c>
      <c r="L95" t="inlineStr">
        <is>
          <t>-</t>
        </is>
      </c>
    </row>
    <row r="96">
      <c r="A96" s="5" t="inlineStr">
        <is>
          <t>Op.Cashflow Wachstum 5J in %</t>
        </is>
      </c>
      <c r="B96" s="5" t="inlineStr">
        <is>
          <t>Op.Cashflow Wachstum 5Y in %</t>
        </is>
      </c>
      <c r="C96" t="n">
        <v>12.6</v>
      </c>
      <c r="D96" t="n">
        <v>4.31</v>
      </c>
      <c r="E96" t="n">
        <v>30.73</v>
      </c>
      <c r="F96" t="n">
        <v>20.95</v>
      </c>
      <c r="G96" t="n">
        <v>12.37</v>
      </c>
      <c r="H96" t="inlineStr">
        <is>
          <t>-</t>
        </is>
      </c>
      <c r="I96" t="inlineStr">
        <is>
          <t>-</t>
        </is>
      </c>
      <c r="J96" t="inlineStr">
        <is>
          <t>-</t>
        </is>
      </c>
      <c r="K96" t="inlineStr">
        <is>
          <t>-</t>
        </is>
      </c>
      <c r="L96" t="inlineStr">
        <is>
          <t>-</t>
        </is>
      </c>
    </row>
    <row r="97">
      <c r="A97" s="5" t="inlineStr">
        <is>
          <t>Op.Cashflow Wachstum 10J in %</t>
        </is>
      </c>
      <c r="B97" s="5" t="inlineStr">
        <is>
          <t>Op.Cashflow Wachstum 10Y in %</t>
        </is>
      </c>
      <c r="C97" t="inlineStr">
        <is>
          <t>-</t>
        </is>
      </c>
      <c r="D97" t="inlineStr">
        <is>
          <t>-</t>
        </is>
      </c>
      <c r="E97" t="inlineStr">
        <is>
          <t>-</t>
        </is>
      </c>
      <c r="F97" t="inlineStr">
        <is>
          <t>-</t>
        </is>
      </c>
      <c r="G97" t="inlineStr">
        <is>
          <t>-</t>
        </is>
      </c>
      <c r="H97" t="inlineStr">
        <is>
          <t>-</t>
        </is>
      </c>
      <c r="I97" t="inlineStr">
        <is>
          <t>-</t>
        </is>
      </c>
      <c r="J97" t="inlineStr">
        <is>
          <t>-</t>
        </is>
      </c>
      <c r="K97" t="inlineStr">
        <is>
          <t>-</t>
        </is>
      </c>
      <c r="L97" t="inlineStr">
        <is>
          <t>-</t>
        </is>
      </c>
    </row>
    <row r="98">
      <c r="A98" s="5" t="inlineStr">
        <is>
          <t>Working Capital in Mio</t>
        </is>
      </c>
      <c r="B98" s="5" t="inlineStr">
        <is>
          <t>Working Capital in M</t>
        </is>
      </c>
      <c r="C98" t="n">
        <v>-346.6</v>
      </c>
      <c r="D98" t="n">
        <v>-332.1</v>
      </c>
      <c r="E98" t="n">
        <v>-131.2</v>
      </c>
      <c r="F98" t="n">
        <v>-190.2</v>
      </c>
      <c r="G98" t="n">
        <v>-114.4</v>
      </c>
      <c r="H98" t="n">
        <v>-61.1</v>
      </c>
      <c r="I98" t="n">
        <v>-45.9</v>
      </c>
      <c r="J98" t="n">
        <v>-50.4</v>
      </c>
      <c r="K98" t="n">
        <v>35.1</v>
      </c>
      <c r="L98" t="n">
        <v>58.8</v>
      </c>
      <c r="M98" t="n">
        <v>0.5</v>
      </c>
    </row>
  </sheetData>
  <pageMargins bottom="1" footer="0.5" header="0.5" left="0.75" right="0.75" top="1"/>
</worksheet>
</file>

<file path=xl/worksheets/sheet61.xml><?xml version="1.0" encoding="utf-8"?>
<worksheet xmlns="http://schemas.openxmlformats.org/spreadsheetml/2006/main">
  <sheetPr>
    <outlinePr summaryBelow="1" summaryRight="1"/>
    <pageSetUpPr/>
  </sheetPr>
  <dimension ref="A1:X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10"/>
    <col customWidth="1" max="14" min="14" width="20"/>
    <col customWidth="1" max="15" min="15" width="11"/>
    <col customWidth="1" max="16" min="16" width="19"/>
    <col customWidth="1" max="17" min="17" width="21"/>
    <col customWidth="1" max="18" min="18" width="20"/>
    <col customWidth="1" max="19" min="19" width="10"/>
    <col customWidth="1" max="20" min="20" width="20"/>
    <col customWidth="1" max="21" min="21" width="21"/>
    <col customWidth="1" max="22" min="22" width="20"/>
    <col customWidth="1" max="23" min="23" width="22"/>
    <col customWidth="1" max="24" min="24" width="10"/>
  </cols>
  <sheetData>
    <row r="1">
      <c r="A1" s="1" t="inlineStr">
        <is>
          <t xml:space="preserve">S%C3%BCDZUCKER </t>
        </is>
      </c>
      <c r="B1" s="2" t="inlineStr">
        <is>
          <t>WKN: 729700  ISIN: DE0007297004  Symbol:SZU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c r="X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c r="X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1926</t>
        </is>
      </c>
      <c r="C4" s="5" t="inlineStr">
        <is>
          <t>Telefon / Phone</t>
        </is>
      </c>
      <c r="D4" s="5" t="inlineStr"/>
      <c r="E4" t="inlineStr">
        <is>
          <t>+49-621-421-0</t>
        </is>
      </c>
      <c r="G4" t="inlineStr">
        <is>
          <t>14.01.2020</t>
        </is>
      </c>
      <c r="H4" t="inlineStr">
        <is>
          <t>Q3 Earnings</t>
        </is>
      </c>
      <c r="J4" t="inlineStr">
        <is>
          <t>Süddeutsche Zuckerrübenverwertungs-Genossenschaft eG</t>
        </is>
      </c>
      <c r="L4" t="inlineStr">
        <is>
          <t>58,00%</t>
        </is>
      </c>
    </row>
    <row r="5">
      <c r="A5" s="5" t="inlineStr">
        <is>
          <t>Ticker</t>
        </is>
      </c>
      <c r="B5" t="inlineStr">
        <is>
          <t>SZU</t>
        </is>
      </c>
      <c r="C5" s="5" t="inlineStr">
        <is>
          <t>Fax</t>
        </is>
      </c>
      <c r="D5" s="5" t="inlineStr"/>
      <c r="E5" t="inlineStr">
        <is>
          <t>+49-621-421-425</t>
        </is>
      </c>
      <c r="G5" t="inlineStr">
        <is>
          <t>14.05.2020</t>
        </is>
      </c>
      <c r="H5" t="inlineStr">
        <is>
          <t>Annual Press Conference</t>
        </is>
      </c>
      <c r="J5" t="inlineStr">
        <is>
          <t>Zucker Invest GmbH</t>
        </is>
      </c>
      <c r="L5" t="inlineStr">
        <is>
          <t>10,00%</t>
        </is>
      </c>
    </row>
    <row r="6">
      <c r="A6" s="5" t="inlineStr">
        <is>
          <t>Gelistet Seit / Listed Since</t>
        </is>
      </c>
      <c r="B6" t="inlineStr">
        <is>
          <t>01.02.1927</t>
        </is>
      </c>
      <c r="C6" s="5" t="inlineStr">
        <is>
          <t>Internet</t>
        </is>
      </c>
      <c r="D6" s="5" t="inlineStr"/>
      <c r="E6" t="inlineStr">
        <is>
          <t>http://www.suedzucker.de</t>
        </is>
      </c>
      <c r="G6" t="inlineStr">
        <is>
          <t>09.07.2020</t>
        </is>
      </c>
      <c r="H6" t="inlineStr">
        <is>
          <t>Result Q1</t>
        </is>
      </c>
      <c r="J6" t="inlineStr">
        <is>
          <t>Freefloat</t>
        </is>
      </c>
      <c r="L6" t="inlineStr">
        <is>
          <t>32,00%</t>
        </is>
      </c>
    </row>
    <row r="7">
      <c r="A7" s="5" t="inlineStr">
        <is>
          <t>Nominalwert / Nominal Value</t>
        </is>
      </c>
      <c r="B7" t="inlineStr">
        <is>
          <t>1,00</t>
        </is>
      </c>
      <c r="C7" s="5" t="inlineStr">
        <is>
          <t>E-Mail</t>
        </is>
      </c>
      <c r="D7" s="5" t="inlineStr"/>
      <c r="E7" t="inlineStr">
        <is>
          <t>info@suedzucker.de</t>
        </is>
      </c>
      <c r="G7" t="inlineStr">
        <is>
          <t>16.07.2020</t>
        </is>
      </c>
      <c r="H7" t="inlineStr">
        <is>
          <t>Annual General Meeting</t>
        </is>
      </c>
    </row>
    <row r="8">
      <c r="A8" s="5" t="inlineStr">
        <is>
          <t>Land / Country</t>
        </is>
      </c>
      <c r="B8" t="inlineStr">
        <is>
          <t>Deutschland</t>
        </is>
      </c>
      <c r="C8" s="5" t="inlineStr">
        <is>
          <t>Inv. Relations Telefon / Phone</t>
        </is>
      </c>
      <c r="D8" s="5" t="inlineStr"/>
      <c r="E8" t="inlineStr">
        <is>
          <t>+49-621-421-240</t>
        </is>
      </c>
    </row>
    <row r="9">
      <c r="A9" s="5" t="inlineStr">
        <is>
          <t>Währung / Currency</t>
        </is>
      </c>
      <c r="B9" t="inlineStr">
        <is>
          <t>EUR</t>
        </is>
      </c>
      <c r="C9" s="5" t="inlineStr">
        <is>
          <t>Inv. Relations E-Mail</t>
        </is>
      </c>
      <c r="D9" s="5" t="inlineStr"/>
      <c r="E9" t="inlineStr">
        <is>
          <t>Investor.relations@suedzucker.de</t>
        </is>
      </c>
    </row>
    <row r="10">
      <c r="A10" s="5" t="inlineStr">
        <is>
          <t>Branche / Industry</t>
        </is>
      </c>
      <c r="B10" t="inlineStr">
        <is>
          <t>Food</t>
        </is>
      </c>
      <c r="C10" s="5" t="inlineStr">
        <is>
          <t>Kontaktperson / Contact Person</t>
        </is>
      </c>
      <c r="D10" s="5" t="inlineStr"/>
      <c r="E10" t="inlineStr">
        <is>
          <t>Nikolai Baltruschat</t>
        </is>
      </c>
    </row>
    <row r="11">
      <c r="A11" s="5" t="inlineStr">
        <is>
          <t>Sektor / Sector</t>
        </is>
      </c>
      <c r="B11" t="inlineStr">
        <is>
          <t>Consumer Goods</t>
        </is>
      </c>
    </row>
    <row r="12">
      <c r="A12" s="5" t="inlineStr">
        <is>
          <t>Typ / Genre</t>
        </is>
      </c>
      <c r="B12" t="inlineStr">
        <is>
          <t>Inhaber-Stammaktie</t>
        </is>
      </c>
    </row>
    <row r="13">
      <c r="A13" s="5" t="inlineStr">
        <is>
          <t>Adresse / Address</t>
        </is>
      </c>
      <c r="B13" t="inlineStr">
        <is>
          <t>Südzucker AGMaximilianstraße 10  D-68165 Mannheim</t>
        </is>
      </c>
    </row>
    <row r="14">
      <c r="A14" s="5" t="inlineStr">
        <is>
          <t>Management</t>
        </is>
      </c>
      <c r="B14" t="inlineStr">
        <is>
          <t>Niels Pörksen, Dr. Thomas Kirchberg, Thomas Kölbl, Johann Marihart</t>
        </is>
      </c>
    </row>
    <row r="15">
      <c r="A15" s="5" t="inlineStr">
        <is>
          <t>Aufsichtsrat / Board</t>
        </is>
      </c>
      <c r="B15" t="inlineStr">
        <is>
          <t>Dr. Hans-Jörg Gebhard, Franz-Josef Möllenberg, Erwin Hameseder, Thomas Bernhard, Helmut Friedl, Ulrich Gruber, Veronika Haslinger, Georg Koch, Susanne Kunschert, Walter Manz, Julia Merkel, Sabine Möller, Angela Nguyen, Ulrike Rösch, Joachim Rukwied, Bernd Frank Sachse, Nadine Seidemann, Dr. Stefan Streng, Wolfgang Vogl, Rolf Wiederhold</t>
        </is>
      </c>
    </row>
    <row r="16">
      <c r="A16" s="5" t="inlineStr">
        <is>
          <t>Beschreibung</t>
        </is>
      </c>
      <c r="B16" t="inlineStr">
        <is>
          <t>Die Südzucker AG ist eines der führenden Unternehmen in der europäischen Ernährungsindustrie. Die heutige Südzucker AG wurde 1926 als Zusammenschluss von fünf Zuckergesellschaften gegründet. Bis heute ist aus dem regionalen Zuckerproduzenten ein führender Lebensmittelkonzern entstanden. Die Produktpalette umfasst neben Zucker und Süßungsmitteln Tiefkühlprodukte und weitere Lebensmittelzutaten. Copyright 2014 FINANCE BASE AG</t>
        </is>
      </c>
    </row>
    <row r="17">
      <c r="A17" s="5" t="inlineStr">
        <is>
          <t>Profile</t>
        </is>
      </c>
      <c r="B17" t="inlineStr">
        <is>
          <t>Südzucker AG is one of the leading companies in the European food industry. Today's Südzucker AG was founded in 1926 as a merger of five sugar companies. To date, a leading food company has emerged from the regional sugar producers. The product range includes in addition to sugar and sweeteners frozen foods and other food ingredients.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c r="X18" s="4" t="inlineStr"/>
    </row>
    <row r="19">
      <c r="A19" s="5" t="inlineStr">
        <is>
          <t>Bilanz in Mio.  EUR per  28.02</t>
        </is>
      </c>
      <c r="B19" s="5" t="inlineStr">
        <is>
          <t>Balance Sheet in M  EUR per  28.02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c r="Q19" s="5" t="n">
        <v>2006</v>
      </c>
      <c r="R19" s="5" t="n">
        <v>2005</v>
      </c>
      <c r="S19" s="5" t="n">
        <v>2004</v>
      </c>
      <c r="T19" s="5" t="n">
        <v>2003</v>
      </c>
      <c r="U19" s="5" t="n">
        <v>2002</v>
      </c>
      <c r="V19" s="5" t="n">
        <v>2001</v>
      </c>
      <c r="W19" s="5" t="n">
        <v>2000</v>
      </c>
      <c r="X19" s="5" t="n">
        <v>1999</v>
      </c>
    </row>
    <row r="20">
      <c r="A20" s="5" t="inlineStr">
        <is>
          <t>Umsatz</t>
        </is>
      </c>
      <c r="B20" s="5" t="inlineStr">
        <is>
          <t>Revenue</t>
        </is>
      </c>
      <c r="C20" t="inlineStr">
        <is>
          <t>-</t>
        </is>
      </c>
      <c r="D20" t="n">
        <v>6754</v>
      </c>
      <c r="E20" t="n">
        <v>6983</v>
      </c>
      <c r="F20" t="n">
        <v>6476</v>
      </c>
      <c r="G20" t="n">
        <v>6387</v>
      </c>
      <c r="H20" t="n">
        <v>6778</v>
      </c>
      <c r="I20" t="n">
        <v>7735</v>
      </c>
      <c r="J20" t="n">
        <v>7879</v>
      </c>
      <c r="K20" t="n">
        <v>6992</v>
      </c>
      <c r="L20" t="n">
        <v>6161</v>
      </c>
      <c r="M20" t="n">
        <v>5718</v>
      </c>
      <c r="N20" t="n">
        <v>5871</v>
      </c>
      <c r="O20" t="n">
        <v>5780</v>
      </c>
      <c r="P20" t="n">
        <v>5765</v>
      </c>
      <c r="Q20" t="n">
        <v>5347</v>
      </c>
      <c r="R20" t="n">
        <v>4827</v>
      </c>
      <c r="S20" t="n">
        <v>4575</v>
      </c>
      <c r="T20" t="n">
        <v>4384</v>
      </c>
      <c r="U20" t="n">
        <v>4776</v>
      </c>
      <c r="V20" t="n">
        <v>4664</v>
      </c>
      <c r="W20" t="n">
        <v>4517</v>
      </c>
      <c r="X20" t="n">
        <v>4504</v>
      </c>
    </row>
    <row r="21">
      <c r="A21" s="5" t="inlineStr">
        <is>
          <t>Operatives Ergebnis (EBIT)</t>
        </is>
      </c>
      <c r="B21" s="5" t="inlineStr">
        <is>
          <t>EBIT Earning Before Interest &amp; Tax</t>
        </is>
      </c>
      <c r="C21" t="inlineStr">
        <is>
          <t>-</t>
        </is>
      </c>
      <c r="D21" t="n">
        <v>-760.7</v>
      </c>
      <c r="E21" t="n">
        <v>467.1</v>
      </c>
      <c r="F21" t="n">
        <v>440.9</v>
      </c>
      <c r="G21" t="n">
        <v>276.9</v>
      </c>
      <c r="H21" t="n">
        <v>159.2</v>
      </c>
      <c r="I21" t="n">
        <v>542.5</v>
      </c>
      <c r="J21" t="n">
        <v>956.9</v>
      </c>
      <c r="K21" t="n">
        <v>759</v>
      </c>
      <c r="L21" t="n">
        <v>510.7</v>
      </c>
      <c r="M21" t="n">
        <v>392.4</v>
      </c>
      <c r="N21" t="n">
        <v>345.3</v>
      </c>
      <c r="O21" t="n">
        <v>189.3</v>
      </c>
      <c r="P21" t="n">
        <v>-128.9</v>
      </c>
      <c r="Q21" t="n">
        <v>397.4</v>
      </c>
      <c r="R21" t="n">
        <v>536.2</v>
      </c>
      <c r="S21" t="n">
        <v>446.4</v>
      </c>
      <c r="T21" t="n">
        <v>414.8</v>
      </c>
      <c r="U21" t="n">
        <v>432.1</v>
      </c>
      <c r="V21" t="n">
        <v>317.9</v>
      </c>
      <c r="W21" t="n">
        <v>294.4</v>
      </c>
      <c r="X21" t="n">
        <v>261.6</v>
      </c>
    </row>
    <row r="22">
      <c r="A22" s="5" t="inlineStr">
        <is>
          <t>Finanzergebnis</t>
        </is>
      </c>
      <c r="B22" s="5" t="inlineStr">
        <is>
          <t>Financial Result</t>
        </is>
      </c>
      <c r="C22" t="inlineStr">
        <is>
          <t>-</t>
        </is>
      </c>
      <c r="D22" t="n">
        <v>-23.2</v>
      </c>
      <c r="E22" t="n">
        <v>-39.3</v>
      </c>
      <c r="F22" t="n">
        <v>-33.9</v>
      </c>
      <c r="G22" t="n">
        <v>-50.2</v>
      </c>
      <c r="H22" t="n">
        <v>-31.9</v>
      </c>
      <c r="I22" t="n">
        <v>-40.4</v>
      </c>
      <c r="J22" t="n">
        <v>-89.90000000000001</v>
      </c>
      <c r="K22" t="n">
        <v>-98.59999999999999</v>
      </c>
      <c r="L22" t="n">
        <v>-70</v>
      </c>
      <c r="M22" t="n">
        <v>-44</v>
      </c>
      <c r="N22" t="n">
        <v>-113.4</v>
      </c>
      <c r="O22" t="n">
        <v>-69.3</v>
      </c>
      <c r="P22" t="n">
        <v>-98.3</v>
      </c>
      <c r="Q22" t="n">
        <v>-69.2</v>
      </c>
      <c r="R22" t="n">
        <v>-78.8</v>
      </c>
      <c r="S22" t="n">
        <v>-52.8</v>
      </c>
      <c r="T22" t="n">
        <v>-41.1</v>
      </c>
      <c r="U22" t="n">
        <v>-44.2</v>
      </c>
      <c r="V22" t="n">
        <v>-53.7</v>
      </c>
      <c r="W22" t="n">
        <v>-55.8</v>
      </c>
      <c r="X22" t="n">
        <v>-47.5</v>
      </c>
    </row>
    <row r="23">
      <c r="A23" s="5" t="inlineStr">
        <is>
          <t>Ergebnis vor Steuer (EBT)</t>
        </is>
      </c>
      <c r="B23" s="5" t="inlineStr">
        <is>
          <t>EBT Earning Before Tax</t>
        </is>
      </c>
      <c r="C23" t="inlineStr">
        <is>
          <t>-</t>
        </is>
      </c>
      <c r="D23" t="n">
        <v>-783.9</v>
      </c>
      <c r="E23" t="n">
        <v>427.8</v>
      </c>
      <c r="F23" t="n">
        <v>407</v>
      </c>
      <c r="G23" t="n">
        <v>226.7</v>
      </c>
      <c r="H23" t="n">
        <v>127.3</v>
      </c>
      <c r="I23" t="n">
        <v>502.1</v>
      </c>
      <c r="J23" t="n">
        <v>867</v>
      </c>
      <c r="K23" t="n">
        <v>660.4</v>
      </c>
      <c r="L23" t="n">
        <v>440.7</v>
      </c>
      <c r="M23" t="n">
        <v>348.4</v>
      </c>
      <c r="N23" t="n">
        <v>231.9</v>
      </c>
      <c r="O23" t="n">
        <v>120</v>
      </c>
      <c r="P23" t="n">
        <v>-227.2</v>
      </c>
      <c r="Q23" t="n">
        <v>328.2</v>
      </c>
      <c r="R23" t="n">
        <v>457.4</v>
      </c>
      <c r="S23" t="n">
        <v>393.6</v>
      </c>
      <c r="T23" t="n">
        <v>373.7</v>
      </c>
      <c r="U23" t="n">
        <v>387.9</v>
      </c>
      <c r="V23" t="n">
        <v>264.2</v>
      </c>
      <c r="W23" t="n">
        <v>238.6</v>
      </c>
      <c r="X23" t="n">
        <v>214.1</v>
      </c>
    </row>
    <row r="24">
      <c r="A24" s="5" t="inlineStr">
        <is>
          <t>Steuern auf Einkommen und Ertrag</t>
        </is>
      </c>
      <c r="B24" s="5" t="inlineStr">
        <is>
          <t>Taxes on income and earnings</t>
        </is>
      </c>
      <c r="C24" t="inlineStr">
        <is>
          <t>-</t>
        </is>
      </c>
      <c r="D24" t="n">
        <v>21.4</v>
      </c>
      <c r="E24" t="n">
        <v>109.7</v>
      </c>
      <c r="F24" t="n">
        <v>94.90000000000001</v>
      </c>
      <c r="G24" t="n">
        <v>45.8</v>
      </c>
      <c r="H24" t="n">
        <v>53.5</v>
      </c>
      <c r="I24" t="n">
        <v>112.3</v>
      </c>
      <c r="J24" t="n">
        <v>132.2</v>
      </c>
      <c r="K24" t="n">
        <v>145.5</v>
      </c>
      <c r="L24" t="n">
        <v>96</v>
      </c>
      <c r="M24" t="n">
        <v>72</v>
      </c>
      <c r="N24" t="n">
        <v>48.7</v>
      </c>
      <c r="O24" t="n">
        <v>20.3</v>
      </c>
      <c r="P24" t="n">
        <v>18.8</v>
      </c>
      <c r="Q24" t="n">
        <v>23.7</v>
      </c>
      <c r="R24" t="n">
        <v>99.90000000000001</v>
      </c>
      <c r="S24" t="n">
        <v>86.3</v>
      </c>
      <c r="T24" t="n">
        <v>58.3</v>
      </c>
      <c r="U24" t="n">
        <v>106.8</v>
      </c>
      <c r="V24" t="n">
        <v>54.9</v>
      </c>
      <c r="W24" t="n">
        <v>64.90000000000001</v>
      </c>
      <c r="X24" t="n">
        <v>74.09999999999999</v>
      </c>
    </row>
    <row r="25">
      <c r="A25" s="5" t="inlineStr">
        <is>
          <t>Ergebnis nach Steuer</t>
        </is>
      </c>
      <c r="B25" s="5" t="inlineStr">
        <is>
          <t>Earnings after tax</t>
        </is>
      </c>
      <c r="C25" t="inlineStr">
        <is>
          <t>-</t>
        </is>
      </c>
      <c r="D25" t="n">
        <v>-805.3</v>
      </c>
      <c r="E25" t="n">
        <v>318.1</v>
      </c>
      <c r="F25" t="n">
        <v>312.1</v>
      </c>
      <c r="G25" t="n">
        <v>180.9</v>
      </c>
      <c r="H25" t="n">
        <v>73.8</v>
      </c>
      <c r="I25" t="n">
        <v>389.8</v>
      </c>
      <c r="J25" t="n">
        <v>734.8</v>
      </c>
      <c r="K25" t="n">
        <v>514.9</v>
      </c>
      <c r="L25" t="n">
        <v>344.7</v>
      </c>
      <c r="M25" t="n">
        <v>276.4</v>
      </c>
      <c r="N25" t="n">
        <v>183.2</v>
      </c>
      <c r="O25" t="n">
        <v>99.7</v>
      </c>
      <c r="P25" t="n">
        <v>-246</v>
      </c>
      <c r="Q25" t="n">
        <v>304.5</v>
      </c>
      <c r="R25" t="n">
        <v>357.5</v>
      </c>
      <c r="S25" t="n">
        <v>307.3</v>
      </c>
      <c r="T25" t="n">
        <v>315.4</v>
      </c>
      <c r="U25" t="n">
        <v>281.1</v>
      </c>
      <c r="V25" t="n">
        <v>209.3</v>
      </c>
      <c r="W25" t="n">
        <v>173.7</v>
      </c>
      <c r="X25" t="n">
        <v>140</v>
      </c>
    </row>
    <row r="26">
      <c r="A26" s="5" t="inlineStr">
        <is>
          <t>Minderheitenanteil</t>
        </is>
      </c>
      <c r="B26" s="5" t="inlineStr">
        <is>
          <t>Minority Share</t>
        </is>
      </c>
      <c r="C26" t="inlineStr">
        <is>
          <t>-</t>
        </is>
      </c>
      <c r="D26" t="n">
        <v>-25.8</v>
      </c>
      <c r="E26" t="n">
        <v>-99.90000000000001</v>
      </c>
      <c r="F26" t="n">
        <v>-85.09999999999999</v>
      </c>
      <c r="G26" t="n">
        <v>-53.6</v>
      </c>
      <c r="H26" t="n">
        <v>-27.5</v>
      </c>
      <c r="I26" t="n">
        <v>-82</v>
      </c>
      <c r="J26" t="n">
        <v>-115.5</v>
      </c>
      <c r="K26" t="n">
        <v>-112.4</v>
      </c>
      <c r="L26" t="n">
        <v>-68.09999999999999</v>
      </c>
      <c r="M26" t="n">
        <v>-50.1</v>
      </c>
      <c r="N26" t="n">
        <v>5.2</v>
      </c>
      <c r="O26" t="n">
        <v>-54</v>
      </c>
      <c r="P26" t="n">
        <v>-57.8</v>
      </c>
      <c r="Q26" t="n">
        <v>-47.9</v>
      </c>
      <c r="R26" t="n">
        <v>-60.1</v>
      </c>
      <c r="S26" t="n">
        <v>-52.7</v>
      </c>
      <c r="T26" t="n">
        <v>-56</v>
      </c>
      <c r="U26" t="n">
        <v>-49.2</v>
      </c>
      <c r="V26" t="n">
        <v>-21.4</v>
      </c>
      <c r="W26" t="n">
        <v>-25.9</v>
      </c>
      <c r="X26" t="n">
        <v>-14.7</v>
      </c>
    </row>
    <row r="27">
      <c r="A27" s="5" t="inlineStr">
        <is>
          <t>Jahresüberschuss/-fehlbetrag</t>
        </is>
      </c>
      <c r="B27" s="5" t="inlineStr">
        <is>
          <t>Net Profit</t>
        </is>
      </c>
      <c r="C27" t="inlineStr">
        <is>
          <t>-</t>
        </is>
      </c>
      <c r="D27" t="n">
        <v>-844.3</v>
      </c>
      <c r="E27" t="n">
        <v>205.1</v>
      </c>
      <c r="F27" t="n">
        <v>213.6</v>
      </c>
      <c r="G27" t="n">
        <v>108.9</v>
      </c>
      <c r="H27" t="n">
        <v>20.1</v>
      </c>
      <c r="I27" t="n">
        <v>281.6</v>
      </c>
      <c r="J27" t="n">
        <v>593.1</v>
      </c>
      <c r="K27" t="n">
        <v>376.3</v>
      </c>
      <c r="L27" t="n">
        <v>250.4</v>
      </c>
      <c r="M27" t="n">
        <v>200.1</v>
      </c>
      <c r="N27" t="n">
        <v>162.2</v>
      </c>
      <c r="O27" t="n">
        <v>19.5</v>
      </c>
      <c r="P27" t="n">
        <v>-326.6</v>
      </c>
      <c r="Q27" t="n">
        <v>242.2</v>
      </c>
      <c r="R27" t="n">
        <v>297.4</v>
      </c>
      <c r="S27" t="n">
        <v>254.6</v>
      </c>
      <c r="T27" t="n">
        <v>259.4</v>
      </c>
      <c r="U27" t="n">
        <v>231.9</v>
      </c>
      <c r="V27" t="n">
        <v>187.9</v>
      </c>
      <c r="W27" t="n">
        <v>147.8</v>
      </c>
      <c r="X27" t="n">
        <v>125.3</v>
      </c>
    </row>
    <row r="28">
      <c r="A28" s="5" t="inlineStr">
        <is>
          <t>Summe Umlaufvermögen</t>
        </is>
      </c>
      <c r="B28" s="5" t="inlineStr">
        <is>
          <t>Current Assets</t>
        </is>
      </c>
      <c r="C28" t="inlineStr">
        <is>
          <t>-</t>
        </is>
      </c>
      <c r="D28" t="n">
        <v>3717</v>
      </c>
      <c r="E28" t="n">
        <v>4181</v>
      </c>
      <c r="F28" t="n">
        <v>3956</v>
      </c>
      <c r="G28" t="n">
        <v>3599</v>
      </c>
      <c r="H28" t="n">
        <v>3964</v>
      </c>
      <c r="I28" t="n">
        <v>4301</v>
      </c>
      <c r="J28" t="n">
        <v>4492</v>
      </c>
      <c r="K28" t="n">
        <v>4252</v>
      </c>
      <c r="L28" t="n">
        <v>3213</v>
      </c>
      <c r="M28" t="n">
        <v>3287</v>
      </c>
      <c r="N28" t="n">
        <v>3638</v>
      </c>
      <c r="O28" t="n">
        <v>3654</v>
      </c>
      <c r="P28" t="n">
        <v>3981</v>
      </c>
      <c r="Q28" t="n">
        <v>3448</v>
      </c>
      <c r="R28" t="n">
        <v>3083</v>
      </c>
      <c r="S28" t="n">
        <v>2661</v>
      </c>
      <c r="T28" t="n">
        <v>2578</v>
      </c>
      <c r="U28" t="n">
        <v>2533</v>
      </c>
      <c r="V28" t="n">
        <v>2536</v>
      </c>
      <c r="W28" t="n">
        <v>2203</v>
      </c>
      <c r="X28" t="n">
        <v>2132</v>
      </c>
    </row>
    <row r="29">
      <c r="A29" s="5" t="inlineStr">
        <is>
          <t>Summe Anlagevermögen</t>
        </is>
      </c>
      <c r="B29" s="5" t="inlineStr">
        <is>
          <t>Fixed Assets</t>
        </is>
      </c>
      <c r="C29" t="inlineStr">
        <is>
          <t>-</t>
        </is>
      </c>
      <c r="D29" t="n">
        <v>4396</v>
      </c>
      <c r="E29" t="n">
        <v>5073</v>
      </c>
      <c r="F29" t="n">
        <v>4648</v>
      </c>
      <c r="G29" t="n">
        <v>4401</v>
      </c>
      <c r="H29" t="n">
        <v>4377</v>
      </c>
      <c r="I29" t="n">
        <v>4305</v>
      </c>
      <c r="J29" t="n">
        <v>4193</v>
      </c>
      <c r="K29" t="n">
        <v>3906</v>
      </c>
      <c r="L29" t="n">
        <v>3921</v>
      </c>
      <c r="M29" t="n">
        <v>3947</v>
      </c>
      <c r="N29" t="n">
        <v>3962</v>
      </c>
      <c r="O29" t="n">
        <v>4203</v>
      </c>
      <c r="P29" t="n">
        <v>3921</v>
      </c>
      <c r="Q29" t="n">
        <v>4400</v>
      </c>
      <c r="R29" t="n">
        <v>4099</v>
      </c>
      <c r="S29" t="n">
        <v>3359</v>
      </c>
      <c r="T29" t="n">
        <v>3237</v>
      </c>
      <c r="U29" t="n">
        <v>3303</v>
      </c>
      <c r="V29" t="n">
        <v>2387</v>
      </c>
      <c r="W29" t="n">
        <v>2449</v>
      </c>
      <c r="X29" t="n">
        <v>2436</v>
      </c>
    </row>
    <row r="30">
      <c r="A30" s="5" t="inlineStr">
        <is>
          <t>Summe Aktiva</t>
        </is>
      </c>
      <c r="B30" s="5" t="inlineStr">
        <is>
          <t>Total Assets</t>
        </is>
      </c>
      <c r="C30" t="inlineStr">
        <is>
          <t>-</t>
        </is>
      </c>
      <c r="D30" t="n">
        <v>8188</v>
      </c>
      <c r="E30" t="n">
        <v>9334</v>
      </c>
      <c r="F30" t="n">
        <v>8736</v>
      </c>
      <c r="G30" t="n">
        <v>8133</v>
      </c>
      <c r="H30" t="n">
        <v>8474</v>
      </c>
      <c r="I30" t="n">
        <v>8728</v>
      </c>
      <c r="J30" t="n">
        <v>8805</v>
      </c>
      <c r="K30" t="n">
        <v>8289</v>
      </c>
      <c r="L30" t="n">
        <v>7260</v>
      </c>
      <c r="M30" t="n">
        <v>7398</v>
      </c>
      <c r="N30" t="n">
        <v>7709</v>
      </c>
      <c r="O30" t="n">
        <v>7917</v>
      </c>
      <c r="P30" t="n">
        <v>7932</v>
      </c>
      <c r="Q30" t="n">
        <v>7926</v>
      </c>
      <c r="R30" t="n">
        <v>7195</v>
      </c>
      <c r="S30" t="n">
        <v>6038</v>
      </c>
      <c r="T30" t="n">
        <v>5826</v>
      </c>
      <c r="U30" t="n">
        <v>5843</v>
      </c>
      <c r="V30" t="n">
        <v>4947</v>
      </c>
      <c r="W30" t="n">
        <v>4677</v>
      </c>
      <c r="X30" t="n">
        <v>4588</v>
      </c>
    </row>
    <row r="31">
      <c r="A31" s="5" t="inlineStr">
        <is>
          <t>Summe kurzfristiges Fremdkapital</t>
        </is>
      </c>
      <c r="B31" s="5" t="inlineStr">
        <is>
          <t>Short-Term Debt</t>
        </is>
      </c>
      <c r="C31" t="inlineStr">
        <is>
          <t>-</t>
        </is>
      </c>
      <c r="D31" t="n">
        <v>1771</v>
      </c>
      <c r="E31" t="n">
        <v>2060</v>
      </c>
      <c r="F31" t="n">
        <v>1807</v>
      </c>
      <c r="G31" t="n">
        <v>1850</v>
      </c>
      <c r="H31" t="n">
        <v>2128</v>
      </c>
      <c r="I31" t="n">
        <v>2439</v>
      </c>
      <c r="J31" t="n">
        <v>2292</v>
      </c>
      <c r="K31" t="n">
        <v>2515</v>
      </c>
      <c r="L31" t="n">
        <v>2211</v>
      </c>
      <c r="M31" t="n">
        <v>1975</v>
      </c>
      <c r="N31" t="n">
        <v>2539</v>
      </c>
      <c r="O31" t="n">
        <v>2586</v>
      </c>
      <c r="P31" t="n">
        <v>2205</v>
      </c>
      <c r="Q31" t="n">
        <v>1850</v>
      </c>
      <c r="R31" t="n">
        <v>2295</v>
      </c>
      <c r="S31" t="inlineStr">
        <is>
          <t>-</t>
        </is>
      </c>
      <c r="T31" t="inlineStr">
        <is>
          <t>-</t>
        </is>
      </c>
      <c r="U31" t="inlineStr">
        <is>
          <t>-</t>
        </is>
      </c>
      <c r="V31" t="inlineStr">
        <is>
          <t>-</t>
        </is>
      </c>
      <c r="W31" t="inlineStr">
        <is>
          <t>-</t>
        </is>
      </c>
      <c r="X31" t="inlineStr">
        <is>
          <t>-</t>
        </is>
      </c>
    </row>
    <row r="32">
      <c r="A32" s="5" t="inlineStr">
        <is>
          <t>Summe langfristiges Fremdkapital</t>
        </is>
      </c>
      <c r="B32" s="5" t="inlineStr">
        <is>
          <t>Long-Term Debt</t>
        </is>
      </c>
      <c r="C32" t="inlineStr">
        <is>
          <t>-</t>
        </is>
      </c>
      <c r="D32" t="n">
        <v>2398</v>
      </c>
      <c r="E32" t="n">
        <v>2251</v>
      </c>
      <c r="F32" t="n">
        <v>2040</v>
      </c>
      <c r="G32" t="n">
        <v>1811</v>
      </c>
      <c r="H32" t="n">
        <v>1885</v>
      </c>
      <c r="I32" t="n">
        <v>1627</v>
      </c>
      <c r="J32" t="n">
        <v>1781</v>
      </c>
      <c r="K32" t="n">
        <v>1805</v>
      </c>
      <c r="L32" t="n">
        <v>1306</v>
      </c>
      <c r="M32" t="n">
        <v>1922</v>
      </c>
      <c r="N32" t="n">
        <v>1940</v>
      </c>
      <c r="O32" t="n">
        <v>2032</v>
      </c>
      <c r="P32" t="n">
        <v>2365</v>
      </c>
      <c r="Q32" t="n">
        <v>2343</v>
      </c>
      <c r="R32" t="n">
        <v>2163</v>
      </c>
      <c r="S32" t="inlineStr">
        <is>
          <t>-</t>
        </is>
      </c>
      <c r="T32" t="inlineStr">
        <is>
          <t>-</t>
        </is>
      </c>
      <c r="U32" t="inlineStr">
        <is>
          <t>-</t>
        </is>
      </c>
      <c r="V32" t="inlineStr">
        <is>
          <t>-</t>
        </is>
      </c>
      <c r="W32" t="inlineStr">
        <is>
          <t>-</t>
        </is>
      </c>
      <c r="X32" t="inlineStr">
        <is>
          <t>-</t>
        </is>
      </c>
    </row>
    <row r="33">
      <c r="A33" s="5" t="inlineStr">
        <is>
          <t>Summe Fremdkapital</t>
        </is>
      </c>
      <c r="B33" s="5" t="inlineStr">
        <is>
          <t>Total Liabilities</t>
        </is>
      </c>
      <c r="C33" t="inlineStr">
        <is>
          <t>-</t>
        </is>
      </c>
      <c r="D33" t="n">
        <v>4170</v>
      </c>
      <c r="E33" t="n">
        <v>4311</v>
      </c>
      <c r="F33" t="n">
        <v>3848</v>
      </c>
      <c r="G33" t="n">
        <v>3661</v>
      </c>
      <c r="H33" t="n">
        <v>4013</v>
      </c>
      <c r="I33" t="n">
        <v>4066</v>
      </c>
      <c r="J33" t="n">
        <v>4073</v>
      </c>
      <c r="K33" t="n">
        <v>4319</v>
      </c>
      <c r="L33" t="n">
        <v>3517</v>
      </c>
      <c r="M33" t="n">
        <v>3897</v>
      </c>
      <c r="N33" t="n">
        <v>4479</v>
      </c>
      <c r="O33" t="n">
        <v>4618</v>
      </c>
      <c r="P33" t="n">
        <v>4570</v>
      </c>
      <c r="Q33" t="n">
        <v>4193</v>
      </c>
      <c r="R33" t="n">
        <v>4457</v>
      </c>
      <c r="S33" t="n">
        <v>3652</v>
      </c>
      <c r="T33" t="n">
        <v>3605</v>
      </c>
      <c r="U33" t="n">
        <v>3833</v>
      </c>
      <c r="V33" t="n">
        <v>3244</v>
      </c>
      <c r="W33" t="n">
        <v>3058</v>
      </c>
      <c r="X33" t="n">
        <v>3035</v>
      </c>
    </row>
    <row r="34">
      <c r="A34" s="5" t="inlineStr">
        <is>
          <t>Minderheitenanteil</t>
        </is>
      </c>
      <c r="B34" s="5" t="inlineStr">
        <is>
          <t>Minority Share</t>
        </is>
      </c>
      <c r="C34" t="inlineStr">
        <is>
          <t>-</t>
        </is>
      </c>
      <c r="D34" t="n">
        <v>653.7</v>
      </c>
      <c r="E34" t="n">
        <v>653.7</v>
      </c>
      <c r="F34" t="n">
        <v>653.1</v>
      </c>
      <c r="G34" t="n">
        <v>661.7</v>
      </c>
      <c r="H34" t="n">
        <v>652.2</v>
      </c>
      <c r="I34" t="n">
        <v>673.8</v>
      </c>
      <c r="J34" t="n">
        <v>782.8</v>
      </c>
      <c r="K34" t="n">
        <v>669.1</v>
      </c>
      <c r="L34" t="n">
        <v>594.7</v>
      </c>
      <c r="M34" t="n">
        <v>545.8</v>
      </c>
      <c r="N34" t="n">
        <v>498.9</v>
      </c>
      <c r="O34" t="n">
        <v>574.8</v>
      </c>
      <c r="P34" t="n">
        <v>571.4</v>
      </c>
      <c r="Q34" t="n">
        <v>472.2</v>
      </c>
      <c r="R34" t="n">
        <v>546.2</v>
      </c>
      <c r="S34" t="n">
        <v>408.8</v>
      </c>
      <c r="T34" t="n">
        <v>395.8</v>
      </c>
      <c r="U34" t="n">
        <v>367.4</v>
      </c>
      <c r="V34" t="n">
        <v>265</v>
      </c>
      <c r="W34" t="n">
        <v>328.1</v>
      </c>
      <c r="X34" t="n">
        <v>370.1</v>
      </c>
    </row>
    <row r="35">
      <c r="A35" s="5" t="inlineStr">
        <is>
          <t>Summe Eigenkapital</t>
        </is>
      </c>
      <c r="B35" s="5" t="inlineStr">
        <is>
          <t>Equity</t>
        </is>
      </c>
      <c r="C35" t="inlineStr">
        <is>
          <t>-</t>
        </is>
      </c>
      <c r="D35" t="n">
        <v>3365</v>
      </c>
      <c r="E35" t="n">
        <v>4370</v>
      </c>
      <c r="F35" t="n">
        <v>4235</v>
      </c>
      <c r="G35" t="n">
        <v>3811</v>
      </c>
      <c r="H35" t="n">
        <v>3809</v>
      </c>
      <c r="I35" t="n">
        <v>3989</v>
      </c>
      <c r="J35" t="n">
        <v>3948</v>
      </c>
      <c r="K35" t="n">
        <v>3300</v>
      </c>
      <c r="L35" t="n">
        <v>3149</v>
      </c>
      <c r="M35" t="n">
        <v>2954</v>
      </c>
      <c r="N35" t="n">
        <v>2731</v>
      </c>
      <c r="O35" t="n">
        <v>2725</v>
      </c>
      <c r="P35" t="n">
        <v>2791</v>
      </c>
      <c r="Q35" t="n">
        <v>3261</v>
      </c>
      <c r="R35" t="n">
        <v>2191</v>
      </c>
      <c r="S35" t="n">
        <v>1977</v>
      </c>
      <c r="T35" t="n">
        <v>1825</v>
      </c>
      <c r="U35" t="n">
        <v>1643</v>
      </c>
      <c r="V35" t="n">
        <v>1438</v>
      </c>
      <c r="W35" t="n">
        <v>1291</v>
      </c>
      <c r="X35" t="n">
        <v>1183</v>
      </c>
    </row>
    <row r="36">
      <c r="A36" s="5" t="inlineStr">
        <is>
          <t>Summe Passiva</t>
        </is>
      </c>
      <c r="B36" s="5" t="inlineStr">
        <is>
          <t>Liabilities &amp; Shareholder Equity</t>
        </is>
      </c>
      <c r="C36" t="inlineStr">
        <is>
          <t>-</t>
        </is>
      </c>
      <c r="D36" t="n">
        <v>8188</v>
      </c>
      <c r="E36" t="n">
        <v>9334</v>
      </c>
      <c r="F36" t="n">
        <v>8736</v>
      </c>
      <c r="G36" t="n">
        <v>8133</v>
      </c>
      <c r="H36" t="n">
        <v>8474</v>
      </c>
      <c r="I36" t="n">
        <v>8728</v>
      </c>
      <c r="J36" t="n">
        <v>8805</v>
      </c>
      <c r="K36" t="n">
        <v>8289</v>
      </c>
      <c r="L36" t="n">
        <v>7260</v>
      </c>
      <c r="M36" t="n">
        <v>7398</v>
      </c>
      <c r="N36" t="n">
        <v>7709</v>
      </c>
      <c r="O36" t="n">
        <v>7917</v>
      </c>
      <c r="P36" t="n">
        <v>7932</v>
      </c>
      <c r="Q36" t="n">
        <v>7926</v>
      </c>
      <c r="R36" t="n">
        <v>7195</v>
      </c>
      <c r="S36" t="n">
        <v>6038</v>
      </c>
      <c r="T36" t="n">
        <v>5826</v>
      </c>
      <c r="U36" t="n">
        <v>5843</v>
      </c>
      <c r="V36" t="n">
        <v>4947</v>
      </c>
      <c r="W36" t="n">
        <v>4677</v>
      </c>
      <c r="X36" t="n">
        <v>4588</v>
      </c>
    </row>
    <row r="37">
      <c r="A37" s="5" t="inlineStr">
        <is>
          <t>Mio.Aktien im Umlauf</t>
        </is>
      </c>
      <c r="B37" s="5" t="inlineStr">
        <is>
          <t>Million shares outstanding</t>
        </is>
      </c>
      <c r="C37" t="n">
        <v>204.18</v>
      </c>
      <c r="D37" t="n">
        <v>204.18</v>
      </c>
      <c r="E37" t="n">
        <v>204.18</v>
      </c>
      <c r="F37" t="n">
        <v>204.18</v>
      </c>
      <c r="G37" t="n">
        <v>204.18</v>
      </c>
      <c r="H37" t="n">
        <v>204.18</v>
      </c>
      <c r="I37" t="n">
        <v>204.18</v>
      </c>
      <c r="J37" t="n">
        <v>204.18</v>
      </c>
      <c r="K37" t="n">
        <v>189.4</v>
      </c>
      <c r="L37" t="n">
        <v>189.4</v>
      </c>
      <c r="M37" t="n">
        <v>189.4</v>
      </c>
      <c r="N37" t="n">
        <v>189.4</v>
      </c>
      <c r="O37" t="n">
        <v>189.4</v>
      </c>
      <c r="P37" t="n">
        <v>189.4</v>
      </c>
      <c r="Q37" t="n">
        <v>189.4</v>
      </c>
      <c r="R37" t="n">
        <v>174.8</v>
      </c>
      <c r="S37" t="n">
        <v>174.8</v>
      </c>
      <c r="T37" t="n">
        <v>174.8</v>
      </c>
      <c r="U37" t="n">
        <v>174.8</v>
      </c>
      <c r="V37" t="n">
        <v>143</v>
      </c>
      <c r="W37" t="n">
        <v>136.3</v>
      </c>
      <c r="X37" t="n">
        <v>135.2</v>
      </c>
    </row>
    <row r="38">
      <c r="A38" s="5" t="inlineStr">
        <is>
          <t>Mio.Aktien im Umlauf</t>
        </is>
      </c>
      <c r="B38" s="5" t="inlineStr">
        <is>
          <t>Million shares outstanding</t>
        </is>
      </c>
      <c r="C38" t="n">
        <v>204.18</v>
      </c>
      <c r="D38" t="n">
        <v>204.18</v>
      </c>
      <c r="E38" t="n">
        <v>204.18</v>
      </c>
      <c r="F38" t="n">
        <v>204.18</v>
      </c>
      <c r="G38" t="n">
        <v>204.18</v>
      </c>
      <c r="H38" t="n">
        <v>204.18</v>
      </c>
      <c r="I38" t="n">
        <v>204.18</v>
      </c>
      <c r="J38" t="n">
        <v>204.18</v>
      </c>
      <c r="K38" t="n">
        <v>189.4</v>
      </c>
      <c r="L38" t="n">
        <v>189.4</v>
      </c>
      <c r="M38" t="n">
        <v>189.4</v>
      </c>
      <c r="N38" t="n">
        <v>189.4</v>
      </c>
      <c r="O38" t="n">
        <v>189.4</v>
      </c>
      <c r="P38" t="n">
        <v>189.4</v>
      </c>
      <c r="Q38" t="n">
        <v>189.4</v>
      </c>
      <c r="R38" t="n">
        <v>174.8</v>
      </c>
      <c r="S38" t="n">
        <v>174.8</v>
      </c>
      <c r="T38" t="n">
        <v>174.8</v>
      </c>
      <c r="U38" t="n">
        <v>174.8</v>
      </c>
      <c r="V38" t="n">
        <v>111.9</v>
      </c>
      <c r="W38" t="n">
        <v>106.6</v>
      </c>
      <c r="X38" t="n">
        <v>106.5</v>
      </c>
    </row>
    <row r="39">
      <c r="A39" s="5" t="inlineStr">
        <is>
          <t>Ergebnis je Aktie (brutto)</t>
        </is>
      </c>
      <c r="B39" s="5" t="inlineStr">
        <is>
          <t>Earnings per share</t>
        </is>
      </c>
      <c r="C39" t="inlineStr">
        <is>
          <t>-</t>
        </is>
      </c>
      <c r="D39" t="n">
        <v>-3.84</v>
      </c>
      <c r="E39" t="n">
        <v>2.1</v>
      </c>
      <c r="F39" t="n">
        <v>1.99</v>
      </c>
      <c r="G39" t="n">
        <v>1.11</v>
      </c>
      <c r="H39" t="n">
        <v>0.62</v>
      </c>
      <c r="I39" t="n">
        <v>2.46</v>
      </c>
      <c r="J39" t="n">
        <v>4.25</v>
      </c>
      <c r="K39" t="n">
        <v>3.49</v>
      </c>
      <c r="L39" t="n">
        <v>2.33</v>
      </c>
      <c r="M39" t="n">
        <v>1.84</v>
      </c>
      <c r="N39" t="n">
        <v>1.22</v>
      </c>
      <c r="O39" t="n">
        <v>0.63</v>
      </c>
      <c r="P39" t="n">
        <v>-1.2</v>
      </c>
      <c r="Q39" t="n">
        <v>1.73</v>
      </c>
      <c r="R39" t="n">
        <v>2.62</v>
      </c>
      <c r="S39" t="n">
        <v>2.25</v>
      </c>
      <c r="T39" t="n">
        <v>2.14</v>
      </c>
      <c r="U39" t="n">
        <v>2.22</v>
      </c>
      <c r="V39" t="n">
        <v>1.85</v>
      </c>
      <c r="W39" t="n">
        <v>1.75</v>
      </c>
      <c r="X39" t="n">
        <v>1.58</v>
      </c>
    </row>
    <row r="40">
      <c r="A40" s="5" t="inlineStr">
        <is>
          <t>Ergebnis je Aktie (unverwässert)</t>
        </is>
      </c>
      <c r="B40" s="5" t="inlineStr">
        <is>
          <t>Basic Earnings per share</t>
        </is>
      </c>
      <c r="C40" t="n">
        <v>-0.6</v>
      </c>
      <c r="D40" t="n">
        <v>-4.14</v>
      </c>
      <c r="E40" t="n">
        <v>1</v>
      </c>
      <c r="F40" t="n">
        <v>1.05</v>
      </c>
      <c r="G40" t="n">
        <v>0.53</v>
      </c>
      <c r="H40" t="n">
        <v>0.1</v>
      </c>
      <c r="I40" t="n">
        <v>1.38</v>
      </c>
      <c r="J40" t="n">
        <v>3.08</v>
      </c>
      <c r="K40" t="n">
        <v>1.99</v>
      </c>
      <c r="L40" t="n">
        <v>1.32</v>
      </c>
      <c r="M40" t="n">
        <v>1.06</v>
      </c>
      <c r="N40" t="n">
        <v>0.86</v>
      </c>
      <c r="O40" t="n">
        <v>0.1</v>
      </c>
      <c r="P40" t="n">
        <v>-1.72</v>
      </c>
      <c r="Q40" t="n">
        <v>1.36</v>
      </c>
      <c r="R40" t="n">
        <v>1.73</v>
      </c>
      <c r="S40" t="n">
        <v>1.48</v>
      </c>
      <c r="T40" t="n">
        <v>1.52</v>
      </c>
      <c r="U40" t="n">
        <v>1.45</v>
      </c>
      <c r="V40" t="n">
        <v>1.35</v>
      </c>
      <c r="W40" t="n">
        <v>1.08</v>
      </c>
      <c r="X40" t="n">
        <v>0.92</v>
      </c>
    </row>
    <row r="41">
      <c r="A41" s="5" t="inlineStr">
        <is>
          <t>Ergebnis je Aktie (verwässert)</t>
        </is>
      </c>
      <c r="B41" s="5" t="inlineStr">
        <is>
          <t>Diluted Earnings per share</t>
        </is>
      </c>
      <c r="C41" t="n">
        <v>-0.6</v>
      </c>
      <c r="D41" t="n">
        <v>-4.14</v>
      </c>
      <c r="E41" t="n">
        <v>1</v>
      </c>
      <c r="F41" t="n">
        <v>1.05</v>
      </c>
      <c r="G41" t="n">
        <v>0.53</v>
      </c>
      <c r="H41" t="n">
        <v>0.1</v>
      </c>
      <c r="I41" t="n">
        <v>1.38</v>
      </c>
      <c r="J41" t="n">
        <v>2.94</v>
      </c>
      <c r="K41" t="n">
        <v>1.89</v>
      </c>
      <c r="L41" t="n">
        <v>1.32</v>
      </c>
      <c r="M41" t="n">
        <v>1.06</v>
      </c>
      <c r="N41" t="n">
        <v>0.86</v>
      </c>
      <c r="O41" t="n">
        <v>0.1</v>
      </c>
      <c r="P41" t="n">
        <v>-1.72</v>
      </c>
      <c r="Q41" t="n">
        <v>1.36</v>
      </c>
      <c r="R41" t="n">
        <v>1.73</v>
      </c>
      <c r="S41" t="n">
        <v>1.48</v>
      </c>
      <c r="T41" t="n">
        <v>1.52</v>
      </c>
      <c r="U41" t="n">
        <v>1.45</v>
      </c>
      <c r="V41" t="n">
        <v>1.35</v>
      </c>
      <c r="W41" t="n">
        <v>1.08</v>
      </c>
      <c r="X41" t="n">
        <v>0.92</v>
      </c>
    </row>
    <row r="42">
      <c r="A42" s="5" t="inlineStr">
        <is>
          <t>Dividende je Aktie</t>
        </is>
      </c>
      <c r="B42" s="5" t="inlineStr">
        <is>
          <t>Dividend per share</t>
        </is>
      </c>
      <c r="C42" t="n">
        <v>0.2</v>
      </c>
      <c r="D42" t="n">
        <v>0.2</v>
      </c>
      <c r="E42" t="n">
        <v>0.45</v>
      </c>
      <c r="F42" t="n">
        <v>0.45</v>
      </c>
      <c r="G42" t="n">
        <v>0.3</v>
      </c>
      <c r="H42" t="n">
        <v>0.25</v>
      </c>
      <c r="I42" t="n">
        <v>0.5</v>
      </c>
      <c r="J42" t="n">
        <v>0.9</v>
      </c>
      <c r="K42" t="n">
        <v>0.7</v>
      </c>
      <c r="L42" t="n">
        <v>0.55</v>
      </c>
      <c r="M42" t="n">
        <v>0.45</v>
      </c>
      <c r="N42" t="n">
        <v>0.4</v>
      </c>
      <c r="O42" t="n">
        <v>0.4</v>
      </c>
      <c r="P42" t="n">
        <v>0.55</v>
      </c>
      <c r="Q42" t="n">
        <v>0.55</v>
      </c>
      <c r="R42" t="n">
        <v>0.55</v>
      </c>
      <c r="S42" t="n">
        <v>0.5</v>
      </c>
      <c r="T42" t="n">
        <v>0.5</v>
      </c>
      <c r="U42" t="n">
        <v>0.47</v>
      </c>
      <c r="V42" t="n">
        <v>1.91</v>
      </c>
      <c r="W42" t="n">
        <v>1.24</v>
      </c>
      <c r="X42" t="n">
        <v>0.47</v>
      </c>
    </row>
    <row r="43">
      <c r="A43" s="5" t="inlineStr">
        <is>
          <t>Dividendenausschüttung in Mio</t>
        </is>
      </c>
      <c r="B43" s="5" t="inlineStr">
        <is>
          <t>Dividend Payment in M</t>
        </is>
      </c>
      <c r="C43" t="n">
        <v>40.84</v>
      </c>
      <c r="D43" t="n">
        <v>40.8</v>
      </c>
      <c r="E43" t="n">
        <v>91.90000000000001</v>
      </c>
      <c r="F43" t="n">
        <v>91.90000000000001</v>
      </c>
      <c r="G43" t="n">
        <v>61.3</v>
      </c>
      <c r="H43" t="n">
        <v>51</v>
      </c>
      <c r="I43" t="n">
        <v>102.1</v>
      </c>
      <c r="J43" t="n">
        <v>183.8</v>
      </c>
      <c r="K43" t="n">
        <v>132.1</v>
      </c>
      <c r="L43" t="n">
        <v>104.1</v>
      </c>
      <c r="M43" t="n">
        <v>85.2</v>
      </c>
      <c r="N43" t="n">
        <v>75.7</v>
      </c>
      <c r="O43" t="n">
        <v>75.7</v>
      </c>
      <c r="P43" t="n">
        <v>104.1</v>
      </c>
      <c r="Q43" t="n">
        <v>104.1</v>
      </c>
      <c r="R43" t="n">
        <v>96.09999999999999</v>
      </c>
      <c r="S43" t="n">
        <v>87.40000000000001</v>
      </c>
      <c r="T43" t="n">
        <v>87.40000000000001</v>
      </c>
      <c r="U43" t="n">
        <v>82.2</v>
      </c>
      <c r="V43" t="n">
        <v>193</v>
      </c>
      <c r="W43" t="n">
        <v>120</v>
      </c>
      <c r="X43" t="n">
        <v>47</v>
      </c>
    </row>
    <row r="44">
      <c r="A44" s="5" t="inlineStr">
        <is>
          <t>Umsatz</t>
        </is>
      </c>
      <c r="B44" s="5" t="inlineStr">
        <is>
          <t>Revenue</t>
        </is>
      </c>
      <c r="C44" t="inlineStr">
        <is>
          <t>-</t>
        </is>
      </c>
      <c r="D44" t="n">
        <v>33.08</v>
      </c>
      <c r="E44" t="n">
        <v>34.2</v>
      </c>
      <c r="F44" t="n">
        <v>31.72</v>
      </c>
      <c r="G44" t="n">
        <v>31.28</v>
      </c>
      <c r="H44" t="n">
        <v>33.19</v>
      </c>
      <c r="I44" t="n">
        <v>37.88</v>
      </c>
      <c r="J44" t="n">
        <v>38.59</v>
      </c>
      <c r="K44" t="n">
        <v>36.92</v>
      </c>
      <c r="L44" t="n">
        <v>32.53</v>
      </c>
      <c r="M44" t="n">
        <v>30.19</v>
      </c>
      <c r="N44" t="n">
        <v>31</v>
      </c>
      <c r="O44" t="n">
        <v>30.52</v>
      </c>
      <c r="P44" t="n">
        <v>30.44</v>
      </c>
      <c r="Q44" t="n">
        <v>28.23</v>
      </c>
      <c r="R44" t="n">
        <v>27.61</v>
      </c>
      <c r="S44" t="n">
        <v>26.17</v>
      </c>
      <c r="T44" t="n">
        <v>25.08</v>
      </c>
      <c r="U44" t="n">
        <v>27.32</v>
      </c>
      <c r="V44" t="n">
        <v>32.62</v>
      </c>
      <c r="W44" t="n">
        <v>33.14</v>
      </c>
      <c r="X44" t="n">
        <v>33.31</v>
      </c>
    </row>
    <row r="45">
      <c r="A45" s="5" t="inlineStr">
        <is>
          <t>Buchwert je Aktie</t>
        </is>
      </c>
      <c r="B45" s="5" t="inlineStr">
        <is>
          <t>Book value per share</t>
        </is>
      </c>
      <c r="C45" t="inlineStr">
        <is>
          <t>-</t>
        </is>
      </c>
      <c r="D45" t="n">
        <v>19.68</v>
      </c>
      <c r="E45" t="n">
        <v>24.6</v>
      </c>
      <c r="F45" t="n">
        <v>23.94</v>
      </c>
      <c r="G45" t="n">
        <v>21.91</v>
      </c>
      <c r="H45" t="n">
        <v>21.85</v>
      </c>
      <c r="I45" t="n">
        <v>22.84</v>
      </c>
      <c r="J45" t="n">
        <v>23.17</v>
      </c>
      <c r="K45" t="n">
        <v>20.96</v>
      </c>
      <c r="L45" t="n">
        <v>19.77</v>
      </c>
      <c r="M45" t="n">
        <v>18.48</v>
      </c>
      <c r="N45" t="n">
        <v>17.05</v>
      </c>
      <c r="O45" t="n">
        <v>17.42</v>
      </c>
      <c r="P45" t="n">
        <v>17.75</v>
      </c>
      <c r="Q45" t="n">
        <v>19.71</v>
      </c>
      <c r="R45" t="n">
        <v>15.66</v>
      </c>
      <c r="S45" t="n">
        <v>13.65</v>
      </c>
      <c r="T45" t="n">
        <v>12.71</v>
      </c>
      <c r="U45" t="n">
        <v>11.5</v>
      </c>
      <c r="V45" t="n">
        <v>11.91</v>
      </c>
      <c r="W45" t="n">
        <v>11.88</v>
      </c>
      <c r="X45" t="n">
        <v>11.49</v>
      </c>
    </row>
    <row r="46">
      <c r="A46" s="5" t="inlineStr">
        <is>
          <t>Cashflow je Aktie</t>
        </is>
      </c>
      <c r="B46" s="5" t="inlineStr">
        <is>
          <t>Cashflow per share</t>
        </is>
      </c>
      <c r="C46" t="inlineStr">
        <is>
          <t>-</t>
        </is>
      </c>
      <c r="D46" t="n">
        <v>1.28</v>
      </c>
      <c r="E46" t="n">
        <v>2.46</v>
      </c>
      <c r="F46" t="n">
        <v>2.69</v>
      </c>
      <c r="G46" t="n">
        <v>2.9</v>
      </c>
      <c r="H46" t="n">
        <v>2.46</v>
      </c>
      <c r="I46" t="n">
        <v>3.5</v>
      </c>
      <c r="J46" t="n">
        <v>3.81</v>
      </c>
      <c r="K46" t="n">
        <v>2.63</v>
      </c>
      <c r="L46" t="n">
        <v>3.12</v>
      </c>
      <c r="M46" t="n">
        <v>4.36</v>
      </c>
      <c r="N46" t="n">
        <v>1.55</v>
      </c>
      <c r="O46" t="n">
        <v>-1.15</v>
      </c>
      <c r="P46" t="n">
        <v>4.57</v>
      </c>
      <c r="Q46" t="n">
        <v>1.65</v>
      </c>
      <c r="R46" t="n">
        <v>2.29</v>
      </c>
      <c r="S46" t="n">
        <v>1.79</v>
      </c>
      <c r="T46" t="n">
        <v>2.34</v>
      </c>
      <c r="U46" t="n">
        <v>2.34</v>
      </c>
      <c r="V46" t="n">
        <v>2.38</v>
      </c>
      <c r="W46" t="n">
        <v>2.52</v>
      </c>
      <c r="X46" t="n">
        <v>2.58</v>
      </c>
    </row>
    <row r="47">
      <c r="A47" s="5" t="inlineStr">
        <is>
          <t>Bilanzsumme je Aktie</t>
        </is>
      </c>
      <c r="B47" s="5" t="inlineStr">
        <is>
          <t>Total assets per share</t>
        </is>
      </c>
      <c r="C47" t="inlineStr">
        <is>
          <t>-</t>
        </is>
      </c>
      <c r="D47" t="n">
        <v>40.1</v>
      </c>
      <c r="E47" t="n">
        <v>45.72</v>
      </c>
      <c r="F47" t="n">
        <v>42.78</v>
      </c>
      <c r="G47" t="n">
        <v>39.83</v>
      </c>
      <c r="H47" t="n">
        <v>41.5</v>
      </c>
      <c r="I47" t="n">
        <v>42.75</v>
      </c>
      <c r="J47" t="n">
        <v>43.12</v>
      </c>
      <c r="K47" t="n">
        <v>43.76</v>
      </c>
      <c r="L47" t="n">
        <v>38.33</v>
      </c>
      <c r="M47" t="n">
        <v>39.06</v>
      </c>
      <c r="N47" t="n">
        <v>40.7</v>
      </c>
      <c r="O47" t="n">
        <v>41.8</v>
      </c>
      <c r="P47" t="n">
        <v>41.88</v>
      </c>
      <c r="Q47" t="n">
        <v>41.85</v>
      </c>
      <c r="R47" t="n">
        <v>41.16</v>
      </c>
      <c r="S47" t="n">
        <v>34.54</v>
      </c>
      <c r="T47" t="n">
        <v>33.33</v>
      </c>
      <c r="U47" t="n">
        <v>33.43</v>
      </c>
      <c r="V47" t="n">
        <v>34.6</v>
      </c>
      <c r="W47" t="n">
        <v>34.31</v>
      </c>
      <c r="X47" t="inlineStr">
        <is>
          <t>-</t>
        </is>
      </c>
    </row>
    <row r="48">
      <c r="A48" s="5" t="inlineStr">
        <is>
          <t>Personal am Ende des Jahres</t>
        </is>
      </c>
      <c r="B48" s="5" t="inlineStr">
        <is>
          <t>Staff at the end of year</t>
        </is>
      </c>
      <c r="C48" t="n">
        <v>19188</v>
      </c>
      <c r="D48" t="n">
        <v>19219</v>
      </c>
      <c r="E48" t="n">
        <v>18515</v>
      </c>
      <c r="F48" t="n">
        <v>16908</v>
      </c>
      <c r="G48" t="n">
        <v>16486</v>
      </c>
      <c r="H48" t="n">
        <v>17231</v>
      </c>
      <c r="I48" t="n">
        <v>18459</v>
      </c>
      <c r="J48" t="n">
        <v>17940</v>
      </c>
      <c r="K48" t="n">
        <v>17489</v>
      </c>
      <c r="L48" t="n">
        <v>17658</v>
      </c>
      <c r="M48" t="n">
        <v>17493</v>
      </c>
      <c r="N48" t="n">
        <v>17939</v>
      </c>
      <c r="O48" t="n">
        <v>18642</v>
      </c>
      <c r="P48" t="n">
        <v>19575</v>
      </c>
      <c r="Q48" t="n">
        <v>19903</v>
      </c>
      <c r="R48" t="n">
        <v>17494</v>
      </c>
      <c r="S48" t="n">
        <v>17973</v>
      </c>
      <c r="T48" t="n">
        <v>14855</v>
      </c>
      <c r="U48" t="n">
        <v>23638</v>
      </c>
      <c r="V48" t="n">
        <v>28415</v>
      </c>
      <c r="W48" t="n">
        <v>29579</v>
      </c>
      <c r="X48" t="n">
        <v>25619</v>
      </c>
    </row>
    <row r="49">
      <c r="A49" s="5" t="inlineStr">
        <is>
          <t>Personalaufwand in Mio. EUR</t>
        </is>
      </c>
      <c r="B49" s="5" t="inlineStr">
        <is>
          <t>Personnel expenses in M</t>
        </is>
      </c>
      <c r="C49" t="n">
        <v>978.4</v>
      </c>
      <c r="D49" t="n">
        <v>975.4</v>
      </c>
      <c r="E49" t="n">
        <v>927</v>
      </c>
      <c r="F49" t="n">
        <v>841.7</v>
      </c>
      <c r="G49" t="n">
        <v>831.5</v>
      </c>
      <c r="H49" t="n">
        <v>839.1</v>
      </c>
      <c r="I49" t="n">
        <v>810.7</v>
      </c>
      <c r="J49" t="n">
        <v>807.7</v>
      </c>
      <c r="K49" t="n">
        <v>740.6</v>
      </c>
      <c r="L49" t="n">
        <v>676.1</v>
      </c>
      <c r="M49" t="n">
        <v>671.8</v>
      </c>
      <c r="N49" t="n">
        <v>662.8</v>
      </c>
      <c r="O49" t="n">
        <v>708.1</v>
      </c>
      <c r="P49" t="n">
        <v>708.2</v>
      </c>
      <c r="Q49" t="n">
        <v>657</v>
      </c>
      <c r="R49" t="n">
        <v>585</v>
      </c>
      <c r="S49" t="n">
        <v>565</v>
      </c>
      <c r="T49" t="n">
        <v>526</v>
      </c>
      <c r="U49" t="n">
        <v>684</v>
      </c>
      <c r="V49" t="n">
        <v>728</v>
      </c>
      <c r="W49" t="n">
        <v>720</v>
      </c>
      <c r="X49" t="n">
        <v>711</v>
      </c>
    </row>
    <row r="50">
      <c r="A50" s="5" t="inlineStr">
        <is>
          <t>Aufwand je Mitarbeiter in EUR</t>
        </is>
      </c>
      <c r="B50" s="5" t="inlineStr">
        <is>
          <t>Effort per employee</t>
        </is>
      </c>
      <c r="C50" t="n">
        <v>50990</v>
      </c>
      <c r="D50" t="n">
        <v>50752</v>
      </c>
      <c r="E50" t="n">
        <v>50068</v>
      </c>
      <c r="F50" t="n">
        <v>49781</v>
      </c>
      <c r="G50" t="n">
        <v>50437</v>
      </c>
      <c r="H50" t="n">
        <v>48697</v>
      </c>
      <c r="I50" t="n">
        <v>43919</v>
      </c>
      <c r="J50" t="n">
        <v>45022</v>
      </c>
      <c r="K50" t="n">
        <v>42347</v>
      </c>
      <c r="L50" t="n">
        <v>38289</v>
      </c>
      <c r="M50" t="n">
        <v>38404</v>
      </c>
      <c r="N50" t="n">
        <v>36947</v>
      </c>
      <c r="O50" t="n">
        <v>37984</v>
      </c>
      <c r="P50" t="n">
        <v>36179</v>
      </c>
      <c r="Q50" t="n">
        <v>33010</v>
      </c>
      <c r="R50" t="n">
        <v>33440</v>
      </c>
      <c r="S50" t="n">
        <v>31436</v>
      </c>
      <c r="T50" t="n">
        <v>35409</v>
      </c>
      <c r="U50" t="n">
        <v>28936</v>
      </c>
      <c r="V50" t="n">
        <v>25620</v>
      </c>
      <c r="W50" t="n">
        <v>24342</v>
      </c>
      <c r="X50" t="inlineStr">
        <is>
          <t>-</t>
        </is>
      </c>
    </row>
    <row r="51">
      <c r="A51" s="5" t="inlineStr">
        <is>
          <t>Umsatz je Aktie</t>
        </is>
      </c>
      <c r="B51" s="5" t="inlineStr">
        <is>
          <t>Revenue per share</t>
        </is>
      </c>
      <c r="C51" t="inlineStr">
        <is>
          <t>-</t>
        </is>
      </c>
      <c r="D51" t="n">
        <v>351428</v>
      </c>
      <c r="E51" t="n">
        <v>377148</v>
      </c>
      <c r="F51" t="n">
        <v>383014</v>
      </c>
      <c r="G51" t="n">
        <v>387419</v>
      </c>
      <c r="H51" t="n">
        <v>367429</v>
      </c>
      <c r="I51" t="n">
        <v>419048</v>
      </c>
      <c r="J51" t="n">
        <v>439175</v>
      </c>
      <c r="K51" t="n">
        <v>399788</v>
      </c>
      <c r="L51" t="n">
        <v>348896</v>
      </c>
      <c r="M51" t="n">
        <v>326874</v>
      </c>
      <c r="N51" t="n">
        <v>327292</v>
      </c>
      <c r="O51" t="n">
        <v>310031</v>
      </c>
      <c r="P51" t="n">
        <v>294503</v>
      </c>
      <c r="Q51" t="n">
        <v>268627</v>
      </c>
      <c r="R51" t="n">
        <v>275900</v>
      </c>
      <c r="S51" t="n">
        <v>254548</v>
      </c>
      <c r="T51" t="n">
        <v>295119</v>
      </c>
      <c r="U51" t="n">
        <v>202047</v>
      </c>
      <c r="V51" t="n">
        <v>158558</v>
      </c>
      <c r="W51" t="n">
        <v>152709</v>
      </c>
      <c r="X51" t="n">
        <v>175807</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c r="X52" t="inlineStr">
        <is>
          <t>-</t>
        </is>
      </c>
    </row>
    <row r="53">
      <c r="A53" s="5" t="inlineStr">
        <is>
          <t>Gewinn je Mitarbeiter in EUR</t>
        </is>
      </c>
      <c r="B53" s="5" t="inlineStr">
        <is>
          <t>Earnings per employee</t>
        </is>
      </c>
      <c r="C53" t="inlineStr">
        <is>
          <t>-</t>
        </is>
      </c>
      <c r="D53" t="n">
        <v>-43930</v>
      </c>
      <c r="E53" t="n">
        <v>11078</v>
      </c>
      <c r="F53" t="n">
        <v>12633</v>
      </c>
      <c r="G53" t="n">
        <v>6606</v>
      </c>
      <c r="H53" t="n">
        <v>1167</v>
      </c>
      <c r="I53" t="n">
        <v>15255</v>
      </c>
      <c r="J53" t="n">
        <v>33060</v>
      </c>
      <c r="K53" t="n">
        <v>21516</v>
      </c>
      <c r="L53" t="n">
        <v>14181</v>
      </c>
      <c r="M53" t="n">
        <v>11439</v>
      </c>
      <c r="N53" t="n">
        <v>9042</v>
      </c>
      <c r="O53" t="n">
        <v>1046</v>
      </c>
      <c r="P53" t="n">
        <v>-16685</v>
      </c>
      <c r="Q53" t="n">
        <v>12169</v>
      </c>
      <c r="R53" t="n">
        <v>17000</v>
      </c>
      <c r="S53" t="n">
        <v>14166</v>
      </c>
      <c r="T53" t="n">
        <v>17462</v>
      </c>
      <c r="U53" t="n">
        <v>9810</v>
      </c>
      <c r="V53" t="n">
        <v>6613</v>
      </c>
      <c r="W53" t="n">
        <v>4997</v>
      </c>
      <c r="X53" t="n">
        <v>4891</v>
      </c>
    </row>
    <row r="54">
      <c r="A54" s="5" t="inlineStr">
        <is>
          <t>KGV (Kurs/Gewinn)</t>
        </is>
      </c>
      <c r="B54" s="5" t="inlineStr">
        <is>
          <t>PE (price/earnings)</t>
        </is>
      </c>
      <c r="C54" t="inlineStr">
        <is>
          <t>-</t>
        </is>
      </c>
      <c r="D54" t="inlineStr">
        <is>
          <t>-</t>
        </is>
      </c>
      <c r="E54" t="n">
        <v>14.8</v>
      </c>
      <c r="F54" t="n">
        <v>23</v>
      </c>
      <c r="G54" t="n">
        <v>26.2</v>
      </c>
      <c r="H54" t="n">
        <v>136.3</v>
      </c>
      <c r="I54" t="n">
        <v>14.6</v>
      </c>
      <c r="J54" t="n">
        <v>10.9</v>
      </c>
      <c r="K54" t="n">
        <v>12.4</v>
      </c>
      <c r="L54" t="n">
        <v>15.2</v>
      </c>
      <c r="M54" t="n">
        <v>16.1</v>
      </c>
      <c r="N54" t="n">
        <v>15.9</v>
      </c>
      <c r="O54" t="n">
        <v>145</v>
      </c>
      <c r="P54" t="inlineStr">
        <is>
          <t>-</t>
        </is>
      </c>
      <c r="Q54" t="n">
        <v>16.3</v>
      </c>
      <c r="R54" t="n">
        <v>9.4</v>
      </c>
      <c r="S54" t="n">
        <v>10.5</v>
      </c>
      <c r="T54" t="n">
        <v>9.699999999999999</v>
      </c>
      <c r="U54" t="n">
        <v>11.7</v>
      </c>
      <c r="V54" t="n">
        <v>10.5</v>
      </c>
      <c r="W54" t="n">
        <v>9.5</v>
      </c>
      <c r="X54" t="n">
        <v>15.4</v>
      </c>
    </row>
    <row r="55">
      <c r="A55" s="5" t="inlineStr">
        <is>
          <t>KUV (Kurs/Umsatz)</t>
        </is>
      </c>
      <c r="B55" s="5" t="inlineStr">
        <is>
          <t>PS (price/sales)</t>
        </is>
      </c>
      <c r="C55" t="inlineStr">
        <is>
          <t>-</t>
        </is>
      </c>
      <c r="D55" t="n">
        <v>0.39</v>
      </c>
      <c r="E55" t="n">
        <v>0.43</v>
      </c>
      <c r="F55" t="n">
        <v>0.76</v>
      </c>
      <c r="G55" t="n">
        <v>0.44</v>
      </c>
      <c r="H55" t="n">
        <v>0.41</v>
      </c>
      <c r="I55" t="n">
        <v>0.53</v>
      </c>
      <c r="J55" t="n">
        <v>0.87</v>
      </c>
      <c r="K55" t="n">
        <v>0.67</v>
      </c>
      <c r="L55" t="n">
        <v>0.61</v>
      </c>
      <c r="M55" t="n">
        <v>0.57</v>
      </c>
      <c r="N55" t="n">
        <v>0.44</v>
      </c>
      <c r="O55" t="n">
        <v>0.48</v>
      </c>
      <c r="P55" t="n">
        <v>0.52</v>
      </c>
      <c r="Q55" t="n">
        <v>0.78</v>
      </c>
      <c r="R55" t="n">
        <v>0.59</v>
      </c>
      <c r="S55" t="n">
        <v>0.59</v>
      </c>
      <c r="T55" t="n">
        <v>0.58</v>
      </c>
      <c r="U55" t="n">
        <v>0.62</v>
      </c>
      <c r="V55" t="n">
        <v>0.44</v>
      </c>
      <c r="W55" t="n">
        <v>0.31</v>
      </c>
      <c r="X55" t="n">
        <v>0.42</v>
      </c>
    </row>
    <row r="56">
      <c r="A56" s="5" t="inlineStr">
        <is>
          <t>KBV (Kurs/Buchwert)</t>
        </is>
      </c>
      <c r="B56" s="5" t="inlineStr">
        <is>
          <t>PB (price/book value)</t>
        </is>
      </c>
      <c r="C56" t="inlineStr">
        <is>
          <t>-</t>
        </is>
      </c>
      <c r="D56" t="n">
        <v>0.78</v>
      </c>
      <c r="E56" t="n">
        <v>0.6899999999999999</v>
      </c>
      <c r="F56" t="n">
        <v>1.16</v>
      </c>
      <c r="G56" t="n">
        <v>0.74</v>
      </c>
      <c r="H56" t="n">
        <v>0.73</v>
      </c>
      <c r="I56" t="n">
        <v>1.03</v>
      </c>
      <c r="J56" t="n">
        <v>1.74</v>
      </c>
      <c r="K56" t="n">
        <v>1.41</v>
      </c>
      <c r="L56" t="n">
        <v>1.2</v>
      </c>
      <c r="M56" t="n">
        <v>1.09</v>
      </c>
      <c r="N56" t="n">
        <v>0.95</v>
      </c>
      <c r="O56" t="n">
        <v>1.01</v>
      </c>
      <c r="P56" t="n">
        <v>1.08</v>
      </c>
      <c r="Q56" t="n">
        <v>1.29</v>
      </c>
      <c r="R56" t="n">
        <v>1.29</v>
      </c>
      <c r="S56" t="n">
        <v>1.37</v>
      </c>
      <c r="T56" t="n">
        <v>1.4</v>
      </c>
      <c r="U56" t="n">
        <v>1.81</v>
      </c>
      <c r="V56" t="n">
        <v>1.41</v>
      </c>
      <c r="W56" t="n">
        <v>1.09</v>
      </c>
      <c r="X56" t="n">
        <v>1.62</v>
      </c>
    </row>
    <row r="57">
      <c r="A57" s="5" t="inlineStr">
        <is>
          <t>KCV (Kurs/Cashflow)</t>
        </is>
      </c>
      <c r="B57" s="5" t="inlineStr">
        <is>
          <t>PC (price/cashflow)</t>
        </is>
      </c>
      <c r="C57" t="inlineStr">
        <is>
          <t>-</t>
        </is>
      </c>
      <c r="D57" t="n">
        <v>10.01</v>
      </c>
      <c r="E57" t="n">
        <v>6.01</v>
      </c>
      <c r="F57" t="n">
        <v>8.970000000000001</v>
      </c>
      <c r="G57" t="n">
        <v>4.79</v>
      </c>
      <c r="H57" t="n">
        <v>5.54</v>
      </c>
      <c r="I57" t="n">
        <v>5.76</v>
      </c>
      <c r="J57" t="n">
        <v>8.800000000000001</v>
      </c>
      <c r="K57" t="n">
        <v>9.359999999999999</v>
      </c>
      <c r="L57" t="n">
        <v>6.42</v>
      </c>
      <c r="M57" t="n">
        <v>3.92</v>
      </c>
      <c r="N57" t="n">
        <v>8.789999999999999</v>
      </c>
      <c r="O57" t="n">
        <v>-12.66</v>
      </c>
      <c r="P57" t="n">
        <v>3.49</v>
      </c>
      <c r="Q57" t="n">
        <v>13.39</v>
      </c>
      <c r="R57" t="n">
        <v>7.07</v>
      </c>
      <c r="S57" t="n">
        <v>8.67</v>
      </c>
      <c r="T57" t="n">
        <v>6.28</v>
      </c>
      <c r="U57" t="n">
        <v>7.25</v>
      </c>
      <c r="V57" t="n">
        <v>5.97</v>
      </c>
      <c r="W57" t="n">
        <v>4.08</v>
      </c>
      <c r="X57" t="n">
        <v>5.49</v>
      </c>
    </row>
    <row r="58">
      <c r="A58" s="5" t="inlineStr">
        <is>
          <t>Dividendenrendite in %</t>
        </is>
      </c>
      <c r="B58" s="5" t="inlineStr">
        <is>
          <t>Dividend Yield in %</t>
        </is>
      </c>
      <c r="C58" t="n">
        <v>1.5</v>
      </c>
      <c r="D58" t="n">
        <v>1.56</v>
      </c>
      <c r="E58" t="n">
        <v>3.05</v>
      </c>
      <c r="F58" t="n">
        <v>1.87</v>
      </c>
      <c r="G58" t="n">
        <v>2.16</v>
      </c>
      <c r="H58" t="n">
        <v>1.83</v>
      </c>
      <c r="I58" t="n">
        <v>2.48</v>
      </c>
      <c r="J58" t="n">
        <v>2.68</v>
      </c>
      <c r="K58" t="n">
        <v>2.84</v>
      </c>
      <c r="L58" t="n">
        <v>2.75</v>
      </c>
      <c r="M58" t="n">
        <v>2.64</v>
      </c>
      <c r="N58" t="n">
        <v>2.93</v>
      </c>
      <c r="O58" t="n">
        <v>2.76</v>
      </c>
      <c r="P58" t="n">
        <v>3.44</v>
      </c>
      <c r="Q58" t="n">
        <v>2.48</v>
      </c>
      <c r="R58" t="n">
        <v>3.4</v>
      </c>
      <c r="S58" t="n">
        <v>3.22</v>
      </c>
      <c r="T58" t="n">
        <v>3.41</v>
      </c>
      <c r="U58" t="n">
        <v>2.76</v>
      </c>
      <c r="V58" t="n">
        <v>13.45</v>
      </c>
      <c r="W58" t="n">
        <v>12.04</v>
      </c>
      <c r="X58" t="n">
        <v>3.32</v>
      </c>
    </row>
    <row r="59">
      <c r="A59" s="5" t="inlineStr">
        <is>
          <t>Gewinnrendite in %</t>
        </is>
      </c>
      <c r="B59" s="5" t="inlineStr">
        <is>
          <t>Return on profit in %</t>
        </is>
      </c>
      <c r="C59" t="inlineStr">
        <is>
          <t>-</t>
        </is>
      </c>
      <c r="D59" t="n">
        <v>-32.2</v>
      </c>
      <c r="E59" t="n">
        <v>6.8</v>
      </c>
      <c r="F59" t="n">
        <v>4.4</v>
      </c>
      <c r="G59" t="n">
        <v>3.8</v>
      </c>
      <c r="H59" t="n">
        <v>0.7</v>
      </c>
      <c r="I59" t="n">
        <v>6.8</v>
      </c>
      <c r="J59" t="n">
        <v>9.199999999999999</v>
      </c>
      <c r="K59" t="n">
        <v>8.1</v>
      </c>
      <c r="L59" t="n">
        <v>6.6</v>
      </c>
      <c r="M59" t="n">
        <v>6.2</v>
      </c>
      <c r="N59" t="n">
        <v>6.3</v>
      </c>
      <c r="O59" t="n">
        <v>0.7</v>
      </c>
      <c r="P59" t="n">
        <v>-10.8</v>
      </c>
      <c r="Q59" t="n">
        <v>6.1</v>
      </c>
      <c r="R59" t="n">
        <v>10.7</v>
      </c>
      <c r="S59" t="n">
        <v>9.5</v>
      </c>
      <c r="T59" t="n">
        <v>10.4</v>
      </c>
      <c r="U59" t="n">
        <v>8.5</v>
      </c>
      <c r="V59" t="n">
        <v>9.5</v>
      </c>
      <c r="W59" t="n">
        <v>10.5</v>
      </c>
      <c r="X59" t="n">
        <v>6.5</v>
      </c>
    </row>
    <row r="60">
      <c r="A60" s="5" t="inlineStr">
        <is>
          <t>Eigenkapitalrendite in %</t>
        </is>
      </c>
      <c r="B60" s="5" t="inlineStr">
        <is>
          <t>Return on Equity in %</t>
        </is>
      </c>
      <c r="C60" t="inlineStr">
        <is>
          <t>-</t>
        </is>
      </c>
      <c r="D60" t="n">
        <v>-21.01</v>
      </c>
      <c r="E60" t="n">
        <v>4.08</v>
      </c>
      <c r="F60" t="n">
        <v>4.37</v>
      </c>
      <c r="G60" t="n">
        <v>2.43</v>
      </c>
      <c r="H60" t="n">
        <v>0.45</v>
      </c>
      <c r="I60" t="n">
        <v>6.04</v>
      </c>
      <c r="J60" t="n">
        <v>12.54</v>
      </c>
      <c r="K60" t="n">
        <v>9.48</v>
      </c>
      <c r="L60" t="n">
        <v>6.69</v>
      </c>
      <c r="M60" t="n">
        <v>5.72</v>
      </c>
      <c r="N60" t="n">
        <v>5.02</v>
      </c>
      <c r="O60" t="n">
        <v>0.59</v>
      </c>
      <c r="P60" t="n">
        <v>-9.710000000000001</v>
      </c>
      <c r="Q60" t="n">
        <v>6.49</v>
      </c>
      <c r="R60" t="n">
        <v>10.86</v>
      </c>
      <c r="S60" t="n">
        <v>10.67</v>
      </c>
      <c r="T60" t="n">
        <v>11.68</v>
      </c>
      <c r="U60" t="n">
        <v>11.54</v>
      </c>
      <c r="V60" t="n">
        <v>11.03</v>
      </c>
      <c r="W60" t="n">
        <v>9.130000000000001</v>
      </c>
      <c r="X60" t="n">
        <v>8.07</v>
      </c>
    </row>
    <row r="61">
      <c r="A61" s="5" t="inlineStr">
        <is>
          <t>Umsatzrendite in %</t>
        </is>
      </c>
      <c r="B61" s="5" t="inlineStr">
        <is>
          <t>Return on sales in %</t>
        </is>
      </c>
      <c r="C61" t="inlineStr">
        <is>
          <t>-</t>
        </is>
      </c>
      <c r="D61" t="n">
        <v>-12.5</v>
      </c>
      <c r="E61" t="n">
        <v>2.94</v>
      </c>
      <c r="F61" t="n">
        <v>3.3</v>
      </c>
      <c r="G61" t="n">
        <v>1.71</v>
      </c>
      <c r="H61" t="n">
        <v>0.3</v>
      </c>
      <c r="I61" t="n">
        <v>3.64</v>
      </c>
      <c r="J61" t="n">
        <v>7.53</v>
      </c>
      <c r="K61" t="n">
        <v>5.38</v>
      </c>
      <c r="L61" t="n">
        <v>4.06</v>
      </c>
      <c r="M61" t="n">
        <v>3.5</v>
      </c>
      <c r="N61" t="n">
        <v>2.76</v>
      </c>
      <c r="O61" t="n">
        <v>0.34</v>
      </c>
      <c r="P61" t="n">
        <v>-5.67</v>
      </c>
      <c r="Q61" t="n">
        <v>4.53</v>
      </c>
      <c r="R61" t="n">
        <v>6.16</v>
      </c>
      <c r="S61" t="n">
        <v>5.57</v>
      </c>
      <c r="T61" t="n">
        <v>5.92</v>
      </c>
      <c r="U61" t="n">
        <v>4.86</v>
      </c>
      <c r="V61" t="n">
        <v>4.03</v>
      </c>
      <c r="W61" t="n">
        <v>3.27</v>
      </c>
      <c r="X61" t="n">
        <v>2.78</v>
      </c>
    </row>
    <row r="62">
      <c r="A62" s="5" t="inlineStr">
        <is>
          <t>Gesamtkapitalrendite in %</t>
        </is>
      </c>
      <c r="B62" s="5" t="inlineStr">
        <is>
          <t>Total Return on Investment in %</t>
        </is>
      </c>
      <c r="C62" t="inlineStr">
        <is>
          <t>-</t>
        </is>
      </c>
      <c r="D62" t="n">
        <v>-9.48</v>
      </c>
      <c r="E62" t="n">
        <v>3.28</v>
      </c>
      <c r="F62" t="n">
        <v>3.41</v>
      </c>
      <c r="G62" t="n">
        <v>2.69</v>
      </c>
      <c r="H62" t="n">
        <v>1.12</v>
      </c>
      <c r="I62" t="n">
        <v>4.39</v>
      </c>
      <c r="J62" t="n">
        <v>8.470000000000001</v>
      </c>
      <c r="K62" t="n">
        <v>6.32</v>
      </c>
      <c r="L62" t="n">
        <v>5.13</v>
      </c>
      <c r="M62" t="n">
        <v>4.89</v>
      </c>
      <c r="N62" t="n">
        <v>4.73</v>
      </c>
      <c r="O62" t="n">
        <v>2.04</v>
      </c>
      <c r="P62" t="n">
        <v>-4.12</v>
      </c>
      <c r="Q62" t="n">
        <v>3.06</v>
      </c>
      <c r="R62" t="n">
        <v>4.13</v>
      </c>
      <c r="S62" t="n">
        <v>4.22</v>
      </c>
      <c r="T62" t="n">
        <v>4.45</v>
      </c>
      <c r="U62" t="n">
        <v>3.97</v>
      </c>
      <c r="V62" t="n">
        <v>3.8</v>
      </c>
      <c r="W62" t="n">
        <v>3.16</v>
      </c>
      <c r="X62" t="n">
        <v>2.73</v>
      </c>
    </row>
    <row r="63">
      <c r="A63" s="5" t="inlineStr">
        <is>
          <t>Return on Investment in %</t>
        </is>
      </c>
      <c r="B63" s="5" t="inlineStr">
        <is>
          <t>Return on Investment in %</t>
        </is>
      </c>
      <c r="C63" t="inlineStr">
        <is>
          <t>-</t>
        </is>
      </c>
      <c r="D63" t="n">
        <v>-10.31</v>
      </c>
      <c r="E63" t="n">
        <v>2.2</v>
      </c>
      <c r="F63" t="n">
        <v>2.45</v>
      </c>
      <c r="G63" t="n">
        <v>1.34</v>
      </c>
      <c r="H63" t="n">
        <v>0.24</v>
      </c>
      <c r="I63" t="n">
        <v>3.23</v>
      </c>
      <c r="J63" t="n">
        <v>6.74</v>
      </c>
      <c r="K63" t="n">
        <v>4.54</v>
      </c>
      <c r="L63" t="n">
        <v>3.45</v>
      </c>
      <c r="M63" t="n">
        <v>2.7</v>
      </c>
      <c r="N63" t="n">
        <v>2.1</v>
      </c>
      <c r="O63" t="n">
        <v>0.25</v>
      </c>
      <c r="P63" t="n">
        <v>-4.12</v>
      </c>
      <c r="Q63" t="n">
        <v>3.06</v>
      </c>
      <c r="R63" t="n">
        <v>4.13</v>
      </c>
      <c r="S63" t="n">
        <v>4.22</v>
      </c>
      <c r="T63" t="n">
        <v>4.45</v>
      </c>
      <c r="U63" t="n">
        <v>3.97</v>
      </c>
      <c r="V63" t="n">
        <v>3.8</v>
      </c>
      <c r="W63" t="n">
        <v>3.16</v>
      </c>
      <c r="X63" t="n">
        <v>2.73</v>
      </c>
    </row>
    <row r="64">
      <c r="A64" s="5" t="inlineStr">
        <is>
          <t>Arbeitsintensität in %</t>
        </is>
      </c>
      <c r="B64" s="5" t="inlineStr">
        <is>
          <t>Work Intensity in %</t>
        </is>
      </c>
      <c r="C64" t="inlineStr">
        <is>
          <t>-</t>
        </is>
      </c>
      <c r="D64" t="n">
        <v>45.4</v>
      </c>
      <c r="E64" t="n">
        <v>44.8</v>
      </c>
      <c r="F64" t="n">
        <v>45.28</v>
      </c>
      <c r="G64" t="n">
        <v>44.25</v>
      </c>
      <c r="H64" t="n">
        <v>46.78</v>
      </c>
      <c r="I64" t="n">
        <v>49.27</v>
      </c>
      <c r="J64" t="n">
        <v>51.02</v>
      </c>
      <c r="K64" t="n">
        <v>51.3</v>
      </c>
      <c r="L64" t="n">
        <v>44.26</v>
      </c>
      <c r="M64" t="n">
        <v>44.43</v>
      </c>
      <c r="N64" t="n">
        <v>47.19</v>
      </c>
      <c r="O64" t="n">
        <v>46.16</v>
      </c>
      <c r="P64" t="n">
        <v>50.19</v>
      </c>
      <c r="Q64" t="n">
        <v>43.5</v>
      </c>
      <c r="R64" t="n">
        <v>42.85</v>
      </c>
      <c r="S64" t="n">
        <v>44.07</v>
      </c>
      <c r="T64" t="n">
        <v>44.25</v>
      </c>
      <c r="U64" t="n">
        <v>43.35</v>
      </c>
      <c r="V64" t="n">
        <v>51.26</v>
      </c>
      <c r="W64" t="n">
        <v>47.1</v>
      </c>
      <c r="X64" t="n">
        <v>46.47</v>
      </c>
    </row>
    <row r="65">
      <c r="A65" s="5" t="inlineStr">
        <is>
          <t>Eigenkapitalquote in %</t>
        </is>
      </c>
      <c r="B65" s="5" t="inlineStr">
        <is>
          <t>Equity Ratio in %</t>
        </is>
      </c>
      <c r="C65" t="inlineStr">
        <is>
          <t>-</t>
        </is>
      </c>
      <c r="D65" t="n">
        <v>49.08</v>
      </c>
      <c r="E65" t="n">
        <v>53.82</v>
      </c>
      <c r="F65" t="n">
        <v>55.96</v>
      </c>
      <c r="G65" t="n">
        <v>54.99</v>
      </c>
      <c r="H65" t="n">
        <v>52.64</v>
      </c>
      <c r="I65" t="n">
        <v>53.42</v>
      </c>
      <c r="J65" t="n">
        <v>53.74</v>
      </c>
      <c r="K65" t="n">
        <v>47.89</v>
      </c>
      <c r="L65" t="n">
        <v>51.56</v>
      </c>
      <c r="M65" t="n">
        <v>47.32</v>
      </c>
      <c r="N65" t="n">
        <v>41.89</v>
      </c>
      <c r="O65" t="n">
        <v>41.67</v>
      </c>
      <c r="P65" t="n">
        <v>42.38</v>
      </c>
      <c r="Q65" t="n">
        <v>47.1</v>
      </c>
      <c r="R65" t="n">
        <v>38.05</v>
      </c>
      <c r="S65" t="n">
        <v>39.52</v>
      </c>
      <c r="T65" t="n">
        <v>38.12</v>
      </c>
      <c r="U65" t="n">
        <v>34.4</v>
      </c>
      <c r="V65" t="n">
        <v>34.42</v>
      </c>
      <c r="W65" t="n">
        <v>34.61</v>
      </c>
      <c r="X65" t="n">
        <v>33.85</v>
      </c>
    </row>
    <row r="66">
      <c r="A66" s="5" t="inlineStr">
        <is>
          <t>Fremdkapitalquote in %</t>
        </is>
      </c>
      <c r="B66" s="5" t="inlineStr">
        <is>
          <t>Debt Ratio in %</t>
        </is>
      </c>
      <c r="C66" t="inlineStr">
        <is>
          <t>-</t>
        </is>
      </c>
      <c r="D66" t="n">
        <v>50.92</v>
      </c>
      <c r="E66" t="n">
        <v>46.18</v>
      </c>
      <c r="F66" t="n">
        <v>44.04</v>
      </c>
      <c r="G66" t="n">
        <v>45.01</v>
      </c>
      <c r="H66" t="n">
        <v>47.36</v>
      </c>
      <c r="I66" t="n">
        <v>46.58</v>
      </c>
      <c r="J66" t="n">
        <v>46.26</v>
      </c>
      <c r="K66" t="n">
        <v>52.11</v>
      </c>
      <c r="L66" t="n">
        <v>48.44</v>
      </c>
      <c r="M66" t="n">
        <v>52.68</v>
      </c>
      <c r="N66" t="n">
        <v>58.11</v>
      </c>
      <c r="O66" t="n">
        <v>58.33</v>
      </c>
      <c r="P66" t="n">
        <v>57.62</v>
      </c>
      <c r="Q66" t="n">
        <v>52.9</v>
      </c>
      <c r="R66" t="n">
        <v>61.95</v>
      </c>
      <c r="S66" t="n">
        <v>60.48</v>
      </c>
      <c r="T66" t="n">
        <v>61.88</v>
      </c>
      <c r="U66" t="n">
        <v>65.59999999999999</v>
      </c>
      <c r="V66" t="n">
        <v>65.58</v>
      </c>
      <c r="W66" t="n">
        <v>65.39</v>
      </c>
      <c r="X66" t="n">
        <v>66.15000000000001</v>
      </c>
    </row>
    <row r="67">
      <c r="A67" s="5" t="inlineStr">
        <is>
          <t>Verschuldungsgrad in %</t>
        </is>
      </c>
      <c r="B67" s="5" t="inlineStr">
        <is>
          <t>Finance Gearing in %</t>
        </is>
      </c>
      <c r="C67" t="inlineStr">
        <is>
          <t>-</t>
        </is>
      </c>
      <c r="D67" t="n">
        <v>103.76</v>
      </c>
      <c r="E67" t="n">
        <v>85.8</v>
      </c>
      <c r="F67" t="n">
        <v>78.70999999999999</v>
      </c>
      <c r="G67" t="n">
        <v>81.84</v>
      </c>
      <c r="H67" t="n">
        <v>89.97</v>
      </c>
      <c r="I67" t="n">
        <v>87.19</v>
      </c>
      <c r="J67" t="n">
        <v>86.09999999999999</v>
      </c>
      <c r="K67" t="n">
        <v>108.82</v>
      </c>
      <c r="L67" t="n">
        <v>93.94</v>
      </c>
      <c r="M67" t="n">
        <v>111.35</v>
      </c>
      <c r="N67" t="n">
        <v>138.7</v>
      </c>
      <c r="O67" t="n">
        <v>139.96</v>
      </c>
      <c r="P67" t="n">
        <v>135.94</v>
      </c>
      <c r="Q67" t="n">
        <v>112.32</v>
      </c>
      <c r="R67" t="n">
        <v>162.82</v>
      </c>
      <c r="S67" t="n">
        <v>153.06</v>
      </c>
      <c r="T67" t="n">
        <v>162.3</v>
      </c>
      <c r="U67" t="n">
        <v>190.73</v>
      </c>
      <c r="V67" t="n">
        <v>190.5</v>
      </c>
      <c r="W67" t="n">
        <v>188.95</v>
      </c>
      <c r="X67" t="n">
        <v>195.43</v>
      </c>
    </row>
    <row r="68">
      <c r="A68" s="5" t="inlineStr"/>
      <c r="B68" s="5" t="inlineStr"/>
    </row>
    <row r="69">
      <c r="A69" s="5" t="inlineStr">
        <is>
          <t>Kurzfristige Vermögensquote in %</t>
        </is>
      </c>
      <c r="B69" s="5" t="inlineStr">
        <is>
          <t>Current Assets Ratio in %</t>
        </is>
      </c>
      <c r="C69" t="inlineStr">
        <is>
          <t>-</t>
        </is>
      </c>
      <c r="D69" t="n">
        <v>45.4</v>
      </c>
      <c r="E69" t="n">
        <v>44.79</v>
      </c>
      <c r="F69" t="n">
        <v>45.28</v>
      </c>
      <c r="G69" t="n">
        <v>44.25</v>
      </c>
      <c r="H69" t="n">
        <v>46.78</v>
      </c>
      <c r="I69" t="n">
        <v>49.28</v>
      </c>
      <c r="J69" t="n">
        <v>51.02</v>
      </c>
      <c r="K69" t="n">
        <v>51.3</v>
      </c>
      <c r="L69" t="n">
        <v>44.26</v>
      </c>
      <c r="M69" t="n">
        <v>44.43</v>
      </c>
      <c r="N69" t="n">
        <v>47.19</v>
      </c>
      <c r="O69" t="n">
        <v>46.15</v>
      </c>
      <c r="P69" t="n">
        <v>50.19</v>
      </c>
      <c r="Q69" t="n">
        <v>43.5</v>
      </c>
      <c r="R69" t="n">
        <v>42.85</v>
      </c>
      <c r="S69" t="n">
        <v>44.07</v>
      </c>
      <c r="T69" t="n">
        <v>44.25</v>
      </c>
      <c r="U69" t="n">
        <v>43.35</v>
      </c>
      <c r="V69" t="n">
        <v>51.26</v>
      </c>
      <c r="W69" t="n">
        <v>47.1</v>
      </c>
    </row>
    <row r="70">
      <c r="A70" s="5" t="inlineStr">
        <is>
          <t>Nettogewinn Marge in %</t>
        </is>
      </c>
      <c r="B70" s="5" t="inlineStr">
        <is>
          <t>Net Profit Marge in %</t>
        </is>
      </c>
      <c r="C70" t="inlineStr">
        <is>
          <t>-</t>
        </is>
      </c>
      <c r="D70" t="n">
        <v>-2552.3</v>
      </c>
      <c r="E70" t="n">
        <v>599.71</v>
      </c>
      <c r="F70" t="n">
        <v>673.39</v>
      </c>
      <c r="G70" t="n">
        <v>348.15</v>
      </c>
      <c r="H70" t="n">
        <v>60.56</v>
      </c>
      <c r="I70" t="n">
        <v>743.4</v>
      </c>
      <c r="J70" t="n">
        <v>1536.93</v>
      </c>
      <c r="K70" t="n">
        <v>1019.23</v>
      </c>
      <c r="L70" t="n">
        <v>769.75</v>
      </c>
      <c r="M70" t="n">
        <v>662.8</v>
      </c>
      <c r="N70" t="n">
        <v>523.23</v>
      </c>
      <c r="O70" t="n">
        <v>63.89</v>
      </c>
      <c r="P70" t="n">
        <v>-1072.93</v>
      </c>
      <c r="Q70" t="n">
        <v>857.95</v>
      </c>
      <c r="R70" t="n">
        <v>1077.15</v>
      </c>
      <c r="S70" t="n">
        <v>972.87</v>
      </c>
      <c r="T70" t="n">
        <v>1034.29</v>
      </c>
      <c r="U70" t="n">
        <v>848.83</v>
      </c>
      <c r="V70" t="n">
        <v>576.03</v>
      </c>
      <c r="W70" t="n">
        <v>445.99</v>
      </c>
    </row>
    <row r="71">
      <c r="A71" s="5" t="inlineStr">
        <is>
          <t>Operative Ergebnis Marge in %</t>
        </is>
      </c>
      <c r="B71" s="5" t="inlineStr">
        <is>
          <t>EBIT Marge in %</t>
        </is>
      </c>
      <c r="C71" t="inlineStr">
        <is>
          <t>-</t>
        </is>
      </c>
      <c r="D71" t="n">
        <v>-2299.58</v>
      </c>
      <c r="E71" t="n">
        <v>1365.79</v>
      </c>
      <c r="F71" t="n">
        <v>1389.97</v>
      </c>
      <c r="G71" t="n">
        <v>885.23</v>
      </c>
      <c r="H71" t="n">
        <v>479.66</v>
      </c>
      <c r="I71" t="n">
        <v>1432.15</v>
      </c>
      <c r="J71" t="n">
        <v>2479.66</v>
      </c>
      <c r="K71" t="n">
        <v>2055.8</v>
      </c>
      <c r="L71" t="n">
        <v>1569.94</v>
      </c>
      <c r="M71" t="n">
        <v>1299.77</v>
      </c>
      <c r="N71" t="n">
        <v>1113.87</v>
      </c>
      <c r="O71" t="n">
        <v>620.25</v>
      </c>
      <c r="P71" t="n">
        <v>-423.46</v>
      </c>
      <c r="Q71" t="n">
        <v>1407.72</v>
      </c>
      <c r="R71" t="n">
        <v>1942.05</v>
      </c>
      <c r="S71" t="n">
        <v>1705.77</v>
      </c>
      <c r="T71" t="n">
        <v>1653.91</v>
      </c>
      <c r="U71" t="n">
        <v>1581.63</v>
      </c>
      <c r="V71" t="n">
        <v>974.5599999999999</v>
      </c>
      <c r="W71" t="n">
        <v>888.35</v>
      </c>
    </row>
    <row r="72">
      <c r="A72" s="5" t="inlineStr">
        <is>
          <t>Vermögensumsschlag in %</t>
        </is>
      </c>
      <c r="B72" s="5" t="inlineStr">
        <is>
          <t>Asset Turnover in %</t>
        </is>
      </c>
      <c r="C72" t="inlineStr">
        <is>
          <t>-</t>
        </is>
      </c>
      <c r="D72" t="n">
        <v>0.4</v>
      </c>
      <c r="E72" t="n">
        <v>0.37</v>
      </c>
      <c r="F72" t="n">
        <v>0.36</v>
      </c>
      <c r="G72" t="n">
        <v>0.38</v>
      </c>
      <c r="H72" t="n">
        <v>0.39</v>
      </c>
      <c r="I72" t="n">
        <v>0.43</v>
      </c>
      <c r="J72" t="n">
        <v>0.44</v>
      </c>
      <c r="K72" t="n">
        <v>0.45</v>
      </c>
      <c r="L72" t="n">
        <v>0.45</v>
      </c>
      <c r="M72" t="n">
        <v>0.41</v>
      </c>
      <c r="N72" t="n">
        <v>0.4</v>
      </c>
      <c r="O72" t="n">
        <v>0.39</v>
      </c>
      <c r="P72" t="n">
        <v>0.38</v>
      </c>
      <c r="Q72" t="n">
        <v>0.36</v>
      </c>
      <c r="R72" t="n">
        <v>0.38</v>
      </c>
      <c r="S72" t="n">
        <v>0.43</v>
      </c>
      <c r="T72" t="n">
        <v>0.43</v>
      </c>
      <c r="U72" t="n">
        <v>0.47</v>
      </c>
      <c r="V72" t="n">
        <v>0.66</v>
      </c>
      <c r="W72" t="n">
        <v>0.71</v>
      </c>
    </row>
    <row r="73">
      <c r="A73" s="5" t="inlineStr">
        <is>
          <t>Langfristige Vermögensquote in %</t>
        </is>
      </c>
      <c r="B73" s="5" t="inlineStr">
        <is>
          <t>Non-Current Assets Ratio in %</t>
        </is>
      </c>
      <c r="C73" t="inlineStr">
        <is>
          <t>-</t>
        </is>
      </c>
      <c r="D73" t="n">
        <v>53.69</v>
      </c>
      <c r="E73" t="n">
        <v>54.35</v>
      </c>
      <c r="F73" t="n">
        <v>53.21</v>
      </c>
      <c r="G73" t="n">
        <v>54.11</v>
      </c>
      <c r="H73" t="n">
        <v>51.65</v>
      </c>
      <c r="I73" t="n">
        <v>49.32</v>
      </c>
      <c r="J73" t="n">
        <v>47.62</v>
      </c>
      <c r="K73" t="n">
        <v>47.12</v>
      </c>
      <c r="L73" t="n">
        <v>54.01</v>
      </c>
      <c r="M73" t="n">
        <v>53.35</v>
      </c>
      <c r="N73" t="n">
        <v>51.39</v>
      </c>
      <c r="O73" t="n">
        <v>53.09</v>
      </c>
      <c r="P73" t="n">
        <v>49.43</v>
      </c>
      <c r="Q73" t="n">
        <v>55.51</v>
      </c>
      <c r="R73" t="n">
        <v>56.97</v>
      </c>
      <c r="S73" t="n">
        <v>55.63</v>
      </c>
      <c r="T73" t="n">
        <v>55.56</v>
      </c>
      <c r="U73" t="n">
        <v>56.53</v>
      </c>
      <c r="V73" t="n">
        <v>48.25</v>
      </c>
      <c r="W73" t="n">
        <v>52.36</v>
      </c>
    </row>
    <row r="74">
      <c r="A74" s="5" t="inlineStr">
        <is>
          <t>Gesamtkapitalrentabilität</t>
        </is>
      </c>
      <c r="B74" s="5" t="inlineStr">
        <is>
          <t>ROA Return on Assets in %</t>
        </is>
      </c>
      <c r="C74" t="inlineStr">
        <is>
          <t>-</t>
        </is>
      </c>
      <c r="D74" t="n">
        <v>-10.31</v>
      </c>
      <c r="E74" t="n">
        <v>2.2</v>
      </c>
      <c r="F74" t="n">
        <v>2.45</v>
      </c>
      <c r="G74" t="n">
        <v>1.34</v>
      </c>
      <c r="H74" t="n">
        <v>0.24</v>
      </c>
      <c r="I74" t="n">
        <v>3.23</v>
      </c>
      <c r="J74" t="n">
        <v>6.74</v>
      </c>
      <c r="K74" t="n">
        <v>4.54</v>
      </c>
      <c r="L74" t="n">
        <v>3.45</v>
      </c>
      <c r="M74" t="n">
        <v>2.7</v>
      </c>
      <c r="N74" t="n">
        <v>2.1</v>
      </c>
      <c r="O74" t="n">
        <v>0.25</v>
      </c>
      <c r="P74" t="n">
        <v>-4.12</v>
      </c>
      <c r="Q74" t="n">
        <v>3.06</v>
      </c>
      <c r="R74" t="n">
        <v>4.13</v>
      </c>
      <c r="S74" t="n">
        <v>4.22</v>
      </c>
      <c r="T74" t="n">
        <v>4.45</v>
      </c>
      <c r="U74" t="n">
        <v>3.97</v>
      </c>
      <c r="V74" t="n">
        <v>3.8</v>
      </c>
      <c r="W74" t="n">
        <v>3.16</v>
      </c>
    </row>
    <row r="75">
      <c r="A75" s="5" t="inlineStr">
        <is>
          <t>Ertrag des eingesetzten Kapitals</t>
        </is>
      </c>
      <c r="B75" s="5" t="inlineStr">
        <is>
          <t>ROCE Return on Cap. Empl. in %</t>
        </is>
      </c>
      <c r="C75" t="inlineStr">
        <is>
          <t>-</t>
        </is>
      </c>
      <c r="D75" t="n">
        <v>-11.85</v>
      </c>
      <c r="E75" t="n">
        <v>6.42</v>
      </c>
      <c r="F75" t="n">
        <v>6.36</v>
      </c>
      <c r="G75" t="n">
        <v>4.41</v>
      </c>
      <c r="H75" t="n">
        <v>2.51</v>
      </c>
      <c r="I75" t="n">
        <v>8.630000000000001</v>
      </c>
      <c r="J75" t="n">
        <v>14.69</v>
      </c>
      <c r="K75" t="n">
        <v>13.15</v>
      </c>
      <c r="L75" t="n">
        <v>10.11</v>
      </c>
      <c r="M75" t="n">
        <v>7.24</v>
      </c>
      <c r="N75" t="n">
        <v>6.68</v>
      </c>
      <c r="O75" t="n">
        <v>3.55</v>
      </c>
      <c r="P75" t="n">
        <v>-2.25</v>
      </c>
      <c r="Q75" t="n">
        <v>6.54</v>
      </c>
      <c r="R75" t="n">
        <v>10.94</v>
      </c>
      <c r="S75" t="inlineStr">
        <is>
          <t>-</t>
        </is>
      </c>
      <c r="T75" t="inlineStr">
        <is>
          <t>-</t>
        </is>
      </c>
      <c r="U75" t="inlineStr">
        <is>
          <t>-</t>
        </is>
      </c>
      <c r="V75" t="inlineStr">
        <is>
          <t>-</t>
        </is>
      </c>
      <c r="W75" t="inlineStr">
        <is>
          <t>-</t>
        </is>
      </c>
    </row>
    <row r="76">
      <c r="A76" s="5" t="inlineStr">
        <is>
          <t>Eigenkapital zu Anlagevermögen</t>
        </is>
      </c>
      <c r="B76" s="5" t="inlineStr">
        <is>
          <t>Equity to Fixed Assets in %</t>
        </is>
      </c>
      <c r="C76" t="inlineStr">
        <is>
          <t>-</t>
        </is>
      </c>
      <c r="D76" t="n">
        <v>76.55</v>
      </c>
      <c r="E76" t="n">
        <v>86.14</v>
      </c>
      <c r="F76" t="n">
        <v>91.11</v>
      </c>
      <c r="G76" t="n">
        <v>86.59</v>
      </c>
      <c r="H76" t="n">
        <v>87.02</v>
      </c>
      <c r="I76" t="n">
        <v>92.66</v>
      </c>
      <c r="J76" t="n">
        <v>94.16</v>
      </c>
      <c r="K76" t="n">
        <v>84.48999999999999</v>
      </c>
      <c r="L76" t="n">
        <v>80.31</v>
      </c>
      <c r="M76" t="n">
        <v>74.84</v>
      </c>
      <c r="N76" t="n">
        <v>68.93000000000001</v>
      </c>
      <c r="O76" t="n">
        <v>64.83</v>
      </c>
      <c r="P76" t="n">
        <v>71.18000000000001</v>
      </c>
      <c r="Q76" t="n">
        <v>74.11</v>
      </c>
      <c r="R76" t="n">
        <v>53.45</v>
      </c>
      <c r="S76" t="n">
        <v>58.86</v>
      </c>
      <c r="T76" t="n">
        <v>56.38</v>
      </c>
      <c r="U76" t="n">
        <v>49.74</v>
      </c>
      <c r="V76" t="n">
        <v>60.24</v>
      </c>
      <c r="W76" t="n">
        <v>52.72</v>
      </c>
    </row>
    <row r="77">
      <c r="A77" s="5" t="inlineStr">
        <is>
          <t>Liquidität Dritten Grades</t>
        </is>
      </c>
      <c r="B77" s="5" t="inlineStr">
        <is>
          <t>Current Ratio in %</t>
        </is>
      </c>
      <c r="C77" t="inlineStr">
        <is>
          <t>-</t>
        </is>
      </c>
      <c r="D77" t="n">
        <v>209.88</v>
      </c>
      <c r="E77" t="n">
        <v>202.96</v>
      </c>
      <c r="F77" t="n">
        <v>218.93</v>
      </c>
      <c r="G77" t="n">
        <v>194.54</v>
      </c>
      <c r="H77" t="n">
        <v>186.28</v>
      </c>
      <c r="I77" t="n">
        <v>176.34</v>
      </c>
      <c r="J77" t="n">
        <v>195.99</v>
      </c>
      <c r="K77" t="n">
        <v>169.07</v>
      </c>
      <c r="L77" t="n">
        <v>145.32</v>
      </c>
      <c r="M77" t="n">
        <v>166.43</v>
      </c>
      <c r="N77" t="n">
        <v>143.28</v>
      </c>
      <c r="O77" t="n">
        <v>141.3</v>
      </c>
      <c r="P77" t="n">
        <v>180.54</v>
      </c>
      <c r="Q77" t="n">
        <v>186.38</v>
      </c>
      <c r="R77" t="n">
        <v>134.34</v>
      </c>
      <c r="S77" t="inlineStr">
        <is>
          <t>-</t>
        </is>
      </c>
      <c r="T77" t="inlineStr">
        <is>
          <t>-</t>
        </is>
      </c>
      <c r="U77" t="inlineStr">
        <is>
          <t>-</t>
        </is>
      </c>
      <c r="V77" t="inlineStr">
        <is>
          <t>-</t>
        </is>
      </c>
      <c r="W77" t="inlineStr">
        <is>
          <t>-</t>
        </is>
      </c>
    </row>
    <row r="78">
      <c r="A78" s="5" t="inlineStr">
        <is>
          <t>Operativer Cashflow</t>
        </is>
      </c>
      <c r="B78" s="5" t="inlineStr">
        <is>
          <t>Operating Cashflow in M</t>
        </is>
      </c>
      <c r="C78" t="inlineStr">
        <is>
          <t>-</t>
        </is>
      </c>
      <c r="D78" t="n">
        <v>2043.8418</v>
      </c>
      <c r="E78" t="n">
        <v>1227.1218</v>
      </c>
      <c r="F78" t="n">
        <v>1831.4946</v>
      </c>
      <c r="G78" t="n">
        <v>978.0222</v>
      </c>
      <c r="H78" t="n">
        <v>1131.1572</v>
      </c>
      <c r="I78" t="n">
        <v>1176.0768</v>
      </c>
      <c r="J78" t="n">
        <v>1796.784</v>
      </c>
      <c r="K78" t="n">
        <v>1772.784</v>
      </c>
      <c r="L78" t="n">
        <v>1215.948</v>
      </c>
      <c r="M78" t="n">
        <v>742.448</v>
      </c>
      <c r="N78" t="n">
        <v>1664.826</v>
      </c>
      <c r="O78" t="n">
        <v>-2397.804</v>
      </c>
      <c r="P78" t="n">
        <v>661.0060000000001</v>
      </c>
      <c r="Q78" t="n">
        <v>2536.066</v>
      </c>
      <c r="R78" t="n">
        <v>1235.836</v>
      </c>
      <c r="S78" t="n">
        <v>1515.516</v>
      </c>
      <c r="T78" t="n">
        <v>1097.744</v>
      </c>
      <c r="U78" t="n">
        <v>1267.3</v>
      </c>
      <c r="V78" t="n">
        <v>668.043</v>
      </c>
      <c r="W78" t="n">
        <v>434.928</v>
      </c>
    </row>
    <row r="79">
      <c r="A79" s="5" t="inlineStr">
        <is>
          <t>Aktienrückkauf</t>
        </is>
      </c>
      <c r="B79" s="5" t="inlineStr">
        <is>
          <t>Share Buyback in M</t>
        </is>
      </c>
      <c r="C79" t="n">
        <v>0</v>
      </c>
      <c r="D79" t="n">
        <v>0</v>
      </c>
      <c r="E79" t="n">
        <v>0</v>
      </c>
      <c r="F79" t="n">
        <v>0</v>
      </c>
      <c r="G79" t="n">
        <v>0</v>
      </c>
      <c r="H79" t="n">
        <v>0</v>
      </c>
      <c r="I79" t="n">
        <v>0</v>
      </c>
      <c r="J79" t="n">
        <v>-14.78</v>
      </c>
      <c r="K79" t="n">
        <v>0</v>
      </c>
      <c r="L79" t="n">
        <v>0</v>
      </c>
      <c r="M79" t="n">
        <v>0</v>
      </c>
      <c r="N79" t="n">
        <v>0</v>
      </c>
      <c r="O79" t="n">
        <v>0</v>
      </c>
      <c r="P79" t="n">
        <v>0</v>
      </c>
      <c r="Q79" t="n">
        <v>-14.59999999999999</v>
      </c>
      <c r="R79" t="n">
        <v>0</v>
      </c>
      <c r="S79" t="n">
        <v>0</v>
      </c>
      <c r="T79" t="n">
        <v>0</v>
      </c>
      <c r="U79" t="n">
        <v>-62.90000000000001</v>
      </c>
      <c r="V79" t="n">
        <v>-5.300000000000011</v>
      </c>
      <c r="W79" t="n">
        <v>-0.09999999999999432</v>
      </c>
    </row>
    <row r="80">
      <c r="A80" s="5" t="inlineStr">
        <is>
          <t>Umsatzwachstum 1J in %</t>
        </is>
      </c>
      <c r="B80" s="5" t="inlineStr">
        <is>
          <t>Revenue Growth 1Y in %</t>
        </is>
      </c>
      <c r="C80" t="inlineStr">
        <is>
          <t>-</t>
        </is>
      </c>
      <c r="D80" t="n">
        <v>-3.27</v>
      </c>
      <c r="E80" t="n">
        <v>7.82</v>
      </c>
      <c r="F80" t="n">
        <v>1.41</v>
      </c>
      <c r="G80" t="n">
        <v>-5.75</v>
      </c>
      <c r="H80" t="n">
        <v>-12.38</v>
      </c>
      <c r="I80" t="n">
        <v>-1.84</v>
      </c>
      <c r="J80" t="n">
        <v>4.52</v>
      </c>
      <c r="K80" t="n">
        <v>13.5</v>
      </c>
      <c r="L80" t="n">
        <v>7.75</v>
      </c>
      <c r="M80" t="n">
        <v>-2.61</v>
      </c>
      <c r="N80" t="n">
        <v>1.57</v>
      </c>
      <c r="O80" t="n">
        <v>0.26</v>
      </c>
      <c r="P80" t="n">
        <v>7.83</v>
      </c>
      <c r="Q80" t="n">
        <v>2.25</v>
      </c>
      <c r="R80" t="n">
        <v>5.5</v>
      </c>
      <c r="S80" t="n">
        <v>4.35</v>
      </c>
      <c r="T80" t="n">
        <v>-8.199999999999999</v>
      </c>
      <c r="U80" t="n">
        <v>-16.25</v>
      </c>
      <c r="V80" t="n">
        <v>-1.57</v>
      </c>
      <c r="W80" t="n">
        <v>-0.51</v>
      </c>
    </row>
    <row r="81">
      <c r="A81" s="5" t="inlineStr">
        <is>
          <t>Umsatzwachstum 3J in %</t>
        </is>
      </c>
      <c r="B81" s="5" t="inlineStr">
        <is>
          <t>Revenue Growth 3Y in %</t>
        </is>
      </c>
      <c r="C81" t="inlineStr">
        <is>
          <t>-</t>
        </is>
      </c>
      <c r="D81" t="n">
        <v>1.99</v>
      </c>
      <c r="E81" t="n">
        <v>1.16</v>
      </c>
      <c r="F81" t="n">
        <v>-5.57</v>
      </c>
      <c r="G81" t="n">
        <v>-6.66</v>
      </c>
      <c r="H81" t="n">
        <v>-3.23</v>
      </c>
      <c r="I81" t="n">
        <v>5.39</v>
      </c>
      <c r="J81" t="n">
        <v>8.59</v>
      </c>
      <c r="K81" t="n">
        <v>6.21</v>
      </c>
      <c r="L81" t="n">
        <v>2.24</v>
      </c>
      <c r="M81" t="n">
        <v>-0.26</v>
      </c>
      <c r="N81" t="n">
        <v>3.22</v>
      </c>
      <c r="O81" t="n">
        <v>3.45</v>
      </c>
      <c r="P81" t="n">
        <v>5.19</v>
      </c>
      <c r="Q81" t="n">
        <v>4.03</v>
      </c>
      <c r="R81" t="n">
        <v>0.55</v>
      </c>
      <c r="S81" t="n">
        <v>-6.7</v>
      </c>
      <c r="T81" t="n">
        <v>-8.67</v>
      </c>
      <c r="U81" t="n">
        <v>-6.11</v>
      </c>
      <c r="V81" t="inlineStr">
        <is>
          <t>-</t>
        </is>
      </c>
      <c r="W81" t="inlineStr">
        <is>
          <t>-</t>
        </is>
      </c>
    </row>
    <row r="82">
      <c r="A82" s="5" t="inlineStr">
        <is>
          <t>Umsatzwachstum 5J in %</t>
        </is>
      </c>
      <c r="B82" s="5" t="inlineStr">
        <is>
          <t>Revenue Growth 5Y in %</t>
        </is>
      </c>
      <c r="C82" t="inlineStr">
        <is>
          <t>-</t>
        </is>
      </c>
      <c r="D82" t="n">
        <v>-2.43</v>
      </c>
      <c r="E82" t="n">
        <v>-2.15</v>
      </c>
      <c r="F82" t="n">
        <v>-2.81</v>
      </c>
      <c r="G82" t="n">
        <v>-0.39</v>
      </c>
      <c r="H82" t="n">
        <v>2.31</v>
      </c>
      <c r="I82" t="n">
        <v>4.26</v>
      </c>
      <c r="J82" t="n">
        <v>4.95</v>
      </c>
      <c r="K82" t="n">
        <v>4.09</v>
      </c>
      <c r="L82" t="n">
        <v>2.96</v>
      </c>
      <c r="M82" t="n">
        <v>1.86</v>
      </c>
      <c r="N82" t="n">
        <v>3.48</v>
      </c>
      <c r="O82" t="n">
        <v>4.04</v>
      </c>
      <c r="P82" t="n">
        <v>2.35</v>
      </c>
      <c r="Q82" t="n">
        <v>-2.47</v>
      </c>
      <c r="R82" t="n">
        <v>-3.23</v>
      </c>
      <c r="S82" t="n">
        <v>-4.44</v>
      </c>
      <c r="T82" t="inlineStr">
        <is>
          <t>-</t>
        </is>
      </c>
      <c r="U82" t="inlineStr">
        <is>
          <t>-</t>
        </is>
      </c>
      <c r="V82" t="inlineStr">
        <is>
          <t>-</t>
        </is>
      </c>
      <c r="W82" t="inlineStr">
        <is>
          <t>-</t>
        </is>
      </c>
    </row>
    <row r="83">
      <c r="A83" s="5" t="inlineStr">
        <is>
          <t>Umsatzwachstum 10J in %</t>
        </is>
      </c>
      <c r="B83" s="5" t="inlineStr">
        <is>
          <t>Revenue Growth 10Y in %</t>
        </is>
      </c>
      <c r="C83" t="inlineStr">
        <is>
          <t>-</t>
        </is>
      </c>
      <c r="D83" t="n">
        <v>0.92</v>
      </c>
      <c r="E83" t="n">
        <v>1.4</v>
      </c>
      <c r="F83" t="n">
        <v>0.64</v>
      </c>
      <c r="G83" t="n">
        <v>1.28</v>
      </c>
      <c r="H83" t="n">
        <v>2.08</v>
      </c>
      <c r="I83" t="n">
        <v>3.87</v>
      </c>
      <c r="J83" t="n">
        <v>4.49</v>
      </c>
      <c r="K83" t="n">
        <v>3.22</v>
      </c>
      <c r="L83" t="n">
        <v>0.24</v>
      </c>
      <c r="M83" t="n">
        <v>-0.6899999999999999</v>
      </c>
      <c r="N83" t="n">
        <v>-0.48</v>
      </c>
      <c r="O83" t="inlineStr">
        <is>
          <t>-</t>
        </is>
      </c>
      <c r="P83" t="inlineStr">
        <is>
          <t>-</t>
        </is>
      </c>
      <c r="Q83" t="inlineStr">
        <is>
          <t>-</t>
        </is>
      </c>
      <c r="R83" t="inlineStr">
        <is>
          <t>-</t>
        </is>
      </c>
      <c r="S83" t="inlineStr">
        <is>
          <t>-</t>
        </is>
      </c>
      <c r="T83" t="inlineStr">
        <is>
          <t>-</t>
        </is>
      </c>
      <c r="U83" t="inlineStr">
        <is>
          <t>-</t>
        </is>
      </c>
      <c r="V83" t="inlineStr">
        <is>
          <t>-</t>
        </is>
      </c>
      <c r="W83" t="inlineStr">
        <is>
          <t>-</t>
        </is>
      </c>
    </row>
    <row r="84">
      <c r="A84" s="5" t="inlineStr">
        <is>
          <t>Gewinnwachstum 1J in %</t>
        </is>
      </c>
      <c r="B84" s="5" t="inlineStr">
        <is>
          <t>Earnings Growth 1Y in %</t>
        </is>
      </c>
      <c r="C84" t="inlineStr">
        <is>
          <t>-</t>
        </is>
      </c>
      <c r="D84" t="n">
        <v>-511.65</v>
      </c>
      <c r="E84" t="n">
        <v>-3.98</v>
      </c>
      <c r="F84" t="n">
        <v>96.14</v>
      </c>
      <c r="G84" t="n">
        <v>441.79</v>
      </c>
      <c r="H84" t="n">
        <v>-92.86</v>
      </c>
      <c r="I84" t="n">
        <v>-52.52</v>
      </c>
      <c r="J84" t="n">
        <v>57.61</v>
      </c>
      <c r="K84" t="n">
        <v>50.28</v>
      </c>
      <c r="L84" t="n">
        <v>25.14</v>
      </c>
      <c r="M84" t="n">
        <v>23.37</v>
      </c>
      <c r="N84" t="n">
        <v>731.79</v>
      </c>
      <c r="O84" t="n">
        <v>-105.97</v>
      </c>
      <c r="P84" t="n">
        <v>-234.85</v>
      </c>
      <c r="Q84" t="n">
        <v>-18.56</v>
      </c>
      <c r="R84" t="n">
        <v>16.81</v>
      </c>
      <c r="S84" t="n">
        <v>-1.85</v>
      </c>
      <c r="T84" t="n">
        <v>11.86</v>
      </c>
      <c r="U84" t="n">
        <v>23.42</v>
      </c>
      <c r="V84" t="n">
        <v>27.13</v>
      </c>
      <c r="W84" t="n">
        <v>17.96</v>
      </c>
    </row>
    <row r="85">
      <c r="A85" s="5" t="inlineStr">
        <is>
          <t>Gewinnwachstum 3J in %</t>
        </is>
      </c>
      <c r="B85" s="5" t="inlineStr">
        <is>
          <t>Earnings Growth 3Y in %</t>
        </is>
      </c>
      <c r="C85" t="inlineStr">
        <is>
          <t>-</t>
        </is>
      </c>
      <c r="D85" t="n">
        <v>-139.83</v>
      </c>
      <c r="E85" t="n">
        <v>177.98</v>
      </c>
      <c r="F85" t="n">
        <v>148.36</v>
      </c>
      <c r="G85" t="n">
        <v>98.8</v>
      </c>
      <c r="H85" t="n">
        <v>-29.26</v>
      </c>
      <c r="I85" t="n">
        <v>18.46</v>
      </c>
      <c r="J85" t="n">
        <v>44.34</v>
      </c>
      <c r="K85" t="n">
        <v>32.93</v>
      </c>
      <c r="L85" t="n">
        <v>260.1</v>
      </c>
      <c r="M85" t="n">
        <v>216.4</v>
      </c>
      <c r="N85" t="n">
        <v>130.32</v>
      </c>
      <c r="O85" t="n">
        <v>-119.79</v>
      </c>
      <c r="P85" t="n">
        <v>-78.87</v>
      </c>
      <c r="Q85" t="n">
        <v>-1.2</v>
      </c>
      <c r="R85" t="n">
        <v>8.94</v>
      </c>
      <c r="S85" t="n">
        <v>11.14</v>
      </c>
      <c r="T85" t="n">
        <v>20.8</v>
      </c>
      <c r="U85" t="n">
        <v>22.84</v>
      </c>
      <c r="V85" t="inlineStr">
        <is>
          <t>-</t>
        </is>
      </c>
      <c r="W85" t="inlineStr">
        <is>
          <t>-</t>
        </is>
      </c>
    </row>
    <row r="86">
      <c r="A86" s="5" t="inlineStr">
        <is>
          <t>Gewinnwachstum 5J in %</t>
        </is>
      </c>
      <c r="B86" s="5" t="inlineStr">
        <is>
          <t>Earnings Growth 5Y in %</t>
        </is>
      </c>
      <c r="C86" t="inlineStr">
        <is>
          <t>-</t>
        </is>
      </c>
      <c r="D86" t="n">
        <v>-14.11</v>
      </c>
      <c r="E86" t="n">
        <v>77.70999999999999</v>
      </c>
      <c r="F86" t="n">
        <v>90.03</v>
      </c>
      <c r="G86" t="n">
        <v>80.86</v>
      </c>
      <c r="H86" t="n">
        <v>-2.47</v>
      </c>
      <c r="I86" t="n">
        <v>20.78</v>
      </c>
      <c r="J86" t="n">
        <v>177.64</v>
      </c>
      <c r="K86" t="n">
        <v>144.92</v>
      </c>
      <c r="L86" t="n">
        <v>87.90000000000001</v>
      </c>
      <c r="M86" t="n">
        <v>79.16</v>
      </c>
      <c r="N86" t="n">
        <v>77.84</v>
      </c>
      <c r="O86" t="n">
        <v>-68.88</v>
      </c>
      <c r="P86" t="n">
        <v>-45.32</v>
      </c>
      <c r="Q86" t="n">
        <v>6.34</v>
      </c>
      <c r="R86" t="n">
        <v>15.47</v>
      </c>
      <c r="S86" t="n">
        <v>15.7</v>
      </c>
      <c r="T86" t="inlineStr">
        <is>
          <t>-</t>
        </is>
      </c>
      <c r="U86" t="inlineStr">
        <is>
          <t>-</t>
        </is>
      </c>
      <c r="V86" t="inlineStr">
        <is>
          <t>-</t>
        </is>
      </c>
      <c r="W86" t="inlineStr">
        <is>
          <t>-</t>
        </is>
      </c>
    </row>
    <row r="87">
      <c r="A87" s="5" t="inlineStr">
        <is>
          <t>Gewinnwachstum 10J in %</t>
        </is>
      </c>
      <c r="B87" s="5" t="inlineStr">
        <is>
          <t>Earnings Growth 10Y in %</t>
        </is>
      </c>
      <c r="C87" t="inlineStr">
        <is>
          <t>-</t>
        </is>
      </c>
      <c r="D87" t="n">
        <v>3.33</v>
      </c>
      <c r="E87" t="n">
        <v>127.68</v>
      </c>
      <c r="F87" t="n">
        <v>117.48</v>
      </c>
      <c r="G87" t="n">
        <v>84.38</v>
      </c>
      <c r="H87" t="n">
        <v>38.34</v>
      </c>
      <c r="I87" t="n">
        <v>49.31</v>
      </c>
      <c r="J87" t="n">
        <v>54.38</v>
      </c>
      <c r="K87" t="n">
        <v>49.8</v>
      </c>
      <c r="L87" t="n">
        <v>47.12</v>
      </c>
      <c r="M87" t="n">
        <v>47.31</v>
      </c>
      <c r="N87" t="n">
        <v>46.77</v>
      </c>
      <c r="O87" t="inlineStr">
        <is>
          <t>-</t>
        </is>
      </c>
      <c r="P87" t="inlineStr">
        <is>
          <t>-</t>
        </is>
      </c>
      <c r="Q87" t="inlineStr">
        <is>
          <t>-</t>
        </is>
      </c>
      <c r="R87" t="inlineStr">
        <is>
          <t>-</t>
        </is>
      </c>
      <c r="S87" t="inlineStr">
        <is>
          <t>-</t>
        </is>
      </c>
      <c r="T87" t="inlineStr">
        <is>
          <t>-</t>
        </is>
      </c>
      <c r="U87" t="inlineStr">
        <is>
          <t>-</t>
        </is>
      </c>
      <c r="V87" t="inlineStr">
        <is>
          <t>-</t>
        </is>
      </c>
      <c r="W87" t="inlineStr">
        <is>
          <t>-</t>
        </is>
      </c>
    </row>
    <row r="88">
      <c r="A88" s="5" t="inlineStr">
        <is>
          <t>PEG Ratio</t>
        </is>
      </c>
      <c r="B88" s="5" t="inlineStr">
        <is>
          <t>KGW Kurs/Gewinn/Wachstum</t>
        </is>
      </c>
      <c r="C88" t="inlineStr">
        <is>
          <t>-</t>
        </is>
      </c>
      <c r="D88" t="inlineStr">
        <is>
          <t>-</t>
        </is>
      </c>
      <c r="E88" t="n">
        <v>0.19</v>
      </c>
      <c r="F88" t="n">
        <v>0.26</v>
      </c>
      <c r="G88" t="n">
        <v>0.32</v>
      </c>
      <c r="H88" t="n">
        <v>-55.18</v>
      </c>
      <c r="I88" t="n">
        <v>0.7</v>
      </c>
      <c r="J88" t="n">
        <v>0.06</v>
      </c>
      <c r="K88" t="n">
        <v>0.09</v>
      </c>
      <c r="L88" t="n">
        <v>0.17</v>
      </c>
      <c r="M88" t="n">
        <v>0.2</v>
      </c>
      <c r="N88" t="n">
        <v>0.2</v>
      </c>
      <c r="O88" t="n">
        <v>-2.11</v>
      </c>
      <c r="P88" t="inlineStr">
        <is>
          <t>-</t>
        </is>
      </c>
      <c r="Q88" t="n">
        <v>2.57</v>
      </c>
      <c r="R88" t="n">
        <v>0.61</v>
      </c>
      <c r="S88" t="n">
        <v>0.67</v>
      </c>
      <c r="T88" t="inlineStr">
        <is>
          <t>-</t>
        </is>
      </c>
      <c r="U88" t="inlineStr">
        <is>
          <t>-</t>
        </is>
      </c>
      <c r="V88" t="inlineStr">
        <is>
          <t>-</t>
        </is>
      </c>
      <c r="W88" t="inlineStr">
        <is>
          <t>-</t>
        </is>
      </c>
    </row>
    <row r="89">
      <c r="A89" s="5" t="inlineStr">
        <is>
          <t>EBIT-Wachstum 1J in %</t>
        </is>
      </c>
      <c r="B89" s="5" t="inlineStr">
        <is>
          <t>EBIT Growth 1Y in %</t>
        </is>
      </c>
      <c r="C89" t="inlineStr">
        <is>
          <t>-</t>
        </is>
      </c>
      <c r="D89" t="n">
        <v>-262.86</v>
      </c>
      <c r="E89" t="n">
        <v>5.94</v>
      </c>
      <c r="F89" t="n">
        <v>59.23</v>
      </c>
      <c r="G89" t="n">
        <v>73.93000000000001</v>
      </c>
      <c r="H89" t="n">
        <v>-70.65000000000001</v>
      </c>
      <c r="I89" t="n">
        <v>-43.31</v>
      </c>
      <c r="J89" t="n">
        <v>26.07</v>
      </c>
      <c r="K89" t="n">
        <v>48.62</v>
      </c>
      <c r="L89" t="n">
        <v>30.15</v>
      </c>
      <c r="M89" t="n">
        <v>13.64</v>
      </c>
      <c r="N89" t="n">
        <v>82.41</v>
      </c>
      <c r="O89" t="n">
        <v>-246.86</v>
      </c>
      <c r="P89" t="n">
        <v>-132.44</v>
      </c>
      <c r="Q89" t="n">
        <v>-25.89</v>
      </c>
      <c r="R89" t="n">
        <v>20.12</v>
      </c>
      <c r="S89" t="n">
        <v>7.62</v>
      </c>
      <c r="T89" t="n">
        <v>-4</v>
      </c>
      <c r="U89" t="n">
        <v>35.92</v>
      </c>
      <c r="V89" t="n">
        <v>7.98</v>
      </c>
      <c r="W89" t="n">
        <v>12.54</v>
      </c>
    </row>
    <row r="90">
      <c r="A90" s="5" t="inlineStr">
        <is>
          <t>EBIT-Wachstum 3J in %</t>
        </is>
      </c>
      <c r="B90" s="5" t="inlineStr">
        <is>
          <t>EBIT Growth 3Y in %</t>
        </is>
      </c>
      <c r="C90" t="inlineStr">
        <is>
          <t>-</t>
        </is>
      </c>
      <c r="D90" t="n">
        <v>-65.90000000000001</v>
      </c>
      <c r="E90" t="n">
        <v>46.37</v>
      </c>
      <c r="F90" t="n">
        <v>20.84</v>
      </c>
      <c r="G90" t="n">
        <v>-13.34</v>
      </c>
      <c r="H90" t="n">
        <v>-29.3</v>
      </c>
      <c r="I90" t="n">
        <v>10.46</v>
      </c>
      <c r="J90" t="n">
        <v>34.95</v>
      </c>
      <c r="K90" t="n">
        <v>30.8</v>
      </c>
      <c r="L90" t="n">
        <v>42.07</v>
      </c>
      <c r="M90" t="n">
        <v>-50.27</v>
      </c>
      <c r="N90" t="n">
        <v>-98.95999999999999</v>
      </c>
      <c r="O90" t="n">
        <v>-135.06</v>
      </c>
      <c r="P90" t="n">
        <v>-46.07</v>
      </c>
      <c r="Q90" t="n">
        <v>0.62</v>
      </c>
      <c r="R90" t="n">
        <v>7.91</v>
      </c>
      <c r="S90" t="n">
        <v>13.18</v>
      </c>
      <c r="T90" t="n">
        <v>13.3</v>
      </c>
      <c r="U90" t="n">
        <v>18.81</v>
      </c>
      <c r="V90" t="inlineStr">
        <is>
          <t>-</t>
        </is>
      </c>
      <c r="W90" t="inlineStr">
        <is>
          <t>-</t>
        </is>
      </c>
    </row>
    <row r="91">
      <c r="A91" s="5" t="inlineStr">
        <is>
          <t>EBIT-Wachstum 5J in %</t>
        </is>
      </c>
      <c r="B91" s="5" t="inlineStr">
        <is>
          <t>EBIT Growth 5Y in %</t>
        </is>
      </c>
      <c r="C91" t="inlineStr">
        <is>
          <t>-</t>
        </is>
      </c>
      <c r="D91" t="n">
        <v>-38.88</v>
      </c>
      <c r="E91" t="n">
        <v>5.03</v>
      </c>
      <c r="F91" t="n">
        <v>9.050000000000001</v>
      </c>
      <c r="G91" t="n">
        <v>6.93</v>
      </c>
      <c r="H91" t="n">
        <v>-1.82</v>
      </c>
      <c r="I91" t="n">
        <v>15.03</v>
      </c>
      <c r="J91" t="n">
        <v>40.18</v>
      </c>
      <c r="K91" t="n">
        <v>-14.41</v>
      </c>
      <c r="L91" t="n">
        <v>-50.62</v>
      </c>
      <c r="M91" t="n">
        <v>-61.83</v>
      </c>
      <c r="N91" t="n">
        <v>-60.53</v>
      </c>
      <c r="O91" t="n">
        <v>-75.48999999999999</v>
      </c>
      <c r="P91" t="n">
        <v>-26.92</v>
      </c>
      <c r="Q91" t="n">
        <v>6.75</v>
      </c>
      <c r="R91" t="n">
        <v>13.53</v>
      </c>
      <c r="S91" t="n">
        <v>12.01</v>
      </c>
      <c r="T91" t="inlineStr">
        <is>
          <t>-</t>
        </is>
      </c>
      <c r="U91" t="inlineStr">
        <is>
          <t>-</t>
        </is>
      </c>
      <c r="V91" t="inlineStr">
        <is>
          <t>-</t>
        </is>
      </c>
      <c r="W91" t="inlineStr">
        <is>
          <t>-</t>
        </is>
      </c>
    </row>
    <row r="92">
      <c r="A92" s="5" t="inlineStr">
        <is>
          <t>EBIT-Wachstum 10J in %</t>
        </is>
      </c>
      <c r="B92" s="5" t="inlineStr">
        <is>
          <t>EBIT Growth 10Y in %</t>
        </is>
      </c>
      <c r="C92" t="inlineStr">
        <is>
          <t>-</t>
        </is>
      </c>
      <c r="D92" t="n">
        <v>-11.92</v>
      </c>
      <c r="E92" t="n">
        <v>22.6</v>
      </c>
      <c r="F92" t="n">
        <v>-2.68</v>
      </c>
      <c r="G92" t="n">
        <v>-21.84</v>
      </c>
      <c r="H92" t="n">
        <v>-31.83</v>
      </c>
      <c r="I92" t="n">
        <v>-22.75</v>
      </c>
      <c r="J92" t="n">
        <v>-17.66</v>
      </c>
      <c r="K92" t="n">
        <v>-20.66</v>
      </c>
      <c r="L92" t="n">
        <v>-21.93</v>
      </c>
      <c r="M92" t="n">
        <v>-24.15</v>
      </c>
      <c r="N92" t="n">
        <v>-24.26</v>
      </c>
      <c r="O92" t="inlineStr">
        <is>
          <t>-</t>
        </is>
      </c>
      <c r="P92" t="inlineStr">
        <is>
          <t>-</t>
        </is>
      </c>
      <c r="Q92" t="inlineStr">
        <is>
          <t>-</t>
        </is>
      </c>
      <c r="R92" t="inlineStr">
        <is>
          <t>-</t>
        </is>
      </c>
      <c r="S92" t="inlineStr">
        <is>
          <t>-</t>
        </is>
      </c>
      <c r="T92" t="inlineStr">
        <is>
          <t>-</t>
        </is>
      </c>
      <c r="U92" t="inlineStr">
        <is>
          <t>-</t>
        </is>
      </c>
      <c r="V92" t="inlineStr">
        <is>
          <t>-</t>
        </is>
      </c>
      <c r="W92" t="inlineStr">
        <is>
          <t>-</t>
        </is>
      </c>
    </row>
    <row r="93">
      <c r="A93" s="5" t="inlineStr">
        <is>
          <t>Op.Cashflow Wachstum 1J in %</t>
        </is>
      </c>
      <c r="B93" s="5" t="inlineStr">
        <is>
          <t>Op.Cashflow Wachstum 1Y in %</t>
        </is>
      </c>
      <c r="C93" t="inlineStr">
        <is>
          <t>-</t>
        </is>
      </c>
      <c r="D93" t="n">
        <v>66.56</v>
      </c>
      <c r="E93" t="n">
        <v>-33</v>
      </c>
      <c r="F93" t="n">
        <v>87.27</v>
      </c>
      <c r="G93" t="n">
        <v>-13.54</v>
      </c>
      <c r="H93" t="n">
        <v>-3.82</v>
      </c>
      <c r="I93" t="n">
        <v>-34.55</v>
      </c>
      <c r="J93" t="n">
        <v>-5.98</v>
      </c>
      <c r="K93" t="n">
        <v>45.79</v>
      </c>
      <c r="L93" t="n">
        <v>63.78</v>
      </c>
      <c r="M93" t="n">
        <v>-55.4</v>
      </c>
      <c r="N93" t="n">
        <v>-169.43</v>
      </c>
      <c r="O93" t="n">
        <v>-462.75</v>
      </c>
      <c r="P93" t="n">
        <v>-73.94</v>
      </c>
      <c r="Q93" t="n">
        <v>89.39</v>
      </c>
      <c r="R93" t="n">
        <v>-18.45</v>
      </c>
      <c r="S93" t="n">
        <v>38.06</v>
      </c>
      <c r="T93" t="n">
        <v>-13.38</v>
      </c>
      <c r="U93" t="n">
        <v>21.44</v>
      </c>
      <c r="V93" t="n">
        <v>46.32</v>
      </c>
      <c r="W93" t="n">
        <v>-25.68</v>
      </c>
    </row>
    <row r="94">
      <c r="A94" s="5" t="inlineStr">
        <is>
          <t>Op.Cashflow Wachstum 3J in %</t>
        </is>
      </c>
      <c r="B94" s="5" t="inlineStr">
        <is>
          <t>Op.Cashflow Wachstum 3Y in %</t>
        </is>
      </c>
      <c r="C94" t="inlineStr">
        <is>
          <t>-</t>
        </is>
      </c>
      <c r="D94" t="n">
        <v>40.28</v>
      </c>
      <c r="E94" t="n">
        <v>13.58</v>
      </c>
      <c r="F94" t="n">
        <v>23.3</v>
      </c>
      <c r="G94" t="n">
        <v>-17.3</v>
      </c>
      <c r="H94" t="n">
        <v>-14.78</v>
      </c>
      <c r="I94" t="n">
        <v>1.75</v>
      </c>
      <c r="J94" t="n">
        <v>34.53</v>
      </c>
      <c r="K94" t="n">
        <v>18.06</v>
      </c>
      <c r="L94" t="n">
        <v>-53.68</v>
      </c>
      <c r="M94" t="n">
        <v>-229.19</v>
      </c>
      <c r="N94" t="n">
        <v>-235.37</v>
      </c>
      <c r="O94" t="n">
        <v>-149.1</v>
      </c>
      <c r="P94" t="n">
        <v>-1</v>
      </c>
      <c r="Q94" t="n">
        <v>36.33</v>
      </c>
      <c r="R94" t="n">
        <v>2.08</v>
      </c>
      <c r="S94" t="n">
        <v>15.37</v>
      </c>
      <c r="T94" t="n">
        <v>18.13</v>
      </c>
      <c r="U94" t="n">
        <v>14.03</v>
      </c>
      <c r="V94" t="inlineStr">
        <is>
          <t>-</t>
        </is>
      </c>
      <c r="W94" t="inlineStr">
        <is>
          <t>-</t>
        </is>
      </c>
    </row>
    <row r="95">
      <c r="A95" s="5" t="inlineStr">
        <is>
          <t>Op.Cashflow Wachstum 5J in %</t>
        </is>
      </c>
      <c r="B95" s="5" t="inlineStr">
        <is>
          <t>Op.Cashflow Wachstum 5Y in %</t>
        </is>
      </c>
      <c r="C95" t="inlineStr">
        <is>
          <t>-</t>
        </is>
      </c>
      <c r="D95" t="n">
        <v>20.69</v>
      </c>
      <c r="E95" t="n">
        <v>0.47</v>
      </c>
      <c r="F95" t="n">
        <v>5.88</v>
      </c>
      <c r="G95" t="n">
        <v>-2.42</v>
      </c>
      <c r="H95" t="n">
        <v>13.04</v>
      </c>
      <c r="I95" t="n">
        <v>2.73</v>
      </c>
      <c r="J95" t="n">
        <v>-24.25</v>
      </c>
      <c r="K95" t="n">
        <v>-115.6</v>
      </c>
      <c r="L95" t="n">
        <v>-139.55</v>
      </c>
      <c r="M95" t="n">
        <v>-134.43</v>
      </c>
      <c r="N95" t="n">
        <v>-127.04</v>
      </c>
      <c r="O95" t="n">
        <v>-85.54000000000001</v>
      </c>
      <c r="P95" t="n">
        <v>4.34</v>
      </c>
      <c r="Q95" t="n">
        <v>23.41</v>
      </c>
      <c r="R95" t="n">
        <v>14.8</v>
      </c>
      <c r="S95" t="n">
        <v>13.35</v>
      </c>
      <c r="T95" t="inlineStr">
        <is>
          <t>-</t>
        </is>
      </c>
      <c r="U95" t="inlineStr">
        <is>
          <t>-</t>
        </is>
      </c>
      <c r="V95" t="inlineStr">
        <is>
          <t>-</t>
        </is>
      </c>
      <c r="W95" t="inlineStr">
        <is>
          <t>-</t>
        </is>
      </c>
    </row>
    <row r="96">
      <c r="A96" s="5" t="inlineStr">
        <is>
          <t>Op.Cashflow Wachstum 10J in %</t>
        </is>
      </c>
      <c r="B96" s="5" t="inlineStr">
        <is>
          <t>Op.Cashflow Wachstum 10Y in %</t>
        </is>
      </c>
      <c r="C96" t="inlineStr">
        <is>
          <t>-</t>
        </is>
      </c>
      <c r="D96" t="n">
        <v>11.71</v>
      </c>
      <c r="E96" t="n">
        <v>-11.89</v>
      </c>
      <c r="F96" t="n">
        <v>-54.86</v>
      </c>
      <c r="G96" t="n">
        <v>-70.98</v>
      </c>
      <c r="H96" t="n">
        <v>-60.69</v>
      </c>
      <c r="I96" t="n">
        <v>-62.15</v>
      </c>
      <c r="J96" t="n">
        <v>-54.89</v>
      </c>
      <c r="K96" t="n">
        <v>-55.63</v>
      </c>
      <c r="L96" t="n">
        <v>-58.07</v>
      </c>
      <c r="M96" t="n">
        <v>-59.81</v>
      </c>
      <c r="N96" t="n">
        <v>-56.84</v>
      </c>
      <c r="O96" t="inlineStr">
        <is>
          <t>-</t>
        </is>
      </c>
      <c r="P96" t="inlineStr">
        <is>
          <t>-</t>
        </is>
      </c>
      <c r="Q96" t="inlineStr">
        <is>
          <t>-</t>
        </is>
      </c>
      <c r="R96" t="inlineStr">
        <is>
          <t>-</t>
        </is>
      </c>
      <c r="S96" t="inlineStr">
        <is>
          <t>-</t>
        </is>
      </c>
      <c r="T96" t="inlineStr">
        <is>
          <t>-</t>
        </is>
      </c>
      <c r="U96" t="inlineStr">
        <is>
          <t>-</t>
        </is>
      </c>
      <c r="V96" t="inlineStr">
        <is>
          <t>-</t>
        </is>
      </c>
      <c r="W96" t="inlineStr">
        <is>
          <t>-</t>
        </is>
      </c>
    </row>
    <row r="97">
      <c r="A97" s="5" t="inlineStr">
        <is>
          <t>Working Capital in Mio</t>
        </is>
      </c>
      <c r="B97" s="5" t="inlineStr">
        <is>
          <t>Working Capital in M</t>
        </is>
      </c>
      <c r="C97" t="inlineStr">
        <is>
          <t>-</t>
        </is>
      </c>
      <c r="D97" t="n">
        <v>1946</v>
      </c>
      <c r="E97" t="n">
        <v>2122</v>
      </c>
      <c r="F97" t="n">
        <v>2148</v>
      </c>
      <c r="G97" t="n">
        <v>1750</v>
      </c>
      <c r="H97" t="n">
        <v>1836</v>
      </c>
      <c r="I97" t="n">
        <v>1862</v>
      </c>
      <c r="J97" t="n">
        <v>2199</v>
      </c>
      <c r="K97" t="n">
        <v>1737</v>
      </c>
      <c r="L97" t="n">
        <v>1002</v>
      </c>
      <c r="M97" t="n">
        <v>1311</v>
      </c>
      <c r="N97" t="n">
        <v>1099</v>
      </c>
      <c r="O97" t="n">
        <v>1068</v>
      </c>
      <c r="P97" t="n">
        <v>1776</v>
      </c>
      <c r="Q97" t="n">
        <v>1598</v>
      </c>
      <c r="R97" t="n">
        <v>788.6</v>
      </c>
      <c r="S97" t="n">
        <v>2661</v>
      </c>
      <c r="T97" t="n">
        <v>2578</v>
      </c>
      <c r="U97" t="n">
        <v>2533</v>
      </c>
      <c r="V97" t="n">
        <v>2536</v>
      </c>
      <c r="W97" t="n">
        <v>2203</v>
      </c>
      <c r="X97" t="n">
        <v>2132</v>
      </c>
    </row>
  </sheetData>
  <pageMargins bottom="1" footer="0.5" header="0.5" left="0.75" right="0.75" top="1"/>
</worksheet>
</file>

<file path=xl/worksheets/sheet62.xml><?xml version="1.0" encoding="utf-8"?>
<worksheet xmlns="http://schemas.openxmlformats.org/spreadsheetml/2006/main">
  <sheetPr>
    <outlinePr summaryBelow="1" summaryRight="1"/>
    <pageSetUpPr/>
  </sheetPr>
  <dimension ref="A1:W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9"/>
    <col customWidth="1" max="13" min="13" width="19"/>
    <col customWidth="1" max="14" min="14" width="10"/>
    <col customWidth="1" max="15" min="15" width="19"/>
    <col customWidth="1" max="16" min="16" width="19"/>
    <col customWidth="1" max="17" min="17" width="10"/>
    <col customWidth="1" max="18" min="18" width="10"/>
    <col customWidth="1" max="19" min="19" width="10"/>
    <col customWidth="1" max="20" min="20" width="10"/>
    <col customWidth="1" max="21" min="21" width="10"/>
    <col customWidth="1" max="22" min="22" width="10"/>
    <col customWidth="1" max="23" min="23" width="10"/>
  </cols>
  <sheetData>
    <row r="1">
      <c r="A1" s="1" t="inlineStr">
        <is>
          <t xml:space="preserve">TAKKT </t>
        </is>
      </c>
      <c r="B1" s="2" t="inlineStr">
        <is>
          <t>WKN: 744600  ISIN: DE0007446007  Symbol:TTK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1945</t>
        </is>
      </c>
      <c r="C4" s="5" t="inlineStr">
        <is>
          <t>Telefon / Phone</t>
        </is>
      </c>
      <c r="D4" s="5" t="inlineStr"/>
      <c r="E4" t="inlineStr">
        <is>
          <t>+49 711 3465-80</t>
        </is>
      </c>
      <c r="G4" t="inlineStr">
        <is>
          <t>19.02.2020</t>
        </is>
      </c>
      <c r="H4" t="inlineStr">
        <is>
          <t>Preliminary Results</t>
        </is>
      </c>
      <c r="J4" t="inlineStr">
        <is>
          <t>Franz Haniel &amp; Cie. GmbH</t>
        </is>
      </c>
      <c r="L4" t="inlineStr">
        <is>
          <t>50,28%</t>
        </is>
      </c>
    </row>
    <row r="5">
      <c r="A5" s="5" t="inlineStr">
        <is>
          <t>Ticker</t>
        </is>
      </c>
      <c r="B5" t="inlineStr">
        <is>
          <t>TTK</t>
        </is>
      </c>
      <c r="C5" s="5" t="inlineStr">
        <is>
          <t>Fax</t>
        </is>
      </c>
      <c r="D5" s="5" t="inlineStr"/>
      <c r="E5" t="inlineStr">
        <is>
          <t>+49 711 3465-8100</t>
        </is>
      </c>
      <c r="G5" t="inlineStr">
        <is>
          <t>26.03.2020</t>
        </is>
      </c>
      <c r="H5" t="inlineStr">
        <is>
          <t>Publication Of Annual Report</t>
        </is>
      </c>
      <c r="J5" t="inlineStr">
        <is>
          <t>Franklin Templeton Investment Management Limited</t>
        </is>
      </c>
      <c r="L5" t="inlineStr">
        <is>
          <t>2,90%</t>
        </is>
      </c>
    </row>
    <row r="6">
      <c r="A6" s="5" t="inlineStr">
        <is>
          <t>Gelistet Seit / Listed Since</t>
        </is>
      </c>
      <c r="B6" t="inlineStr">
        <is>
          <t>15.09.1999</t>
        </is>
      </c>
      <c r="C6" s="5" t="inlineStr">
        <is>
          <t>Internet</t>
        </is>
      </c>
      <c r="D6" s="5" t="inlineStr"/>
      <c r="E6" t="inlineStr">
        <is>
          <t>http://www.takkt.de</t>
        </is>
      </c>
      <c r="G6" t="inlineStr">
        <is>
          <t>30.04.2020</t>
        </is>
      </c>
      <c r="H6" t="inlineStr">
        <is>
          <t>Result Q1</t>
        </is>
      </c>
      <c r="J6" t="inlineStr">
        <is>
          <t>Artisan Partners Limited Partnership</t>
        </is>
      </c>
      <c r="L6" t="inlineStr">
        <is>
          <t>2,99%</t>
        </is>
      </c>
    </row>
    <row r="7">
      <c r="A7" s="5" t="inlineStr">
        <is>
          <t>Nominalwert / Nominal Value</t>
        </is>
      </c>
      <c r="B7" t="inlineStr">
        <is>
          <t>1,00</t>
        </is>
      </c>
      <c r="C7" s="5" t="inlineStr">
        <is>
          <t>E-Mail</t>
        </is>
      </c>
      <c r="D7" s="5" t="inlineStr"/>
      <c r="E7" t="inlineStr">
        <is>
          <t>service@takkt.de</t>
        </is>
      </c>
      <c r="G7" t="inlineStr">
        <is>
          <t>30.07.2020</t>
        </is>
      </c>
      <c r="H7" t="inlineStr">
        <is>
          <t>Score Half Year</t>
        </is>
      </c>
      <c r="J7" t="inlineStr">
        <is>
          <t>Bank of Montreal</t>
        </is>
      </c>
      <c r="L7" t="inlineStr">
        <is>
          <t>2,27%</t>
        </is>
      </c>
    </row>
    <row r="8">
      <c r="A8" s="5" t="inlineStr">
        <is>
          <t>Land / Country</t>
        </is>
      </c>
      <c r="B8" t="inlineStr">
        <is>
          <t>Deutschland</t>
        </is>
      </c>
      <c r="C8" s="5" t="inlineStr">
        <is>
          <t>Inv. Relations Telefon / Phone</t>
        </is>
      </c>
      <c r="D8" s="5" t="inlineStr"/>
      <c r="E8" t="inlineStr">
        <is>
          <t>+49-711-3465-8222</t>
        </is>
      </c>
      <c r="G8" t="inlineStr">
        <is>
          <t>29.10.2020</t>
        </is>
      </c>
      <c r="H8" t="inlineStr">
        <is>
          <t>Q3 Earnings</t>
        </is>
      </c>
      <c r="J8" t="inlineStr">
        <is>
          <t>Norges Bank</t>
        </is>
      </c>
      <c r="L8" t="inlineStr">
        <is>
          <t>2,96%</t>
        </is>
      </c>
    </row>
    <row r="9">
      <c r="A9" s="5" t="inlineStr">
        <is>
          <t>Währung / Currency</t>
        </is>
      </c>
      <c r="B9" t="inlineStr">
        <is>
          <t>EUR</t>
        </is>
      </c>
      <c r="C9" s="5" t="inlineStr">
        <is>
          <t>Inv. Relations E-Mail</t>
        </is>
      </c>
      <c r="D9" s="5" t="inlineStr"/>
      <c r="E9" t="inlineStr">
        <is>
          <t>investor@takkt.de</t>
        </is>
      </c>
      <c r="J9" t="inlineStr">
        <is>
          <t>Lazard Frères Gestion SAS</t>
        </is>
      </c>
      <c r="L9" t="inlineStr">
        <is>
          <t>2,96%</t>
        </is>
      </c>
    </row>
    <row r="10">
      <c r="A10" s="5" t="inlineStr">
        <is>
          <t>Branche / Industry</t>
        </is>
      </c>
      <c r="B10" t="inlineStr">
        <is>
          <t>Mail Order Business</t>
        </is>
      </c>
      <c r="C10" s="5" t="inlineStr">
        <is>
          <t>Kontaktperson / Contact Person</t>
        </is>
      </c>
      <c r="D10" s="5" t="inlineStr"/>
      <c r="E10" t="inlineStr">
        <is>
          <t>Dr. Christian Warns</t>
        </is>
      </c>
      <c r="J10" t="inlineStr">
        <is>
          <t>Allianz Global Investors GmbH</t>
        </is>
      </c>
      <c r="L10" t="inlineStr">
        <is>
          <t>2,91%</t>
        </is>
      </c>
    </row>
    <row r="11">
      <c r="A11" s="5" t="inlineStr">
        <is>
          <t>Sektor / Sector</t>
        </is>
      </c>
      <c r="B11" t="inlineStr">
        <is>
          <t>Trade</t>
        </is>
      </c>
      <c r="J11" t="inlineStr">
        <is>
          <t>Union Investment Privatfonds GmbH</t>
        </is>
      </c>
      <c r="L11" t="inlineStr">
        <is>
          <t>2,32%</t>
        </is>
      </c>
    </row>
    <row r="12">
      <c r="A12" s="5" t="inlineStr">
        <is>
          <t>Typ / Genre</t>
        </is>
      </c>
      <c r="B12" t="inlineStr">
        <is>
          <t>Inhaberaktie</t>
        </is>
      </c>
      <c r="J12" t="inlineStr">
        <is>
          <t>FMR LLC</t>
        </is>
      </c>
      <c r="L12" t="inlineStr">
        <is>
          <t>3,20%</t>
        </is>
      </c>
    </row>
    <row r="13">
      <c r="A13" s="5" t="inlineStr">
        <is>
          <t>Adresse / Address</t>
        </is>
      </c>
      <c r="B13" t="inlineStr">
        <is>
          <t>TAKKT AGPresselstraße 12  D-70191 Stuttgart</t>
        </is>
      </c>
    </row>
    <row r="14">
      <c r="A14" s="5" t="inlineStr">
        <is>
          <t>Management</t>
        </is>
      </c>
      <c r="B14" t="inlineStr">
        <is>
          <t>Dr. Felix A. Zimmermann, Dr. Claude Tomaszewski, Heiko Hegwein</t>
        </is>
      </c>
    </row>
    <row r="15">
      <c r="A15" s="5" t="inlineStr">
        <is>
          <t>Aufsichtsrat / Board</t>
        </is>
      </c>
      <c r="B15" t="inlineStr">
        <is>
          <t>Dr. Florian Funck, Dr. Johannes Haupt, Thomas Kniehl, Dr. Dorothee Ritz, Thomas Schmidt, Christian Wendler</t>
        </is>
      </c>
    </row>
    <row r="16">
      <c r="A16" s="5" t="inlineStr">
        <is>
          <t>Beschreibung</t>
        </is>
      </c>
      <c r="B16" t="inlineStr">
        <is>
          <t>Die Takkt AG ist die in Europa und Nordamerika führende Versandhandelsgruppe für Business Equipment Solutions. Weltweit liefert TAKKT an Kunden in über 25 Ländern. Als Basis ihres Erfolgs sieht die Gruppe ein starkes Systemgeschäft, das kontinuierlich optimiert wird. Der Business-to-Business-Handel unterteilt sich in die Vertriebswege Einzelhandel, Großhandel und Versandhandel. Über diese Vertriebswege werden nahezu alle Produkte für den Geschäftsbedarf vertrieben. Die Produkte können in die Produktgruppen Verbrauchsgüter (consumables), dauerhafte Güter für die Betriebs- und Geschäftsausstattung (durables) und Spezialprodukte wie Elektrokomponenten, Werkzeuge und Arbeitssicherheitsprodukte (specialities) eingeteilt werden. In dem so beschriebenen Gesamtmarkt für Geschäftsbedarf konzentrieren sich die Gesellschaften der TAKKT-Gruppe auf den Business-to-Business-Versandhandel mit Betriebs-, Büro- und Lagerausstattungen sowie Arbeitssicherheitsprodukten. Ziel ist, Kunden die komplette Ausstattung für ihr Unternehmen aus einer Hand anzubieten. Dazu erstellen die Gesellschaften der TAKKT-Gruppe ein umfassendes Gesamtsortiment, welches insgesamt aus mehr als 500.000 Produkten besteht. Ergänzt wird das Angebot durch eine Servicepalette. Copyright 2014 FINANCE BASE AG</t>
        </is>
      </c>
    </row>
    <row r="17">
      <c r="A17" s="5" t="inlineStr">
        <is>
          <t>Profile</t>
        </is>
      </c>
      <c r="B17" t="inlineStr">
        <is>
          <t>The Takkt AG is the leading European and North American mail order company for business equipment solutions. Worldwide supplies TAKKT to customers in over 25 countries. As the basis of its success, the group sees a strong system business that is continuously optimized. The business-to-business trade is divided into the sales channels retail, wholesale and mail order. About these distribution channels almost all products are sold to business needs. The products can be used in the product groups of consumer goods (consumables), durable goods for the factory and office equipment (durables) and specialty products such as electrical components, tools and safety products (specialties) are divided. In the so-described overall market for business needs, the companies of the TAKKT Group to the business-to-business mail order company for office, business and warehouse equipment as well as industrial safety products focus. The aim is to offer customers the complete equipment for their company from a single source. For this, the companies of the TAKKT Group create a comprehensive overall assortment, which consists of a total of more than 500,000 products. The range is supplemented by a range of services.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1214</v>
      </c>
      <c r="D20" t="n">
        <v>1181</v>
      </c>
      <c r="E20" t="n">
        <v>1116</v>
      </c>
      <c r="F20" t="n">
        <v>1125</v>
      </c>
      <c r="G20" t="n">
        <v>1064</v>
      </c>
      <c r="H20" t="n">
        <v>980.4</v>
      </c>
      <c r="I20" t="n">
        <v>952.5</v>
      </c>
      <c r="J20" t="n">
        <v>939.9</v>
      </c>
      <c r="K20" t="n">
        <v>852.2</v>
      </c>
      <c r="L20" t="n">
        <v>801.6</v>
      </c>
      <c r="M20" t="n">
        <v>731.5</v>
      </c>
      <c r="N20" t="n">
        <v>932.1</v>
      </c>
      <c r="O20" t="n">
        <v>986.2</v>
      </c>
      <c r="P20" t="n">
        <v>958.5</v>
      </c>
      <c r="Q20" t="n">
        <v>773.2</v>
      </c>
      <c r="R20" t="n">
        <v>727.6</v>
      </c>
      <c r="S20" t="n">
        <v>713.9</v>
      </c>
      <c r="T20" t="n">
        <v>783.7</v>
      </c>
      <c r="U20" t="n">
        <v>824.1</v>
      </c>
      <c r="V20" t="n">
        <v>762.8</v>
      </c>
      <c r="W20" t="n">
        <v>627.6</v>
      </c>
    </row>
    <row r="21">
      <c r="A21" s="5" t="inlineStr">
        <is>
          <t>Bruttoergebnis vom Umsatz</t>
        </is>
      </c>
      <c r="B21" s="5" t="inlineStr">
        <is>
          <t>Gross Profit</t>
        </is>
      </c>
      <c r="C21" t="n">
        <v>501.4</v>
      </c>
      <c r="D21" t="n">
        <v>490.5</v>
      </c>
      <c r="E21" t="n">
        <v>473.9</v>
      </c>
      <c r="F21" t="n">
        <v>479.4</v>
      </c>
      <c r="G21" t="n">
        <v>453.2</v>
      </c>
      <c r="H21" t="n">
        <v>417.5</v>
      </c>
      <c r="I21" t="n">
        <v>415.7</v>
      </c>
      <c r="J21" t="n">
        <v>406.5</v>
      </c>
      <c r="K21" t="n">
        <v>368.7</v>
      </c>
      <c r="L21" t="n">
        <v>343.8</v>
      </c>
      <c r="M21" t="n">
        <v>307</v>
      </c>
      <c r="N21" t="n">
        <v>386.3</v>
      </c>
      <c r="O21" t="n">
        <v>407.7</v>
      </c>
      <c r="P21" t="n">
        <v>389.5</v>
      </c>
      <c r="Q21" t="n">
        <v>320</v>
      </c>
      <c r="R21" t="n">
        <v>296.6</v>
      </c>
      <c r="S21" t="n">
        <v>288.8</v>
      </c>
      <c r="T21" t="n">
        <v>313.8</v>
      </c>
      <c r="U21" t="n">
        <v>325.3</v>
      </c>
      <c r="V21" t="n">
        <v>293.3</v>
      </c>
      <c r="W21" t="n">
        <v>241.7</v>
      </c>
    </row>
    <row r="22">
      <c r="A22" s="5" t="inlineStr">
        <is>
          <t>Operatives Ergebnis (EBIT)</t>
        </is>
      </c>
      <c r="B22" s="5" t="inlineStr">
        <is>
          <t>EBIT Earning Before Interest &amp; Tax</t>
        </is>
      </c>
      <c r="C22" t="n">
        <v>108.8</v>
      </c>
      <c r="D22" t="n">
        <v>122.5</v>
      </c>
      <c r="E22" t="n">
        <v>123.2</v>
      </c>
      <c r="F22" t="n">
        <v>142</v>
      </c>
      <c r="G22" t="n">
        <v>129.4</v>
      </c>
      <c r="H22" t="n">
        <v>110.8</v>
      </c>
      <c r="I22" t="n">
        <v>95.8</v>
      </c>
      <c r="J22" t="n">
        <v>111.6</v>
      </c>
      <c r="K22" t="n">
        <v>104.1</v>
      </c>
      <c r="L22" t="n">
        <v>68</v>
      </c>
      <c r="M22" t="n">
        <v>49.4</v>
      </c>
      <c r="N22" t="n">
        <v>120.2</v>
      </c>
      <c r="O22" t="n">
        <v>125</v>
      </c>
      <c r="P22" t="n">
        <v>105.2</v>
      </c>
      <c r="Q22" t="n">
        <v>88.90000000000001</v>
      </c>
      <c r="R22" t="n">
        <v>62.5</v>
      </c>
      <c r="S22" t="n">
        <v>53.9</v>
      </c>
      <c r="T22" t="n">
        <v>57</v>
      </c>
      <c r="U22" t="n">
        <v>57.7</v>
      </c>
      <c r="V22" t="n">
        <v>66.09999999999999</v>
      </c>
      <c r="W22" t="n">
        <v>58.5</v>
      </c>
    </row>
    <row r="23">
      <c r="A23" s="5" t="inlineStr">
        <is>
          <t>Finanzergebnis</t>
        </is>
      </c>
      <c r="B23" s="5" t="inlineStr">
        <is>
          <t>Financial Result</t>
        </is>
      </c>
      <c r="C23" t="n">
        <v>-8.199999999999999</v>
      </c>
      <c r="D23" t="n">
        <v>-5.6</v>
      </c>
      <c r="E23" t="n">
        <v>-8.199999999999999</v>
      </c>
      <c r="F23" t="n">
        <v>-9.5</v>
      </c>
      <c r="G23" t="n">
        <v>-9.5</v>
      </c>
      <c r="H23" t="n">
        <v>-11.5</v>
      </c>
      <c r="I23" t="n">
        <v>-14.6</v>
      </c>
      <c r="J23" t="n">
        <v>-11.5</v>
      </c>
      <c r="K23" t="n">
        <v>-8.5</v>
      </c>
      <c r="L23" t="n">
        <v>-9</v>
      </c>
      <c r="M23" t="n">
        <v>-7</v>
      </c>
      <c r="N23" t="n">
        <v>-6.3</v>
      </c>
      <c r="O23" t="n">
        <v>-8.9</v>
      </c>
      <c r="P23" t="n">
        <v>-12.3</v>
      </c>
      <c r="Q23" t="n">
        <v>-10.2</v>
      </c>
      <c r="R23" t="n">
        <v>-11</v>
      </c>
      <c r="S23" t="n">
        <v>-13.3</v>
      </c>
      <c r="T23" t="n">
        <v>-18</v>
      </c>
      <c r="U23" t="n">
        <v>-22.2</v>
      </c>
      <c r="V23" t="n">
        <v>-12.3</v>
      </c>
      <c r="W23" t="n">
        <v>-8</v>
      </c>
    </row>
    <row r="24">
      <c r="A24" s="5" t="inlineStr">
        <is>
          <t>Ergebnis vor Steuer (EBT)</t>
        </is>
      </c>
      <c r="B24" s="5" t="inlineStr">
        <is>
          <t>EBT Earning Before Tax</t>
        </is>
      </c>
      <c r="C24" t="n">
        <v>100.6</v>
      </c>
      <c r="D24" t="n">
        <v>116.9</v>
      </c>
      <c r="E24" t="n">
        <v>115</v>
      </c>
      <c r="F24" t="n">
        <v>132.5</v>
      </c>
      <c r="G24" t="n">
        <v>119.9</v>
      </c>
      <c r="H24" t="n">
        <v>99.3</v>
      </c>
      <c r="I24" t="n">
        <v>81.2</v>
      </c>
      <c r="J24" t="n">
        <v>100.1</v>
      </c>
      <c r="K24" t="n">
        <v>95.59999999999999</v>
      </c>
      <c r="L24" t="n">
        <v>59</v>
      </c>
      <c r="M24" t="n">
        <v>42.4</v>
      </c>
      <c r="N24" t="n">
        <v>113.9</v>
      </c>
      <c r="O24" t="n">
        <v>116.1</v>
      </c>
      <c r="P24" t="n">
        <v>92.90000000000001</v>
      </c>
      <c r="Q24" t="n">
        <v>78.7</v>
      </c>
      <c r="R24" t="n">
        <v>51.5</v>
      </c>
      <c r="S24" t="n">
        <v>40.6</v>
      </c>
      <c r="T24" t="n">
        <v>39</v>
      </c>
      <c r="U24" t="n">
        <v>35.5</v>
      </c>
      <c r="V24" t="n">
        <v>53.8</v>
      </c>
      <c r="W24" t="n">
        <v>50.5</v>
      </c>
    </row>
    <row r="25">
      <c r="A25" s="5" t="inlineStr">
        <is>
          <t>Steuern auf Einkommen und Ertrag</t>
        </is>
      </c>
      <c r="B25" s="5" t="inlineStr">
        <is>
          <t>Taxes on income and earnings</t>
        </is>
      </c>
      <c r="C25" t="n">
        <v>25.9</v>
      </c>
      <c r="D25" t="n">
        <v>28.8</v>
      </c>
      <c r="E25" t="n">
        <v>18.7</v>
      </c>
      <c r="F25" t="n">
        <v>41.2</v>
      </c>
      <c r="G25" t="n">
        <v>38.9</v>
      </c>
      <c r="H25" t="n">
        <v>33.7</v>
      </c>
      <c r="I25" t="n">
        <v>28.7</v>
      </c>
      <c r="J25" t="n">
        <v>33</v>
      </c>
      <c r="K25" t="n">
        <v>29.6</v>
      </c>
      <c r="L25" t="n">
        <v>24.4</v>
      </c>
      <c r="M25" t="n">
        <v>14.5</v>
      </c>
      <c r="N25" t="n">
        <v>36.9</v>
      </c>
      <c r="O25" t="n">
        <v>36.8</v>
      </c>
      <c r="P25" t="n">
        <v>30.4</v>
      </c>
      <c r="Q25" t="n">
        <v>28.3</v>
      </c>
      <c r="R25" t="n">
        <v>18.5</v>
      </c>
      <c r="S25" t="n">
        <v>16.3</v>
      </c>
      <c r="T25" t="n">
        <v>14.5</v>
      </c>
      <c r="U25" t="n">
        <v>16.1</v>
      </c>
      <c r="V25" t="n">
        <v>20.2</v>
      </c>
      <c r="W25" t="n">
        <v>18.6</v>
      </c>
    </row>
    <row r="26">
      <c r="A26" s="5" t="inlineStr">
        <is>
          <t>Ergebnis nach Steuer</t>
        </is>
      </c>
      <c r="B26" s="5" t="inlineStr">
        <is>
          <t>Earnings after tax</t>
        </is>
      </c>
      <c r="C26" t="n">
        <v>74.7</v>
      </c>
      <c r="D26" t="n">
        <v>88.09999999999999</v>
      </c>
      <c r="E26" t="n">
        <v>96.3</v>
      </c>
      <c r="F26" t="n">
        <v>91.40000000000001</v>
      </c>
      <c r="G26" t="n">
        <v>81</v>
      </c>
      <c r="H26" t="n">
        <v>65.7</v>
      </c>
      <c r="I26" t="n">
        <v>52.5</v>
      </c>
      <c r="J26" t="n">
        <v>67</v>
      </c>
      <c r="K26" t="n">
        <v>66</v>
      </c>
      <c r="L26" t="n">
        <v>34.6</v>
      </c>
      <c r="M26" t="n">
        <v>27.8</v>
      </c>
      <c r="N26" t="n">
        <v>77.09999999999999</v>
      </c>
      <c r="O26" t="n">
        <v>79.3</v>
      </c>
      <c r="P26" t="n">
        <v>62.5</v>
      </c>
      <c r="Q26" t="n">
        <v>50.4</v>
      </c>
      <c r="R26" t="n">
        <v>33</v>
      </c>
      <c r="S26" t="n">
        <v>24.4</v>
      </c>
      <c r="T26" t="n">
        <v>24.5</v>
      </c>
      <c r="U26" t="n">
        <v>19.4</v>
      </c>
      <c r="V26" t="n">
        <v>33.6</v>
      </c>
      <c r="W26" t="n">
        <v>31.9</v>
      </c>
    </row>
    <row r="27">
      <c r="A27" s="5" t="inlineStr">
        <is>
          <t>Minderheitenanteil</t>
        </is>
      </c>
      <c r="B27" s="5" t="inlineStr">
        <is>
          <t>Minority Share</t>
        </is>
      </c>
      <c r="C27" t="inlineStr">
        <is>
          <t>-</t>
        </is>
      </c>
      <c r="D27" t="inlineStr">
        <is>
          <t>-</t>
        </is>
      </c>
      <c r="E27" t="inlineStr">
        <is>
          <t>-</t>
        </is>
      </c>
      <c r="F27" t="inlineStr">
        <is>
          <t>-</t>
        </is>
      </c>
      <c r="G27" t="inlineStr">
        <is>
          <t>-</t>
        </is>
      </c>
      <c r="H27" t="inlineStr">
        <is>
          <t>-</t>
        </is>
      </c>
      <c r="I27" t="inlineStr">
        <is>
          <t>-</t>
        </is>
      </c>
      <c r="J27" t="inlineStr">
        <is>
          <t>-</t>
        </is>
      </c>
      <c r="K27" t="inlineStr">
        <is>
          <t>-</t>
        </is>
      </c>
      <c r="L27" t="n">
        <v>-0.3</v>
      </c>
      <c r="M27" t="n">
        <v>-0.7</v>
      </c>
      <c r="N27" t="n">
        <v>-1.2</v>
      </c>
      <c r="O27" t="n">
        <v>-1.2</v>
      </c>
      <c r="P27" t="n">
        <v>-0.9</v>
      </c>
      <c r="Q27" t="n">
        <v>-0.7</v>
      </c>
      <c r="R27" t="n">
        <v>-0.6</v>
      </c>
      <c r="S27" t="n">
        <v>-0.7</v>
      </c>
      <c r="T27" t="n">
        <v>-0.7</v>
      </c>
      <c r="U27" t="n">
        <v>-0.7</v>
      </c>
      <c r="V27" t="n">
        <v>-0.8</v>
      </c>
      <c r="W27" t="n">
        <v>-0.7</v>
      </c>
    </row>
    <row r="28">
      <c r="A28" s="5" t="inlineStr">
        <is>
          <t>Jahresüberschuss/-fehlbetrag</t>
        </is>
      </c>
      <c r="B28" s="5" t="inlineStr">
        <is>
          <t>Net Profit</t>
        </is>
      </c>
      <c r="C28" t="n">
        <v>74.7</v>
      </c>
      <c r="D28" t="n">
        <v>88.09999999999999</v>
      </c>
      <c r="E28" t="n">
        <v>96.3</v>
      </c>
      <c r="F28" t="n">
        <v>91.40000000000001</v>
      </c>
      <c r="G28" t="n">
        <v>81</v>
      </c>
      <c r="H28" t="n">
        <v>65.7</v>
      </c>
      <c r="I28" t="n">
        <v>52.5</v>
      </c>
      <c r="J28" t="n">
        <v>67</v>
      </c>
      <c r="K28" t="n">
        <v>66</v>
      </c>
      <c r="L28" t="n">
        <v>34.3</v>
      </c>
      <c r="M28" t="n">
        <v>27.1</v>
      </c>
      <c r="N28" t="n">
        <v>75.90000000000001</v>
      </c>
      <c r="O28" t="n">
        <v>78</v>
      </c>
      <c r="P28" t="n">
        <v>61.6</v>
      </c>
      <c r="Q28" t="n">
        <v>49.6</v>
      </c>
      <c r="R28" t="n">
        <v>32.4</v>
      </c>
      <c r="S28" t="n">
        <v>23.7</v>
      </c>
      <c r="T28" t="n">
        <v>23.8</v>
      </c>
      <c r="U28" t="n">
        <v>18.7</v>
      </c>
      <c r="V28" t="n">
        <v>32.8</v>
      </c>
      <c r="W28" t="n">
        <v>31.2</v>
      </c>
    </row>
    <row r="29">
      <c r="A29" s="5" t="inlineStr">
        <is>
          <t>Summe Umlaufvermögen</t>
        </is>
      </c>
      <c r="B29" s="5" t="inlineStr">
        <is>
          <t>Current Assets</t>
        </is>
      </c>
      <c r="C29" t="n">
        <v>265.2</v>
      </c>
      <c r="D29" t="n">
        <v>278.5</v>
      </c>
      <c r="E29" t="n">
        <v>235.8</v>
      </c>
      <c r="F29" t="n">
        <v>244.1</v>
      </c>
      <c r="G29" t="n">
        <v>228.6</v>
      </c>
      <c r="H29" t="n">
        <v>218.9</v>
      </c>
      <c r="I29" t="n">
        <v>202.8</v>
      </c>
      <c r="J29" t="n">
        <v>194.6</v>
      </c>
      <c r="K29" t="n">
        <v>172.9</v>
      </c>
      <c r="L29" t="n">
        <v>163.6</v>
      </c>
      <c r="M29" t="n">
        <v>149.6</v>
      </c>
      <c r="N29" t="n">
        <v>200.3</v>
      </c>
      <c r="O29" t="n">
        <v>215.6</v>
      </c>
      <c r="P29" t="n">
        <v>220.6</v>
      </c>
      <c r="Q29" t="n">
        <v>189.6</v>
      </c>
      <c r="R29" t="n">
        <v>166.5</v>
      </c>
      <c r="S29" t="n">
        <v>143.4</v>
      </c>
      <c r="T29" t="n">
        <v>154.4</v>
      </c>
      <c r="U29" t="n">
        <v>160.7</v>
      </c>
      <c r="V29" t="n">
        <v>178.8</v>
      </c>
      <c r="W29" t="n">
        <v>130.5</v>
      </c>
    </row>
    <row r="30">
      <c r="A30" s="5" t="inlineStr">
        <is>
          <t>Summe Anlagevermögen</t>
        </is>
      </c>
      <c r="B30" s="5" t="inlineStr">
        <is>
          <t>Fixed Assets</t>
        </is>
      </c>
      <c r="C30" t="n">
        <v>833.7</v>
      </c>
      <c r="D30" t="n">
        <v>756.9</v>
      </c>
      <c r="E30" t="n">
        <v>690.4</v>
      </c>
      <c r="F30" t="n">
        <v>727.9</v>
      </c>
      <c r="G30" t="n">
        <v>733.6</v>
      </c>
      <c r="H30" t="n">
        <v>661.7</v>
      </c>
      <c r="I30" t="n">
        <v>645.9</v>
      </c>
      <c r="J30" t="n">
        <v>675</v>
      </c>
      <c r="K30" t="n">
        <v>371.8</v>
      </c>
      <c r="L30" t="n">
        <v>372.1</v>
      </c>
      <c r="M30" t="n">
        <v>382</v>
      </c>
      <c r="N30" t="n">
        <v>347.4</v>
      </c>
      <c r="O30" t="n">
        <v>327.8</v>
      </c>
      <c r="P30" t="n">
        <v>346.2</v>
      </c>
      <c r="Q30" t="n">
        <v>305.2</v>
      </c>
      <c r="R30" t="n">
        <v>286.2</v>
      </c>
      <c r="S30" t="n">
        <v>311.8</v>
      </c>
      <c r="T30" t="n">
        <v>358.6</v>
      </c>
      <c r="U30" t="n">
        <v>414.7</v>
      </c>
      <c r="V30" t="n">
        <v>386.7</v>
      </c>
      <c r="W30" t="n">
        <v>237.2</v>
      </c>
    </row>
    <row r="31">
      <c r="A31" s="5" t="inlineStr">
        <is>
          <t>Summe Aktiva</t>
        </is>
      </c>
      <c r="B31" s="5" t="inlineStr">
        <is>
          <t>Total Assets</t>
        </is>
      </c>
      <c r="C31" t="n">
        <v>1101</v>
      </c>
      <c r="D31" t="n">
        <v>1037</v>
      </c>
      <c r="E31" t="n">
        <v>928.5</v>
      </c>
      <c r="F31" t="n">
        <v>973.9</v>
      </c>
      <c r="G31" t="n">
        <v>964.2</v>
      </c>
      <c r="H31" t="n">
        <v>882.5</v>
      </c>
      <c r="I31" t="n">
        <v>851.8</v>
      </c>
      <c r="J31" t="n">
        <v>874.3</v>
      </c>
      <c r="K31" t="n">
        <v>549.8</v>
      </c>
      <c r="L31" t="n">
        <v>541.4</v>
      </c>
      <c r="M31" t="n">
        <v>536.4</v>
      </c>
      <c r="N31" t="n">
        <v>552.4</v>
      </c>
      <c r="O31" t="n">
        <v>549</v>
      </c>
      <c r="P31" t="n">
        <v>573.1</v>
      </c>
      <c r="Q31" t="n">
        <v>499.9</v>
      </c>
      <c r="R31" t="n">
        <v>457.8</v>
      </c>
      <c r="S31" t="n">
        <v>479.9</v>
      </c>
      <c r="T31" t="n">
        <v>540.4</v>
      </c>
      <c r="U31" t="n">
        <v>599.6</v>
      </c>
      <c r="V31" t="n">
        <v>569.3</v>
      </c>
      <c r="W31" t="n">
        <v>370.9</v>
      </c>
    </row>
    <row r="32">
      <c r="A32" s="5" t="inlineStr">
        <is>
          <t>Summe kurzfristiges Fremdkapital</t>
        </is>
      </c>
      <c r="B32" s="5" t="inlineStr">
        <is>
          <t>Short-Term Debt</t>
        </is>
      </c>
      <c r="C32" t="n">
        <v>188.9</v>
      </c>
      <c r="D32" t="n">
        <v>156.4</v>
      </c>
      <c r="E32" t="n">
        <v>137.8</v>
      </c>
      <c r="F32" t="n">
        <v>192.8</v>
      </c>
      <c r="G32" t="n">
        <v>176</v>
      </c>
      <c r="H32" t="n">
        <v>254.8</v>
      </c>
      <c r="I32" t="n">
        <v>119.3</v>
      </c>
      <c r="J32" t="n">
        <v>130.1</v>
      </c>
      <c r="K32" t="n">
        <v>121.4</v>
      </c>
      <c r="L32" t="n">
        <v>128.7</v>
      </c>
      <c r="M32" t="n">
        <v>94.09999999999999</v>
      </c>
      <c r="N32" t="n">
        <v>116</v>
      </c>
      <c r="O32" t="n">
        <v>116</v>
      </c>
      <c r="P32" t="n">
        <v>123.4</v>
      </c>
      <c r="Q32" t="n">
        <v>90.7</v>
      </c>
      <c r="R32" t="n">
        <v>91.2</v>
      </c>
      <c r="S32" t="inlineStr">
        <is>
          <t>-</t>
        </is>
      </c>
      <c r="T32" t="inlineStr">
        <is>
          <t>-</t>
        </is>
      </c>
      <c r="U32" t="inlineStr">
        <is>
          <t>-</t>
        </is>
      </c>
      <c r="V32" t="inlineStr">
        <is>
          <t>-</t>
        </is>
      </c>
      <c r="W32" t="inlineStr">
        <is>
          <t>-</t>
        </is>
      </c>
    </row>
    <row r="33">
      <c r="A33" s="5" t="inlineStr">
        <is>
          <t>Summe langfristiges Fremdkapital</t>
        </is>
      </c>
      <c r="B33" s="5" t="inlineStr">
        <is>
          <t>Long-Term Debt</t>
        </is>
      </c>
      <c r="C33" t="n">
        <v>267.6</v>
      </c>
      <c r="D33" t="n">
        <v>250.3</v>
      </c>
      <c r="E33" t="n">
        <v>222.8</v>
      </c>
      <c r="F33" t="n">
        <v>243.4</v>
      </c>
      <c r="G33" t="n">
        <v>314.8</v>
      </c>
      <c r="H33" t="n">
        <v>241</v>
      </c>
      <c r="I33" t="n">
        <v>400</v>
      </c>
      <c r="J33" t="n">
        <v>432.2</v>
      </c>
      <c r="K33" t="n">
        <v>127.4</v>
      </c>
      <c r="L33" t="n">
        <v>161</v>
      </c>
      <c r="M33" t="n">
        <v>200.2</v>
      </c>
      <c r="N33" t="n">
        <v>92.40000000000001</v>
      </c>
      <c r="O33" t="n">
        <v>108.1</v>
      </c>
      <c r="P33" t="n">
        <v>174.2</v>
      </c>
      <c r="Q33" t="n">
        <v>176.1</v>
      </c>
      <c r="R33" t="n">
        <v>182.5</v>
      </c>
      <c r="S33" t="inlineStr">
        <is>
          <t>-</t>
        </is>
      </c>
      <c r="T33" t="inlineStr">
        <is>
          <t>-</t>
        </is>
      </c>
      <c r="U33" t="inlineStr">
        <is>
          <t>-</t>
        </is>
      </c>
      <c r="V33" t="inlineStr">
        <is>
          <t>-</t>
        </is>
      </c>
      <c r="W33" t="inlineStr">
        <is>
          <t>-</t>
        </is>
      </c>
    </row>
    <row r="34">
      <c r="A34" s="5" t="inlineStr">
        <is>
          <t>Summe Fremdkapital</t>
        </is>
      </c>
      <c r="B34" s="5" t="inlineStr">
        <is>
          <t>Total Liabilities</t>
        </is>
      </c>
      <c r="C34" t="n">
        <v>456.5</v>
      </c>
      <c r="D34" t="n">
        <v>406.7</v>
      </c>
      <c r="E34" t="n">
        <v>360.6</v>
      </c>
      <c r="F34" t="n">
        <v>436.2</v>
      </c>
      <c r="G34" t="n">
        <v>490.8</v>
      </c>
      <c r="H34" t="n">
        <v>495.8</v>
      </c>
      <c r="I34" t="n">
        <v>519.3</v>
      </c>
      <c r="J34" t="n">
        <v>562.3</v>
      </c>
      <c r="K34" t="n">
        <v>248.8</v>
      </c>
      <c r="L34" t="n">
        <v>289.7</v>
      </c>
      <c r="M34" t="n">
        <v>294.3</v>
      </c>
      <c r="N34" t="n">
        <v>208.4</v>
      </c>
      <c r="O34" t="n">
        <v>224.1</v>
      </c>
      <c r="P34" t="n">
        <v>297.6</v>
      </c>
      <c r="Q34" t="n">
        <v>266.9</v>
      </c>
      <c r="R34" t="n">
        <v>273.8</v>
      </c>
      <c r="S34" t="n">
        <v>319.3</v>
      </c>
      <c r="T34" t="n">
        <v>387.1</v>
      </c>
      <c r="U34" t="n">
        <v>447.3</v>
      </c>
      <c r="V34" t="n">
        <v>441.2</v>
      </c>
      <c r="W34" t="n">
        <v>271.8</v>
      </c>
    </row>
    <row r="35">
      <c r="A35" s="5" t="inlineStr">
        <is>
          <t>Minderheitenanteil</t>
        </is>
      </c>
      <c r="B35" s="5" t="inlineStr">
        <is>
          <t>Minority Share</t>
        </is>
      </c>
      <c r="C35" t="inlineStr">
        <is>
          <t>-</t>
        </is>
      </c>
      <c r="D35" t="inlineStr">
        <is>
          <t>-</t>
        </is>
      </c>
      <c r="E35" t="inlineStr">
        <is>
          <t>-</t>
        </is>
      </c>
      <c r="F35" t="inlineStr">
        <is>
          <t>-</t>
        </is>
      </c>
      <c r="G35" t="inlineStr">
        <is>
          <t>-</t>
        </is>
      </c>
      <c r="H35" t="inlineStr">
        <is>
          <t>-</t>
        </is>
      </c>
      <c r="I35" t="inlineStr">
        <is>
          <t>-</t>
        </is>
      </c>
      <c r="J35" t="inlineStr">
        <is>
          <t>-</t>
        </is>
      </c>
      <c r="K35" t="inlineStr">
        <is>
          <t>-</t>
        </is>
      </c>
      <c r="L35" t="inlineStr">
        <is>
          <t>-</t>
        </is>
      </c>
      <c r="M35" t="n">
        <v>3.3</v>
      </c>
      <c r="N35" t="n">
        <v>3.5</v>
      </c>
      <c r="O35" t="n">
        <v>3</v>
      </c>
      <c r="P35" t="n">
        <v>2.4</v>
      </c>
      <c r="Q35" t="n">
        <v>2.4</v>
      </c>
      <c r="R35" t="n">
        <v>3</v>
      </c>
      <c r="S35" t="n">
        <v>3.4</v>
      </c>
      <c r="T35" t="n">
        <v>3.7</v>
      </c>
      <c r="U35" t="n">
        <v>3.9</v>
      </c>
      <c r="V35" t="n">
        <v>4.3</v>
      </c>
      <c r="W35" t="n">
        <v>4.6</v>
      </c>
    </row>
    <row r="36">
      <c r="A36" s="5" t="inlineStr">
        <is>
          <t>Summe Eigenkapital</t>
        </is>
      </c>
      <c r="B36" s="5" t="inlineStr">
        <is>
          <t>Equity</t>
        </is>
      </c>
      <c r="C36" t="n">
        <v>644.2</v>
      </c>
      <c r="D36" t="n">
        <v>630.4</v>
      </c>
      <c r="E36" t="n">
        <v>567.8</v>
      </c>
      <c r="F36" t="n">
        <v>537.8</v>
      </c>
      <c r="G36" t="n">
        <v>473.4</v>
      </c>
      <c r="H36" t="n">
        <v>386.8</v>
      </c>
      <c r="I36" t="n">
        <v>332.5</v>
      </c>
      <c r="J36" t="n">
        <v>312</v>
      </c>
      <c r="K36" t="n">
        <v>301</v>
      </c>
      <c r="L36" t="n">
        <v>251.7</v>
      </c>
      <c r="M36" t="n">
        <v>238.8</v>
      </c>
      <c r="N36" t="n">
        <v>340.5</v>
      </c>
      <c r="O36" t="n">
        <v>321.9</v>
      </c>
      <c r="P36" t="n">
        <v>273.2</v>
      </c>
      <c r="Q36" t="n">
        <v>230.6</v>
      </c>
      <c r="R36" t="n">
        <v>181.1</v>
      </c>
      <c r="S36" t="n">
        <v>157.2</v>
      </c>
      <c r="T36" t="n">
        <v>149.6</v>
      </c>
      <c r="U36" t="n">
        <v>149.4</v>
      </c>
      <c r="V36" t="n">
        <v>123.8</v>
      </c>
      <c r="W36" t="n">
        <v>94.5</v>
      </c>
    </row>
    <row r="37">
      <c r="A37" s="5" t="inlineStr">
        <is>
          <t>Summe Passiva</t>
        </is>
      </c>
      <c r="B37" s="5" t="inlineStr">
        <is>
          <t>Liabilities &amp; Shareholder Equity</t>
        </is>
      </c>
      <c r="C37" t="n">
        <v>1101</v>
      </c>
      <c r="D37" t="n">
        <v>1037</v>
      </c>
      <c r="E37" t="n">
        <v>928.5</v>
      </c>
      <c r="F37" t="n">
        <v>973.9</v>
      </c>
      <c r="G37" t="n">
        <v>964.2</v>
      </c>
      <c r="H37" t="n">
        <v>882.5</v>
      </c>
      <c r="I37" t="n">
        <v>851.8</v>
      </c>
      <c r="J37" t="n">
        <v>874.3</v>
      </c>
      <c r="K37" t="n">
        <v>549.8</v>
      </c>
      <c r="L37" t="n">
        <v>541.4</v>
      </c>
      <c r="M37" t="n">
        <v>536.4</v>
      </c>
      <c r="N37" t="n">
        <v>552.4</v>
      </c>
      <c r="O37" t="n">
        <v>549</v>
      </c>
      <c r="P37" t="n">
        <v>573.1</v>
      </c>
      <c r="Q37" t="n">
        <v>499.9</v>
      </c>
      <c r="R37" t="n">
        <v>457.8</v>
      </c>
      <c r="S37" t="n">
        <v>479.9</v>
      </c>
      <c r="T37" t="n">
        <v>540.4</v>
      </c>
      <c r="U37" t="n">
        <v>599.6</v>
      </c>
      <c r="V37" t="n">
        <v>569.3</v>
      </c>
      <c r="W37" t="n">
        <v>370.9</v>
      </c>
    </row>
    <row r="38">
      <c r="A38" s="5" t="inlineStr">
        <is>
          <t>Mio.Aktien im Umlauf</t>
        </is>
      </c>
      <c r="B38" s="5" t="inlineStr">
        <is>
          <t>Million shares outstanding</t>
        </is>
      </c>
      <c r="C38" t="n">
        <v>65.61</v>
      </c>
      <c r="D38" t="n">
        <v>65.61</v>
      </c>
      <c r="E38" t="n">
        <v>65.61</v>
      </c>
      <c r="F38" t="n">
        <v>65.61</v>
      </c>
      <c r="G38" t="n">
        <v>65.61</v>
      </c>
      <c r="H38" t="n">
        <v>65.61</v>
      </c>
      <c r="I38" t="n">
        <v>65.61</v>
      </c>
      <c r="J38" t="n">
        <v>65.61</v>
      </c>
      <c r="K38" t="n">
        <v>65.61</v>
      </c>
      <c r="L38" t="n">
        <v>65.59999999999999</v>
      </c>
      <c r="M38" t="n">
        <v>65.59999999999999</v>
      </c>
      <c r="N38" t="n">
        <v>72.90000000000001</v>
      </c>
      <c r="O38" t="n">
        <v>72.90000000000001</v>
      </c>
      <c r="P38" t="n">
        <v>72.90000000000001</v>
      </c>
      <c r="Q38" t="n">
        <v>72.90000000000001</v>
      </c>
      <c r="R38" t="n">
        <v>72.90000000000001</v>
      </c>
      <c r="S38" t="n">
        <v>72.90000000000001</v>
      </c>
      <c r="T38" t="n">
        <v>72.90000000000001</v>
      </c>
      <c r="U38" t="n">
        <v>72.90000000000001</v>
      </c>
      <c r="V38" t="n">
        <v>72.90000000000001</v>
      </c>
      <c r="W38" t="n">
        <v>72.90000000000001</v>
      </c>
    </row>
    <row r="39">
      <c r="A39" s="5" t="inlineStr">
        <is>
          <t>Gezeichnetes Kapital (in Mio.)</t>
        </is>
      </c>
      <c r="B39" s="5" t="inlineStr">
        <is>
          <t>Subscribed Capital in M</t>
        </is>
      </c>
      <c r="C39" t="n">
        <v>65.61</v>
      </c>
      <c r="D39" t="n">
        <v>65.61</v>
      </c>
      <c r="E39" t="n">
        <v>65.61</v>
      </c>
      <c r="F39" t="n">
        <v>65.61</v>
      </c>
      <c r="G39" t="n">
        <v>65.61</v>
      </c>
      <c r="H39" t="n">
        <v>65.61</v>
      </c>
      <c r="I39" t="n">
        <v>65.61</v>
      </c>
      <c r="J39" t="n">
        <v>65.61</v>
      </c>
      <c r="K39" t="n">
        <v>65.61</v>
      </c>
      <c r="L39" t="n">
        <v>65.59999999999999</v>
      </c>
      <c r="M39" t="n">
        <v>65.59999999999999</v>
      </c>
      <c r="N39" t="n">
        <v>72.90000000000001</v>
      </c>
      <c r="O39" t="n">
        <v>72.90000000000001</v>
      </c>
      <c r="P39" t="n">
        <v>72.90000000000001</v>
      </c>
      <c r="Q39" t="n">
        <v>72.90000000000001</v>
      </c>
      <c r="R39" t="n">
        <v>72.90000000000001</v>
      </c>
      <c r="S39" t="n">
        <v>72.90000000000001</v>
      </c>
      <c r="T39" t="n">
        <v>72.90000000000001</v>
      </c>
      <c r="U39" t="n">
        <v>72.90000000000001</v>
      </c>
      <c r="V39" t="n">
        <v>72.90000000000001</v>
      </c>
      <c r="W39" t="n">
        <v>72.90000000000001</v>
      </c>
    </row>
    <row r="40">
      <c r="A40" s="5" t="inlineStr">
        <is>
          <t>Ergebnis je Aktie (brutto)</t>
        </is>
      </c>
      <c r="B40" s="5" t="inlineStr">
        <is>
          <t>Earnings per share</t>
        </is>
      </c>
      <c r="C40" t="n">
        <v>1.53</v>
      </c>
      <c r="D40" t="n">
        <v>1.78</v>
      </c>
      <c r="E40" t="n">
        <v>1.75</v>
      </c>
      <c r="F40" t="n">
        <v>2.02</v>
      </c>
      <c r="G40" t="n">
        <v>1.83</v>
      </c>
      <c r="H40" t="n">
        <v>1.51</v>
      </c>
      <c r="I40" t="n">
        <v>1.24</v>
      </c>
      <c r="J40" t="n">
        <v>1.53</v>
      </c>
      <c r="K40" t="n">
        <v>1.46</v>
      </c>
      <c r="L40" t="n">
        <v>0.9</v>
      </c>
      <c r="M40" t="n">
        <v>0.65</v>
      </c>
      <c r="N40" t="n">
        <v>1.56</v>
      </c>
      <c r="O40" t="n">
        <v>1.59</v>
      </c>
      <c r="P40" t="n">
        <v>1.27</v>
      </c>
      <c r="Q40" t="n">
        <v>1.08</v>
      </c>
      <c r="R40" t="n">
        <v>0.71</v>
      </c>
      <c r="S40" t="n">
        <v>0.5600000000000001</v>
      </c>
      <c r="T40" t="n">
        <v>0.53</v>
      </c>
      <c r="U40" t="n">
        <v>0.49</v>
      </c>
      <c r="V40" t="n">
        <v>0.74</v>
      </c>
      <c r="W40" t="n">
        <v>0.6899999999999999</v>
      </c>
    </row>
    <row r="41">
      <c r="A41" s="5" t="inlineStr">
        <is>
          <t>Ergebnis je Aktie (unverwässert)</t>
        </is>
      </c>
      <c r="B41" s="5" t="inlineStr">
        <is>
          <t>Basic Earnings per share</t>
        </is>
      </c>
      <c r="C41" t="n">
        <v>1.14</v>
      </c>
      <c r="D41" t="n">
        <v>1.34</v>
      </c>
      <c r="E41" t="n">
        <v>1.47</v>
      </c>
      <c r="F41" t="n">
        <v>1.39</v>
      </c>
      <c r="G41" t="n">
        <v>1.24</v>
      </c>
      <c r="H41" t="n">
        <v>1</v>
      </c>
      <c r="I41" t="n">
        <v>0.8</v>
      </c>
      <c r="J41" t="n">
        <v>1.02</v>
      </c>
      <c r="K41" t="n">
        <v>1.01</v>
      </c>
      <c r="L41" t="n">
        <v>0.52</v>
      </c>
      <c r="M41" t="n">
        <v>0.41</v>
      </c>
      <c r="N41" t="n">
        <v>1.04</v>
      </c>
      <c r="O41" t="n">
        <v>1.07</v>
      </c>
      <c r="P41" t="n">
        <v>0.84</v>
      </c>
      <c r="Q41" t="n">
        <v>0.68</v>
      </c>
      <c r="R41" t="n">
        <v>0.44</v>
      </c>
      <c r="S41" t="n">
        <v>0.33</v>
      </c>
      <c r="T41" t="n">
        <v>0.33</v>
      </c>
      <c r="U41" t="n">
        <v>0.26</v>
      </c>
      <c r="V41" t="n">
        <v>0.46</v>
      </c>
      <c r="W41" t="n">
        <v>0.44</v>
      </c>
    </row>
    <row r="42">
      <c r="A42" s="5" t="inlineStr">
        <is>
          <t>Ergebnis je Aktie (verwässert)</t>
        </is>
      </c>
      <c r="B42" s="5" t="inlineStr">
        <is>
          <t>Diluted Earnings per share</t>
        </is>
      </c>
      <c r="C42" t="n">
        <v>1.14</v>
      </c>
      <c r="D42" t="n">
        <v>1.34</v>
      </c>
      <c r="E42" t="n">
        <v>1.47</v>
      </c>
      <c r="F42" t="n">
        <v>1.39</v>
      </c>
      <c r="G42" t="n">
        <v>1.24</v>
      </c>
      <c r="H42" t="n">
        <v>1</v>
      </c>
      <c r="I42" t="n">
        <v>0.8</v>
      </c>
      <c r="J42" t="n">
        <v>1.02</v>
      </c>
      <c r="K42" t="n">
        <v>1.01</v>
      </c>
      <c r="L42" t="n">
        <v>0.52</v>
      </c>
      <c r="M42" t="n">
        <v>0.41</v>
      </c>
      <c r="N42" t="n">
        <v>1.04</v>
      </c>
      <c r="O42" t="n">
        <v>1.07</v>
      </c>
      <c r="P42" t="n">
        <v>0.84</v>
      </c>
      <c r="Q42" t="n">
        <v>0.68</v>
      </c>
      <c r="R42" t="n">
        <v>0.44</v>
      </c>
      <c r="S42" t="n">
        <v>0.33</v>
      </c>
      <c r="T42" t="n">
        <v>0.33</v>
      </c>
      <c r="U42" t="n">
        <v>0.26</v>
      </c>
      <c r="V42" t="n">
        <v>0.46</v>
      </c>
      <c r="W42" t="n">
        <v>0.44</v>
      </c>
    </row>
    <row r="43">
      <c r="A43" s="5" t="inlineStr">
        <is>
          <t>Dividende je Aktie</t>
        </is>
      </c>
      <c r="B43" s="5" t="inlineStr">
        <is>
          <t>Dividend per share</t>
        </is>
      </c>
      <c r="C43" t="inlineStr">
        <is>
          <t>-</t>
        </is>
      </c>
      <c r="D43" t="n">
        <v>0.55</v>
      </c>
      <c r="E43" t="n">
        <v>0.55</v>
      </c>
      <c r="F43" t="n">
        <v>0.55</v>
      </c>
      <c r="G43" t="n">
        <v>0.5</v>
      </c>
      <c r="H43" t="n">
        <v>0.32</v>
      </c>
      <c r="I43" t="n">
        <v>0.32</v>
      </c>
      <c r="J43" t="n">
        <v>0.32</v>
      </c>
      <c r="K43" t="n">
        <v>0.32</v>
      </c>
      <c r="L43" t="n">
        <v>0.32</v>
      </c>
      <c r="M43" t="n">
        <v>0.32</v>
      </c>
      <c r="N43" t="n">
        <v>0.8</v>
      </c>
      <c r="O43" t="n">
        <v>0.8</v>
      </c>
      <c r="P43" t="n">
        <v>0.25</v>
      </c>
      <c r="Q43" t="n">
        <v>0.15</v>
      </c>
      <c r="R43" t="n">
        <v>0.15</v>
      </c>
      <c r="S43" t="n">
        <v>0.1</v>
      </c>
      <c r="T43" t="n">
        <v>0.1</v>
      </c>
      <c r="U43" t="n">
        <v>0.1</v>
      </c>
      <c r="V43" t="n">
        <v>0.1</v>
      </c>
      <c r="W43" t="n">
        <v>0.05</v>
      </c>
    </row>
    <row r="44">
      <c r="A44" s="5" t="inlineStr">
        <is>
          <t>Sonderdividende je Aktie</t>
        </is>
      </c>
      <c r="B44" s="5" t="inlineStr">
        <is>
          <t>Special Dividend per share</t>
        </is>
      </c>
      <c r="C44" t="inlineStr">
        <is>
          <t>-</t>
        </is>
      </c>
      <c r="D44" t="n">
        <v>0.3</v>
      </c>
      <c r="E44" t="inlineStr">
        <is>
          <t>-</t>
        </is>
      </c>
      <c r="F44" t="inlineStr">
        <is>
          <t>-</t>
        </is>
      </c>
      <c r="G44" t="inlineStr">
        <is>
          <t>-</t>
        </is>
      </c>
      <c r="H44" t="inlineStr">
        <is>
          <t>-</t>
        </is>
      </c>
      <c r="I44" t="inlineStr">
        <is>
          <t>-</t>
        </is>
      </c>
      <c r="J44" t="inlineStr">
        <is>
          <t>-</t>
        </is>
      </c>
      <c r="K44" t="n">
        <v>0.53</v>
      </c>
      <c r="L44" t="inlineStr">
        <is>
          <t>-</t>
        </is>
      </c>
      <c r="M44" t="inlineStr">
        <is>
          <t>-</t>
        </is>
      </c>
      <c r="N44" t="n">
        <v>0.48</v>
      </c>
      <c r="O44" t="n">
        <v>0.53</v>
      </c>
      <c r="P44" t="inlineStr">
        <is>
          <t>-</t>
        </is>
      </c>
      <c r="Q44" t="inlineStr">
        <is>
          <t>-</t>
        </is>
      </c>
      <c r="R44" t="inlineStr">
        <is>
          <t>-</t>
        </is>
      </c>
      <c r="S44" t="inlineStr">
        <is>
          <t>-</t>
        </is>
      </c>
      <c r="T44" t="inlineStr">
        <is>
          <t>-</t>
        </is>
      </c>
      <c r="U44" t="inlineStr">
        <is>
          <t>-</t>
        </is>
      </c>
      <c r="V44" t="inlineStr">
        <is>
          <t>-</t>
        </is>
      </c>
      <c r="W44" t="inlineStr">
        <is>
          <t>-</t>
        </is>
      </c>
    </row>
    <row r="45">
      <c r="A45" s="5" t="inlineStr">
        <is>
          <t>Dividendenausschüttung in Mio</t>
        </is>
      </c>
      <c r="B45" s="5" t="inlineStr">
        <is>
          <t>Dividend Payment in M</t>
        </is>
      </c>
      <c r="C45" t="inlineStr">
        <is>
          <t>-</t>
        </is>
      </c>
      <c r="D45" t="n">
        <v>55.77</v>
      </c>
      <c r="E45" t="n">
        <v>36.09</v>
      </c>
      <c r="F45" t="n">
        <v>36.09</v>
      </c>
      <c r="G45" t="n">
        <v>32.81</v>
      </c>
      <c r="H45" t="n">
        <v>21</v>
      </c>
      <c r="I45" t="n">
        <v>21</v>
      </c>
      <c r="J45" t="n">
        <v>21</v>
      </c>
      <c r="K45" t="n">
        <v>55.77</v>
      </c>
      <c r="L45" t="inlineStr">
        <is>
          <t>-</t>
        </is>
      </c>
      <c r="M45" t="inlineStr">
        <is>
          <t>-</t>
        </is>
      </c>
      <c r="N45" t="inlineStr">
        <is>
          <t>-</t>
        </is>
      </c>
      <c r="O45" t="inlineStr">
        <is>
          <t>-</t>
        </is>
      </c>
      <c r="P45" t="inlineStr">
        <is>
          <t>-</t>
        </is>
      </c>
      <c r="Q45" t="inlineStr">
        <is>
          <t>-</t>
        </is>
      </c>
      <c r="R45" t="inlineStr">
        <is>
          <t>-</t>
        </is>
      </c>
      <c r="S45" t="inlineStr">
        <is>
          <t>-</t>
        </is>
      </c>
      <c r="T45" t="inlineStr">
        <is>
          <t>-</t>
        </is>
      </c>
      <c r="U45" t="inlineStr">
        <is>
          <t>-</t>
        </is>
      </c>
      <c r="V45" t="inlineStr">
        <is>
          <t>-</t>
        </is>
      </c>
      <c r="W45" t="inlineStr">
        <is>
          <t>-</t>
        </is>
      </c>
    </row>
    <row r="46">
      <c r="A46" s="5" t="inlineStr">
        <is>
          <t>Umsatz je Aktie</t>
        </is>
      </c>
      <c r="B46" s="5" t="inlineStr">
        <is>
          <t>Revenue per share</t>
        </is>
      </c>
      <c r="C46" t="n">
        <v>18.5</v>
      </c>
      <c r="D46" t="n">
        <v>18</v>
      </c>
      <c r="E46" t="n">
        <v>17.01</v>
      </c>
      <c r="F46" t="n">
        <v>17.15</v>
      </c>
      <c r="G46" t="n">
        <v>16.21</v>
      </c>
      <c r="H46" t="n">
        <v>14.94</v>
      </c>
      <c r="I46" t="n">
        <v>14.52</v>
      </c>
      <c r="J46" t="n">
        <v>14.33</v>
      </c>
      <c r="K46" t="n">
        <v>12.99</v>
      </c>
      <c r="L46" t="n">
        <v>12.22</v>
      </c>
      <c r="M46" t="n">
        <v>11.15</v>
      </c>
      <c r="N46" t="n">
        <v>12.79</v>
      </c>
      <c r="O46" t="n">
        <v>13.53</v>
      </c>
      <c r="P46" t="n">
        <v>13.15</v>
      </c>
      <c r="Q46" t="n">
        <v>10.61</v>
      </c>
      <c r="R46" t="n">
        <v>9.98</v>
      </c>
      <c r="S46" t="n">
        <v>9.789999999999999</v>
      </c>
      <c r="T46" t="n">
        <v>10.75</v>
      </c>
      <c r="U46" t="n">
        <v>11.3</v>
      </c>
      <c r="V46" t="n">
        <v>10.46</v>
      </c>
      <c r="W46" t="n">
        <v>8.609999999999999</v>
      </c>
    </row>
    <row r="47">
      <c r="A47" s="5" t="inlineStr">
        <is>
          <t>Buchwert je Aktie</t>
        </is>
      </c>
      <c r="B47" s="5" t="inlineStr">
        <is>
          <t>Book value per share</t>
        </is>
      </c>
      <c r="C47" t="n">
        <v>9.82</v>
      </c>
      <c r="D47" t="n">
        <v>9.609999999999999</v>
      </c>
      <c r="E47" t="n">
        <v>8.65</v>
      </c>
      <c r="F47" t="n">
        <v>8.199999999999999</v>
      </c>
      <c r="G47" t="n">
        <v>7.22</v>
      </c>
      <c r="H47" t="n">
        <v>5.9</v>
      </c>
      <c r="I47" t="n">
        <v>5.07</v>
      </c>
      <c r="J47" t="n">
        <v>4.76</v>
      </c>
      <c r="K47" t="n">
        <v>4.59</v>
      </c>
      <c r="L47" t="n">
        <v>3.84</v>
      </c>
      <c r="M47" t="n">
        <v>3.64</v>
      </c>
      <c r="N47" t="n">
        <v>4.67</v>
      </c>
      <c r="O47" t="n">
        <v>4.42</v>
      </c>
      <c r="P47" t="n">
        <v>3.75</v>
      </c>
      <c r="Q47" t="n">
        <v>3.16</v>
      </c>
      <c r="R47" t="n">
        <v>2.48</v>
      </c>
      <c r="S47" t="n">
        <v>2.16</v>
      </c>
      <c r="T47" t="n">
        <v>2.05</v>
      </c>
      <c r="U47" t="n">
        <v>2.05</v>
      </c>
      <c r="V47" t="n">
        <v>1.7</v>
      </c>
      <c r="W47" t="n">
        <v>1.3</v>
      </c>
    </row>
    <row r="48">
      <c r="A48" s="5" t="inlineStr">
        <is>
          <t>Cashflow je Aktie</t>
        </is>
      </c>
      <c r="B48" s="5" t="inlineStr">
        <is>
          <t>Cashflow per share</t>
        </is>
      </c>
      <c r="C48" t="n">
        <v>1.99</v>
      </c>
      <c r="D48" t="n">
        <v>1.52</v>
      </c>
      <c r="E48" t="n">
        <v>1.53</v>
      </c>
      <c r="F48" t="n">
        <v>1.78</v>
      </c>
      <c r="G48" t="n">
        <v>1.33</v>
      </c>
      <c r="H48" t="n">
        <v>1.54</v>
      </c>
      <c r="I48" t="n">
        <v>1.18</v>
      </c>
      <c r="J48" t="n">
        <v>1.57</v>
      </c>
      <c r="K48" t="n">
        <v>1.21</v>
      </c>
      <c r="L48" t="n">
        <v>1.35</v>
      </c>
      <c r="M48" t="n">
        <v>1.08</v>
      </c>
      <c r="N48" t="n">
        <v>1.33</v>
      </c>
      <c r="O48" t="n">
        <v>1.3</v>
      </c>
      <c r="P48" t="n">
        <v>1.02</v>
      </c>
      <c r="Q48" t="n">
        <v>0.86</v>
      </c>
      <c r="R48" t="n">
        <v>0.82</v>
      </c>
      <c r="S48" t="n">
        <v>0.59</v>
      </c>
      <c r="T48" t="n">
        <v>0.72</v>
      </c>
      <c r="U48" t="n">
        <v>0.89</v>
      </c>
      <c r="V48" t="n">
        <v>0.53</v>
      </c>
      <c r="W48" t="n">
        <v>0.62</v>
      </c>
    </row>
    <row r="49">
      <c r="A49" s="5" t="inlineStr">
        <is>
          <t>Bilanzsumme je Aktie</t>
        </is>
      </c>
      <c r="B49" s="5" t="inlineStr">
        <is>
          <t>Total assets per share</t>
        </is>
      </c>
      <c r="C49" t="n">
        <v>16.78</v>
      </c>
      <c r="D49" t="n">
        <v>15.81</v>
      </c>
      <c r="E49" t="n">
        <v>14.15</v>
      </c>
      <c r="F49" t="n">
        <v>14.84</v>
      </c>
      <c r="G49" t="n">
        <v>14.7</v>
      </c>
      <c r="H49" t="n">
        <v>13.45</v>
      </c>
      <c r="I49" t="n">
        <v>12.98</v>
      </c>
      <c r="J49" t="n">
        <v>13.33</v>
      </c>
      <c r="K49" t="n">
        <v>8.380000000000001</v>
      </c>
      <c r="L49" t="n">
        <v>8.25</v>
      </c>
      <c r="M49" t="n">
        <v>8.18</v>
      </c>
      <c r="N49" t="n">
        <v>7.58</v>
      </c>
      <c r="O49" t="n">
        <v>7.53</v>
      </c>
      <c r="P49" t="n">
        <v>7.86</v>
      </c>
      <c r="Q49" t="n">
        <v>6.86</v>
      </c>
      <c r="R49" t="n">
        <v>6.28</v>
      </c>
      <c r="S49" t="n">
        <v>6.58</v>
      </c>
      <c r="T49" t="n">
        <v>7.41</v>
      </c>
      <c r="U49" t="n">
        <v>8.220000000000001</v>
      </c>
      <c r="V49" t="n">
        <v>7.81</v>
      </c>
      <c r="W49" t="inlineStr">
        <is>
          <t>-</t>
        </is>
      </c>
    </row>
    <row r="50">
      <c r="A50" s="5" t="inlineStr">
        <is>
          <t>Personal am Ende des Jahres</t>
        </is>
      </c>
      <c r="B50" s="5" t="inlineStr">
        <is>
          <t>Staff at the end of year</t>
        </is>
      </c>
      <c r="C50" t="n">
        <v>2483</v>
      </c>
      <c r="D50" t="n">
        <v>2530</v>
      </c>
      <c r="E50" t="n">
        <v>2405</v>
      </c>
      <c r="F50" t="n">
        <v>2311</v>
      </c>
      <c r="G50" t="n">
        <v>2304</v>
      </c>
      <c r="H50" t="n">
        <v>2357</v>
      </c>
      <c r="I50" t="n">
        <v>2389</v>
      </c>
      <c r="J50" t="n">
        <v>2351</v>
      </c>
      <c r="K50" t="n">
        <v>1869</v>
      </c>
      <c r="L50" t="n">
        <v>1807</v>
      </c>
      <c r="M50" t="n">
        <v>1768</v>
      </c>
      <c r="N50" t="n">
        <v>1960</v>
      </c>
      <c r="O50" t="n">
        <v>1971</v>
      </c>
      <c r="P50" t="n">
        <v>2027</v>
      </c>
      <c r="Q50" t="n">
        <v>1868</v>
      </c>
      <c r="R50" t="n">
        <v>1840</v>
      </c>
      <c r="S50" t="n">
        <v>1860</v>
      </c>
      <c r="T50" t="n">
        <v>1914</v>
      </c>
      <c r="U50" t="n">
        <v>1964</v>
      </c>
      <c r="V50" t="n">
        <v>1931</v>
      </c>
      <c r="W50" t="n">
        <v>1546</v>
      </c>
    </row>
    <row r="51">
      <c r="A51" s="5" t="inlineStr">
        <is>
          <t>Personalaufwand in Mio. EUR</t>
        </is>
      </c>
      <c r="B51" s="5" t="inlineStr">
        <is>
          <t>Personnel expenses in M</t>
        </is>
      </c>
      <c r="C51" t="n">
        <v>190.8</v>
      </c>
      <c r="D51" t="n">
        <v>174.3</v>
      </c>
      <c r="E51" t="n">
        <v>166.7</v>
      </c>
      <c r="F51" t="n">
        <v>166.2</v>
      </c>
      <c r="G51" t="n">
        <v>154.2</v>
      </c>
      <c r="H51" t="n">
        <v>145.5</v>
      </c>
      <c r="I51" t="n">
        <v>140.9</v>
      </c>
      <c r="J51" t="n">
        <v>132.2</v>
      </c>
      <c r="K51" t="n">
        <v>113.5</v>
      </c>
      <c r="L51" t="n">
        <v>109.2</v>
      </c>
      <c r="M51" t="n">
        <v>101.1</v>
      </c>
      <c r="N51" t="n">
        <v>103.2</v>
      </c>
      <c r="O51" t="n">
        <v>112.3</v>
      </c>
      <c r="P51" t="n">
        <v>115.4</v>
      </c>
      <c r="Q51" t="n">
        <v>98.5</v>
      </c>
      <c r="R51" t="n">
        <v>95.7</v>
      </c>
      <c r="S51" t="n">
        <v>95</v>
      </c>
      <c r="T51" t="n">
        <v>101.1</v>
      </c>
      <c r="U51" t="n">
        <v>100.1</v>
      </c>
      <c r="V51" t="n">
        <v>85.40000000000001</v>
      </c>
      <c r="W51" t="inlineStr">
        <is>
          <t>-</t>
        </is>
      </c>
    </row>
    <row r="52">
      <c r="A52" s="5" t="inlineStr">
        <is>
          <t>Aufwand je Mitarbeiter in EUR</t>
        </is>
      </c>
      <c r="B52" s="5" t="inlineStr">
        <is>
          <t>Effort per employee</t>
        </is>
      </c>
      <c r="C52" t="n">
        <v>76843</v>
      </c>
      <c r="D52" t="n">
        <v>68893</v>
      </c>
      <c r="E52" t="n">
        <v>69314</v>
      </c>
      <c r="F52" t="n">
        <v>71917</v>
      </c>
      <c r="G52" t="n">
        <v>66927</v>
      </c>
      <c r="H52" t="n">
        <v>61731</v>
      </c>
      <c r="I52" t="n">
        <v>58979</v>
      </c>
      <c r="J52" t="n">
        <v>56231</v>
      </c>
      <c r="K52" t="n">
        <v>60728</v>
      </c>
      <c r="L52" t="n">
        <v>60432</v>
      </c>
      <c r="M52" t="n">
        <v>57183</v>
      </c>
      <c r="N52" t="n">
        <v>52653</v>
      </c>
      <c r="O52" t="n">
        <v>56976</v>
      </c>
      <c r="P52" t="n">
        <v>56931</v>
      </c>
      <c r="Q52" t="n">
        <v>52730</v>
      </c>
      <c r="R52" t="n">
        <v>52011</v>
      </c>
      <c r="S52" t="n">
        <v>51075</v>
      </c>
      <c r="T52" t="n">
        <v>52821</v>
      </c>
      <c r="U52" t="n">
        <v>50967</v>
      </c>
      <c r="V52" t="n">
        <v>44226</v>
      </c>
      <c r="W52" t="inlineStr">
        <is>
          <t>-</t>
        </is>
      </c>
    </row>
    <row r="53">
      <c r="A53" s="5" t="inlineStr">
        <is>
          <t>Umsatz je Mitarbeiter in EUR</t>
        </is>
      </c>
      <c r="B53" s="5" t="inlineStr">
        <is>
          <t>Turnover per employee</t>
        </is>
      </c>
      <c r="C53" t="n">
        <v>488793</v>
      </c>
      <c r="D53" t="n">
        <v>466834</v>
      </c>
      <c r="E53" t="n">
        <v>464068</v>
      </c>
      <c r="F53" t="n">
        <v>486822</v>
      </c>
      <c r="G53" t="n">
        <v>461705</v>
      </c>
      <c r="H53" t="n">
        <v>415946</v>
      </c>
      <c r="I53" t="n">
        <v>398720</v>
      </c>
      <c r="J53" t="n">
        <v>399804</v>
      </c>
      <c r="K53" t="n">
        <v>455991</v>
      </c>
      <c r="L53" t="n">
        <v>443586</v>
      </c>
      <c r="M53" t="n">
        <v>413744</v>
      </c>
      <c r="N53" t="n">
        <v>475918</v>
      </c>
      <c r="O53" t="n">
        <v>500507</v>
      </c>
      <c r="P53" t="n">
        <v>472866</v>
      </c>
      <c r="Q53" t="n">
        <v>413918</v>
      </c>
      <c r="R53" t="n">
        <v>395434</v>
      </c>
      <c r="S53" t="n">
        <v>383817</v>
      </c>
      <c r="T53" t="n">
        <v>409456</v>
      </c>
      <c r="U53" t="n">
        <v>419602</v>
      </c>
      <c r="V53" t="n">
        <v>395028</v>
      </c>
      <c r="W53" t="inlineStr">
        <is>
          <t>-</t>
        </is>
      </c>
    </row>
    <row r="54">
      <c r="A54" s="5" t="inlineStr">
        <is>
          <t>Bruttoergebnis je Mitarbeiter in EUR</t>
        </is>
      </c>
      <c r="B54" s="5" t="inlineStr">
        <is>
          <t>Gross Profit per employee</t>
        </is>
      </c>
      <c r="C54" t="n">
        <v>201933</v>
      </c>
      <c r="D54" t="n">
        <v>193874</v>
      </c>
      <c r="E54" t="n">
        <v>197048</v>
      </c>
      <c r="F54" t="n">
        <v>207443</v>
      </c>
      <c r="G54" t="n">
        <v>196701</v>
      </c>
      <c r="H54" t="n">
        <v>177132</v>
      </c>
      <c r="I54" t="n">
        <v>174006</v>
      </c>
      <c r="J54" t="n">
        <v>172905</v>
      </c>
      <c r="K54" t="n">
        <v>197271</v>
      </c>
      <c r="L54" t="n">
        <v>190260</v>
      </c>
      <c r="M54" t="n">
        <v>173643</v>
      </c>
      <c r="N54" t="n">
        <v>197092</v>
      </c>
      <c r="O54" t="n">
        <v>206849</v>
      </c>
      <c r="P54" t="n">
        <v>192156</v>
      </c>
      <c r="Q54" t="n">
        <v>171306</v>
      </c>
      <c r="R54" t="n">
        <v>161196</v>
      </c>
      <c r="S54" t="n">
        <v>155269</v>
      </c>
      <c r="T54" t="n">
        <v>163950</v>
      </c>
      <c r="U54" t="n">
        <v>165631</v>
      </c>
      <c r="V54" t="n">
        <v>151890</v>
      </c>
      <c r="W54" t="n">
        <v>156339</v>
      </c>
    </row>
    <row r="55">
      <c r="A55" s="5" t="inlineStr">
        <is>
          <t>Gewinn je Mitarbeiter in EUR</t>
        </is>
      </c>
      <c r="B55" s="5" t="inlineStr">
        <is>
          <t>Earnings per employee</t>
        </is>
      </c>
      <c r="C55" t="n">
        <v>30085</v>
      </c>
      <c r="D55" t="n">
        <v>34822</v>
      </c>
      <c r="E55" t="n">
        <v>40042</v>
      </c>
      <c r="F55" t="n">
        <v>39550</v>
      </c>
      <c r="G55" t="n">
        <v>35156</v>
      </c>
      <c r="H55" t="n">
        <v>27874</v>
      </c>
      <c r="I55" t="n">
        <v>21976</v>
      </c>
      <c r="J55" t="n">
        <v>28499</v>
      </c>
      <c r="K55" t="n">
        <v>35313</v>
      </c>
      <c r="L55" t="n">
        <v>18982</v>
      </c>
      <c r="M55" t="n">
        <v>15328</v>
      </c>
      <c r="N55" t="n">
        <v>38724</v>
      </c>
      <c r="O55" t="n">
        <v>39574</v>
      </c>
      <c r="P55" t="n">
        <v>30390</v>
      </c>
      <c r="Q55" t="n">
        <v>26552</v>
      </c>
      <c r="R55" t="n">
        <v>17609</v>
      </c>
      <c r="S55" t="n">
        <v>12742</v>
      </c>
      <c r="T55" t="n">
        <v>12435</v>
      </c>
      <c r="U55" t="n">
        <v>9521</v>
      </c>
      <c r="V55" t="n">
        <v>16986</v>
      </c>
      <c r="W55" t="n">
        <v>20181</v>
      </c>
    </row>
    <row r="56">
      <c r="A56" s="5" t="inlineStr">
        <is>
          <t>KGV (Kurs/Gewinn)</t>
        </is>
      </c>
      <c r="B56" s="5" t="inlineStr">
        <is>
          <t>PE (price/earnings)</t>
        </is>
      </c>
      <c r="C56" t="n">
        <v>11</v>
      </c>
      <c r="D56" t="n">
        <v>10.2</v>
      </c>
      <c r="E56" t="n">
        <v>12.8</v>
      </c>
      <c r="F56" t="n">
        <v>15.5</v>
      </c>
      <c r="G56" t="n">
        <v>14.9</v>
      </c>
      <c r="H56" t="n">
        <v>13.6</v>
      </c>
      <c r="I56" t="n">
        <v>16.9</v>
      </c>
      <c r="J56" t="n">
        <v>10.3</v>
      </c>
      <c r="K56" t="n">
        <v>8.4</v>
      </c>
      <c r="L56" t="n">
        <v>20.8</v>
      </c>
      <c r="M56" t="n">
        <v>17.4</v>
      </c>
      <c r="N56" t="n">
        <v>7.7</v>
      </c>
      <c r="O56" t="n">
        <v>11.1</v>
      </c>
      <c r="P56" t="n">
        <v>15.7</v>
      </c>
      <c r="Q56" t="n">
        <v>14</v>
      </c>
      <c r="R56" t="n">
        <v>17.6</v>
      </c>
      <c r="S56" t="n">
        <v>17</v>
      </c>
      <c r="T56" t="n">
        <v>10.6</v>
      </c>
      <c r="U56" t="n">
        <v>22.5</v>
      </c>
      <c r="V56" t="n">
        <v>20</v>
      </c>
      <c r="W56" t="n">
        <v>14.8</v>
      </c>
    </row>
    <row r="57">
      <c r="A57" s="5" t="inlineStr">
        <is>
          <t>KUV (Kurs/Umsatz)</t>
        </is>
      </c>
      <c r="B57" s="5" t="inlineStr">
        <is>
          <t>PS (price/sales)</t>
        </is>
      </c>
      <c r="C57" t="n">
        <v>0.68</v>
      </c>
      <c r="D57" t="n">
        <v>0.76</v>
      </c>
      <c r="E57" t="n">
        <v>1.11</v>
      </c>
      <c r="F57" t="n">
        <v>1.25</v>
      </c>
      <c r="G57" t="n">
        <v>1.14</v>
      </c>
      <c r="H57" t="n">
        <v>0.91</v>
      </c>
      <c r="I57" t="n">
        <v>0.93</v>
      </c>
      <c r="J57" t="n">
        <v>0.73</v>
      </c>
      <c r="K57" t="n">
        <v>0.66</v>
      </c>
      <c r="L57" t="n">
        <v>0.88</v>
      </c>
      <c r="M57" t="n">
        <v>0.64</v>
      </c>
      <c r="N57" t="n">
        <v>0.63</v>
      </c>
      <c r="O57" t="n">
        <v>0.88</v>
      </c>
      <c r="P57" t="n">
        <v>1</v>
      </c>
      <c r="Q57" t="n">
        <v>0.9</v>
      </c>
      <c r="R57" t="n">
        <v>0.78</v>
      </c>
      <c r="S57" t="n">
        <v>0.57</v>
      </c>
      <c r="T57" t="n">
        <v>0.33</v>
      </c>
      <c r="U57" t="n">
        <v>0.52</v>
      </c>
      <c r="V57" t="n">
        <v>0.88</v>
      </c>
      <c r="W57" t="n">
        <v>0.76</v>
      </c>
    </row>
    <row r="58">
      <c r="A58" s="5" t="inlineStr">
        <is>
          <t>KBV (Kurs/Buchwert)</t>
        </is>
      </c>
      <c r="B58" s="5" t="inlineStr">
        <is>
          <t>PB (price/book value)</t>
        </is>
      </c>
      <c r="C58" t="n">
        <v>1.28</v>
      </c>
      <c r="D58" t="n">
        <v>1.42</v>
      </c>
      <c r="E58" t="n">
        <v>2.18</v>
      </c>
      <c r="F58" t="n">
        <v>2.62</v>
      </c>
      <c r="G58" t="n">
        <v>2.56</v>
      </c>
      <c r="H58" t="n">
        <v>2.31</v>
      </c>
      <c r="I58" t="n">
        <v>2.66</v>
      </c>
      <c r="J58" t="n">
        <v>2.21</v>
      </c>
      <c r="K58" t="n">
        <v>1.86</v>
      </c>
      <c r="L58" t="n">
        <v>2.81</v>
      </c>
      <c r="M58" t="n">
        <v>1.96</v>
      </c>
      <c r="N58" t="n">
        <v>1.71</v>
      </c>
      <c r="O58" t="n">
        <v>2.69</v>
      </c>
      <c r="P58" t="n">
        <v>3.51</v>
      </c>
      <c r="Q58" t="n">
        <v>3</v>
      </c>
      <c r="R58" t="n">
        <v>3.12</v>
      </c>
      <c r="S58" t="n">
        <v>2.61</v>
      </c>
      <c r="T58" t="n">
        <v>1.71</v>
      </c>
      <c r="U58" t="n">
        <v>2.85</v>
      </c>
      <c r="V58" t="n">
        <v>5.41</v>
      </c>
      <c r="W58" t="n">
        <v>5.01</v>
      </c>
    </row>
    <row r="59">
      <c r="A59" s="5" t="inlineStr">
        <is>
          <t>KCV (Kurs/Cashflow)</t>
        </is>
      </c>
      <c r="B59" s="5" t="inlineStr">
        <is>
          <t>PC (price/cashflow)</t>
        </is>
      </c>
      <c r="C59" t="n">
        <v>6.31</v>
      </c>
      <c r="D59" t="n">
        <v>9</v>
      </c>
      <c r="E59" t="n">
        <v>12.32</v>
      </c>
      <c r="F59" t="n">
        <v>12.09</v>
      </c>
      <c r="G59" t="n">
        <v>13.87</v>
      </c>
      <c r="H59" t="n">
        <v>8.82</v>
      </c>
      <c r="I59" t="n">
        <v>11.39</v>
      </c>
      <c r="J59" t="n">
        <v>6.67</v>
      </c>
      <c r="K59" t="n">
        <v>7.04</v>
      </c>
      <c r="L59" t="n">
        <v>8.01</v>
      </c>
      <c r="M59" t="n">
        <v>6.61</v>
      </c>
      <c r="N59" t="n">
        <v>6.02</v>
      </c>
      <c r="O59" t="n">
        <v>9.130000000000001</v>
      </c>
      <c r="P59" t="n">
        <v>12.87</v>
      </c>
      <c r="Q59" t="n">
        <v>11.03</v>
      </c>
      <c r="R59" t="n">
        <v>9.43</v>
      </c>
      <c r="S59" t="n">
        <v>9.57</v>
      </c>
      <c r="T59" t="n">
        <v>4.89</v>
      </c>
      <c r="U59" t="n">
        <v>6.6</v>
      </c>
      <c r="V59" t="n">
        <v>17.34</v>
      </c>
      <c r="W59" t="n">
        <v>10.41</v>
      </c>
    </row>
    <row r="60">
      <c r="A60" s="5" t="inlineStr">
        <is>
          <t>Dividendenrendite in %</t>
        </is>
      </c>
      <c r="B60" s="5" t="inlineStr">
        <is>
          <t>Dividend Yield in %</t>
        </is>
      </c>
      <c r="C60" t="inlineStr">
        <is>
          <t>-</t>
        </is>
      </c>
      <c r="D60" t="n">
        <v>4.03</v>
      </c>
      <c r="E60" t="n">
        <v>2.92</v>
      </c>
      <c r="F60" t="n">
        <v>2.56</v>
      </c>
      <c r="G60" t="n">
        <v>2.71</v>
      </c>
      <c r="H60" t="n">
        <v>2.35</v>
      </c>
      <c r="I60" t="n">
        <v>2.37</v>
      </c>
      <c r="J60" t="n">
        <v>3.05</v>
      </c>
      <c r="K60" t="n">
        <v>3.76</v>
      </c>
      <c r="L60" t="n">
        <v>2.96</v>
      </c>
      <c r="M60" t="n">
        <v>4.48</v>
      </c>
      <c r="N60" t="n">
        <v>10</v>
      </c>
      <c r="O60" t="n">
        <v>6.72</v>
      </c>
      <c r="P60" t="n">
        <v>1.9</v>
      </c>
      <c r="Q60" t="n">
        <v>1.58</v>
      </c>
      <c r="R60" t="n">
        <v>1.94</v>
      </c>
      <c r="S60" t="n">
        <v>1.78</v>
      </c>
      <c r="T60" t="n">
        <v>2.85</v>
      </c>
      <c r="U60" t="n">
        <v>1.71</v>
      </c>
      <c r="V60" t="n">
        <v>1.09</v>
      </c>
      <c r="W60" t="n">
        <v>0.77</v>
      </c>
    </row>
    <row r="61">
      <c r="A61" s="5" t="inlineStr">
        <is>
          <t>Gewinnrendite in %</t>
        </is>
      </c>
      <c r="B61" s="5" t="inlineStr">
        <is>
          <t>Return on profit in %</t>
        </is>
      </c>
      <c r="C61" t="n">
        <v>9.1</v>
      </c>
      <c r="D61" t="n">
        <v>9.800000000000001</v>
      </c>
      <c r="E61" t="n">
        <v>7.8</v>
      </c>
      <c r="F61" t="n">
        <v>6.5</v>
      </c>
      <c r="G61" t="n">
        <v>6.7</v>
      </c>
      <c r="H61" t="n">
        <v>7.3</v>
      </c>
      <c r="I61" t="n">
        <v>5.9</v>
      </c>
      <c r="J61" t="n">
        <v>9.699999999999999</v>
      </c>
      <c r="K61" t="n">
        <v>11.9</v>
      </c>
      <c r="L61" t="n">
        <v>4.8</v>
      </c>
      <c r="M61" t="n">
        <v>5.7</v>
      </c>
      <c r="N61" t="n">
        <v>13</v>
      </c>
      <c r="O61" t="n">
        <v>9</v>
      </c>
      <c r="P61" t="n">
        <v>6.4</v>
      </c>
      <c r="Q61" t="n">
        <v>7.2</v>
      </c>
      <c r="R61" t="n">
        <v>5.7</v>
      </c>
      <c r="S61" t="n">
        <v>5.9</v>
      </c>
      <c r="T61" t="n">
        <v>9.4</v>
      </c>
      <c r="U61" t="n">
        <v>4.4</v>
      </c>
      <c r="V61" t="n">
        <v>5</v>
      </c>
      <c r="W61" t="n">
        <v>6.8</v>
      </c>
    </row>
    <row r="62">
      <c r="A62" s="5" t="inlineStr">
        <is>
          <t>Eigenkapitalrendite in %</t>
        </is>
      </c>
      <c r="B62" s="5" t="inlineStr">
        <is>
          <t>Return on Equity in %</t>
        </is>
      </c>
      <c r="C62" t="n">
        <v>11.6</v>
      </c>
      <c r="D62" t="n">
        <v>13.98</v>
      </c>
      <c r="E62" t="n">
        <v>16.96</v>
      </c>
      <c r="F62" t="n">
        <v>17</v>
      </c>
      <c r="G62" t="n">
        <v>17.11</v>
      </c>
      <c r="H62" t="n">
        <v>16.99</v>
      </c>
      <c r="I62" t="n">
        <v>15.79</v>
      </c>
      <c r="J62" t="n">
        <v>21.47</v>
      </c>
      <c r="K62" t="n">
        <v>21.93</v>
      </c>
      <c r="L62" t="n">
        <v>13.63</v>
      </c>
      <c r="M62" t="n">
        <v>11.35</v>
      </c>
      <c r="N62" t="n">
        <v>22.29</v>
      </c>
      <c r="O62" t="n">
        <v>24.23</v>
      </c>
      <c r="P62" t="n">
        <v>22.55</v>
      </c>
      <c r="Q62" t="n">
        <v>21.51</v>
      </c>
      <c r="R62" t="n">
        <v>17.89</v>
      </c>
      <c r="S62" t="n">
        <v>15.08</v>
      </c>
      <c r="T62" t="n">
        <v>15.91</v>
      </c>
      <c r="U62" t="n">
        <v>12.52</v>
      </c>
      <c r="V62" t="n">
        <v>26.49</v>
      </c>
      <c r="W62" t="n">
        <v>33.02</v>
      </c>
    </row>
    <row r="63">
      <c r="A63" s="5" t="inlineStr">
        <is>
          <t>Umsatzrendite in %</t>
        </is>
      </c>
      <c r="B63" s="5" t="inlineStr">
        <is>
          <t>Return on sales in %</t>
        </is>
      </c>
      <c r="C63" t="n">
        <v>6.15</v>
      </c>
      <c r="D63" t="n">
        <v>7.46</v>
      </c>
      <c r="E63" t="n">
        <v>8.630000000000001</v>
      </c>
      <c r="F63" t="n">
        <v>8.119999999999999</v>
      </c>
      <c r="G63" t="n">
        <v>7.61</v>
      </c>
      <c r="H63" t="n">
        <v>6.7</v>
      </c>
      <c r="I63" t="n">
        <v>5.51</v>
      </c>
      <c r="J63" t="n">
        <v>7.13</v>
      </c>
      <c r="K63" t="n">
        <v>7.74</v>
      </c>
      <c r="L63" t="n">
        <v>4.28</v>
      </c>
      <c r="M63" t="n">
        <v>3.7</v>
      </c>
      <c r="N63" t="n">
        <v>8.140000000000001</v>
      </c>
      <c r="O63" t="n">
        <v>7.91</v>
      </c>
      <c r="P63" t="n">
        <v>6.43</v>
      </c>
      <c r="Q63" t="n">
        <v>6.41</v>
      </c>
      <c r="R63" t="n">
        <v>8.91</v>
      </c>
      <c r="S63" t="n">
        <v>3.32</v>
      </c>
      <c r="T63" t="n">
        <v>3.04</v>
      </c>
      <c r="U63" t="n">
        <v>2.27</v>
      </c>
      <c r="V63" t="n">
        <v>4.3</v>
      </c>
      <c r="W63" t="n">
        <v>4.97</v>
      </c>
    </row>
    <row r="64">
      <c r="A64" s="5" t="inlineStr">
        <is>
          <t>Gesamtkapitalrendite in %</t>
        </is>
      </c>
      <c r="B64" s="5" t="inlineStr">
        <is>
          <t>Total Return on Investment in %</t>
        </is>
      </c>
      <c r="C64" t="n">
        <v>7.39</v>
      </c>
      <c r="D64" t="n">
        <v>9.06</v>
      </c>
      <c r="E64" t="n">
        <v>11.19</v>
      </c>
      <c r="F64" t="n">
        <v>10.26</v>
      </c>
      <c r="G64" t="n">
        <v>9.33</v>
      </c>
      <c r="H64" t="n">
        <v>8.73</v>
      </c>
      <c r="I64" t="n">
        <v>7.94</v>
      </c>
      <c r="J64" t="n">
        <v>9.01</v>
      </c>
      <c r="K64" t="n">
        <v>13.59</v>
      </c>
      <c r="L64" t="n">
        <v>8.02</v>
      </c>
      <c r="M64" t="n">
        <v>6.36</v>
      </c>
      <c r="N64" t="n">
        <v>14.86</v>
      </c>
      <c r="O64" t="n">
        <v>15.83</v>
      </c>
      <c r="P64" t="n">
        <v>12.88</v>
      </c>
      <c r="Q64" t="n">
        <v>11.98</v>
      </c>
      <c r="R64" t="n">
        <v>9.460000000000001</v>
      </c>
      <c r="S64" t="n">
        <v>7.69</v>
      </c>
      <c r="T64" t="n">
        <v>7.75</v>
      </c>
      <c r="U64" t="n">
        <v>6.82</v>
      </c>
      <c r="V64" t="n">
        <v>7.92</v>
      </c>
      <c r="W64" t="n">
        <v>10.03</v>
      </c>
    </row>
    <row r="65">
      <c r="A65" s="5" t="inlineStr">
        <is>
          <t>Return on Investment in %</t>
        </is>
      </c>
      <c r="B65" s="5" t="inlineStr">
        <is>
          <t>Return on Investment in %</t>
        </is>
      </c>
      <c r="C65" t="n">
        <v>6.79</v>
      </c>
      <c r="D65" t="n">
        <v>8.49</v>
      </c>
      <c r="E65" t="n">
        <v>10.37</v>
      </c>
      <c r="F65" t="n">
        <v>9.380000000000001</v>
      </c>
      <c r="G65" t="n">
        <v>8.4</v>
      </c>
      <c r="H65" t="n">
        <v>7.44</v>
      </c>
      <c r="I65" t="n">
        <v>6.16</v>
      </c>
      <c r="J65" t="n">
        <v>7.66</v>
      </c>
      <c r="K65" t="n">
        <v>12</v>
      </c>
      <c r="L65" t="n">
        <v>6.34</v>
      </c>
      <c r="M65" t="n">
        <v>5.05</v>
      </c>
      <c r="N65" t="n">
        <v>13.74</v>
      </c>
      <c r="O65" t="n">
        <v>14.21</v>
      </c>
      <c r="P65" t="n">
        <v>10.75</v>
      </c>
      <c r="Q65" t="n">
        <v>9.92</v>
      </c>
      <c r="R65" t="n">
        <v>7.08</v>
      </c>
      <c r="S65" t="n">
        <v>4.94</v>
      </c>
      <c r="T65" t="n">
        <v>4.4</v>
      </c>
      <c r="U65" t="n">
        <v>3.12</v>
      </c>
      <c r="V65" t="n">
        <v>5.76</v>
      </c>
      <c r="W65" t="n">
        <v>8.41</v>
      </c>
    </row>
    <row r="66">
      <c r="A66" s="5" t="inlineStr">
        <is>
          <t>Arbeitsintensität in %</t>
        </is>
      </c>
      <c r="B66" s="5" t="inlineStr">
        <is>
          <t>Work Intensity in %</t>
        </is>
      </c>
      <c r="C66" t="n">
        <v>24.09</v>
      </c>
      <c r="D66" t="n">
        <v>26.85</v>
      </c>
      <c r="E66" t="n">
        <v>25.4</v>
      </c>
      <c r="F66" t="n">
        <v>25.06</v>
      </c>
      <c r="G66" t="n">
        <v>23.71</v>
      </c>
      <c r="H66" t="n">
        <v>24.8</v>
      </c>
      <c r="I66" t="n">
        <v>23.81</v>
      </c>
      <c r="J66" t="n">
        <v>22.26</v>
      </c>
      <c r="K66" t="n">
        <v>31.45</v>
      </c>
      <c r="L66" t="n">
        <v>30.22</v>
      </c>
      <c r="M66" t="n">
        <v>27.89</v>
      </c>
      <c r="N66" t="n">
        <v>36.26</v>
      </c>
      <c r="O66" t="n">
        <v>39.27</v>
      </c>
      <c r="P66" t="n">
        <v>38.49</v>
      </c>
      <c r="Q66" t="n">
        <v>37.93</v>
      </c>
      <c r="R66" t="n">
        <v>36.37</v>
      </c>
      <c r="S66" t="n">
        <v>29.88</v>
      </c>
      <c r="T66" t="n">
        <v>28.57</v>
      </c>
      <c r="U66" t="n">
        <v>26.8</v>
      </c>
      <c r="V66" t="n">
        <v>31.41</v>
      </c>
      <c r="W66" t="n">
        <v>35.18</v>
      </c>
    </row>
    <row r="67">
      <c r="A67" s="5" t="inlineStr">
        <is>
          <t>Eigenkapitalquote in %</t>
        </is>
      </c>
      <c r="B67" s="5" t="inlineStr">
        <is>
          <t>Equity Ratio in %</t>
        </is>
      </c>
      <c r="C67" t="n">
        <v>58.53</v>
      </c>
      <c r="D67" t="n">
        <v>60.78</v>
      </c>
      <c r="E67" t="n">
        <v>61.15</v>
      </c>
      <c r="F67" t="n">
        <v>55.22</v>
      </c>
      <c r="G67" t="n">
        <v>49.1</v>
      </c>
      <c r="H67" t="n">
        <v>43.83</v>
      </c>
      <c r="I67" t="n">
        <v>39.03</v>
      </c>
      <c r="J67" t="n">
        <v>35.69</v>
      </c>
      <c r="K67" t="n">
        <v>54.75</v>
      </c>
      <c r="L67" t="n">
        <v>46.49</v>
      </c>
      <c r="M67" t="n">
        <v>44.52</v>
      </c>
      <c r="N67" t="n">
        <v>61.64</v>
      </c>
      <c r="O67" t="n">
        <v>58.63</v>
      </c>
      <c r="P67" t="n">
        <v>47.67</v>
      </c>
      <c r="Q67" t="n">
        <v>46.13</v>
      </c>
      <c r="R67" t="n">
        <v>39.56</v>
      </c>
      <c r="S67" t="n">
        <v>32.76</v>
      </c>
      <c r="T67" t="n">
        <v>27.68</v>
      </c>
      <c r="U67" t="n">
        <v>24.92</v>
      </c>
      <c r="V67" t="n">
        <v>21.75</v>
      </c>
      <c r="W67" t="n">
        <v>25.48</v>
      </c>
    </row>
    <row r="68">
      <c r="A68" s="5" t="inlineStr">
        <is>
          <t>Fremdkapitalquote in %</t>
        </is>
      </c>
      <c r="B68" s="5" t="inlineStr">
        <is>
          <t>Debt Ratio in %</t>
        </is>
      </c>
      <c r="C68" t="n">
        <v>41.47</v>
      </c>
      <c r="D68" t="n">
        <v>39.22</v>
      </c>
      <c r="E68" t="n">
        <v>38.85</v>
      </c>
      <c r="F68" t="n">
        <v>44.78</v>
      </c>
      <c r="G68" t="n">
        <v>50.9</v>
      </c>
      <c r="H68" t="n">
        <v>56.17</v>
      </c>
      <c r="I68" t="n">
        <v>60.97</v>
      </c>
      <c r="J68" t="n">
        <v>64.31</v>
      </c>
      <c r="K68" t="n">
        <v>45.25</v>
      </c>
      <c r="L68" t="n">
        <v>53.51</v>
      </c>
      <c r="M68" t="n">
        <v>55.48</v>
      </c>
      <c r="N68" t="n">
        <v>38.36</v>
      </c>
      <c r="O68" t="n">
        <v>41.37</v>
      </c>
      <c r="P68" t="n">
        <v>52.33</v>
      </c>
      <c r="Q68" t="n">
        <v>53.87</v>
      </c>
      <c r="R68" t="n">
        <v>60.44</v>
      </c>
      <c r="S68" t="n">
        <v>67.23999999999999</v>
      </c>
      <c r="T68" t="n">
        <v>72.31999999999999</v>
      </c>
      <c r="U68" t="n">
        <v>75.08</v>
      </c>
      <c r="V68" t="n">
        <v>78.25</v>
      </c>
      <c r="W68" t="n">
        <v>74.52</v>
      </c>
    </row>
    <row r="69">
      <c r="A69" s="5" t="inlineStr">
        <is>
          <t>Verschuldungsgrad in %</t>
        </is>
      </c>
      <c r="B69" s="5" t="inlineStr">
        <is>
          <t>Finance Gearing in %</t>
        </is>
      </c>
      <c r="C69" t="n">
        <v>70.86</v>
      </c>
      <c r="D69" t="n">
        <v>64.51000000000001</v>
      </c>
      <c r="E69" t="n">
        <v>63.53</v>
      </c>
      <c r="F69" t="n">
        <v>81.09</v>
      </c>
      <c r="G69" t="n">
        <v>103.68</v>
      </c>
      <c r="H69" t="n">
        <v>128.15</v>
      </c>
      <c r="I69" t="n">
        <v>156.18</v>
      </c>
      <c r="J69" t="n">
        <v>180.22</v>
      </c>
      <c r="K69" t="n">
        <v>82.66</v>
      </c>
      <c r="L69" t="n">
        <v>115.1</v>
      </c>
      <c r="M69" t="n">
        <v>124.62</v>
      </c>
      <c r="N69" t="n">
        <v>62.23</v>
      </c>
      <c r="O69" t="n">
        <v>70.55</v>
      </c>
      <c r="P69" t="n">
        <v>109.77</v>
      </c>
      <c r="Q69" t="n">
        <v>116.78</v>
      </c>
      <c r="R69" t="n">
        <v>152.79</v>
      </c>
      <c r="S69" t="n">
        <v>205.28</v>
      </c>
      <c r="T69" t="n">
        <v>261.23</v>
      </c>
      <c r="U69" t="n">
        <v>301.34</v>
      </c>
      <c r="V69" t="n">
        <v>359.85</v>
      </c>
      <c r="W69" t="n">
        <v>292.49</v>
      </c>
    </row>
    <row r="70">
      <c r="A70" s="5" t="inlineStr">
        <is>
          <t>Bruttoergebnis Marge in %</t>
        </is>
      </c>
      <c r="B70" s="5" t="inlineStr">
        <is>
          <t>Gross Profit Marge in %</t>
        </is>
      </c>
      <c r="C70" t="n">
        <v>41.3</v>
      </c>
      <c r="D70" t="n">
        <v>41.53</v>
      </c>
      <c r="E70" t="n">
        <v>42.46</v>
      </c>
      <c r="F70" t="n">
        <v>42.61</v>
      </c>
      <c r="G70" t="n">
        <v>42.59</v>
      </c>
      <c r="H70" t="n">
        <v>42.58</v>
      </c>
      <c r="I70" t="n">
        <v>43.64</v>
      </c>
      <c r="J70" t="n">
        <v>43.25</v>
      </c>
      <c r="K70" t="n">
        <v>43.26</v>
      </c>
      <c r="L70" t="n">
        <v>42.89</v>
      </c>
      <c r="M70" t="n">
        <v>41.97</v>
      </c>
      <c r="N70" t="n">
        <v>41.44</v>
      </c>
      <c r="O70" t="n">
        <v>41.34</v>
      </c>
      <c r="P70" t="n">
        <v>40.64</v>
      </c>
      <c r="Q70" t="n">
        <v>41.39</v>
      </c>
      <c r="R70" t="n">
        <v>40.76</v>
      </c>
      <c r="S70" t="n">
        <v>40.45</v>
      </c>
      <c r="T70" t="n">
        <v>40.04</v>
      </c>
      <c r="U70" t="n">
        <v>39.47</v>
      </c>
      <c r="V70" t="n">
        <v>38.45</v>
      </c>
    </row>
    <row r="71">
      <c r="A71" s="5" t="inlineStr">
        <is>
          <t>Kurzfristige Vermögensquote in %</t>
        </is>
      </c>
      <c r="B71" s="5" t="inlineStr">
        <is>
          <t>Current Assets Ratio in %</t>
        </is>
      </c>
      <c r="C71" t="n">
        <v>24.09</v>
      </c>
      <c r="D71" t="n">
        <v>26.86</v>
      </c>
      <c r="E71" t="n">
        <v>25.4</v>
      </c>
      <c r="F71" t="n">
        <v>25.06</v>
      </c>
      <c r="G71" t="n">
        <v>23.71</v>
      </c>
      <c r="H71" t="n">
        <v>24.8</v>
      </c>
      <c r="I71" t="n">
        <v>23.81</v>
      </c>
      <c r="J71" t="n">
        <v>22.26</v>
      </c>
      <c r="K71" t="n">
        <v>31.45</v>
      </c>
      <c r="L71" t="n">
        <v>30.22</v>
      </c>
      <c r="M71" t="n">
        <v>27.89</v>
      </c>
      <c r="N71" t="n">
        <v>36.26</v>
      </c>
      <c r="O71" t="n">
        <v>39.27</v>
      </c>
      <c r="P71" t="n">
        <v>38.49</v>
      </c>
      <c r="Q71" t="n">
        <v>37.93</v>
      </c>
      <c r="R71" t="n">
        <v>36.37</v>
      </c>
      <c r="S71" t="n">
        <v>29.88</v>
      </c>
      <c r="T71" t="n">
        <v>28.57</v>
      </c>
      <c r="U71" t="n">
        <v>26.8</v>
      </c>
      <c r="V71" t="n">
        <v>31.41</v>
      </c>
    </row>
    <row r="72">
      <c r="A72" s="5" t="inlineStr">
        <is>
          <t>Nettogewinn Marge in %</t>
        </is>
      </c>
      <c r="B72" s="5" t="inlineStr">
        <is>
          <t>Net Profit Marge in %</t>
        </is>
      </c>
      <c r="C72" t="n">
        <v>6.15</v>
      </c>
      <c r="D72" t="n">
        <v>7.46</v>
      </c>
      <c r="E72" t="n">
        <v>8.630000000000001</v>
      </c>
      <c r="F72" t="n">
        <v>8.119999999999999</v>
      </c>
      <c r="G72" t="n">
        <v>7.61</v>
      </c>
      <c r="H72" t="n">
        <v>6.7</v>
      </c>
      <c r="I72" t="n">
        <v>5.51</v>
      </c>
      <c r="J72" t="n">
        <v>7.13</v>
      </c>
      <c r="K72" t="n">
        <v>7.74</v>
      </c>
      <c r="L72" t="n">
        <v>4.28</v>
      </c>
      <c r="M72" t="n">
        <v>3.7</v>
      </c>
      <c r="N72" t="n">
        <v>8.140000000000001</v>
      </c>
      <c r="O72" t="n">
        <v>7.91</v>
      </c>
      <c r="P72" t="n">
        <v>6.43</v>
      </c>
      <c r="Q72" t="n">
        <v>6.41</v>
      </c>
      <c r="R72" t="n">
        <v>4.45</v>
      </c>
      <c r="S72" t="n">
        <v>3.32</v>
      </c>
      <c r="T72" t="n">
        <v>3.04</v>
      </c>
      <c r="U72" t="n">
        <v>2.27</v>
      </c>
      <c r="V72" t="n">
        <v>4.3</v>
      </c>
    </row>
    <row r="73">
      <c r="A73" s="5" t="inlineStr">
        <is>
          <t>Operative Ergebnis Marge in %</t>
        </is>
      </c>
      <c r="B73" s="5" t="inlineStr">
        <is>
          <t>EBIT Marge in %</t>
        </is>
      </c>
      <c r="C73" t="n">
        <v>8.960000000000001</v>
      </c>
      <c r="D73" t="n">
        <v>10.37</v>
      </c>
      <c r="E73" t="n">
        <v>11.04</v>
      </c>
      <c r="F73" t="n">
        <v>12.62</v>
      </c>
      <c r="G73" t="n">
        <v>12.16</v>
      </c>
      <c r="H73" t="n">
        <v>11.3</v>
      </c>
      <c r="I73" t="n">
        <v>10.06</v>
      </c>
      <c r="J73" t="n">
        <v>11.87</v>
      </c>
      <c r="K73" t="n">
        <v>12.22</v>
      </c>
      <c r="L73" t="n">
        <v>8.48</v>
      </c>
      <c r="M73" t="n">
        <v>6.75</v>
      </c>
      <c r="N73" t="n">
        <v>12.9</v>
      </c>
      <c r="O73" t="n">
        <v>12.67</v>
      </c>
      <c r="P73" t="n">
        <v>10.98</v>
      </c>
      <c r="Q73" t="n">
        <v>11.5</v>
      </c>
      <c r="R73" t="n">
        <v>8.59</v>
      </c>
      <c r="S73" t="n">
        <v>7.55</v>
      </c>
      <c r="T73" t="n">
        <v>7.27</v>
      </c>
      <c r="U73" t="n">
        <v>7</v>
      </c>
      <c r="V73" t="n">
        <v>8.67</v>
      </c>
    </row>
    <row r="74">
      <c r="A74" s="5" t="inlineStr">
        <is>
          <t>Vermögensumsschlag in %</t>
        </is>
      </c>
      <c r="B74" s="5" t="inlineStr">
        <is>
          <t>Asset Turnover in %</t>
        </is>
      </c>
      <c r="C74" t="n">
        <v>110.26</v>
      </c>
      <c r="D74" t="n">
        <v>113.89</v>
      </c>
      <c r="E74" t="n">
        <v>120.19</v>
      </c>
      <c r="F74" t="n">
        <v>115.51</v>
      </c>
      <c r="G74" t="n">
        <v>110.35</v>
      </c>
      <c r="H74" t="n">
        <v>111.09</v>
      </c>
      <c r="I74" t="n">
        <v>111.82</v>
      </c>
      <c r="J74" t="n">
        <v>107.5</v>
      </c>
      <c r="K74" t="n">
        <v>155</v>
      </c>
      <c r="L74" t="n">
        <v>148.06</v>
      </c>
      <c r="M74" t="n">
        <v>136.37</v>
      </c>
      <c r="N74" t="n">
        <v>168.74</v>
      </c>
      <c r="O74" t="n">
        <v>179.64</v>
      </c>
      <c r="P74" t="n">
        <v>167.25</v>
      </c>
      <c r="Q74" t="n">
        <v>154.67</v>
      </c>
      <c r="R74" t="n">
        <v>158.93</v>
      </c>
      <c r="S74" t="n">
        <v>148.76</v>
      </c>
      <c r="T74" t="n">
        <v>145.02</v>
      </c>
      <c r="U74" t="n">
        <v>137.44</v>
      </c>
      <c r="V74" t="n">
        <v>133.99</v>
      </c>
    </row>
    <row r="75">
      <c r="A75" s="5" t="inlineStr">
        <is>
          <t>Langfristige Vermögensquote in %</t>
        </is>
      </c>
      <c r="B75" s="5" t="inlineStr">
        <is>
          <t>Non-Current Assets Ratio in %</t>
        </is>
      </c>
      <c r="C75" t="n">
        <v>75.72</v>
      </c>
      <c r="D75" t="n">
        <v>72.98999999999999</v>
      </c>
      <c r="E75" t="n">
        <v>74.36</v>
      </c>
      <c r="F75" t="n">
        <v>74.73999999999999</v>
      </c>
      <c r="G75" t="n">
        <v>76.08</v>
      </c>
      <c r="H75" t="n">
        <v>74.98</v>
      </c>
      <c r="I75" t="n">
        <v>75.83</v>
      </c>
      <c r="J75" t="n">
        <v>77.2</v>
      </c>
      <c r="K75" t="n">
        <v>67.62</v>
      </c>
      <c r="L75" t="n">
        <v>68.73</v>
      </c>
      <c r="M75" t="n">
        <v>71.22</v>
      </c>
      <c r="N75" t="n">
        <v>62.89</v>
      </c>
      <c r="O75" t="n">
        <v>59.71</v>
      </c>
      <c r="P75" t="n">
        <v>60.41</v>
      </c>
      <c r="Q75" t="n">
        <v>61.05</v>
      </c>
      <c r="R75" t="n">
        <v>62.52</v>
      </c>
      <c r="S75" t="n">
        <v>64.97</v>
      </c>
      <c r="T75" t="n">
        <v>66.36</v>
      </c>
      <c r="U75" t="n">
        <v>69.16</v>
      </c>
      <c r="V75" t="n">
        <v>67.93000000000001</v>
      </c>
    </row>
    <row r="76">
      <c r="A76" s="5" t="inlineStr">
        <is>
          <t>Gesamtkapitalrentabilität</t>
        </is>
      </c>
      <c r="B76" s="5" t="inlineStr">
        <is>
          <t>ROA Return on Assets in %</t>
        </is>
      </c>
      <c r="C76" t="n">
        <v>6.78</v>
      </c>
      <c r="D76" t="n">
        <v>8.5</v>
      </c>
      <c r="E76" t="n">
        <v>10.37</v>
      </c>
      <c r="F76" t="n">
        <v>9.380000000000001</v>
      </c>
      <c r="G76" t="n">
        <v>8.4</v>
      </c>
      <c r="H76" t="n">
        <v>7.44</v>
      </c>
      <c r="I76" t="n">
        <v>6.16</v>
      </c>
      <c r="J76" t="n">
        <v>7.66</v>
      </c>
      <c r="K76" t="n">
        <v>12</v>
      </c>
      <c r="L76" t="n">
        <v>6.34</v>
      </c>
      <c r="M76" t="n">
        <v>5.05</v>
      </c>
      <c r="N76" t="n">
        <v>13.74</v>
      </c>
      <c r="O76" t="n">
        <v>14.21</v>
      </c>
      <c r="P76" t="n">
        <v>10.75</v>
      </c>
      <c r="Q76" t="n">
        <v>9.92</v>
      </c>
      <c r="R76" t="n">
        <v>7.08</v>
      </c>
      <c r="S76" t="n">
        <v>4.94</v>
      </c>
      <c r="T76" t="n">
        <v>4.4</v>
      </c>
      <c r="U76" t="n">
        <v>3.12</v>
      </c>
      <c r="V76" t="n">
        <v>5.76</v>
      </c>
    </row>
    <row r="77">
      <c r="A77" s="5" t="inlineStr">
        <is>
          <t>Ertrag des eingesetzten Kapitals</t>
        </is>
      </c>
      <c r="B77" s="5" t="inlineStr">
        <is>
          <t>ROCE Return on Cap. Empl. in %</t>
        </is>
      </c>
      <c r="C77" t="n">
        <v>11.93</v>
      </c>
      <c r="D77" t="n">
        <v>13.91</v>
      </c>
      <c r="E77" t="n">
        <v>15.58</v>
      </c>
      <c r="F77" t="n">
        <v>18.18</v>
      </c>
      <c r="G77" t="n">
        <v>16.42</v>
      </c>
      <c r="H77" t="n">
        <v>17.65</v>
      </c>
      <c r="I77" t="n">
        <v>13.08</v>
      </c>
      <c r="J77" t="n">
        <v>15</v>
      </c>
      <c r="K77" t="n">
        <v>24.3</v>
      </c>
      <c r="L77" t="n">
        <v>16.48</v>
      </c>
      <c r="M77" t="n">
        <v>11.17</v>
      </c>
      <c r="N77" t="n">
        <v>27.54</v>
      </c>
      <c r="O77" t="n">
        <v>28.87</v>
      </c>
      <c r="P77" t="n">
        <v>23.39</v>
      </c>
      <c r="Q77" t="n">
        <v>21.73</v>
      </c>
      <c r="R77" t="n">
        <v>17.05</v>
      </c>
      <c r="S77" t="inlineStr">
        <is>
          <t>-</t>
        </is>
      </c>
      <c r="T77" t="inlineStr">
        <is>
          <t>-</t>
        </is>
      </c>
      <c r="U77" t="inlineStr">
        <is>
          <t>-</t>
        </is>
      </c>
      <c r="V77" t="inlineStr">
        <is>
          <t>-</t>
        </is>
      </c>
    </row>
    <row r="78">
      <c r="A78" s="5" t="inlineStr">
        <is>
          <t>Eigenkapital zu Anlagevermögen</t>
        </is>
      </c>
      <c r="B78" s="5" t="inlineStr">
        <is>
          <t>Equity to Fixed Assets in %</t>
        </is>
      </c>
      <c r="C78" t="n">
        <v>77.27</v>
      </c>
      <c r="D78" t="n">
        <v>83.29000000000001</v>
      </c>
      <c r="E78" t="n">
        <v>82.23999999999999</v>
      </c>
      <c r="F78" t="n">
        <v>73.88</v>
      </c>
      <c r="G78" t="n">
        <v>64.53</v>
      </c>
      <c r="H78" t="n">
        <v>58.46</v>
      </c>
      <c r="I78" t="n">
        <v>51.48</v>
      </c>
      <c r="J78" t="n">
        <v>46.22</v>
      </c>
      <c r="K78" t="n">
        <v>80.95999999999999</v>
      </c>
      <c r="L78" t="n">
        <v>67.64</v>
      </c>
      <c r="M78" t="n">
        <v>62.51</v>
      </c>
      <c r="N78" t="n">
        <v>98.01000000000001</v>
      </c>
      <c r="O78" t="n">
        <v>98.2</v>
      </c>
      <c r="P78" t="n">
        <v>78.91</v>
      </c>
      <c r="Q78" t="n">
        <v>75.56</v>
      </c>
      <c r="R78" t="n">
        <v>63.28</v>
      </c>
      <c r="S78" t="n">
        <v>50.42</v>
      </c>
      <c r="T78" t="n">
        <v>41.72</v>
      </c>
      <c r="U78" t="n">
        <v>36.03</v>
      </c>
      <c r="V78" t="n">
        <v>32.01</v>
      </c>
    </row>
    <row r="79">
      <c r="A79" s="5" t="inlineStr">
        <is>
          <t>Liquidität Dritten Grades</t>
        </is>
      </c>
      <c r="B79" s="5" t="inlineStr">
        <is>
          <t>Current Ratio in %</t>
        </is>
      </c>
      <c r="C79" t="n">
        <v>140.39</v>
      </c>
      <c r="D79" t="n">
        <v>178.07</v>
      </c>
      <c r="E79" t="n">
        <v>171.12</v>
      </c>
      <c r="F79" t="n">
        <v>126.61</v>
      </c>
      <c r="G79" t="n">
        <v>129.89</v>
      </c>
      <c r="H79" t="n">
        <v>85.91</v>
      </c>
      <c r="I79" t="n">
        <v>169.99</v>
      </c>
      <c r="J79" t="n">
        <v>149.58</v>
      </c>
      <c r="K79" t="n">
        <v>142.42</v>
      </c>
      <c r="L79" t="n">
        <v>127.12</v>
      </c>
      <c r="M79" t="n">
        <v>158.98</v>
      </c>
      <c r="N79" t="n">
        <v>172.67</v>
      </c>
      <c r="O79" t="n">
        <v>185.86</v>
      </c>
      <c r="P79" t="n">
        <v>178.77</v>
      </c>
      <c r="Q79" t="n">
        <v>209.04</v>
      </c>
      <c r="R79" t="n">
        <v>182.57</v>
      </c>
      <c r="S79" t="inlineStr">
        <is>
          <t>-</t>
        </is>
      </c>
      <c r="T79" t="inlineStr">
        <is>
          <t>-</t>
        </is>
      </c>
      <c r="U79" t="inlineStr">
        <is>
          <t>-</t>
        </is>
      </c>
      <c r="V79" t="inlineStr">
        <is>
          <t>-</t>
        </is>
      </c>
    </row>
    <row r="80">
      <c r="A80" s="5" t="inlineStr">
        <is>
          <t>Operativer Cashflow</t>
        </is>
      </c>
      <c r="B80" s="5" t="inlineStr">
        <is>
          <t>Operating Cashflow in M</t>
        </is>
      </c>
      <c r="C80" t="n">
        <v>413.9991</v>
      </c>
      <c r="D80" t="n">
        <v>590.49</v>
      </c>
      <c r="E80" t="n">
        <v>808.3152</v>
      </c>
      <c r="F80" t="n">
        <v>793.2248999999999</v>
      </c>
      <c r="G80" t="n">
        <v>910.0106999999999</v>
      </c>
      <c r="H80" t="n">
        <v>578.6802</v>
      </c>
      <c r="I80" t="n">
        <v>747.2979</v>
      </c>
      <c r="J80" t="n">
        <v>437.6187</v>
      </c>
      <c r="K80" t="n">
        <v>461.8944</v>
      </c>
      <c r="L80" t="n">
        <v>525.4559999999999</v>
      </c>
      <c r="M80" t="n">
        <v>433.616</v>
      </c>
      <c r="N80" t="n">
        <v>438.858</v>
      </c>
      <c r="O80" t="n">
        <v>665.5770000000001</v>
      </c>
      <c r="P80" t="n">
        <v>938.2230000000001</v>
      </c>
      <c r="Q80" t="n">
        <v>804.087</v>
      </c>
      <c r="R80" t="n">
        <v>687.447</v>
      </c>
      <c r="S80" t="n">
        <v>697.653</v>
      </c>
      <c r="T80" t="n">
        <v>356.481</v>
      </c>
      <c r="U80" t="n">
        <v>481.14</v>
      </c>
      <c r="V80" t="n">
        <v>1264.086</v>
      </c>
    </row>
    <row r="81">
      <c r="A81" s="5" t="inlineStr">
        <is>
          <t>Aktienrückkauf</t>
        </is>
      </c>
      <c r="B81" s="5" t="inlineStr">
        <is>
          <t>Share Buyback in M</t>
        </is>
      </c>
      <c r="C81" t="n">
        <v>0</v>
      </c>
      <c r="D81" t="n">
        <v>0</v>
      </c>
      <c r="E81" t="n">
        <v>0</v>
      </c>
      <c r="F81" t="n">
        <v>0</v>
      </c>
      <c r="G81" t="n">
        <v>0</v>
      </c>
      <c r="H81" t="n">
        <v>0</v>
      </c>
      <c r="I81" t="n">
        <v>0</v>
      </c>
      <c r="J81" t="n">
        <v>0</v>
      </c>
      <c r="K81" t="n">
        <v>-0.01000000000000512</v>
      </c>
      <c r="L81" t="n">
        <v>0</v>
      </c>
      <c r="M81" t="n">
        <v>7.300000000000011</v>
      </c>
      <c r="N81" t="n">
        <v>0</v>
      </c>
      <c r="O81" t="n">
        <v>0</v>
      </c>
      <c r="P81" t="n">
        <v>0</v>
      </c>
      <c r="Q81" t="n">
        <v>0</v>
      </c>
      <c r="R81" t="n">
        <v>0</v>
      </c>
      <c r="S81" t="n">
        <v>0</v>
      </c>
      <c r="T81" t="n">
        <v>0</v>
      </c>
      <c r="U81" t="n">
        <v>0</v>
      </c>
      <c r="V81" t="n">
        <v>0</v>
      </c>
    </row>
    <row r="82">
      <c r="A82" s="5" t="inlineStr">
        <is>
          <t>Umsatzwachstum 1J in %</t>
        </is>
      </c>
      <c r="B82" s="5" t="inlineStr">
        <is>
          <t>Revenue Growth 1Y in %</t>
        </is>
      </c>
      <c r="C82" t="n">
        <v>2.79</v>
      </c>
      <c r="D82" t="n">
        <v>5.82</v>
      </c>
      <c r="E82" t="n">
        <v>-0.8</v>
      </c>
      <c r="F82" t="n">
        <v>5.73</v>
      </c>
      <c r="G82" t="n">
        <v>8.529999999999999</v>
      </c>
      <c r="H82" t="n">
        <v>2.93</v>
      </c>
      <c r="I82" t="n">
        <v>1.34</v>
      </c>
      <c r="J82" t="n">
        <v>10.29</v>
      </c>
      <c r="K82" t="n">
        <v>6.31</v>
      </c>
      <c r="L82" t="n">
        <v>9.58</v>
      </c>
      <c r="M82" t="n">
        <v>-21.52</v>
      </c>
      <c r="N82" t="n">
        <v>-5.49</v>
      </c>
      <c r="O82" t="n">
        <v>2.89</v>
      </c>
      <c r="P82" t="n">
        <v>23.97</v>
      </c>
      <c r="Q82" t="n">
        <v>6.27</v>
      </c>
      <c r="R82" t="n">
        <v>1.92</v>
      </c>
      <c r="S82" t="n">
        <v>-8.91</v>
      </c>
      <c r="T82" t="n">
        <v>-4.9</v>
      </c>
      <c r="U82" t="n">
        <v>8.039999999999999</v>
      </c>
      <c r="V82" t="n">
        <v>21.54</v>
      </c>
    </row>
    <row r="83">
      <c r="A83" s="5" t="inlineStr">
        <is>
          <t>Umsatzwachstum 3J in %</t>
        </is>
      </c>
      <c r="B83" s="5" t="inlineStr">
        <is>
          <t>Revenue Growth 3Y in %</t>
        </is>
      </c>
      <c r="C83" t="n">
        <v>2.6</v>
      </c>
      <c r="D83" t="n">
        <v>3.58</v>
      </c>
      <c r="E83" t="n">
        <v>4.49</v>
      </c>
      <c r="F83" t="n">
        <v>5.73</v>
      </c>
      <c r="G83" t="n">
        <v>4.27</v>
      </c>
      <c r="H83" t="n">
        <v>4.85</v>
      </c>
      <c r="I83" t="n">
        <v>5.98</v>
      </c>
      <c r="J83" t="n">
        <v>8.73</v>
      </c>
      <c r="K83" t="n">
        <v>-1.88</v>
      </c>
      <c r="L83" t="n">
        <v>-5.81</v>
      </c>
      <c r="M83" t="n">
        <v>-8.039999999999999</v>
      </c>
      <c r="N83" t="n">
        <v>7.12</v>
      </c>
      <c r="O83" t="n">
        <v>11.04</v>
      </c>
      <c r="P83" t="n">
        <v>10.72</v>
      </c>
      <c r="Q83" t="n">
        <v>-0.24</v>
      </c>
      <c r="R83" t="n">
        <v>-3.96</v>
      </c>
      <c r="S83" t="n">
        <v>-1.92</v>
      </c>
      <c r="T83" t="n">
        <v>8.23</v>
      </c>
      <c r="U83" t="inlineStr">
        <is>
          <t>-</t>
        </is>
      </c>
      <c r="V83" t="inlineStr">
        <is>
          <t>-</t>
        </is>
      </c>
    </row>
    <row r="84">
      <c r="A84" s="5" t="inlineStr">
        <is>
          <t>Umsatzwachstum 5J in %</t>
        </is>
      </c>
      <c r="B84" s="5" t="inlineStr">
        <is>
          <t>Revenue Growth 5Y in %</t>
        </is>
      </c>
      <c r="C84" t="n">
        <v>4.41</v>
      </c>
      <c r="D84" t="n">
        <v>4.44</v>
      </c>
      <c r="E84" t="n">
        <v>3.55</v>
      </c>
      <c r="F84" t="n">
        <v>5.76</v>
      </c>
      <c r="G84" t="n">
        <v>5.88</v>
      </c>
      <c r="H84" t="n">
        <v>6.09</v>
      </c>
      <c r="I84" t="n">
        <v>1.2</v>
      </c>
      <c r="J84" t="n">
        <v>-0.17</v>
      </c>
      <c r="K84" t="n">
        <v>-1.65</v>
      </c>
      <c r="L84" t="n">
        <v>1.89</v>
      </c>
      <c r="M84" t="n">
        <v>1.22</v>
      </c>
      <c r="N84" t="n">
        <v>5.91</v>
      </c>
      <c r="O84" t="n">
        <v>5.23</v>
      </c>
      <c r="P84" t="n">
        <v>3.67</v>
      </c>
      <c r="Q84" t="n">
        <v>0.48</v>
      </c>
      <c r="R84" t="n">
        <v>3.54</v>
      </c>
      <c r="S84" t="inlineStr">
        <is>
          <t>-</t>
        </is>
      </c>
      <c r="T84" t="inlineStr">
        <is>
          <t>-</t>
        </is>
      </c>
      <c r="U84" t="inlineStr">
        <is>
          <t>-</t>
        </is>
      </c>
      <c r="V84" t="inlineStr">
        <is>
          <t>-</t>
        </is>
      </c>
    </row>
    <row r="85">
      <c r="A85" s="5" t="inlineStr">
        <is>
          <t>Umsatzwachstum 10J in %</t>
        </is>
      </c>
      <c r="B85" s="5" t="inlineStr">
        <is>
          <t>Revenue Growth 10Y in %</t>
        </is>
      </c>
      <c r="C85" t="n">
        <v>5.25</v>
      </c>
      <c r="D85" t="n">
        <v>2.82</v>
      </c>
      <c r="E85" t="n">
        <v>1.69</v>
      </c>
      <c r="F85" t="n">
        <v>2.06</v>
      </c>
      <c r="G85" t="n">
        <v>3.88</v>
      </c>
      <c r="H85" t="n">
        <v>3.66</v>
      </c>
      <c r="I85" t="n">
        <v>3.56</v>
      </c>
      <c r="J85" t="n">
        <v>2.53</v>
      </c>
      <c r="K85" t="n">
        <v>1.01</v>
      </c>
      <c r="L85" t="n">
        <v>1.18</v>
      </c>
      <c r="M85" t="n">
        <v>2.38</v>
      </c>
      <c r="N85" t="inlineStr">
        <is>
          <t>-</t>
        </is>
      </c>
      <c r="O85" t="inlineStr">
        <is>
          <t>-</t>
        </is>
      </c>
      <c r="P85" t="inlineStr">
        <is>
          <t>-</t>
        </is>
      </c>
      <c r="Q85" t="inlineStr">
        <is>
          <t>-</t>
        </is>
      </c>
      <c r="R85" t="inlineStr">
        <is>
          <t>-</t>
        </is>
      </c>
      <c r="S85" t="inlineStr">
        <is>
          <t>-</t>
        </is>
      </c>
      <c r="T85" t="inlineStr">
        <is>
          <t>-</t>
        </is>
      </c>
      <c r="U85" t="inlineStr">
        <is>
          <t>-</t>
        </is>
      </c>
      <c r="V85" t="inlineStr">
        <is>
          <t>-</t>
        </is>
      </c>
    </row>
    <row r="86">
      <c r="A86" s="5" t="inlineStr">
        <is>
          <t>Gewinnwachstum 1J in %</t>
        </is>
      </c>
      <c r="B86" s="5" t="inlineStr">
        <is>
          <t>Earnings Growth 1Y in %</t>
        </is>
      </c>
      <c r="C86" t="n">
        <v>-15.21</v>
      </c>
      <c r="D86" t="n">
        <v>-8.52</v>
      </c>
      <c r="E86" t="n">
        <v>5.36</v>
      </c>
      <c r="F86" t="n">
        <v>12.84</v>
      </c>
      <c r="G86" t="n">
        <v>23.29</v>
      </c>
      <c r="H86" t="n">
        <v>25.14</v>
      </c>
      <c r="I86" t="n">
        <v>-21.64</v>
      </c>
      <c r="J86" t="n">
        <v>1.52</v>
      </c>
      <c r="K86" t="n">
        <v>92.42</v>
      </c>
      <c r="L86" t="n">
        <v>26.57</v>
      </c>
      <c r="M86" t="n">
        <v>-64.3</v>
      </c>
      <c r="N86" t="n">
        <v>-2.69</v>
      </c>
      <c r="O86" t="n">
        <v>26.62</v>
      </c>
      <c r="P86" t="n">
        <v>24.19</v>
      </c>
      <c r="Q86" t="n">
        <v>53.09</v>
      </c>
      <c r="R86" t="n">
        <v>36.71</v>
      </c>
      <c r="S86" t="n">
        <v>-0.42</v>
      </c>
      <c r="T86" t="n">
        <v>27.27</v>
      </c>
      <c r="U86" t="n">
        <v>-42.99</v>
      </c>
      <c r="V86" t="n">
        <v>5.13</v>
      </c>
    </row>
    <row r="87">
      <c r="A87" s="5" t="inlineStr">
        <is>
          <t>Gewinnwachstum 3J in %</t>
        </is>
      </c>
      <c r="B87" s="5" t="inlineStr">
        <is>
          <t>Earnings Growth 3Y in %</t>
        </is>
      </c>
      <c r="C87" t="n">
        <v>-6.12</v>
      </c>
      <c r="D87" t="n">
        <v>3.23</v>
      </c>
      <c r="E87" t="n">
        <v>13.83</v>
      </c>
      <c r="F87" t="n">
        <v>20.42</v>
      </c>
      <c r="G87" t="n">
        <v>8.93</v>
      </c>
      <c r="H87" t="n">
        <v>1.67</v>
      </c>
      <c r="I87" t="n">
        <v>24.1</v>
      </c>
      <c r="J87" t="n">
        <v>40.17</v>
      </c>
      <c r="K87" t="n">
        <v>18.23</v>
      </c>
      <c r="L87" t="n">
        <v>-13.47</v>
      </c>
      <c r="M87" t="n">
        <v>-13.46</v>
      </c>
      <c r="N87" t="n">
        <v>16.04</v>
      </c>
      <c r="O87" t="n">
        <v>34.63</v>
      </c>
      <c r="P87" t="n">
        <v>38</v>
      </c>
      <c r="Q87" t="n">
        <v>29.79</v>
      </c>
      <c r="R87" t="n">
        <v>21.19</v>
      </c>
      <c r="S87" t="n">
        <v>-5.38</v>
      </c>
      <c r="T87" t="n">
        <v>-3.53</v>
      </c>
      <c r="U87" t="inlineStr">
        <is>
          <t>-</t>
        </is>
      </c>
      <c r="V87" t="inlineStr">
        <is>
          <t>-</t>
        </is>
      </c>
    </row>
    <row r="88">
      <c r="A88" s="5" t="inlineStr">
        <is>
          <t>Gewinnwachstum 5J in %</t>
        </is>
      </c>
      <c r="B88" s="5" t="inlineStr">
        <is>
          <t>Earnings Growth 5Y in %</t>
        </is>
      </c>
      <c r="C88" t="n">
        <v>3.55</v>
      </c>
      <c r="D88" t="n">
        <v>11.62</v>
      </c>
      <c r="E88" t="n">
        <v>9</v>
      </c>
      <c r="F88" t="n">
        <v>8.23</v>
      </c>
      <c r="G88" t="n">
        <v>24.15</v>
      </c>
      <c r="H88" t="n">
        <v>24.8</v>
      </c>
      <c r="I88" t="n">
        <v>6.91</v>
      </c>
      <c r="J88" t="n">
        <v>10.7</v>
      </c>
      <c r="K88" t="n">
        <v>15.72</v>
      </c>
      <c r="L88" t="n">
        <v>2.08</v>
      </c>
      <c r="M88" t="n">
        <v>7.38</v>
      </c>
      <c r="N88" t="n">
        <v>27.58</v>
      </c>
      <c r="O88" t="n">
        <v>28.04</v>
      </c>
      <c r="P88" t="n">
        <v>28.17</v>
      </c>
      <c r="Q88" t="n">
        <v>14.73</v>
      </c>
      <c r="R88" t="n">
        <v>5.14</v>
      </c>
      <c r="S88" t="inlineStr">
        <is>
          <t>-</t>
        </is>
      </c>
      <c r="T88" t="inlineStr">
        <is>
          <t>-</t>
        </is>
      </c>
      <c r="U88" t="inlineStr">
        <is>
          <t>-</t>
        </is>
      </c>
      <c r="V88" t="inlineStr">
        <is>
          <t>-</t>
        </is>
      </c>
    </row>
    <row r="89">
      <c r="A89" s="5" t="inlineStr">
        <is>
          <t>Gewinnwachstum 10J in %</t>
        </is>
      </c>
      <c r="B89" s="5" t="inlineStr">
        <is>
          <t>Earnings Growth 10Y in %</t>
        </is>
      </c>
      <c r="C89" t="n">
        <v>14.18</v>
      </c>
      <c r="D89" t="n">
        <v>9.27</v>
      </c>
      <c r="E89" t="n">
        <v>9.85</v>
      </c>
      <c r="F89" t="n">
        <v>11.98</v>
      </c>
      <c r="G89" t="n">
        <v>13.11</v>
      </c>
      <c r="H89" t="n">
        <v>16.09</v>
      </c>
      <c r="I89" t="n">
        <v>17.25</v>
      </c>
      <c r="J89" t="n">
        <v>19.37</v>
      </c>
      <c r="K89" t="n">
        <v>21.95</v>
      </c>
      <c r="L89" t="n">
        <v>8.41</v>
      </c>
      <c r="M89" t="n">
        <v>6.26</v>
      </c>
      <c r="N89" t="inlineStr">
        <is>
          <t>-</t>
        </is>
      </c>
      <c r="O89" t="inlineStr">
        <is>
          <t>-</t>
        </is>
      </c>
      <c r="P89" t="inlineStr">
        <is>
          <t>-</t>
        </is>
      </c>
      <c r="Q89" t="inlineStr">
        <is>
          <t>-</t>
        </is>
      </c>
      <c r="R89" t="inlineStr">
        <is>
          <t>-</t>
        </is>
      </c>
      <c r="S89" t="inlineStr">
        <is>
          <t>-</t>
        </is>
      </c>
      <c r="T89" t="inlineStr">
        <is>
          <t>-</t>
        </is>
      </c>
      <c r="U89" t="inlineStr">
        <is>
          <t>-</t>
        </is>
      </c>
      <c r="V89" t="inlineStr">
        <is>
          <t>-</t>
        </is>
      </c>
    </row>
    <row r="90">
      <c r="A90" s="5" t="inlineStr">
        <is>
          <t>PEG Ratio</t>
        </is>
      </c>
      <c r="B90" s="5" t="inlineStr">
        <is>
          <t>KGW Kurs/Gewinn/Wachstum</t>
        </is>
      </c>
      <c r="C90" t="n">
        <v>3.1</v>
      </c>
      <c r="D90" t="n">
        <v>0.88</v>
      </c>
      <c r="E90" t="n">
        <v>1.42</v>
      </c>
      <c r="F90" t="n">
        <v>1.88</v>
      </c>
      <c r="G90" t="n">
        <v>0.62</v>
      </c>
      <c r="H90" t="n">
        <v>0.55</v>
      </c>
      <c r="I90" t="n">
        <v>2.45</v>
      </c>
      <c r="J90" t="n">
        <v>0.96</v>
      </c>
      <c r="K90" t="n">
        <v>0.53</v>
      </c>
      <c r="L90" t="n">
        <v>10</v>
      </c>
      <c r="M90" t="n">
        <v>2.36</v>
      </c>
      <c r="N90" t="n">
        <v>0.28</v>
      </c>
      <c r="O90" t="n">
        <v>0.4</v>
      </c>
      <c r="P90" t="n">
        <v>0.5600000000000001</v>
      </c>
      <c r="Q90" t="n">
        <v>0.95</v>
      </c>
      <c r="R90" t="n">
        <v>3.42</v>
      </c>
      <c r="S90" t="inlineStr">
        <is>
          <t>-</t>
        </is>
      </c>
      <c r="T90" t="inlineStr">
        <is>
          <t>-</t>
        </is>
      </c>
      <c r="U90" t="inlineStr">
        <is>
          <t>-</t>
        </is>
      </c>
      <c r="V90" t="inlineStr">
        <is>
          <t>-</t>
        </is>
      </c>
    </row>
    <row r="91">
      <c r="A91" s="5" t="inlineStr">
        <is>
          <t>EBIT-Wachstum 1J in %</t>
        </is>
      </c>
      <c r="B91" s="5" t="inlineStr">
        <is>
          <t>EBIT Growth 1Y in %</t>
        </is>
      </c>
      <c r="C91" t="n">
        <v>-11.18</v>
      </c>
      <c r="D91" t="n">
        <v>-0.57</v>
      </c>
      <c r="E91" t="n">
        <v>-13.24</v>
      </c>
      <c r="F91" t="n">
        <v>9.74</v>
      </c>
      <c r="G91" t="n">
        <v>16.79</v>
      </c>
      <c r="H91" t="n">
        <v>15.66</v>
      </c>
      <c r="I91" t="n">
        <v>-14.16</v>
      </c>
      <c r="J91" t="n">
        <v>7.2</v>
      </c>
      <c r="K91" t="n">
        <v>53.09</v>
      </c>
      <c r="L91" t="n">
        <v>37.65</v>
      </c>
      <c r="M91" t="n">
        <v>-58.9</v>
      </c>
      <c r="N91" t="n">
        <v>-3.84</v>
      </c>
      <c r="O91" t="n">
        <v>18.82</v>
      </c>
      <c r="P91" t="n">
        <v>18.34</v>
      </c>
      <c r="Q91" t="n">
        <v>42.24</v>
      </c>
      <c r="R91" t="n">
        <v>15.96</v>
      </c>
      <c r="S91" t="n">
        <v>-5.44</v>
      </c>
      <c r="T91" t="n">
        <v>-1.21</v>
      </c>
      <c r="U91" t="n">
        <v>-12.71</v>
      </c>
      <c r="V91" t="n">
        <v>12.99</v>
      </c>
    </row>
    <row r="92">
      <c r="A92" s="5" t="inlineStr">
        <is>
          <t>EBIT-Wachstum 3J in %</t>
        </is>
      </c>
      <c r="B92" s="5" t="inlineStr">
        <is>
          <t>EBIT Growth 3Y in %</t>
        </is>
      </c>
      <c r="C92" t="n">
        <v>-8.33</v>
      </c>
      <c r="D92" t="n">
        <v>-1.36</v>
      </c>
      <c r="E92" t="n">
        <v>4.43</v>
      </c>
      <c r="F92" t="n">
        <v>14.06</v>
      </c>
      <c r="G92" t="n">
        <v>6.1</v>
      </c>
      <c r="H92" t="n">
        <v>2.9</v>
      </c>
      <c r="I92" t="n">
        <v>15.38</v>
      </c>
      <c r="J92" t="n">
        <v>32.65</v>
      </c>
      <c r="K92" t="n">
        <v>10.61</v>
      </c>
      <c r="L92" t="n">
        <v>-8.359999999999999</v>
      </c>
      <c r="M92" t="n">
        <v>-14.64</v>
      </c>
      <c r="N92" t="n">
        <v>11.11</v>
      </c>
      <c r="O92" t="n">
        <v>26.47</v>
      </c>
      <c r="P92" t="n">
        <v>25.51</v>
      </c>
      <c r="Q92" t="n">
        <v>17.59</v>
      </c>
      <c r="R92" t="n">
        <v>3.1</v>
      </c>
      <c r="S92" t="n">
        <v>-6.45</v>
      </c>
      <c r="T92" t="n">
        <v>-0.31</v>
      </c>
      <c r="U92" t="inlineStr">
        <is>
          <t>-</t>
        </is>
      </c>
      <c r="V92" t="inlineStr">
        <is>
          <t>-</t>
        </is>
      </c>
    </row>
    <row r="93">
      <c r="A93" s="5" t="inlineStr">
        <is>
          <t>EBIT-Wachstum 5J in %</t>
        </is>
      </c>
      <c r="B93" s="5" t="inlineStr">
        <is>
          <t>EBIT Growth 5Y in %</t>
        </is>
      </c>
      <c r="C93" t="n">
        <v>0.31</v>
      </c>
      <c r="D93" t="n">
        <v>5.68</v>
      </c>
      <c r="E93" t="n">
        <v>2.96</v>
      </c>
      <c r="F93" t="n">
        <v>7.05</v>
      </c>
      <c r="G93" t="n">
        <v>15.72</v>
      </c>
      <c r="H93" t="n">
        <v>19.89</v>
      </c>
      <c r="I93" t="n">
        <v>4.98</v>
      </c>
      <c r="J93" t="n">
        <v>7.04</v>
      </c>
      <c r="K93" t="n">
        <v>9.359999999999999</v>
      </c>
      <c r="L93" t="n">
        <v>2.41</v>
      </c>
      <c r="M93" t="n">
        <v>3.33</v>
      </c>
      <c r="N93" t="n">
        <v>18.3</v>
      </c>
      <c r="O93" t="n">
        <v>17.98</v>
      </c>
      <c r="P93" t="n">
        <v>13.98</v>
      </c>
      <c r="Q93" t="n">
        <v>7.77</v>
      </c>
      <c r="R93" t="n">
        <v>1.92</v>
      </c>
      <c r="S93" t="inlineStr">
        <is>
          <t>-</t>
        </is>
      </c>
      <c r="T93" t="inlineStr">
        <is>
          <t>-</t>
        </is>
      </c>
      <c r="U93" t="inlineStr">
        <is>
          <t>-</t>
        </is>
      </c>
      <c r="V93" t="inlineStr">
        <is>
          <t>-</t>
        </is>
      </c>
    </row>
    <row r="94">
      <c r="A94" s="5" t="inlineStr">
        <is>
          <t>EBIT-Wachstum 10J in %</t>
        </is>
      </c>
      <c r="B94" s="5" t="inlineStr">
        <is>
          <t>EBIT Growth 10Y in %</t>
        </is>
      </c>
      <c r="C94" t="n">
        <v>10.1</v>
      </c>
      <c r="D94" t="n">
        <v>5.33</v>
      </c>
      <c r="E94" t="n">
        <v>5</v>
      </c>
      <c r="F94" t="n">
        <v>8.199999999999999</v>
      </c>
      <c r="G94" t="n">
        <v>9.07</v>
      </c>
      <c r="H94" t="n">
        <v>11.61</v>
      </c>
      <c r="I94" t="n">
        <v>11.64</v>
      </c>
      <c r="J94" t="n">
        <v>12.51</v>
      </c>
      <c r="K94" t="n">
        <v>11.67</v>
      </c>
      <c r="L94" t="n">
        <v>5.09</v>
      </c>
      <c r="M94" t="n">
        <v>2.62</v>
      </c>
      <c r="N94" t="inlineStr">
        <is>
          <t>-</t>
        </is>
      </c>
      <c r="O94" t="inlineStr">
        <is>
          <t>-</t>
        </is>
      </c>
      <c r="P94" t="inlineStr">
        <is>
          <t>-</t>
        </is>
      </c>
      <c r="Q94" t="inlineStr">
        <is>
          <t>-</t>
        </is>
      </c>
      <c r="R94" t="inlineStr">
        <is>
          <t>-</t>
        </is>
      </c>
      <c r="S94" t="inlineStr">
        <is>
          <t>-</t>
        </is>
      </c>
      <c r="T94" t="inlineStr">
        <is>
          <t>-</t>
        </is>
      </c>
      <c r="U94" t="inlineStr">
        <is>
          <t>-</t>
        </is>
      </c>
      <c r="V94" t="inlineStr">
        <is>
          <t>-</t>
        </is>
      </c>
    </row>
    <row r="95">
      <c r="A95" s="5" t="inlineStr">
        <is>
          <t>Op.Cashflow Wachstum 1J in %</t>
        </is>
      </c>
      <c r="B95" s="5" t="inlineStr">
        <is>
          <t>Op.Cashflow Wachstum 1Y in %</t>
        </is>
      </c>
      <c r="C95" t="n">
        <v>-29.89</v>
      </c>
      <c r="D95" t="n">
        <v>-26.95</v>
      </c>
      <c r="E95" t="n">
        <v>1.9</v>
      </c>
      <c r="F95" t="n">
        <v>-12.83</v>
      </c>
      <c r="G95" t="n">
        <v>57.26</v>
      </c>
      <c r="H95" t="n">
        <v>-22.56</v>
      </c>
      <c r="I95" t="n">
        <v>70.76000000000001</v>
      </c>
      <c r="J95" t="n">
        <v>-5.26</v>
      </c>
      <c r="K95" t="n">
        <v>-12.11</v>
      </c>
      <c r="L95" t="n">
        <v>21.18</v>
      </c>
      <c r="M95" t="n">
        <v>9.800000000000001</v>
      </c>
      <c r="N95" t="n">
        <v>-34.06</v>
      </c>
      <c r="O95" t="n">
        <v>-29.06</v>
      </c>
      <c r="P95" t="n">
        <v>16.68</v>
      </c>
      <c r="Q95" t="n">
        <v>16.97</v>
      </c>
      <c r="R95" t="n">
        <v>-1.46</v>
      </c>
      <c r="S95" t="n">
        <v>95.70999999999999</v>
      </c>
      <c r="T95" t="n">
        <v>-25.91</v>
      </c>
      <c r="U95" t="n">
        <v>-61.94</v>
      </c>
      <c r="V95" t="n">
        <v>66.56999999999999</v>
      </c>
    </row>
    <row r="96">
      <c r="A96" s="5" t="inlineStr">
        <is>
          <t>Op.Cashflow Wachstum 3J in %</t>
        </is>
      </c>
      <c r="B96" s="5" t="inlineStr">
        <is>
          <t>Op.Cashflow Wachstum 3Y in %</t>
        </is>
      </c>
      <c r="C96" t="n">
        <v>-18.31</v>
      </c>
      <c r="D96" t="n">
        <v>-12.63</v>
      </c>
      <c r="E96" t="n">
        <v>15.44</v>
      </c>
      <c r="F96" t="n">
        <v>7.29</v>
      </c>
      <c r="G96" t="n">
        <v>35.15</v>
      </c>
      <c r="H96" t="n">
        <v>14.31</v>
      </c>
      <c r="I96" t="n">
        <v>17.8</v>
      </c>
      <c r="J96" t="n">
        <v>1.27</v>
      </c>
      <c r="K96" t="n">
        <v>6.29</v>
      </c>
      <c r="L96" t="n">
        <v>-1.03</v>
      </c>
      <c r="M96" t="n">
        <v>-17.77</v>
      </c>
      <c r="N96" t="n">
        <v>-15.48</v>
      </c>
      <c r="O96" t="n">
        <v>1.53</v>
      </c>
      <c r="P96" t="n">
        <v>10.73</v>
      </c>
      <c r="Q96" t="n">
        <v>37.07</v>
      </c>
      <c r="R96" t="n">
        <v>22.78</v>
      </c>
      <c r="S96" t="n">
        <v>2.62</v>
      </c>
      <c r="T96" t="n">
        <v>-7.09</v>
      </c>
      <c r="U96" t="inlineStr">
        <is>
          <t>-</t>
        </is>
      </c>
      <c r="V96" t="inlineStr">
        <is>
          <t>-</t>
        </is>
      </c>
    </row>
    <row r="97">
      <c r="A97" s="5" t="inlineStr">
        <is>
          <t>Op.Cashflow Wachstum 5J in %</t>
        </is>
      </c>
      <c r="B97" s="5" t="inlineStr">
        <is>
          <t>Op.Cashflow Wachstum 5Y in %</t>
        </is>
      </c>
      <c r="C97" t="n">
        <v>-2.1</v>
      </c>
      <c r="D97" t="n">
        <v>-0.64</v>
      </c>
      <c r="E97" t="n">
        <v>18.91</v>
      </c>
      <c r="F97" t="n">
        <v>17.47</v>
      </c>
      <c r="G97" t="n">
        <v>17.62</v>
      </c>
      <c r="H97" t="n">
        <v>10.4</v>
      </c>
      <c r="I97" t="n">
        <v>16.87</v>
      </c>
      <c r="J97" t="n">
        <v>-4.09</v>
      </c>
      <c r="K97" t="n">
        <v>-8.85</v>
      </c>
      <c r="L97" t="n">
        <v>-3.09</v>
      </c>
      <c r="M97" t="n">
        <v>-3.93</v>
      </c>
      <c r="N97" t="n">
        <v>-6.19</v>
      </c>
      <c r="O97" t="n">
        <v>19.77</v>
      </c>
      <c r="P97" t="n">
        <v>20.4</v>
      </c>
      <c r="Q97" t="n">
        <v>4.67</v>
      </c>
      <c r="R97" t="n">
        <v>14.59</v>
      </c>
      <c r="S97" t="inlineStr">
        <is>
          <t>-</t>
        </is>
      </c>
      <c r="T97" t="inlineStr">
        <is>
          <t>-</t>
        </is>
      </c>
      <c r="U97" t="inlineStr">
        <is>
          <t>-</t>
        </is>
      </c>
      <c r="V97" t="inlineStr">
        <is>
          <t>-</t>
        </is>
      </c>
    </row>
    <row r="98">
      <c r="A98" s="5" t="inlineStr">
        <is>
          <t>Op.Cashflow Wachstum 10J in %</t>
        </is>
      </c>
      <c r="B98" s="5" t="inlineStr">
        <is>
          <t>Op.Cashflow Wachstum 10Y in %</t>
        </is>
      </c>
      <c r="C98" t="n">
        <v>4.15</v>
      </c>
      <c r="D98" t="n">
        <v>8.119999999999999</v>
      </c>
      <c r="E98" t="n">
        <v>7.41</v>
      </c>
      <c r="F98" t="n">
        <v>4.31</v>
      </c>
      <c r="G98" t="n">
        <v>7.26</v>
      </c>
      <c r="H98" t="n">
        <v>3.23</v>
      </c>
      <c r="I98" t="n">
        <v>5.34</v>
      </c>
      <c r="J98" t="n">
        <v>7.84</v>
      </c>
      <c r="K98" t="n">
        <v>5.77</v>
      </c>
      <c r="L98" t="n">
        <v>0.79</v>
      </c>
      <c r="M98" t="n">
        <v>5.33</v>
      </c>
      <c r="N98" t="inlineStr">
        <is>
          <t>-</t>
        </is>
      </c>
      <c r="O98" t="inlineStr">
        <is>
          <t>-</t>
        </is>
      </c>
      <c r="P98" t="inlineStr">
        <is>
          <t>-</t>
        </is>
      </c>
      <c r="Q98" t="inlineStr">
        <is>
          <t>-</t>
        </is>
      </c>
      <c r="R98" t="inlineStr">
        <is>
          <t>-</t>
        </is>
      </c>
      <c r="S98" t="inlineStr">
        <is>
          <t>-</t>
        </is>
      </c>
      <c r="T98" t="inlineStr">
        <is>
          <t>-</t>
        </is>
      </c>
      <c r="U98" t="inlineStr">
        <is>
          <t>-</t>
        </is>
      </c>
      <c r="V98" t="inlineStr">
        <is>
          <t>-</t>
        </is>
      </c>
    </row>
    <row r="99">
      <c r="A99" s="5" t="inlineStr">
        <is>
          <t>Working Capital in Mio</t>
        </is>
      </c>
      <c r="B99" s="5" t="inlineStr">
        <is>
          <t>Working Capital in M</t>
        </is>
      </c>
      <c r="C99" t="n">
        <v>76.3</v>
      </c>
      <c r="D99" t="n">
        <v>122.1</v>
      </c>
      <c r="E99" t="n">
        <v>98</v>
      </c>
      <c r="F99" t="n">
        <v>51.3</v>
      </c>
      <c r="G99" t="n">
        <v>52.6</v>
      </c>
      <c r="H99" t="n">
        <v>-35.9</v>
      </c>
      <c r="I99" t="n">
        <v>83.5</v>
      </c>
      <c r="J99" t="n">
        <v>64.5</v>
      </c>
      <c r="K99" t="n">
        <v>51.5</v>
      </c>
      <c r="L99" t="n">
        <v>34.9</v>
      </c>
      <c r="M99" t="n">
        <v>55.5</v>
      </c>
      <c r="N99" t="n">
        <v>84.3</v>
      </c>
      <c r="O99" t="n">
        <v>99.59999999999999</v>
      </c>
      <c r="P99" t="n">
        <v>97.2</v>
      </c>
      <c r="Q99" t="n">
        <v>98.90000000000001</v>
      </c>
      <c r="R99" t="n">
        <v>75.3</v>
      </c>
      <c r="S99" t="n">
        <v>143.4</v>
      </c>
      <c r="T99" t="n">
        <v>154.4</v>
      </c>
      <c r="U99" t="n">
        <v>160.7</v>
      </c>
      <c r="V99" t="n">
        <v>178.8</v>
      </c>
      <c r="W99" t="n">
        <v>130.5</v>
      </c>
    </row>
  </sheetData>
  <pageMargins bottom="1" footer="0.5" header="0.5" left="0.75" right="0.75" top="1"/>
</worksheet>
</file>

<file path=xl/worksheets/sheet63.xml><?xml version="1.0" encoding="utf-8"?>
<worksheet xmlns="http://schemas.openxmlformats.org/spreadsheetml/2006/main">
  <sheetPr>
    <outlinePr summaryBelow="1" summaryRight="1"/>
    <pageSetUpPr/>
  </sheetPr>
  <dimension ref="A1:M8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1"/>
    <col customWidth="1" max="13" min="13" width="10"/>
  </cols>
  <sheetData>
    <row r="1">
      <c r="A1" s="1" t="inlineStr">
        <is>
          <t xml:space="preserve">TALANX </t>
        </is>
      </c>
      <c r="B1" s="2" t="inlineStr">
        <is>
          <t>WKN: TLX100  ISIN: DE000TLX1005  Symbol:TLX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1996</t>
        </is>
      </c>
      <c r="C4" s="5" t="inlineStr">
        <is>
          <t>Telefon / Phone</t>
        </is>
      </c>
      <c r="D4" s="5" t="inlineStr"/>
      <c r="E4" t="inlineStr">
        <is>
          <t>+49-511-3747-0</t>
        </is>
      </c>
      <c r="G4" t="inlineStr">
        <is>
          <t>16.03.2020</t>
        </is>
      </c>
      <c r="H4" t="inlineStr">
        <is>
          <t>Publication Of Annual Report</t>
        </is>
      </c>
      <c r="J4" t="inlineStr">
        <is>
          <t>HDI V.a.G.</t>
        </is>
      </c>
      <c r="L4" t="inlineStr">
        <is>
          <t>79,00%</t>
        </is>
      </c>
    </row>
    <row r="5">
      <c r="A5" s="5" t="inlineStr">
        <is>
          <t>Ticker</t>
        </is>
      </c>
      <c r="B5" t="inlineStr">
        <is>
          <t>TLX</t>
        </is>
      </c>
      <c r="C5" s="5" t="inlineStr">
        <is>
          <t>Fax</t>
        </is>
      </c>
      <c r="D5" s="5" t="inlineStr"/>
      <c r="E5" t="inlineStr">
        <is>
          <t>+49-511-3747-2525</t>
        </is>
      </c>
      <c r="G5" t="inlineStr">
        <is>
          <t>07.05.2020</t>
        </is>
      </c>
      <c r="H5" t="inlineStr">
        <is>
          <t>Result Q1</t>
        </is>
      </c>
      <c r="J5" t="inlineStr">
        <is>
          <t>Freefloat</t>
        </is>
      </c>
      <c r="L5" t="inlineStr">
        <is>
          <t>21,00%</t>
        </is>
      </c>
    </row>
    <row r="6">
      <c r="A6" s="5" t="inlineStr">
        <is>
          <t>Gelistet Seit / Listed Since</t>
        </is>
      </c>
      <c r="B6" t="inlineStr">
        <is>
          <t>02.10.2012</t>
        </is>
      </c>
      <c r="C6" s="5" t="inlineStr">
        <is>
          <t>Internet</t>
        </is>
      </c>
      <c r="D6" s="5" t="inlineStr"/>
      <c r="E6" t="inlineStr">
        <is>
          <t>http://www.talanx.de/</t>
        </is>
      </c>
      <c r="G6" t="inlineStr">
        <is>
          <t>12.05.2020</t>
        </is>
      </c>
      <c r="H6" t="inlineStr">
        <is>
          <t>Dividend Payout</t>
        </is>
      </c>
    </row>
    <row r="7">
      <c r="A7" s="5" t="inlineStr">
        <is>
          <t>Nominalwert / Nominal Value</t>
        </is>
      </c>
      <c r="B7" t="inlineStr">
        <is>
          <t>-</t>
        </is>
      </c>
      <c r="C7" s="5" t="inlineStr">
        <is>
          <t>E-Mail</t>
        </is>
      </c>
      <c r="D7" s="5" t="inlineStr"/>
      <c r="E7" t="inlineStr">
        <is>
          <t>info@talanx.com</t>
        </is>
      </c>
      <c r="G7" t="inlineStr">
        <is>
          <t>20.08.2020</t>
        </is>
      </c>
      <c r="H7" t="inlineStr">
        <is>
          <t>Score Half Year</t>
        </is>
      </c>
    </row>
    <row r="8">
      <c r="A8" s="5" t="inlineStr">
        <is>
          <t>Land / Country</t>
        </is>
      </c>
      <c r="B8" t="inlineStr">
        <is>
          <t>Deutschland</t>
        </is>
      </c>
      <c r="C8" s="5" t="inlineStr">
        <is>
          <t>Inv. Relations Telefon / Phone</t>
        </is>
      </c>
      <c r="D8" s="5" t="inlineStr"/>
      <c r="E8" t="inlineStr">
        <is>
          <t>+49-511-3747-2331</t>
        </is>
      </c>
      <c r="G8" t="inlineStr">
        <is>
          <t>12.11.2020</t>
        </is>
      </c>
      <c r="H8" t="inlineStr">
        <is>
          <t>Q3 Earnings</t>
        </is>
      </c>
    </row>
    <row r="9">
      <c r="A9" s="5" t="inlineStr">
        <is>
          <t>Währung / Currency</t>
        </is>
      </c>
      <c r="B9" t="inlineStr">
        <is>
          <t>EUR</t>
        </is>
      </c>
      <c r="C9" s="5" t="inlineStr">
        <is>
          <t>Inv. Relations E-Mail</t>
        </is>
      </c>
      <c r="D9" s="5" t="inlineStr"/>
      <c r="E9" t="inlineStr">
        <is>
          <t>ir@talanx.com</t>
        </is>
      </c>
    </row>
    <row r="10">
      <c r="A10" s="5" t="inlineStr">
        <is>
          <t>Branche / Industry</t>
        </is>
      </c>
      <c r="B10" t="inlineStr">
        <is>
          <t>Insurance</t>
        </is>
      </c>
      <c r="C10" s="5" t="inlineStr">
        <is>
          <t>Kontaktperson / Contact Person</t>
        </is>
      </c>
      <c r="D10" s="5" t="inlineStr"/>
      <c r="E10" t="inlineStr">
        <is>
          <t>Carsten Werle</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Talanx AGHDI-Platz 1  D-30659 Hannover</t>
        </is>
      </c>
    </row>
    <row r="14">
      <c r="A14" s="5" t="inlineStr">
        <is>
          <t>Management</t>
        </is>
      </c>
      <c r="B14" t="inlineStr">
        <is>
          <t>Torsten Leue, Sven Fokkema, Jean-Jacques Henchoz, Edgar Puls, Dr. Immo Querner, Dr. Jan Wicke</t>
        </is>
      </c>
    </row>
    <row r="15">
      <c r="A15" s="5" t="inlineStr">
        <is>
          <t>Aufsichtsrat / Board</t>
        </is>
      </c>
      <c r="B15" t="inlineStr">
        <is>
          <t>Herbert K. Haas, Ralf Rieger, Dr. Thomas Lindner, Antonia Aschendorf, Benita Bierstedt, Rainer-Karl Bock-Wehr, Sebastian L. Gascard, Jutta Hammer, Dr. Hermann Jung, Dirk Lohmann, Christoph Meister, Jutta Mück, Dr. Erhard Schipporeit, Prof. Dr. Jens Schubert, Norbert Steiner, Angela Titzrath</t>
        </is>
      </c>
    </row>
    <row r="16">
      <c r="A16" s="5" t="inlineStr">
        <is>
          <t>Beschreibung</t>
        </is>
      </c>
      <c r="B16" t="inlineStr">
        <is>
          <t>Der Talanx-Konzern ist als Mehrmarkenanbieter in der Versicherungs- und Finanzdienstleistungsbranche tätig. Dabei übernimmt die Talanx AG die Rolle einer Management- und Finanzholding innerhalb des Konzerns. Die einzelnen Gesellschaften arbeiten unter verschiedenen Marken. Dazu gehören HDI und HDI-Gerling, die Versicherungen für Privat- und Firmenkunden sowie für Industriekunden offerieren; weitere Marken unter dem Dach von Talanx sind der Rückversicherer Hannover Rück, die auf den Bereich Bankenvertrieb spezialisierte Gesellschaft neue leben sowie die Versicherungen PB und TARGO und AmpegaGerling als Fondsanbieter und Vermögensverwalter. Copyright 2014 FINANCE BASE AG</t>
        </is>
      </c>
    </row>
    <row r="17">
      <c r="A17" s="5" t="inlineStr">
        <is>
          <t>Profile</t>
        </is>
      </c>
      <c r="B17" t="inlineStr">
        <is>
          <t>The Talanx Group operates as a multi-brand provider in the insurance and financial services industry. The Talanx AG acts as a management and holding company within the group. The individual companies operate under different brands. These include HDI and HDI-Gerling, insurance for private and corporate customers as well as offer for industrial customers; other brands under the umbrella of Talanx, the reinsurer Hannover Re, which specializes in the area of ​​bank sales company, new life and the insurance PB and TARGO and AmpegaGerling as a fund provider and asset manager.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row>
    <row r="20">
      <c r="A20" s="5" t="inlineStr">
        <is>
          <t>Gesamtertrag</t>
        </is>
      </c>
      <c r="B20" s="5" t="inlineStr">
        <is>
          <t>Total Income</t>
        </is>
      </c>
      <c r="C20" t="n">
        <v>33054</v>
      </c>
      <c r="D20" t="n">
        <v>29574</v>
      </c>
      <c r="E20" t="n">
        <v>27418</v>
      </c>
      <c r="F20" t="n">
        <v>25742</v>
      </c>
      <c r="G20" t="n">
        <v>25937</v>
      </c>
      <c r="H20" t="n">
        <v>23844</v>
      </c>
      <c r="I20" t="n">
        <v>23113</v>
      </c>
      <c r="J20" t="n">
        <v>21999</v>
      </c>
      <c r="K20" t="n">
        <v>19456</v>
      </c>
      <c r="L20" t="n">
        <v>18675</v>
      </c>
      <c r="M20" t="n">
        <v>17323</v>
      </c>
    </row>
    <row r="21">
      <c r="A21" s="5" t="inlineStr">
        <is>
          <t>Operatives Ergebnis (EBIT)</t>
        </is>
      </c>
      <c r="B21" s="5" t="inlineStr">
        <is>
          <t>EBIT Earning Before Interest &amp; Tax</t>
        </is>
      </c>
      <c r="C21" t="n">
        <v>2430</v>
      </c>
      <c r="D21" t="n">
        <v>2032</v>
      </c>
      <c r="E21" t="n">
        <v>1807</v>
      </c>
      <c r="F21" t="n">
        <v>2300</v>
      </c>
      <c r="G21" t="n">
        <v>2182</v>
      </c>
      <c r="H21" t="n">
        <v>1892</v>
      </c>
      <c r="I21" t="n">
        <v>1784</v>
      </c>
      <c r="J21" t="n">
        <v>1760</v>
      </c>
      <c r="K21" t="n">
        <v>1245</v>
      </c>
      <c r="L21" t="n">
        <v>1032</v>
      </c>
      <c r="M21" t="n">
        <v>1497</v>
      </c>
    </row>
    <row r="22">
      <c r="A22" s="5" t="inlineStr">
        <is>
          <t>Finanzergebnis</t>
        </is>
      </c>
      <c r="B22" s="5" t="inlineStr">
        <is>
          <t>Financial Result</t>
        </is>
      </c>
      <c r="C22" t="n">
        <v>-191</v>
      </c>
      <c r="D22" t="n">
        <v>-170</v>
      </c>
      <c r="E22" t="n">
        <v>-149</v>
      </c>
      <c r="F22" t="n">
        <v>-147</v>
      </c>
      <c r="G22" t="n">
        <v>-161</v>
      </c>
      <c r="H22" t="n">
        <v>-183</v>
      </c>
      <c r="I22" t="n">
        <v>-206</v>
      </c>
      <c r="J22" t="n">
        <v>-185</v>
      </c>
      <c r="K22" t="n">
        <v>-161</v>
      </c>
      <c r="L22" t="n">
        <v>-134</v>
      </c>
      <c r="M22" t="n">
        <v>-133</v>
      </c>
    </row>
    <row r="23">
      <c r="A23" s="5" t="inlineStr">
        <is>
          <t>Ergebnis vor Steuer (EBT)</t>
        </is>
      </c>
      <c r="B23" s="5" t="inlineStr">
        <is>
          <t>EBT Earning Before Tax</t>
        </is>
      </c>
      <c r="C23" t="n">
        <v>2239</v>
      </c>
      <c r="D23" t="n">
        <v>1862</v>
      </c>
      <c r="E23" t="n">
        <v>1658</v>
      </c>
      <c r="F23" t="n">
        <v>2153</v>
      </c>
      <c r="G23" t="n">
        <v>2021</v>
      </c>
      <c r="H23" t="n">
        <v>1709</v>
      </c>
      <c r="I23" t="n">
        <v>1578</v>
      </c>
      <c r="J23" t="n">
        <v>1575</v>
      </c>
      <c r="K23" t="n">
        <v>1084</v>
      </c>
      <c r="L23" t="n">
        <v>898</v>
      </c>
      <c r="M23" t="n">
        <v>1364</v>
      </c>
    </row>
    <row r="24">
      <c r="A24" s="5" t="inlineStr">
        <is>
          <t>Steuern auf Einkommen und Ertrag</t>
        </is>
      </c>
      <c r="B24" s="5" t="inlineStr">
        <is>
          <t>Taxes on income and earnings</t>
        </is>
      </c>
      <c r="C24" t="n">
        <v>568</v>
      </c>
      <c r="D24" t="n">
        <v>503</v>
      </c>
      <c r="E24" t="n">
        <v>388</v>
      </c>
      <c r="F24" t="n">
        <v>585</v>
      </c>
      <c r="G24" t="n">
        <v>612</v>
      </c>
      <c r="H24" t="n">
        <v>341</v>
      </c>
      <c r="I24" t="n">
        <v>296</v>
      </c>
      <c r="J24" t="n">
        <v>423</v>
      </c>
      <c r="K24" t="n">
        <v>187</v>
      </c>
      <c r="L24" t="n">
        <v>231</v>
      </c>
      <c r="M24" t="n">
        <v>471</v>
      </c>
    </row>
    <row r="25">
      <c r="A25" s="5" t="inlineStr">
        <is>
          <t>Ergebnis nach Steuer</t>
        </is>
      </c>
      <c r="B25" s="5" t="inlineStr">
        <is>
          <t>Earnings after tax</t>
        </is>
      </c>
      <c r="C25" t="n">
        <v>1671</v>
      </c>
      <c r="D25" t="n">
        <v>1359</v>
      </c>
      <c r="E25" t="n">
        <v>1270</v>
      </c>
      <c r="F25" t="n">
        <v>1568</v>
      </c>
      <c r="G25" t="n">
        <v>1409</v>
      </c>
      <c r="H25" t="n">
        <v>1368</v>
      </c>
      <c r="I25" t="n">
        <v>1282</v>
      </c>
      <c r="J25" t="n">
        <v>1152</v>
      </c>
      <c r="K25" t="n">
        <v>897</v>
      </c>
      <c r="L25" t="n">
        <v>667</v>
      </c>
      <c r="M25" t="n">
        <v>893</v>
      </c>
    </row>
    <row r="26">
      <c r="A26" s="5" t="inlineStr">
        <is>
          <t>Minderheitenanteil</t>
        </is>
      </c>
      <c r="B26" s="5" t="inlineStr">
        <is>
          <t>Minority Share</t>
        </is>
      </c>
      <c r="C26" t="n">
        <v>-748</v>
      </c>
      <c r="D26" t="n">
        <v>-656</v>
      </c>
      <c r="E26" t="n">
        <v>-598</v>
      </c>
      <c r="F26" t="n">
        <v>-661</v>
      </c>
      <c r="G26" t="n">
        <v>-675</v>
      </c>
      <c r="H26" t="n">
        <v>-599</v>
      </c>
      <c r="I26" t="n">
        <v>-520</v>
      </c>
      <c r="J26" t="n">
        <v>-522</v>
      </c>
      <c r="K26" t="n">
        <v>-377</v>
      </c>
      <c r="L26" t="n">
        <v>-451</v>
      </c>
      <c r="M26" t="n">
        <v>-408</v>
      </c>
    </row>
    <row r="27">
      <c r="A27" s="5" t="inlineStr">
        <is>
          <t>Jahresüberschuss/-fehlbetrag</t>
        </is>
      </c>
      <c r="B27" s="5" t="inlineStr">
        <is>
          <t>Net Profit</t>
        </is>
      </c>
      <c r="C27" t="n">
        <v>923</v>
      </c>
      <c r="D27" t="n">
        <v>703</v>
      </c>
      <c r="E27" t="n">
        <v>672</v>
      </c>
      <c r="F27" t="n">
        <v>907</v>
      </c>
      <c r="G27" t="n">
        <v>734</v>
      </c>
      <c r="H27" t="n">
        <v>769</v>
      </c>
      <c r="I27" t="n">
        <v>762</v>
      </c>
      <c r="J27" t="n">
        <v>630</v>
      </c>
      <c r="K27" t="n">
        <v>520</v>
      </c>
      <c r="L27" t="n">
        <v>216</v>
      </c>
      <c r="M27" t="n">
        <v>485</v>
      </c>
    </row>
    <row r="28">
      <c r="A28" s="5" t="inlineStr">
        <is>
          <t>Summe Aktiva</t>
        </is>
      </c>
      <c r="B28" s="5" t="inlineStr">
        <is>
          <t>Total Assets</t>
        </is>
      </c>
      <c r="C28" t="n">
        <v>177594</v>
      </c>
      <c r="D28" t="n">
        <v>162879</v>
      </c>
      <c r="E28" t="n">
        <v>158386</v>
      </c>
      <c r="F28" t="n">
        <v>156571</v>
      </c>
      <c r="G28" t="n">
        <v>152760</v>
      </c>
      <c r="H28" t="n">
        <v>147298</v>
      </c>
      <c r="I28" t="n">
        <v>132863</v>
      </c>
      <c r="J28" t="n">
        <v>130254</v>
      </c>
      <c r="K28" t="n">
        <v>115268</v>
      </c>
      <c r="L28" t="n">
        <v>111100</v>
      </c>
      <c r="M28" t="n">
        <v>101565</v>
      </c>
    </row>
    <row r="29">
      <c r="A29" s="5" t="inlineStr">
        <is>
          <t>Summe Fremdkapital</t>
        </is>
      </c>
      <c r="B29" s="5" t="inlineStr">
        <is>
          <t>Total Liabilities</t>
        </is>
      </c>
      <c r="C29" t="n">
        <v>160983</v>
      </c>
      <c r="D29" t="n">
        <v>148618</v>
      </c>
      <c r="E29" t="n">
        <v>144140</v>
      </c>
      <c r="F29" t="n">
        <v>141883</v>
      </c>
      <c r="G29" t="n">
        <v>139329</v>
      </c>
      <c r="H29" t="n">
        <v>134398</v>
      </c>
      <c r="I29" t="n">
        <v>121652</v>
      </c>
      <c r="J29" t="n">
        <v>118611</v>
      </c>
      <c r="K29" t="n">
        <v>106562</v>
      </c>
      <c r="L29" t="n">
        <v>103120</v>
      </c>
      <c r="M29" t="n">
        <v>94412</v>
      </c>
    </row>
    <row r="30">
      <c r="A30" s="5" t="inlineStr">
        <is>
          <t>Minderheitenanteil</t>
        </is>
      </c>
      <c r="B30" s="5" t="inlineStr">
        <is>
          <t>Minority Share</t>
        </is>
      </c>
      <c r="C30" t="n">
        <v>6461</v>
      </c>
      <c r="D30" t="n">
        <v>5548</v>
      </c>
      <c r="E30" t="n">
        <v>5411</v>
      </c>
      <c r="F30" t="n">
        <v>5610</v>
      </c>
      <c r="G30" t="n">
        <v>5149</v>
      </c>
      <c r="H30" t="n">
        <v>4902</v>
      </c>
      <c r="I30" t="n">
        <v>3997</v>
      </c>
      <c r="J30" t="n">
        <v>4171</v>
      </c>
      <c r="K30" t="n">
        <v>3285</v>
      </c>
      <c r="L30" t="n">
        <v>3035</v>
      </c>
      <c r="M30" t="n">
        <v>2579</v>
      </c>
    </row>
    <row r="31">
      <c r="A31" s="5" t="inlineStr">
        <is>
          <t>Summe Eigenkapital</t>
        </is>
      </c>
      <c r="B31" s="5" t="inlineStr">
        <is>
          <t>Equity</t>
        </is>
      </c>
      <c r="C31" t="n">
        <v>10149</v>
      </c>
      <c r="D31" t="n">
        <v>8713</v>
      </c>
      <c r="E31" t="n">
        <v>8835</v>
      </c>
      <c r="F31" t="n">
        <v>9078</v>
      </c>
      <c r="G31" t="n">
        <v>8282</v>
      </c>
      <c r="H31" t="n">
        <v>7998</v>
      </c>
      <c r="I31" t="n">
        <v>7214</v>
      </c>
      <c r="J31" t="n">
        <v>7472</v>
      </c>
      <c r="K31" t="n">
        <v>5421</v>
      </c>
      <c r="L31" t="n">
        <v>4945</v>
      </c>
      <c r="M31" t="n">
        <v>4574</v>
      </c>
    </row>
    <row r="32">
      <c r="A32" s="5" t="inlineStr">
        <is>
          <t>Summe Passiva</t>
        </is>
      </c>
      <c r="B32" s="5" t="inlineStr">
        <is>
          <t>Liabilities &amp; Shareholder Equity</t>
        </is>
      </c>
      <c r="C32" t="n">
        <v>177594</v>
      </c>
      <c r="D32" t="n">
        <v>162879</v>
      </c>
      <c r="E32" t="n">
        <v>158386</v>
      </c>
      <c r="F32" t="n">
        <v>156571</v>
      </c>
      <c r="G32" t="n">
        <v>152760</v>
      </c>
      <c r="H32" t="n">
        <v>147298</v>
      </c>
      <c r="I32" t="n">
        <v>132863</v>
      </c>
      <c r="J32" t="n">
        <v>130254</v>
      </c>
      <c r="K32" t="n">
        <v>115268</v>
      </c>
      <c r="L32" t="n">
        <v>111100</v>
      </c>
      <c r="M32" t="n">
        <v>101565</v>
      </c>
    </row>
    <row r="33">
      <c r="A33" s="5" t="inlineStr">
        <is>
          <t>Mio.Aktien im Umlauf</t>
        </is>
      </c>
      <c r="B33" s="5" t="inlineStr">
        <is>
          <t>Million shares outstanding</t>
        </is>
      </c>
      <c r="C33" t="n">
        <v>252.8</v>
      </c>
      <c r="D33" t="n">
        <v>252.8</v>
      </c>
      <c r="E33" t="n">
        <v>252.8</v>
      </c>
      <c r="F33" t="n">
        <v>252.8</v>
      </c>
      <c r="G33" t="n">
        <v>252.8</v>
      </c>
      <c r="H33" t="n">
        <v>252.8</v>
      </c>
      <c r="I33" t="n">
        <v>252.8</v>
      </c>
      <c r="J33" t="n">
        <v>252.63</v>
      </c>
      <c r="K33" t="n">
        <v>260</v>
      </c>
      <c r="L33" t="n">
        <v>260</v>
      </c>
      <c r="M33" t="n">
        <v>260</v>
      </c>
    </row>
    <row r="34">
      <c r="A34" s="5" t="inlineStr">
        <is>
          <t>Gezeichnetes Kapital (in Mio.)</t>
        </is>
      </c>
      <c r="B34" s="5" t="inlineStr">
        <is>
          <t>Subscribed Capital in M</t>
        </is>
      </c>
      <c r="C34" t="n">
        <v>316</v>
      </c>
      <c r="D34" t="n">
        <v>316</v>
      </c>
      <c r="E34" t="n">
        <v>316</v>
      </c>
      <c r="F34" t="n">
        <v>316</v>
      </c>
      <c r="G34" t="n">
        <v>316</v>
      </c>
      <c r="H34" t="n">
        <v>316</v>
      </c>
      <c r="I34" t="n">
        <v>316</v>
      </c>
      <c r="J34" t="n">
        <v>315.78</v>
      </c>
      <c r="K34" t="n">
        <v>260</v>
      </c>
      <c r="L34" t="n">
        <v>260</v>
      </c>
      <c r="M34" t="n">
        <v>260</v>
      </c>
    </row>
    <row r="35">
      <c r="A35" s="5" t="inlineStr">
        <is>
          <t>Ergebnis je Aktie (brutto)</t>
        </is>
      </c>
      <c r="B35" s="5" t="inlineStr">
        <is>
          <t>Earnings per share</t>
        </is>
      </c>
      <c r="C35" t="n">
        <v>8.859999999999999</v>
      </c>
      <c r="D35" t="n">
        <v>7.37</v>
      </c>
      <c r="E35" t="n">
        <v>6.56</v>
      </c>
      <c r="F35" t="n">
        <v>8.52</v>
      </c>
      <c r="G35" t="n">
        <v>7.99</v>
      </c>
      <c r="H35" t="n">
        <v>6.76</v>
      </c>
      <c r="I35" t="n">
        <v>6.24</v>
      </c>
      <c r="J35" t="n">
        <v>6.23</v>
      </c>
      <c r="K35" t="n">
        <v>4.17</v>
      </c>
      <c r="L35" t="n">
        <v>3.45</v>
      </c>
      <c r="M35" t="n">
        <v>5.25</v>
      </c>
    </row>
    <row r="36">
      <c r="A36" s="5" t="inlineStr">
        <is>
          <t>Ergebnis je Aktie (unverwässert)</t>
        </is>
      </c>
      <c r="B36" s="5" t="inlineStr">
        <is>
          <t>Basic Earnings per share</t>
        </is>
      </c>
      <c r="C36" t="n">
        <v>3.65</v>
      </c>
      <c r="D36" t="n">
        <v>2.78</v>
      </c>
      <c r="E36" t="n">
        <v>2.66</v>
      </c>
      <c r="F36" t="n">
        <v>3.59</v>
      </c>
      <c r="G36" t="n">
        <v>2.9</v>
      </c>
      <c r="H36" t="n">
        <v>3.04</v>
      </c>
      <c r="I36" t="n">
        <v>3.02</v>
      </c>
      <c r="J36" t="n">
        <v>2.87</v>
      </c>
      <c r="K36" t="n">
        <v>2</v>
      </c>
      <c r="L36" t="n">
        <v>0.83</v>
      </c>
      <c r="M36" t="n">
        <v>1.87</v>
      </c>
    </row>
    <row r="37">
      <c r="A37" s="5" t="inlineStr">
        <is>
          <t>Ergebnis je Aktie (verwässert)</t>
        </is>
      </c>
      <c r="B37" s="5" t="inlineStr">
        <is>
          <t>Diluted Earnings per share</t>
        </is>
      </c>
      <c r="C37" t="n">
        <v>3.65</v>
      </c>
      <c r="D37" t="n">
        <v>2.78</v>
      </c>
      <c r="E37" t="n">
        <v>2.66</v>
      </c>
      <c r="F37" t="n">
        <v>3.59</v>
      </c>
      <c r="G37" t="n">
        <v>2.9</v>
      </c>
      <c r="H37" t="n">
        <v>3.04</v>
      </c>
      <c r="I37" t="n">
        <v>3.02</v>
      </c>
      <c r="J37" t="n">
        <v>2.87</v>
      </c>
      <c r="K37" t="n">
        <v>2</v>
      </c>
      <c r="L37" t="n">
        <v>0.83</v>
      </c>
      <c r="M37" t="n">
        <v>1.87</v>
      </c>
    </row>
    <row r="38">
      <c r="A38" s="5" t="inlineStr">
        <is>
          <t>Dividende je Aktie</t>
        </is>
      </c>
      <c r="B38" s="5" t="inlineStr">
        <is>
          <t>Dividend per share</t>
        </is>
      </c>
      <c r="C38" t="n">
        <v>1.5</v>
      </c>
      <c r="D38" t="n">
        <v>1.45</v>
      </c>
      <c r="E38" t="n">
        <v>1.4</v>
      </c>
      <c r="F38" t="n">
        <v>1.35</v>
      </c>
      <c r="G38" t="n">
        <v>1.3</v>
      </c>
      <c r="H38" t="n">
        <v>1.25</v>
      </c>
      <c r="I38" t="n">
        <v>1.2</v>
      </c>
      <c r="J38" t="n">
        <v>1.05</v>
      </c>
      <c r="K38" t="inlineStr">
        <is>
          <t>-</t>
        </is>
      </c>
      <c r="L38" t="inlineStr">
        <is>
          <t>-</t>
        </is>
      </c>
      <c r="M38" t="inlineStr">
        <is>
          <t>-</t>
        </is>
      </c>
    </row>
    <row r="39">
      <c r="A39" s="5" t="inlineStr">
        <is>
          <t>Dividendenausschüttung in Mio</t>
        </is>
      </c>
      <c r="B39" s="5" t="inlineStr">
        <is>
          <t>Dividend Payment in M</t>
        </is>
      </c>
      <c r="C39" t="n">
        <v>379.2</v>
      </c>
      <c r="D39" t="n">
        <v>367</v>
      </c>
      <c r="E39" t="n">
        <v>354</v>
      </c>
      <c r="F39" t="n">
        <v>341.3</v>
      </c>
      <c r="G39" t="n">
        <v>329</v>
      </c>
      <c r="H39" t="n">
        <v>316</v>
      </c>
      <c r="I39" t="n">
        <v>303</v>
      </c>
      <c r="J39" t="n">
        <v>265</v>
      </c>
      <c r="K39" t="inlineStr">
        <is>
          <t>-</t>
        </is>
      </c>
      <c r="L39" t="inlineStr">
        <is>
          <t>-</t>
        </is>
      </c>
      <c r="M39" t="inlineStr">
        <is>
          <t>-</t>
        </is>
      </c>
    </row>
    <row r="40">
      <c r="A40" s="5" t="inlineStr">
        <is>
          <t>Ertrag</t>
        </is>
      </c>
      <c r="B40" s="5" t="inlineStr">
        <is>
          <t>Income</t>
        </is>
      </c>
      <c r="C40" t="n">
        <v>130.75</v>
      </c>
      <c r="D40" t="n">
        <v>116.99</v>
      </c>
      <c r="E40" t="n">
        <v>108.46</v>
      </c>
      <c r="F40" t="n">
        <v>101.83</v>
      </c>
      <c r="G40" t="n">
        <v>102.6</v>
      </c>
      <c r="H40" t="n">
        <v>94.31999999999999</v>
      </c>
      <c r="I40" t="n">
        <v>91.43000000000001</v>
      </c>
      <c r="J40" t="n">
        <v>87.08</v>
      </c>
      <c r="K40" t="n">
        <v>74.83</v>
      </c>
      <c r="L40" t="n">
        <v>71.83</v>
      </c>
      <c r="M40" t="n">
        <v>66.63</v>
      </c>
    </row>
    <row r="41">
      <c r="A41" s="5" t="inlineStr">
        <is>
          <t>Buchwert je Aktie</t>
        </is>
      </c>
      <c r="B41" s="5" t="inlineStr">
        <is>
          <t>Book value per share</t>
        </is>
      </c>
      <c r="C41" t="n">
        <v>65.7</v>
      </c>
      <c r="D41" t="n">
        <v>56.41</v>
      </c>
      <c r="E41" t="n">
        <v>56.35</v>
      </c>
      <c r="F41" t="n">
        <v>58.1</v>
      </c>
      <c r="G41" t="n">
        <v>53.13</v>
      </c>
      <c r="H41" t="n">
        <v>51.03</v>
      </c>
      <c r="I41" t="n">
        <v>44.35</v>
      </c>
      <c r="J41" t="n">
        <v>46.09</v>
      </c>
      <c r="K41" t="n">
        <v>33.48</v>
      </c>
      <c r="L41" t="n">
        <v>30.69</v>
      </c>
      <c r="M41" t="n">
        <v>27.51</v>
      </c>
    </row>
    <row r="42">
      <c r="A42" s="5" t="inlineStr">
        <is>
          <t>Cashflow je Aktie</t>
        </is>
      </c>
      <c r="B42" s="5" t="inlineStr">
        <is>
          <t>Cashflow per share</t>
        </is>
      </c>
      <c r="C42" t="n">
        <v>27.58</v>
      </c>
      <c r="D42" t="n">
        <v>15.12</v>
      </c>
      <c r="E42" t="n">
        <v>19.8</v>
      </c>
      <c r="F42" t="n">
        <v>16.85</v>
      </c>
      <c r="G42" t="n">
        <v>24.16</v>
      </c>
      <c r="H42" t="n">
        <v>23.05</v>
      </c>
      <c r="I42" t="n">
        <v>23.33</v>
      </c>
      <c r="J42" t="n">
        <v>22.44</v>
      </c>
      <c r="K42" t="n">
        <v>14.76</v>
      </c>
      <c r="L42" t="n">
        <v>17.88</v>
      </c>
      <c r="M42" t="n">
        <v>21.05</v>
      </c>
    </row>
    <row r="43">
      <c r="A43" s="5" t="inlineStr">
        <is>
          <t>Bilanzsumme je Aktie</t>
        </is>
      </c>
      <c r="B43" s="5" t="inlineStr">
        <is>
          <t>Total assets per share</t>
        </is>
      </c>
      <c r="C43" t="n">
        <v>702.51</v>
      </c>
      <c r="D43" t="n">
        <v>644.3</v>
      </c>
      <c r="E43" t="n">
        <v>626.53</v>
      </c>
      <c r="F43" t="n">
        <v>619.35</v>
      </c>
      <c r="G43" t="n">
        <v>604.28</v>
      </c>
      <c r="H43" t="n">
        <v>582.67</v>
      </c>
      <c r="I43" t="n">
        <v>525.5700000000001</v>
      </c>
      <c r="J43" t="n">
        <v>515.6</v>
      </c>
      <c r="K43" t="n">
        <v>443.34</v>
      </c>
      <c r="L43" t="n">
        <v>427.31</v>
      </c>
      <c r="M43" t="n">
        <v>390.63</v>
      </c>
    </row>
    <row r="44">
      <c r="A44" s="5" t="inlineStr">
        <is>
          <t>Personal am Ende des Jahres</t>
        </is>
      </c>
      <c r="B44" s="5" t="inlineStr">
        <is>
          <t>Staff at the end of year</t>
        </is>
      </c>
      <c r="C44" t="n">
        <v>23324</v>
      </c>
      <c r="D44" t="n">
        <v>22642</v>
      </c>
      <c r="E44" t="n">
        <v>22059</v>
      </c>
      <c r="F44" t="n">
        <v>21649</v>
      </c>
      <c r="G44" t="n">
        <v>21965</v>
      </c>
      <c r="H44" t="n">
        <v>21371</v>
      </c>
      <c r="I44" t="n">
        <v>21529</v>
      </c>
      <c r="J44" t="n">
        <v>22047</v>
      </c>
      <c r="K44" t="n">
        <v>18294</v>
      </c>
      <c r="L44" t="n">
        <v>18222</v>
      </c>
      <c r="M44" t="n">
        <v>17805</v>
      </c>
    </row>
    <row r="45">
      <c r="A45" s="5" t="inlineStr">
        <is>
          <t>Personalaufwand in Mio. EUR</t>
        </is>
      </c>
      <c r="B45" s="5" t="inlineStr">
        <is>
          <t>Personnel expenses in M</t>
        </is>
      </c>
      <c r="C45" t="n">
        <v>1659</v>
      </c>
      <c r="D45" t="n">
        <v>1523</v>
      </c>
      <c r="E45" t="n">
        <v>1503</v>
      </c>
      <c r="F45" t="n">
        <v>1443</v>
      </c>
      <c r="G45" t="n">
        <v>1412</v>
      </c>
      <c r="H45" t="n">
        <v>1360</v>
      </c>
      <c r="I45" t="n">
        <v>1316</v>
      </c>
      <c r="J45" t="n">
        <v>1223</v>
      </c>
      <c r="K45" t="n">
        <v>1163</v>
      </c>
      <c r="L45" t="n">
        <v>1100</v>
      </c>
      <c r="M45" t="n">
        <v>1083</v>
      </c>
    </row>
    <row r="46">
      <c r="A46" s="5" t="inlineStr">
        <is>
          <t>Aufwand je Mitarbeiter in EUR</t>
        </is>
      </c>
      <c r="B46" s="5" t="inlineStr">
        <is>
          <t>Effort per employee</t>
        </is>
      </c>
      <c r="C46" t="n">
        <v>71128</v>
      </c>
      <c r="D46" t="n">
        <v>67264</v>
      </c>
      <c r="E46" t="n">
        <v>68135</v>
      </c>
      <c r="F46" t="n">
        <v>66654</v>
      </c>
      <c r="G46" t="n">
        <v>64284</v>
      </c>
      <c r="H46" t="n">
        <v>63638</v>
      </c>
      <c r="I46" t="n">
        <v>61127</v>
      </c>
      <c r="J46" t="n">
        <v>55472</v>
      </c>
      <c r="K46" t="n">
        <v>63573</v>
      </c>
      <c r="L46" t="n">
        <v>60367</v>
      </c>
      <c r="M46" t="n">
        <v>60826</v>
      </c>
    </row>
    <row r="47">
      <c r="A47" s="5" t="inlineStr">
        <is>
          <t>Ertrag je Mitarbeiter in EUR</t>
        </is>
      </c>
      <c r="B47" s="5" t="inlineStr">
        <is>
          <t>Income per employee</t>
        </is>
      </c>
      <c r="C47" t="n">
        <v>1420000</v>
      </c>
      <c r="D47" t="n">
        <v>1310000</v>
      </c>
      <c r="E47" t="n">
        <v>1240000</v>
      </c>
      <c r="F47" t="n">
        <v>1190000</v>
      </c>
      <c r="G47" t="n">
        <v>1180000</v>
      </c>
      <c r="H47" t="n">
        <v>1120000</v>
      </c>
      <c r="I47" t="n">
        <v>1070000</v>
      </c>
      <c r="J47" t="n">
        <v>997823</v>
      </c>
      <c r="K47" t="n">
        <v>1060000</v>
      </c>
      <c r="L47" t="n">
        <v>1020000</v>
      </c>
      <c r="M47" t="n">
        <v>972929</v>
      </c>
    </row>
    <row r="48">
      <c r="A48" s="5" t="inlineStr">
        <is>
          <t>Bruttoergebnis je Mitarbeiter in EUR</t>
        </is>
      </c>
      <c r="B48" s="5" t="inlineStr">
        <is>
          <t>Gross Profit per employee</t>
        </is>
      </c>
      <c r="C48" t="inlineStr">
        <is>
          <t>-</t>
        </is>
      </c>
      <c r="D48" t="inlineStr">
        <is>
          <t>-</t>
        </is>
      </c>
      <c r="E48" t="inlineStr">
        <is>
          <t>-</t>
        </is>
      </c>
      <c r="F48" t="inlineStr">
        <is>
          <t>-</t>
        </is>
      </c>
      <c r="G48" t="inlineStr">
        <is>
          <t>-</t>
        </is>
      </c>
      <c r="H48" t="inlineStr">
        <is>
          <t>-</t>
        </is>
      </c>
      <c r="I48" t="inlineStr">
        <is>
          <t>-</t>
        </is>
      </c>
      <c r="J48" t="inlineStr">
        <is>
          <t>-</t>
        </is>
      </c>
      <c r="K48" t="inlineStr">
        <is>
          <t>-</t>
        </is>
      </c>
      <c r="L48" t="inlineStr">
        <is>
          <t>-</t>
        </is>
      </c>
      <c r="M48" t="inlineStr">
        <is>
          <t>-</t>
        </is>
      </c>
    </row>
    <row r="49">
      <c r="A49" s="5" t="inlineStr">
        <is>
          <t>Gewinn je Mitarbeiter in EUR</t>
        </is>
      </c>
      <c r="B49" s="5" t="inlineStr">
        <is>
          <t>Earnings per employee</t>
        </is>
      </c>
      <c r="C49" t="n">
        <v>39573</v>
      </c>
      <c r="D49" t="n">
        <v>31048</v>
      </c>
      <c r="E49" t="n">
        <v>30464</v>
      </c>
      <c r="F49" t="n">
        <v>41896</v>
      </c>
      <c r="G49" t="n">
        <v>33417</v>
      </c>
      <c r="H49" t="n">
        <v>35983</v>
      </c>
      <c r="I49" t="n">
        <v>35394</v>
      </c>
      <c r="J49" t="n">
        <v>28575</v>
      </c>
      <c r="K49" t="n">
        <v>28425</v>
      </c>
      <c r="L49" t="n">
        <v>11854</v>
      </c>
      <c r="M49" t="n">
        <v>27240</v>
      </c>
    </row>
    <row r="50">
      <c r="A50" s="5" t="inlineStr">
        <is>
          <t>KGV (Kurs/Gewinn)</t>
        </is>
      </c>
      <c r="B50" s="5" t="inlineStr">
        <is>
          <t>PE (price/earnings)</t>
        </is>
      </c>
      <c r="C50" t="n">
        <v>12.1</v>
      </c>
      <c r="D50" t="n">
        <v>10.7</v>
      </c>
      <c r="E50" t="n">
        <v>12.8</v>
      </c>
      <c r="F50" t="n">
        <v>8.800000000000001</v>
      </c>
      <c r="G50" t="n">
        <v>9.800000000000001</v>
      </c>
      <c r="H50" t="n">
        <v>8.300000000000001</v>
      </c>
      <c r="I50" t="n">
        <v>8.199999999999999</v>
      </c>
      <c r="J50" t="n">
        <v>7.5</v>
      </c>
      <c r="K50" t="inlineStr">
        <is>
          <t>-</t>
        </is>
      </c>
      <c r="L50" t="inlineStr">
        <is>
          <t>-</t>
        </is>
      </c>
      <c r="M50" t="inlineStr">
        <is>
          <t>-</t>
        </is>
      </c>
    </row>
    <row r="51">
      <c r="A51" s="5" t="inlineStr">
        <is>
          <t>KUV (Kurs/Umsatz)</t>
        </is>
      </c>
      <c r="B51" s="5" t="inlineStr">
        <is>
          <t>PS (price/sales)</t>
        </is>
      </c>
      <c r="C51" t="n">
        <v>0.34</v>
      </c>
      <c r="D51" t="n">
        <v>0.25</v>
      </c>
      <c r="E51" t="n">
        <v>0.31</v>
      </c>
      <c r="F51" t="n">
        <v>0.31</v>
      </c>
      <c r="G51" t="n">
        <v>0.28</v>
      </c>
      <c r="H51" t="n">
        <v>0.27</v>
      </c>
      <c r="I51" t="n">
        <v>0.27</v>
      </c>
      <c r="J51" t="n">
        <v>0.25</v>
      </c>
      <c r="K51" t="inlineStr">
        <is>
          <t>-</t>
        </is>
      </c>
      <c r="L51" t="inlineStr">
        <is>
          <t>-</t>
        </is>
      </c>
      <c r="M51" t="inlineStr">
        <is>
          <t>-</t>
        </is>
      </c>
    </row>
    <row r="52">
      <c r="A52" s="5" t="inlineStr">
        <is>
          <t>KBV (Kurs/Buchwert)</t>
        </is>
      </c>
      <c r="B52" s="5" t="inlineStr">
        <is>
          <t>PB (price/book value)</t>
        </is>
      </c>
      <c r="C52" t="n">
        <v>1.1</v>
      </c>
      <c r="D52" t="n">
        <v>0.86</v>
      </c>
      <c r="E52" t="n">
        <v>0.97</v>
      </c>
      <c r="F52" t="n">
        <v>0.88</v>
      </c>
      <c r="G52" t="n">
        <v>0.87</v>
      </c>
      <c r="H52" t="n">
        <v>0.8</v>
      </c>
      <c r="I52" t="n">
        <v>0.86</v>
      </c>
      <c r="J52" t="n">
        <v>0.73</v>
      </c>
      <c r="K52" t="inlineStr">
        <is>
          <t>-</t>
        </is>
      </c>
      <c r="L52" t="inlineStr">
        <is>
          <t>-</t>
        </is>
      </c>
      <c r="M52" t="inlineStr">
        <is>
          <t>-</t>
        </is>
      </c>
    </row>
    <row r="53">
      <c r="A53" s="5" t="inlineStr">
        <is>
          <t>KCV (Kurs/Cashflow)</t>
        </is>
      </c>
      <c r="B53" s="5" t="inlineStr">
        <is>
          <t>PC (price/cashflow)</t>
        </is>
      </c>
      <c r="C53" t="n">
        <v>1.6</v>
      </c>
      <c r="D53" t="n">
        <v>1.97</v>
      </c>
      <c r="E53" t="n">
        <v>1.72</v>
      </c>
      <c r="F53" t="n">
        <v>1.89</v>
      </c>
      <c r="G53" t="n">
        <v>1.18</v>
      </c>
      <c r="H53" t="n">
        <v>1.1</v>
      </c>
      <c r="I53" t="n">
        <v>1.06</v>
      </c>
      <c r="J53" t="n">
        <v>0.96</v>
      </c>
      <c r="K53" t="inlineStr">
        <is>
          <t>-</t>
        </is>
      </c>
      <c r="L53" t="inlineStr">
        <is>
          <t>-</t>
        </is>
      </c>
      <c r="M53" t="inlineStr">
        <is>
          <t>-</t>
        </is>
      </c>
    </row>
    <row r="54">
      <c r="A54" s="5" t="inlineStr">
        <is>
          <t>Dividendenrendite in %</t>
        </is>
      </c>
      <c r="B54" s="5" t="inlineStr">
        <is>
          <t>Dividend Yield in %</t>
        </is>
      </c>
      <c r="C54" t="n">
        <v>3.4</v>
      </c>
      <c r="D54" t="n">
        <v>4.87</v>
      </c>
      <c r="E54" t="n">
        <v>4.11</v>
      </c>
      <c r="F54" t="n">
        <v>4.25</v>
      </c>
      <c r="G54" t="n">
        <v>4.55</v>
      </c>
      <c r="H54" t="n">
        <v>4.95</v>
      </c>
      <c r="I54" t="n">
        <v>4.87</v>
      </c>
      <c r="J54" t="n">
        <v>4.89</v>
      </c>
      <c r="K54" t="inlineStr">
        <is>
          <t>-</t>
        </is>
      </c>
      <c r="L54" t="inlineStr">
        <is>
          <t>-</t>
        </is>
      </c>
      <c r="M54" t="inlineStr">
        <is>
          <t>-</t>
        </is>
      </c>
    </row>
    <row r="55">
      <c r="A55" s="5" t="inlineStr">
        <is>
          <t>Gewinnrendite in %</t>
        </is>
      </c>
      <c r="B55" s="5" t="inlineStr">
        <is>
          <t>Return on profit in %</t>
        </is>
      </c>
      <c r="C55" t="n">
        <v>8.300000000000001</v>
      </c>
      <c r="D55" t="n">
        <v>9.300000000000001</v>
      </c>
      <c r="E55" t="n">
        <v>7.8</v>
      </c>
      <c r="F55" t="n">
        <v>11.3</v>
      </c>
      <c r="G55" t="n">
        <v>10.2</v>
      </c>
      <c r="H55" t="n">
        <v>12</v>
      </c>
      <c r="I55" t="n">
        <v>12.3</v>
      </c>
      <c r="J55" t="n">
        <v>13.4</v>
      </c>
      <c r="K55" t="inlineStr">
        <is>
          <t>-</t>
        </is>
      </c>
      <c r="L55" t="inlineStr">
        <is>
          <t>-</t>
        </is>
      </c>
      <c r="M55" t="inlineStr">
        <is>
          <t>-</t>
        </is>
      </c>
    </row>
    <row r="56">
      <c r="A56" s="5" t="inlineStr">
        <is>
          <t>Eigenkapitalrendite in %</t>
        </is>
      </c>
      <c r="B56" s="5" t="inlineStr">
        <is>
          <t>Return on Equity in %</t>
        </is>
      </c>
      <c r="C56" t="n">
        <v>5.56</v>
      </c>
      <c r="D56" t="n">
        <v>4.93</v>
      </c>
      <c r="E56" t="n">
        <v>4.72</v>
      </c>
      <c r="F56" t="n">
        <v>6.18</v>
      </c>
      <c r="G56" t="n">
        <v>5.46</v>
      </c>
      <c r="H56" t="n">
        <v>5.96</v>
      </c>
      <c r="I56" t="n">
        <v>6.8</v>
      </c>
      <c r="J56" t="n">
        <v>5.41</v>
      </c>
      <c r="K56" t="n">
        <v>5.97</v>
      </c>
      <c r="L56" t="n">
        <v>2.71</v>
      </c>
      <c r="M56" t="n">
        <v>6.78</v>
      </c>
    </row>
    <row r="57">
      <c r="A57" s="5" t="inlineStr">
        <is>
          <t>Gesamtkapitalrendite in %</t>
        </is>
      </c>
      <c r="B57" s="5" t="inlineStr">
        <is>
          <t>Total Return on Investment in %</t>
        </is>
      </c>
      <c r="C57" t="n">
        <v>0.63</v>
      </c>
      <c r="D57" t="n">
        <v>0.54</v>
      </c>
      <c r="E57" t="n">
        <v>0.52</v>
      </c>
      <c r="F57" t="n">
        <v>0.67</v>
      </c>
      <c r="G57" t="n">
        <v>0.59</v>
      </c>
      <c r="H57" t="n">
        <v>0.65</v>
      </c>
      <c r="I57" t="n">
        <v>0.73</v>
      </c>
      <c r="J57" t="n">
        <v>0.63</v>
      </c>
      <c r="K57" t="n">
        <v>0.59</v>
      </c>
      <c r="L57" t="n">
        <v>0.32</v>
      </c>
      <c r="M57" t="n">
        <v>0.61</v>
      </c>
    </row>
    <row r="58">
      <c r="A58" s="5" t="inlineStr">
        <is>
          <t>Eigenkapitalquote in %</t>
        </is>
      </c>
      <c r="B58" s="5" t="inlineStr">
        <is>
          <t>Equity Ratio in %</t>
        </is>
      </c>
      <c r="C58" t="n">
        <v>9.35</v>
      </c>
      <c r="D58" t="n">
        <v>8.76</v>
      </c>
      <c r="E58" t="n">
        <v>8.99</v>
      </c>
      <c r="F58" t="n">
        <v>9.380000000000001</v>
      </c>
      <c r="G58" t="n">
        <v>8.789999999999999</v>
      </c>
      <c r="H58" t="n">
        <v>8.76</v>
      </c>
      <c r="I58" t="n">
        <v>8.44</v>
      </c>
      <c r="J58" t="n">
        <v>8.94</v>
      </c>
      <c r="K58" t="n">
        <v>7.55</v>
      </c>
      <c r="L58" t="n">
        <v>7.18</v>
      </c>
      <c r="M58" t="n">
        <v>7.04</v>
      </c>
    </row>
    <row r="59">
      <c r="A59" s="5" t="inlineStr">
        <is>
          <t>Fremdkapitalquote in %</t>
        </is>
      </c>
      <c r="B59" s="5" t="inlineStr">
        <is>
          <t>Debt Ratio in %</t>
        </is>
      </c>
      <c r="C59" t="n">
        <v>90.65000000000001</v>
      </c>
      <c r="D59" t="n">
        <v>91.23999999999999</v>
      </c>
      <c r="E59" t="n">
        <v>91.01000000000001</v>
      </c>
      <c r="F59" t="n">
        <v>90.62</v>
      </c>
      <c r="G59" t="n">
        <v>91.20999999999999</v>
      </c>
      <c r="H59" t="n">
        <v>91.23999999999999</v>
      </c>
      <c r="I59" t="n">
        <v>91.56</v>
      </c>
      <c r="J59" t="n">
        <v>91.06</v>
      </c>
      <c r="K59" t="n">
        <v>92.45</v>
      </c>
      <c r="L59" t="n">
        <v>92.81999999999999</v>
      </c>
      <c r="M59" t="n">
        <v>92.95999999999999</v>
      </c>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c r="B65" s="5" t="inlineStr"/>
    </row>
    <row r="66">
      <c r="A66" s="5" t="inlineStr">
        <is>
          <t>Gesamtkapitalrentabilität</t>
        </is>
      </c>
      <c r="B66" s="5" t="inlineStr">
        <is>
          <t>ROA Return on Assets in %</t>
        </is>
      </c>
      <c r="C66" t="n">
        <v>0.52</v>
      </c>
      <c r="D66" t="n">
        <v>0.43</v>
      </c>
      <c r="E66" t="n">
        <v>0.42</v>
      </c>
      <c r="F66" t="n">
        <v>0.58</v>
      </c>
      <c r="G66" t="n">
        <v>0.48</v>
      </c>
      <c r="H66" t="n">
        <v>0.52</v>
      </c>
      <c r="I66" t="n">
        <v>0.57</v>
      </c>
      <c r="J66" t="n">
        <v>0.48</v>
      </c>
      <c r="K66" t="n">
        <v>0.45</v>
      </c>
      <c r="L66" t="n">
        <v>0.19</v>
      </c>
    </row>
    <row r="67">
      <c r="A67" s="5" t="inlineStr">
        <is>
          <t>Ertrag des eingesetzten Kapitals</t>
        </is>
      </c>
      <c r="B67" s="5" t="inlineStr">
        <is>
          <t>ROCE Return on Cap. Empl. in %</t>
        </is>
      </c>
      <c r="C67" t="n">
        <v>1.38</v>
      </c>
      <c r="D67" t="n">
        <v>1.26</v>
      </c>
      <c r="E67" t="n">
        <v>1.16</v>
      </c>
      <c r="F67" t="n">
        <v>1.49</v>
      </c>
      <c r="G67" t="n">
        <v>1.45</v>
      </c>
      <c r="H67" t="n">
        <v>1.3</v>
      </c>
      <c r="I67" t="n">
        <v>1.36</v>
      </c>
      <c r="J67" t="n">
        <v>1.37</v>
      </c>
      <c r="K67" t="n">
        <v>1.1</v>
      </c>
      <c r="L67" t="n">
        <v>0.95</v>
      </c>
    </row>
    <row r="68">
      <c r="A68" s="5" t="inlineStr"/>
      <c r="B68" s="5" t="inlineStr"/>
    </row>
    <row r="69">
      <c r="A69" s="5" t="inlineStr"/>
      <c r="B69" s="5" t="inlineStr"/>
    </row>
    <row r="70">
      <c r="A70" s="5" t="inlineStr">
        <is>
          <t>Operativer Cashflow</t>
        </is>
      </c>
      <c r="B70" s="5" t="inlineStr">
        <is>
          <t>Operating Cashflow in M</t>
        </is>
      </c>
      <c r="C70" t="n">
        <v>404.48</v>
      </c>
      <c r="D70" t="n">
        <v>498.016</v>
      </c>
      <c r="E70" t="n">
        <v>434.816</v>
      </c>
      <c r="F70" t="n">
        <v>477.792</v>
      </c>
      <c r="G70" t="n">
        <v>298.304</v>
      </c>
      <c r="H70" t="n">
        <v>278.08</v>
      </c>
      <c r="I70" t="n">
        <v>267.968</v>
      </c>
      <c r="J70" t="n">
        <v>242.5248</v>
      </c>
      <c r="K70" t="inlineStr">
        <is>
          <t>-</t>
        </is>
      </c>
      <c r="L70" t="inlineStr">
        <is>
          <t>-</t>
        </is>
      </c>
    </row>
    <row r="71">
      <c r="A71" s="5" t="inlineStr">
        <is>
          <t>Aktienrückkauf</t>
        </is>
      </c>
      <c r="B71" s="5" t="inlineStr">
        <is>
          <t>Share Buyback in M</t>
        </is>
      </c>
      <c r="C71" t="n">
        <v>0</v>
      </c>
      <c r="D71" t="n">
        <v>0</v>
      </c>
      <c r="E71" t="n">
        <v>0</v>
      </c>
      <c r="F71" t="n">
        <v>0</v>
      </c>
      <c r="G71" t="n">
        <v>0</v>
      </c>
      <c r="H71" t="n">
        <v>0</v>
      </c>
      <c r="I71" t="n">
        <v>-0.1700000000000159</v>
      </c>
      <c r="J71" t="n">
        <v>7.370000000000005</v>
      </c>
      <c r="K71" t="n">
        <v>0</v>
      </c>
      <c r="L71" t="n">
        <v>0</v>
      </c>
    </row>
    <row r="72">
      <c r="A72" s="5" t="inlineStr"/>
      <c r="B72" s="5" t="inlineStr"/>
    </row>
    <row r="73">
      <c r="A73" s="5" t="inlineStr"/>
      <c r="B73" s="5" t="inlineStr"/>
    </row>
    <row r="74">
      <c r="A74" s="5" t="inlineStr"/>
      <c r="B74" s="5" t="inlineStr"/>
    </row>
    <row r="75">
      <c r="A75" s="5" t="inlineStr"/>
      <c r="B75" s="5" t="inlineStr"/>
    </row>
    <row r="76">
      <c r="A76" s="5" t="inlineStr">
        <is>
          <t>Gewinnwachstum 1J in %</t>
        </is>
      </c>
      <c r="B76" s="5" t="inlineStr">
        <is>
          <t>Earnings Growth 1Y in %</t>
        </is>
      </c>
      <c r="C76" t="n">
        <v>31.29</v>
      </c>
      <c r="D76" t="n">
        <v>4.61</v>
      </c>
      <c r="E76" t="n">
        <v>-25.91</v>
      </c>
      <c r="F76" t="n">
        <v>23.57</v>
      </c>
      <c r="G76" t="n">
        <v>-4.55</v>
      </c>
      <c r="H76" t="n">
        <v>0.92</v>
      </c>
      <c r="I76" t="n">
        <v>20.95</v>
      </c>
      <c r="J76" t="n">
        <v>21.15</v>
      </c>
      <c r="K76" t="n">
        <v>140.74</v>
      </c>
      <c r="L76" t="n">
        <v>-55.46</v>
      </c>
    </row>
    <row r="77">
      <c r="A77" s="5" t="inlineStr">
        <is>
          <t>Gewinnwachstum 3J in %</t>
        </is>
      </c>
      <c r="B77" s="5" t="inlineStr">
        <is>
          <t>Earnings Growth 3Y in %</t>
        </is>
      </c>
      <c r="C77" t="n">
        <v>3.33</v>
      </c>
      <c r="D77" t="n">
        <v>0.76</v>
      </c>
      <c r="E77" t="n">
        <v>-2.3</v>
      </c>
      <c r="F77" t="n">
        <v>6.65</v>
      </c>
      <c r="G77" t="n">
        <v>5.77</v>
      </c>
      <c r="H77" t="n">
        <v>14.34</v>
      </c>
      <c r="I77" t="n">
        <v>60.95</v>
      </c>
      <c r="J77" t="n">
        <v>35.48</v>
      </c>
      <c r="K77" t="inlineStr">
        <is>
          <t>-</t>
        </is>
      </c>
      <c r="L77" t="inlineStr">
        <is>
          <t>-</t>
        </is>
      </c>
    </row>
    <row r="78">
      <c r="A78" s="5" t="inlineStr">
        <is>
          <t>Gewinnwachstum 5J in %</t>
        </is>
      </c>
      <c r="B78" s="5" t="inlineStr">
        <is>
          <t>Earnings Growth 5Y in %</t>
        </is>
      </c>
      <c r="C78" t="n">
        <v>5.8</v>
      </c>
      <c r="D78" t="n">
        <v>-0.27</v>
      </c>
      <c r="E78" t="n">
        <v>3</v>
      </c>
      <c r="F78" t="n">
        <v>12.41</v>
      </c>
      <c r="G78" t="n">
        <v>35.84</v>
      </c>
      <c r="H78" t="n">
        <v>25.66</v>
      </c>
      <c r="I78" t="inlineStr">
        <is>
          <t>-</t>
        </is>
      </c>
      <c r="J78" t="inlineStr">
        <is>
          <t>-</t>
        </is>
      </c>
      <c r="K78" t="inlineStr">
        <is>
          <t>-</t>
        </is>
      </c>
      <c r="L78" t="inlineStr">
        <is>
          <t>-</t>
        </is>
      </c>
    </row>
    <row r="79">
      <c r="A79" s="5" t="inlineStr">
        <is>
          <t>Gewinnwachstum 10J in %</t>
        </is>
      </c>
      <c r="B79" s="5" t="inlineStr">
        <is>
          <t>Earnings Growth 10Y in %</t>
        </is>
      </c>
      <c r="C79" t="n">
        <v>15.73</v>
      </c>
      <c r="D79" t="inlineStr">
        <is>
          <t>-</t>
        </is>
      </c>
      <c r="E79" t="inlineStr">
        <is>
          <t>-</t>
        </is>
      </c>
      <c r="F79" t="inlineStr">
        <is>
          <t>-</t>
        </is>
      </c>
      <c r="G79" t="inlineStr">
        <is>
          <t>-</t>
        </is>
      </c>
      <c r="H79" t="inlineStr">
        <is>
          <t>-</t>
        </is>
      </c>
      <c r="I79" t="inlineStr">
        <is>
          <t>-</t>
        </is>
      </c>
      <c r="J79" t="inlineStr">
        <is>
          <t>-</t>
        </is>
      </c>
      <c r="K79" t="inlineStr">
        <is>
          <t>-</t>
        </is>
      </c>
      <c r="L79" t="inlineStr">
        <is>
          <t>-</t>
        </is>
      </c>
    </row>
    <row r="80">
      <c r="A80" s="5" t="inlineStr">
        <is>
          <t>PEG Ratio</t>
        </is>
      </c>
      <c r="B80" s="5" t="inlineStr">
        <is>
          <t>KGW Kurs/Gewinn/Wachstum</t>
        </is>
      </c>
      <c r="C80" t="n">
        <v>2.09</v>
      </c>
      <c r="D80" t="n">
        <v>-39.63</v>
      </c>
      <c r="E80" t="n">
        <v>4.27</v>
      </c>
      <c r="F80" t="n">
        <v>0.71</v>
      </c>
      <c r="G80" t="n">
        <v>0.27</v>
      </c>
      <c r="H80" t="n">
        <v>0.32</v>
      </c>
      <c r="I80" t="inlineStr">
        <is>
          <t>-</t>
        </is>
      </c>
      <c r="J80" t="inlineStr">
        <is>
          <t>-</t>
        </is>
      </c>
      <c r="K80" t="inlineStr">
        <is>
          <t>-</t>
        </is>
      </c>
      <c r="L80" t="inlineStr">
        <is>
          <t>-</t>
        </is>
      </c>
    </row>
    <row r="81">
      <c r="A81" s="5" t="inlineStr">
        <is>
          <t>EBIT-Wachstum 1J in %</t>
        </is>
      </c>
      <c r="B81" s="5" t="inlineStr">
        <is>
          <t>EBIT Growth 1Y in %</t>
        </is>
      </c>
      <c r="C81" t="n">
        <v>19.59</v>
      </c>
      <c r="D81" t="n">
        <v>12.45</v>
      </c>
      <c r="E81" t="n">
        <v>-21.43</v>
      </c>
      <c r="F81" t="n">
        <v>5.41</v>
      </c>
      <c r="G81" t="n">
        <v>15.33</v>
      </c>
      <c r="H81" t="n">
        <v>6.05</v>
      </c>
      <c r="I81" t="n">
        <v>1.36</v>
      </c>
      <c r="J81" t="n">
        <v>41.37</v>
      </c>
      <c r="K81" t="n">
        <v>20.64</v>
      </c>
      <c r="L81" t="n">
        <v>-31.06</v>
      </c>
    </row>
    <row r="82">
      <c r="A82" s="5" t="inlineStr">
        <is>
          <t>EBIT-Wachstum 3J in %</t>
        </is>
      </c>
      <c r="B82" s="5" t="inlineStr">
        <is>
          <t>EBIT Growth 3Y in %</t>
        </is>
      </c>
      <c r="C82" t="n">
        <v>3.54</v>
      </c>
      <c r="D82" t="n">
        <v>-1.19</v>
      </c>
      <c r="E82" t="n">
        <v>-0.23</v>
      </c>
      <c r="F82" t="n">
        <v>8.93</v>
      </c>
      <c r="G82" t="n">
        <v>7.58</v>
      </c>
      <c r="H82" t="n">
        <v>16.26</v>
      </c>
      <c r="I82" t="n">
        <v>21.12</v>
      </c>
      <c r="J82" t="n">
        <v>10.32</v>
      </c>
      <c r="K82" t="inlineStr">
        <is>
          <t>-</t>
        </is>
      </c>
      <c r="L82" t="inlineStr">
        <is>
          <t>-</t>
        </is>
      </c>
    </row>
    <row r="83">
      <c r="A83" s="5" t="inlineStr">
        <is>
          <t>EBIT-Wachstum 5J in %</t>
        </is>
      </c>
      <c r="B83" s="5" t="inlineStr">
        <is>
          <t>EBIT Growth 5Y in %</t>
        </is>
      </c>
      <c r="C83" t="n">
        <v>6.27</v>
      </c>
      <c r="D83" t="n">
        <v>3.56</v>
      </c>
      <c r="E83" t="n">
        <v>1.34</v>
      </c>
      <c r="F83" t="n">
        <v>13.9</v>
      </c>
      <c r="G83" t="n">
        <v>16.95</v>
      </c>
      <c r="H83" t="n">
        <v>7.67</v>
      </c>
      <c r="I83" t="inlineStr">
        <is>
          <t>-</t>
        </is>
      </c>
      <c r="J83" t="inlineStr">
        <is>
          <t>-</t>
        </is>
      </c>
      <c r="K83" t="inlineStr">
        <is>
          <t>-</t>
        </is>
      </c>
      <c r="L83" t="inlineStr">
        <is>
          <t>-</t>
        </is>
      </c>
    </row>
    <row r="84">
      <c r="A84" s="5" t="inlineStr">
        <is>
          <t>EBIT-Wachstum 10J in %</t>
        </is>
      </c>
      <c r="B84" s="5" t="inlineStr">
        <is>
          <t>EBIT Growth 10Y in %</t>
        </is>
      </c>
      <c r="C84" t="n">
        <v>6.97</v>
      </c>
      <c r="D84" t="inlineStr">
        <is>
          <t>-</t>
        </is>
      </c>
      <c r="E84" t="inlineStr">
        <is>
          <t>-</t>
        </is>
      </c>
      <c r="F84" t="inlineStr">
        <is>
          <t>-</t>
        </is>
      </c>
      <c r="G84" t="inlineStr">
        <is>
          <t>-</t>
        </is>
      </c>
      <c r="H84" t="inlineStr">
        <is>
          <t>-</t>
        </is>
      </c>
      <c r="I84" t="inlineStr">
        <is>
          <t>-</t>
        </is>
      </c>
      <c r="J84" t="inlineStr">
        <is>
          <t>-</t>
        </is>
      </c>
      <c r="K84" t="inlineStr">
        <is>
          <t>-</t>
        </is>
      </c>
      <c r="L84" t="inlineStr">
        <is>
          <t>-</t>
        </is>
      </c>
    </row>
    <row r="85">
      <c r="A85" s="5" t="inlineStr">
        <is>
          <t>Op.Cashflow Wachstum 1J in %</t>
        </is>
      </c>
      <c r="B85" s="5" t="inlineStr">
        <is>
          <t>Op.Cashflow Wachstum 1Y in %</t>
        </is>
      </c>
      <c r="C85" t="n">
        <v>-18.78</v>
      </c>
      <c r="D85" t="n">
        <v>14.53</v>
      </c>
      <c r="E85" t="n">
        <v>-8.99</v>
      </c>
      <c r="F85" t="n">
        <v>60.17</v>
      </c>
      <c r="G85" t="n">
        <v>7.27</v>
      </c>
      <c r="H85" t="n">
        <v>3.77</v>
      </c>
      <c r="I85" t="n">
        <v>10.42</v>
      </c>
      <c r="J85" t="inlineStr">
        <is>
          <t>-</t>
        </is>
      </c>
      <c r="K85" t="inlineStr">
        <is>
          <t>-</t>
        </is>
      </c>
      <c r="L85" t="inlineStr">
        <is>
          <t>-</t>
        </is>
      </c>
    </row>
    <row r="86">
      <c r="A86" s="5" t="inlineStr">
        <is>
          <t>Op.Cashflow Wachstum 3J in %</t>
        </is>
      </c>
      <c r="B86" s="5" t="inlineStr">
        <is>
          <t>Op.Cashflow Wachstum 3Y in %</t>
        </is>
      </c>
      <c r="C86" t="n">
        <v>-4.41</v>
      </c>
      <c r="D86" t="n">
        <v>21.9</v>
      </c>
      <c r="E86" t="n">
        <v>19.48</v>
      </c>
      <c r="F86" t="n">
        <v>23.74</v>
      </c>
      <c r="G86" t="n">
        <v>7.15</v>
      </c>
      <c r="H86" t="inlineStr">
        <is>
          <t>-</t>
        </is>
      </c>
      <c r="I86" t="inlineStr">
        <is>
          <t>-</t>
        </is>
      </c>
      <c r="J86" t="inlineStr">
        <is>
          <t>-</t>
        </is>
      </c>
      <c r="K86" t="inlineStr">
        <is>
          <t>-</t>
        </is>
      </c>
      <c r="L86" t="inlineStr">
        <is>
          <t>-</t>
        </is>
      </c>
    </row>
    <row r="87">
      <c r="A87" s="5" t="inlineStr">
        <is>
          <t>Op.Cashflow Wachstum 5J in %</t>
        </is>
      </c>
      <c r="B87" s="5" t="inlineStr">
        <is>
          <t>Op.Cashflow Wachstum 5Y in %</t>
        </is>
      </c>
      <c r="C87" t="n">
        <v>10.84</v>
      </c>
      <c r="D87" t="n">
        <v>15.35</v>
      </c>
      <c r="E87" t="n">
        <v>14.53</v>
      </c>
      <c r="F87" t="inlineStr">
        <is>
          <t>-</t>
        </is>
      </c>
      <c r="G87" t="inlineStr">
        <is>
          <t>-</t>
        </is>
      </c>
      <c r="H87" t="inlineStr">
        <is>
          <t>-</t>
        </is>
      </c>
      <c r="I87" t="inlineStr">
        <is>
          <t>-</t>
        </is>
      </c>
      <c r="J87" t="inlineStr">
        <is>
          <t>-</t>
        </is>
      </c>
      <c r="K87" t="inlineStr">
        <is>
          <t>-</t>
        </is>
      </c>
      <c r="L87" t="inlineStr">
        <is>
          <t>-</t>
        </is>
      </c>
    </row>
    <row r="88">
      <c r="A88" s="5" t="inlineStr">
        <is>
          <t>Op.Cashflow Wachstum 10J in %</t>
        </is>
      </c>
      <c r="B88" s="5" t="inlineStr">
        <is>
          <t>Op.Cashflow Wachstum 10Y in %</t>
        </is>
      </c>
      <c r="C88" t="inlineStr">
        <is>
          <t>-</t>
        </is>
      </c>
      <c r="D88" t="inlineStr">
        <is>
          <t>-</t>
        </is>
      </c>
      <c r="E88" t="inlineStr">
        <is>
          <t>-</t>
        </is>
      </c>
      <c r="F88" t="inlineStr">
        <is>
          <t>-</t>
        </is>
      </c>
      <c r="G88" t="inlineStr">
        <is>
          <t>-</t>
        </is>
      </c>
      <c r="H88" t="inlineStr">
        <is>
          <t>-</t>
        </is>
      </c>
      <c r="I88" t="inlineStr">
        <is>
          <t>-</t>
        </is>
      </c>
      <c r="J88" t="inlineStr">
        <is>
          <t>-</t>
        </is>
      </c>
      <c r="K88" t="inlineStr">
        <is>
          <t>-</t>
        </is>
      </c>
      <c r="L88" t="inlineStr">
        <is>
          <t>-</t>
        </is>
      </c>
    </row>
    <row r="89">
      <c r="A89" s="5" t="inlineStr">
        <is>
          <t>Verschuldungsgrad in %</t>
        </is>
      </c>
      <c r="B89" s="5" t="inlineStr">
        <is>
          <t>Finance Gearing in %</t>
        </is>
      </c>
      <c r="C89" t="n">
        <v>969.2</v>
      </c>
      <c r="D89" t="n">
        <v>1042</v>
      </c>
      <c r="E89" t="n">
        <v>1012</v>
      </c>
      <c r="F89" t="n">
        <v>965.98</v>
      </c>
      <c r="G89" t="n">
        <v>1037</v>
      </c>
      <c r="H89" t="n">
        <v>1042</v>
      </c>
      <c r="I89" t="n">
        <v>1085</v>
      </c>
      <c r="J89" t="n">
        <v>1019</v>
      </c>
      <c r="K89" t="n">
        <v>1224</v>
      </c>
      <c r="L89" t="n">
        <v>1292</v>
      </c>
      <c r="M89" t="n">
        <v>1320</v>
      </c>
    </row>
  </sheetData>
  <pageMargins bottom="1" footer="0.5" header="0.5" left="0.75" right="0.75" top="1"/>
</worksheet>
</file>

<file path=xl/worksheets/sheet64.xml><?xml version="1.0" encoding="utf-8"?>
<worksheet xmlns="http://schemas.openxmlformats.org/spreadsheetml/2006/main">
  <sheetPr>
    <outlinePr summaryBelow="1" summaryRight="1"/>
    <pageSetUpPr/>
  </sheetPr>
  <dimension ref="A1:L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TRATON </t>
        </is>
      </c>
      <c r="B1" s="2" t="inlineStr">
        <is>
          <t>WKN: TRAT0N  ISIN: DE000TRAT0N7  Symbol:8TRA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+49-89-36098-70</t>
        </is>
      </c>
      <c r="G4" t="inlineStr">
        <is>
          <t>23.03.2020</t>
        </is>
      </c>
      <c r="H4" t="inlineStr">
        <is>
          <t>Publication Of Annual Report</t>
        </is>
      </c>
      <c r="J4" t="inlineStr">
        <is>
          <t>Volkswagen AG</t>
        </is>
      </c>
      <c r="L4" t="inlineStr">
        <is>
          <t>89,72%</t>
        </is>
      </c>
    </row>
    <row r="5">
      <c r="A5" s="5" t="inlineStr">
        <is>
          <t>Ticker</t>
        </is>
      </c>
      <c r="B5" t="inlineStr">
        <is>
          <t>8TRA</t>
        </is>
      </c>
      <c r="C5" s="5" t="inlineStr">
        <is>
          <t>Fax</t>
        </is>
      </c>
      <c r="D5" s="5" t="inlineStr"/>
      <c r="E5" t="inlineStr">
        <is>
          <t>-</t>
        </is>
      </c>
      <c r="G5" t="inlineStr">
        <is>
          <t>04.05.2020</t>
        </is>
      </c>
      <c r="H5" t="inlineStr">
        <is>
          <t>Result Q1</t>
        </is>
      </c>
      <c r="J5" t="inlineStr">
        <is>
          <t>AMF Pensionsförsäkring AB</t>
        </is>
      </c>
      <c r="L5" t="inlineStr">
        <is>
          <t>3,01%</t>
        </is>
      </c>
    </row>
    <row r="6">
      <c r="A6" s="5" t="inlineStr">
        <is>
          <t>Gelistet Seit / Listed Since</t>
        </is>
      </c>
      <c r="B6" t="inlineStr">
        <is>
          <t>28.06.2019</t>
        </is>
      </c>
      <c r="C6" s="5" t="inlineStr">
        <is>
          <t>Internet</t>
        </is>
      </c>
      <c r="D6" s="5" t="inlineStr"/>
      <c r="E6" t="inlineStr">
        <is>
          <t>https://traton.com/de</t>
        </is>
      </c>
      <c r="G6" t="inlineStr">
        <is>
          <t>28.05.2020</t>
        </is>
      </c>
      <c r="H6" t="inlineStr">
        <is>
          <t>Annual General Meeting</t>
        </is>
      </c>
      <c r="J6" t="inlineStr">
        <is>
          <t>Freefloat</t>
        </is>
      </c>
      <c r="L6" t="inlineStr">
        <is>
          <t>7,27%</t>
        </is>
      </c>
    </row>
    <row r="7">
      <c r="A7" s="5" t="inlineStr">
        <is>
          <t>Nominalwert / Nominal Value</t>
        </is>
      </c>
      <c r="B7" t="inlineStr">
        <is>
          <t>-</t>
        </is>
      </c>
      <c r="C7" s="5" t="inlineStr">
        <is>
          <t>E-Mail</t>
        </is>
      </c>
      <c r="D7" s="5" t="inlineStr"/>
      <c r="E7" t="inlineStr">
        <is>
          <t>media@traton.com</t>
        </is>
      </c>
      <c r="G7" t="inlineStr">
        <is>
          <t>31.07.2020</t>
        </is>
      </c>
      <c r="H7" t="inlineStr">
        <is>
          <t>Score Half Year</t>
        </is>
      </c>
    </row>
    <row r="8">
      <c r="A8" s="5" t="inlineStr">
        <is>
          <t>Land / Country</t>
        </is>
      </c>
      <c r="B8" t="inlineStr">
        <is>
          <t>Deutschland</t>
        </is>
      </c>
      <c r="C8" s="5" t="inlineStr">
        <is>
          <t>Inv. Relations E-Mail</t>
        </is>
      </c>
      <c r="D8" s="5" t="inlineStr"/>
      <c r="E8" t="inlineStr">
        <is>
          <t>investor.relations@traton.com</t>
        </is>
      </c>
      <c r="G8" t="inlineStr">
        <is>
          <t>02.11.2020</t>
        </is>
      </c>
      <c r="H8" t="inlineStr">
        <is>
          <t>Q3 Earnings</t>
        </is>
      </c>
    </row>
    <row r="9">
      <c r="A9" s="5" t="inlineStr">
        <is>
          <t>Währung / Currency</t>
        </is>
      </c>
      <c r="B9" t="inlineStr">
        <is>
          <t>EUR</t>
        </is>
      </c>
      <c r="C9" s="5" t="inlineStr">
        <is>
          <t>Kontaktperson / Contact Person</t>
        </is>
      </c>
      <c r="D9" s="5" t="inlineStr"/>
      <c r="E9" t="inlineStr">
        <is>
          <t>Rolf Woller</t>
        </is>
      </c>
    </row>
    <row r="10">
      <c r="A10" s="5" t="inlineStr">
        <is>
          <t>Branche / Industry</t>
        </is>
      </c>
      <c r="B10" t="inlineStr">
        <is>
          <t>Automobile Production</t>
        </is>
      </c>
      <c r="C10" s="5" t="inlineStr"/>
      <c r="D10" s="5" t="inlineStr"/>
    </row>
    <row r="11">
      <c r="A11" s="5" t="inlineStr">
        <is>
          <t>Sektor / Sector</t>
        </is>
      </c>
      <c r="B11" t="inlineStr">
        <is>
          <t>Automotive Industry</t>
        </is>
      </c>
    </row>
    <row r="12">
      <c r="A12" s="5" t="inlineStr">
        <is>
          <t>Typ / Genre</t>
        </is>
      </c>
      <c r="B12" t="inlineStr">
        <is>
          <t>Inhaber-Stammaktie</t>
        </is>
      </c>
    </row>
    <row r="13">
      <c r="A13" s="5" t="inlineStr">
        <is>
          <t>Adresse / Address</t>
        </is>
      </c>
      <c r="B13" t="inlineStr">
        <is>
          <t>TRATON SEDachauer Str. 641  D-80995 München</t>
        </is>
      </c>
    </row>
    <row r="14">
      <c r="A14" s="5" t="inlineStr">
        <is>
          <t>Management</t>
        </is>
      </c>
      <c r="B14" t="inlineStr">
        <is>
          <t>Andreas Renschler, Christian Schulz, Antonio Roberto Cortes, Joachim Drees, Henrik Henriksson, Dr. Carsten Intra, Christian Levin</t>
        </is>
      </c>
    </row>
    <row r="15">
      <c r="A15" s="5" t="inlineStr">
        <is>
          <t>Aufsichtsrat / Board</t>
        </is>
      </c>
      <c r="B15" t="inlineStr">
        <is>
          <t>Hans Dieter Pötsch, Athanasios Stimoniaris, Dr. Manfred Döss, Gunnar Kilian, Dr. Albert Kirchmann, Dr. Julia Kuhn-Piëch, Nina Macpherson, Dr. Dr. Christian Porsche, Dr. Wolf-Michael Schmid, Hiltrud Werner, Frank Witter, Torsten Bechstädt, Mari Carlquist, Jürgen Kerner, Lisa Lorentzon, Bo Luthin, Michael Lyngsie, Bernd Osterloh, Karina Schnur, Steffen Zieger</t>
        </is>
      </c>
    </row>
    <row r="16">
      <c r="A16" s="5" t="inlineStr">
        <is>
          <t>Beschreibung</t>
        </is>
      </c>
      <c r="B16" t="inlineStr">
        <is>
          <t>TRATON SE gehört zu den weltweit führenden Nutzfahrzeugherstellern. Unter den Marken MAN, Scania, Volkswagen Caminhões e Ônibus und RIO werden leichte Nutzfahrzeuge, Lkws und Busse angeboten. Im Jahr 2018 setzten die Marken von TRATON insgesamt rund 233.000 Fahrzeuge ab. Die Gruppe verfügt derzeit über 29 Produktions- und Montagestandorte weltweit und ist in 17 Ländern aktiv. Copyright 2014 FINANCE BASE AG</t>
        </is>
      </c>
    </row>
    <row r="17">
      <c r="A17" s="5" t="inlineStr">
        <is>
          <t>Profile</t>
        </is>
      </c>
      <c r="B17" t="inlineStr">
        <is>
          <t>TRATON SE is one of the world's leading commercial vehicle manufacturers. Among the brands MAN, Scania, Volkswagen Caminhões e Ônibus and RIO light commercial vehicles, trucks and buses are available. In 2018, the brands of TRATON translated from a total of about 233,000 vehicles. The group currently has worldwide 29 production and assembly facilities, and is active in 17 countries.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inlineStr"/>
      <c r="G19" s="5" t="inlineStr"/>
      <c r="H19" s="5" t="inlineStr"/>
      <c r="I19" s="5" t="inlineStr"/>
      <c r="J19" s="5" t="inlineStr"/>
      <c r="K19" s="5" t="inlineStr"/>
      <c r="L19" s="5" t="inlineStr"/>
    </row>
    <row r="20">
      <c r="A20" s="5" t="inlineStr">
        <is>
          <t>Umsatz</t>
        </is>
      </c>
      <c r="B20" s="5" t="inlineStr">
        <is>
          <t>Revenue</t>
        </is>
      </c>
      <c r="C20" t="n">
        <v>26901</v>
      </c>
      <c r="D20" t="n">
        <v>25927</v>
      </c>
      <c r="E20" t="n">
        <v>24366</v>
      </c>
    </row>
    <row r="21">
      <c r="A21" s="5" t="inlineStr">
        <is>
          <t>Bruttoergebnis vom Umsatz</t>
        </is>
      </c>
      <c r="B21" s="5" t="inlineStr">
        <is>
          <t>Gross Profit</t>
        </is>
      </c>
      <c r="C21" t="n">
        <v>5284</v>
      </c>
      <c r="D21" t="n">
        <v>4981</v>
      </c>
      <c r="E21" t="n">
        <v>4713</v>
      </c>
    </row>
    <row r="22">
      <c r="A22" s="5" t="inlineStr">
        <is>
          <t>Operatives Ergebnis (EBIT)</t>
        </is>
      </c>
      <c r="B22" s="5" t="inlineStr">
        <is>
          <t>EBIT Earning Before Interest &amp; Tax</t>
        </is>
      </c>
      <c r="C22" t="n">
        <v>1884</v>
      </c>
      <c r="D22" t="n">
        <v>1513</v>
      </c>
      <c r="E22" t="n">
        <v>1512</v>
      </c>
    </row>
    <row r="23">
      <c r="A23" s="5" t="inlineStr">
        <is>
          <t>Finanzergebnis</t>
        </is>
      </c>
      <c r="B23" s="5" t="inlineStr">
        <is>
          <t>Financial Result</t>
        </is>
      </c>
      <c r="C23" t="n">
        <v>81</v>
      </c>
      <c r="D23" t="n">
        <v>53</v>
      </c>
      <c r="E23" t="n">
        <v>-133</v>
      </c>
    </row>
    <row r="24">
      <c r="A24" s="5" t="inlineStr">
        <is>
          <t>Ergebnis vor Steuer (EBT)</t>
        </is>
      </c>
      <c r="B24" s="5" t="inlineStr">
        <is>
          <t>EBT Earning Before Tax</t>
        </is>
      </c>
      <c r="C24" t="n">
        <v>1965</v>
      </c>
      <c r="D24" t="n">
        <v>1566</v>
      </c>
      <c r="E24" t="n">
        <v>1379</v>
      </c>
    </row>
    <row r="25">
      <c r="A25" s="5" t="inlineStr">
        <is>
          <t>Steuern auf Einkommen und Ertrag</t>
        </is>
      </c>
      <c r="B25" s="5" t="inlineStr">
        <is>
          <t>Taxes on income and earnings</t>
        </is>
      </c>
      <c r="C25" t="n">
        <v>368</v>
      </c>
      <c r="D25" t="n">
        <v>449</v>
      </c>
      <c r="E25" t="n">
        <v>377</v>
      </c>
    </row>
    <row r="26">
      <c r="A26" s="5" t="inlineStr">
        <is>
          <t>Ergebnis nach Steuer</t>
        </is>
      </c>
      <c r="B26" s="5" t="inlineStr">
        <is>
          <t>Earnings after tax</t>
        </is>
      </c>
      <c r="C26" t="n">
        <v>1563</v>
      </c>
      <c r="D26" t="n">
        <v>1151</v>
      </c>
      <c r="E26" t="n">
        <v>890</v>
      </c>
    </row>
    <row r="27">
      <c r="A27" s="5" t="inlineStr">
        <is>
          <t>Minderheitenanteil</t>
        </is>
      </c>
      <c r="B27" s="5" t="inlineStr">
        <is>
          <t>Minority Share</t>
        </is>
      </c>
      <c r="C27" t="n">
        <v>-43</v>
      </c>
      <c r="D27" t="n">
        <v>-11</v>
      </c>
      <c r="E27" t="n">
        <v>-10</v>
      </c>
    </row>
    <row r="28">
      <c r="A28" s="5" t="inlineStr">
        <is>
          <t>Jahresüberschuss/-fehlbetrag</t>
        </is>
      </c>
      <c r="B28" s="5" t="inlineStr">
        <is>
          <t>Net Profit</t>
        </is>
      </c>
      <c r="C28" t="n">
        <v>1518</v>
      </c>
      <c r="D28" t="n">
        <v>1390</v>
      </c>
      <c r="E28" t="n">
        <v>1029</v>
      </c>
    </row>
    <row r="29">
      <c r="A29" s="5" t="inlineStr">
        <is>
          <t>Summe Umlaufvermögen</t>
        </is>
      </c>
      <c r="B29" s="5" t="inlineStr">
        <is>
          <t>Current Assets</t>
        </is>
      </c>
      <c r="C29" t="n">
        <v>16722</v>
      </c>
      <c r="D29" t="n">
        <v>20533</v>
      </c>
      <c r="E29" t="n">
        <v>17428</v>
      </c>
    </row>
    <row r="30">
      <c r="A30" s="5" t="inlineStr">
        <is>
          <t>Summe Anlagevermögen</t>
        </is>
      </c>
      <c r="B30" s="5" t="inlineStr">
        <is>
          <t>Fixed Assets</t>
        </is>
      </c>
      <c r="C30" t="n">
        <v>28461</v>
      </c>
      <c r="D30" t="n">
        <v>25851</v>
      </c>
      <c r="E30" t="n">
        <v>25337</v>
      </c>
    </row>
    <row r="31">
      <c r="A31" s="5" t="inlineStr">
        <is>
          <t>Summe Aktiva</t>
        </is>
      </c>
      <c r="B31" s="5" t="inlineStr">
        <is>
          <t>Total Assets</t>
        </is>
      </c>
      <c r="C31" t="n">
        <v>45183</v>
      </c>
      <c r="D31" t="n">
        <v>46384</v>
      </c>
      <c r="E31" t="n">
        <v>42765</v>
      </c>
    </row>
    <row r="32">
      <c r="A32" s="5" t="inlineStr">
        <is>
          <t>Summe kurzfristiges Fremdkapital</t>
        </is>
      </c>
      <c r="B32" s="5" t="inlineStr">
        <is>
          <t>Short-Term Debt</t>
        </is>
      </c>
      <c r="C32" t="n">
        <v>16522</v>
      </c>
      <c r="D32" t="n">
        <v>16366</v>
      </c>
      <c r="E32" t="n">
        <v>17717</v>
      </c>
    </row>
    <row r="33">
      <c r="A33" s="5" t="inlineStr">
        <is>
          <t>Summe langfristiges Fremdkapital</t>
        </is>
      </c>
      <c r="B33" s="5" t="inlineStr">
        <is>
          <t>Long-Term Debt</t>
        </is>
      </c>
      <c r="C33" t="n">
        <v>14527</v>
      </c>
      <c r="D33" t="n">
        <v>13217</v>
      </c>
      <c r="E33" t="n">
        <v>13238</v>
      </c>
    </row>
    <row r="34">
      <c r="A34" s="5" t="inlineStr">
        <is>
          <t>Summe Fremdkapital</t>
        </is>
      </c>
      <c r="B34" s="5" t="inlineStr">
        <is>
          <t>Total Liabilities</t>
        </is>
      </c>
      <c r="C34" t="n">
        <v>31049</v>
      </c>
      <c r="D34" t="n">
        <v>29583</v>
      </c>
      <c r="E34" t="n">
        <v>30955</v>
      </c>
    </row>
    <row r="35">
      <c r="A35" s="5" t="inlineStr">
        <is>
          <t>Minderheitenanteil</t>
        </is>
      </c>
      <c r="B35" s="5" t="inlineStr">
        <is>
          <t>Minority Share</t>
        </is>
      </c>
      <c r="C35" t="n">
        <v>270</v>
      </c>
      <c r="D35" t="n">
        <v>2</v>
      </c>
      <c r="E35" t="n">
        <v>108</v>
      </c>
    </row>
    <row r="36">
      <c r="A36" s="5" t="inlineStr">
        <is>
          <t>Summe Eigenkapital</t>
        </is>
      </c>
      <c r="B36" s="5" t="inlineStr">
        <is>
          <t>Equity</t>
        </is>
      </c>
      <c r="C36" t="n">
        <v>13864</v>
      </c>
      <c r="D36" t="n">
        <v>16799</v>
      </c>
      <c r="E36" t="n">
        <v>11702</v>
      </c>
    </row>
    <row r="37">
      <c r="A37" s="5" t="inlineStr">
        <is>
          <t>Summe Passiva</t>
        </is>
      </c>
      <c r="B37" s="5" t="inlineStr">
        <is>
          <t>Liabilities &amp; Shareholder Equity</t>
        </is>
      </c>
      <c r="C37" t="n">
        <v>45183</v>
      </c>
      <c r="D37" t="n">
        <v>46384</v>
      </c>
      <c r="E37" t="n">
        <v>42765</v>
      </c>
    </row>
    <row r="38">
      <c r="A38" s="5" t="inlineStr">
        <is>
          <t>Mio.Aktien im Umlauf</t>
        </is>
      </c>
      <c r="B38" s="5" t="inlineStr">
        <is>
          <t>Million shares outstanding</t>
        </is>
      </c>
      <c r="C38" t="n">
        <v>500</v>
      </c>
      <c r="D38" t="inlineStr">
        <is>
          <t>-</t>
        </is>
      </c>
      <c r="E38" t="inlineStr">
        <is>
          <t>-</t>
        </is>
      </c>
    </row>
    <row r="39">
      <c r="A39" s="5" t="inlineStr">
        <is>
          <t>Gezeichnetes Kapital (in Mio.)</t>
        </is>
      </c>
      <c r="B39" s="5" t="inlineStr">
        <is>
          <t>Subscribed Capital in M</t>
        </is>
      </c>
      <c r="C39" t="n">
        <v>500</v>
      </c>
      <c r="D39" t="inlineStr">
        <is>
          <t>-</t>
        </is>
      </c>
      <c r="E39" t="inlineStr">
        <is>
          <t>-</t>
        </is>
      </c>
    </row>
    <row r="40">
      <c r="A40" s="5" t="inlineStr">
        <is>
          <t>Ergebnis je Aktie (brutto)</t>
        </is>
      </c>
      <c r="B40" s="5" t="inlineStr">
        <is>
          <t>Earnings per share</t>
        </is>
      </c>
      <c r="C40" t="n">
        <v>3.93</v>
      </c>
      <c r="D40" t="inlineStr">
        <is>
          <t>-</t>
        </is>
      </c>
      <c r="E40" t="inlineStr">
        <is>
          <t>-</t>
        </is>
      </c>
    </row>
    <row r="41">
      <c r="A41" s="5" t="inlineStr">
        <is>
          <t>Ergebnis je Aktie (unverwässert)</t>
        </is>
      </c>
      <c r="B41" s="5" t="inlineStr">
        <is>
          <t>Basic Earnings per share</t>
        </is>
      </c>
      <c r="C41" t="n">
        <v>3.04</v>
      </c>
      <c r="D41" t="inlineStr">
        <is>
          <t>-</t>
        </is>
      </c>
      <c r="E41" t="inlineStr">
        <is>
          <t>-</t>
        </is>
      </c>
    </row>
    <row r="42">
      <c r="A42" s="5" t="inlineStr">
        <is>
          <t>Ergebnis je Aktie (verwässert)</t>
        </is>
      </c>
      <c r="B42" s="5" t="inlineStr">
        <is>
          <t>Diluted Earnings per share</t>
        </is>
      </c>
      <c r="C42" t="n">
        <v>3.04</v>
      </c>
      <c r="D42" t="inlineStr">
        <is>
          <t>-</t>
        </is>
      </c>
      <c r="E42" t="inlineStr">
        <is>
          <t>-</t>
        </is>
      </c>
    </row>
    <row r="43">
      <c r="A43" s="5" t="inlineStr">
        <is>
          <t>Dividende je Aktie</t>
        </is>
      </c>
      <c r="B43" s="5" t="inlineStr">
        <is>
          <t>Dividend per share</t>
        </is>
      </c>
      <c r="C43" t="n">
        <v>1</v>
      </c>
      <c r="D43" t="inlineStr">
        <is>
          <t>-</t>
        </is>
      </c>
      <c r="E43" t="inlineStr">
        <is>
          <t>-</t>
        </is>
      </c>
    </row>
    <row r="44">
      <c r="A44" s="5" t="inlineStr">
        <is>
          <t>Dividendenausschüttung in Mio</t>
        </is>
      </c>
      <c r="B44" s="5" t="inlineStr">
        <is>
          <t>Dividend Payment in M</t>
        </is>
      </c>
      <c r="C44" t="n">
        <v>500</v>
      </c>
      <c r="D44" t="inlineStr">
        <is>
          <t>-</t>
        </is>
      </c>
      <c r="E44" t="inlineStr">
        <is>
          <t>-</t>
        </is>
      </c>
    </row>
    <row r="45">
      <c r="A45" s="5" t="inlineStr">
        <is>
          <t>Umsatz je Aktie</t>
        </is>
      </c>
      <c r="B45" s="5" t="inlineStr">
        <is>
          <t>Revenue per share</t>
        </is>
      </c>
      <c r="C45" t="n">
        <v>53.8</v>
      </c>
      <c r="D45" t="inlineStr">
        <is>
          <t>-</t>
        </is>
      </c>
      <c r="E45" t="inlineStr">
        <is>
          <t>-</t>
        </is>
      </c>
    </row>
    <row r="46">
      <c r="A46" s="5" t="inlineStr">
        <is>
          <t>Buchwert je Aktie</t>
        </is>
      </c>
      <c r="B46" s="5" t="inlineStr">
        <is>
          <t>Book value per share</t>
        </is>
      </c>
      <c r="C46" t="n">
        <v>28.27</v>
      </c>
      <c r="D46" t="inlineStr">
        <is>
          <t>-</t>
        </is>
      </c>
      <c r="E46" t="inlineStr">
        <is>
          <t>-</t>
        </is>
      </c>
    </row>
    <row r="47">
      <c r="A47" s="5" t="inlineStr">
        <is>
          <t>Cashflow je Aktie</t>
        </is>
      </c>
      <c r="B47" s="5" t="inlineStr">
        <is>
          <t>Cashflow per share</t>
        </is>
      </c>
      <c r="C47" t="n">
        <v>2.18</v>
      </c>
      <c r="D47" t="inlineStr">
        <is>
          <t>-</t>
        </is>
      </c>
      <c r="E47" t="inlineStr">
        <is>
          <t>-</t>
        </is>
      </c>
    </row>
    <row r="48">
      <c r="A48" s="5" t="inlineStr">
        <is>
          <t>Bilanzsumme je Aktie</t>
        </is>
      </c>
      <c r="B48" s="5" t="inlineStr">
        <is>
          <t>Total assets per share</t>
        </is>
      </c>
      <c r="C48" t="n">
        <v>90.37</v>
      </c>
      <c r="D48" t="inlineStr">
        <is>
          <t>-</t>
        </is>
      </c>
      <c r="E48" t="inlineStr">
        <is>
          <t>-</t>
        </is>
      </c>
    </row>
    <row r="49">
      <c r="A49" s="5" t="inlineStr">
        <is>
          <t>Personal am Ende des Jahres</t>
        </is>
      </c>
      <c r="B49" s="5" t="inlineStr">
        <is>
          <t>Staff at the end of year</t>
        </is>
      </c>
      <c r="C49" t="n">
        <v>86678</v>
      </c>
      <c r="D49" t="inlineStr">
        <is>
          <t>-</t>
        </is>
      </c>
      <c r="E49" t="inlineStr">
        <is>
          <t>-</t>
        </is>
      </c>
    </row>
    <row r="50">
      <c r="A50" s="5" t="inlineStr">
        <is>
          <t>Personalaufwand in Mio. EUR</t>
        </is>
      </c>
      <c r="B50" s="5" t="inlineStr">
        <is>
          <t>Personnel expenses in M</t>
        </is>
      </c>
      <c r="C50" t="n">
        <v>5513</v>
      </c>
      <c r="D50" t="inlineStr">
        <is>
          <t>-</t>
        </is>
      </c>
      <c r="E50" t="inlineStr">
        <is>
          <t>-</t>
        </is>
      </c>
    </row>
    <row r="51">
      <c r="A51" s="5" t="inlineStr">
        <is>
          <t>Aufwand je Mitarbeiter in EUR</t>
        </is>
      </c>
      <c r="B51" s="5" t="inlineStr">
        <is>
          <t>Effort per employee</t>
        </is>
      </c>
      <c r="C51" t="n">
        <v>63603</v>
      </c>
      <c r="D51" t="inlineStr">
        <is>
          <t>-</t>
        </is>
      </c>
      <c r="E51" t="inlineStr">
        <is>
          <t>-</t>
        </is>
      </c>
    </row>
    <row r="52">
      <c r="A52" s="5" t="inlineStr">
        <is>
          <t>Umsatz je Mitarbeiter in EUR</t>
        </is>
      </c>
      <c r="B52" s="5" t="inlineStr">
        <is>
          <t>Turnover per employee</t>
        </is>
      </c>
      <c r="C52" t="n">
        <v>310356</v>
      </c>
      <c r="D52" t="inlineStr">
        <is>
          <t>-</t>
        </is>
      </c>
      <c r="E52" t="inlineStr">
        <is>
          <t>-</t>
        </is>
      </c>
    </row>
    <row r="53">
      <c r="A53" s="5" t="inlineStr">
        <is>
          <t>Bruttoergebnis je Mitarbeiter in EUR</t>
        </is>
      </c>
      <c r="B53" s="5" t="inlineStr">
        <is>
          <t>Gross Profit per employee</t>
        </is>
      </c>
      <c r="C53" t="n">
        <v>60961</v>
      </c>
      <c r="D53" t="inlineStr">
        <is>
          <t>-</t>
        </is>
      </c>
      <c r="E53" t="inlineStr">
        <is>
          <t>-</t>
        </is>
      </c>
    </row>
    <row r="54">
      <c r="A54" s="5" t="inlineStr">
        <is>
          <t>Gewinn je Mitarbeiter in EUR</t>
        </is>
      </c>
      <c r="B54" s="5" t="inlineStr">
        <is>
          <t>Earnings per employee</t>
        </is>
      </c>
      <c r="C54" t="n">
        <v>17513</v>
      </c>
      <c r="D54" t="inlineStr">
        <is>
          <t>-</t>
        </is>
      </c>
      <c r="E54" t="inlineStr">
        <is>
          <t>-</t>
        </is>
      </c>
    </row>
    <row r="55">
      <c r="A55" s="5" t="inlineStr">
        <is>
          <t>KGV (Kurs/Gewinn)</t>
        </is>
      </c>
      <c r="B55" s="5" t="inlineStr">
        <is>
          <t>PE (price/earnings)</t>
        </is>
      </c>
      <c r="C55" t="n">
        <v>7.9</v>
      </c>
      <c r="D55" t="inlineStr">
        <is>
          <t>-</t>
        </is>
      </c>
      <c r="E55" t="inlineStr">
        <is>
          <t>-</t>
        </is>
      </c>
    </row>
    <row r="56">
      <c r="A56" s="5" t="inlineStr">
        <is>
          <t>KUV (Kurs/Umsatz)</t>
        </is>
      </c>
      <c r="B56" s="5" t="inlineStr">
        <is>
          <t>PS (price/sales)</t>
        </is>
      </c>
      <c r="C56" t="n">
        <v>0.45</v>
      </c>
      <c r="D56" t="inlineStr">
        <is>
          <t>-</t>
        </is>
      </c>
      <c r="E56" t="inlineStr">
        <is>
          <t>-</t>
        </is>
      </c>
    </row>
    <row r="57">
      <c r="A57" s="5" t="inlineStr">
        <is>
          <t>KBV (Kurs/Buchwert)</t>
        </is>
      </c>
      <c r="B57" s="5" t="inlineStr">
        <is>
          <t>PB (price/book value)</t>
        </is>
      </c>
      <c r="C57" t="n">
        <v>0.87</v>
      </c>
      <c r="D57" t="inlineStr">
        <is>
          <t>-</t>
        </is>
      </c>
      <c r="E57" t="inlineStr">
        <is>
          <t>-</t>
        </is>
      </c>
    </row>
    <row r="58">
      <c r="A58" s="5" t="inlineStr">
        <is>
          <t>KCV (Kurs/Cashflow)</t>
        </is>
      </c>
      <c r="B58" s="5" t="inlineStr">
        <is>
          <t>PC (price/cashflow)</t>
        </is>
      </c>
      <c r="C58" t="n">
        <v>11.06</v>
      </c>
      <c r="D58" t="inlineStr">
        <is>
          <t>-</t>
        </is>
      </c>
      <c r="E58" t="inlineStr">
        <is>
          <t>-</t>
        </is>
      </c>
    </row>
    <row r="59">
      <c r="A59" s="5" t="inlineStr">
        <is>
          <t>Dividendenrendite in %</t>
        </is>
      </c>
      <c r="B59" s="5" t="inlineStr">
        <is>
          <t>Dividend Yield in %</t>
        </is>
      </c>
      <c r="C59" t="n">
        <v>4.16</v>
      </c>
      <c r="D59" t="inlineStr">
        <is>
          <t>-</t>
        </is>
      </c>
      <c r="E59" t="inlineStr">
        <is>
          <t>-</t>
        </is>
      </c>
    </row>
    <row r="60">
      <c r="A60" s="5" t="inlineStr">
        <is>
          <t>Gewinnrendite in %</t>
        </is>
      </c>
      <c r="B60" s="5" t="inlineStr">
        <is>
          <t>Return on profit in %</t>
        </is>
      </c>
      <c r="C60" t="n">
        <v>12.6</v>
      </c>
      <c r="D60" t="inlineStr">
        <is>
          <t>-</t>
        </is>
      </c>
      <c r="E60" t="inlineStr">
        <is>
          <t>-</t>
        </is>
      </c>
    </row>
    <row r="61">
      <c r="A61" s="5" t="inlineStr">
        <is>
          <t>Eigenkapitalrendite in %</t>
        </is>
      </c>
      <c r="B61" s="5" t="inlineStr">
        <is>
          <t>Return on Equity in %</t>
        </is>
      </c>
      <c r="C61" t="n">
        <v>10.74</v>
      </c>
      <c r="D61" t="n">
        <v>8.27</v>
      </c>
      <c r="E61" t="n">
        <v>8.710000000000001</v>
      </c>
    </row>
    <row r="62">
      <c r="A62" s="5" t="inlineStr">
        <is>
          <t>Umsatzrendite in %</t>
        </is>
      </c>
      <c r="B62" s="5" t="inlineStr">
        <is>
          <t>Return on sales in %</t>
        </is>
      </c>
      <c r="C62" t="n">
        <v>5.64</v>
      </c>
      <c r="D62" t="n">
        <v>5.36</v>
      </c>
      <c r="E62" t="n">
        <v>4.22</v>
      </c>
    </row>
    <row r="63">
      <c r="A63" s="5" t="inlineStr">
        <is>
          <t>Gesamtkapitalrendite in %</t>
        </is>
      </c>
      <c r="B63" s="5" t="inlineStr">
        <is>
          <t>Total Return on Investment in %</t>
        </is>
      </c>
      <c r="C63" t="n">
        <v>3.94</v>
      </c>
      <c r="D63" t="n">
        <v>3.52</v>
      </c>
      <c r="E63" t="n">
        <v>3.02</v>
      </c>
    </row>
    <row r="64">
      <c r="A64" s="5" t="inlineStr">
        <is>
          <t>Return on Investment in %</t>
        </is>
      </c>
      <c r="B64" s="5" t="inlineStr">
        <is>
          <t>Return on Investment in %</t>
        </is>
      </c>
      <c r="C64" t="n">
        <v>3.36</v>
      </c>
      <c r="D64" t="n">
        <v>3</v>
      </c>
      <c r="E64" t="n">
        <v>2.41</v>
      </c>
    </row>
    <row r="65">
      <c r="A65" s="5" t="inlineStr">
        <is>
          <t>Arbeitsintensität in %</t>
        </is>
      </c>
      <c r="B65" s="5" t="inlineStr">
        <is>
          <t>Work Intensity in %</t>
        </is>
      </c>
      <c r="C65" t="n">
        <v>37.01</v>
      </c>
      <c r="D65" t="n">
        <v>44.27</v>
      </c>
      <c r="E65" t="n">
        <v>40.75</v>
      </c>
    </row>
    <row r="66">
      <c r="A66" s="5" t="inlineStr">
        <is>
          <t>Eigenkapitalquote in %</t>
        </is>
      </c>
      <c r="B66" s="5" t="inlineStr">
        <is>
          <t>Equity Ratio in %</t>
        </is>
      </c>
      <c r="C66" t="n">
        <v>31.28</v>
      </c>
      <c r="D66" t="n">
        <v>36.22</v>
      </c>
      <c r="E66" t="n">
        <v>27.62</v>
      </c>
    </row>
    <row r="67">
      <c r="A67" s="5" t="inlineStr">
        <is>
          <t>Fremdkapitalquote in %</t>
        </is>
      </c>
      <c r="B67" s="5" t="inlineStr">
        <is>
          <t>Debt Ratio in %</t>
        </is>
      </c>
      <c r="C67" t="n">
        <v>68.72</v>
      </c>
      <c r="D67" t="n">
        <v>63.78</v>
      </c>
      <c r="E67" t="n">
        <v>72.38</v>
      </c>
    </row>
    <row r="68">
      <c r="A68" s="5" t="inlineStr">
        <is>
          <t>Verschuldungsgrad in %</t>
        </is>
      </c>
      <c r="B68" s="5" t="inlineStr">
        <is>
          <t>Finance Gearing in %</t>
        </is>
      </c>
      <c r="C68" t="n">
        <v>219.68</v>
      </c>
      <c r="D68" t="n">
        <v>176.08</v>
      </c>
      <c r="E68" t="n">
        <v>262.11</v>
      </c>
    </row>
    <row r="69">
      <c r="A69" s="5" t="inlineStr">
        <is>
          <t>Bruttoergebnis Marge in %</t>
        </is>
      </c>
      <c r="B69" s="5" t="inlineStr">
        <is>
          <t>Gross Profit Marge in %</t>
        </is>
      </c>
      <c r="C69" t="n">
        <v>19.64</v>
      </c>
      <c r="D69" t="n">
        <v>19.21</v>
      </c>
    </row>
    <row r="70">
      <c r="A70" s="5" t="inlineStr">
        <is>
          <t>Kurzfristige Vermögensquote in %</t>
        </is>
      </c>
      <c r="B70" s="5" t="inlineStr">
        <is>
          <t>Current Assets Ratio in %</t>
        </is>
      </c>
      <c r="C70" t="n">
        <v>37.01</v>
      </c>
      <c r="D70" t="n">
        <v>44.27</v>
      </c>
    </row>
    <row r="71">
      <c r="A71" s="5" t="inlineStr">
        <is>
          <t>Nettogewinn Marge in %</t>
        </is>
      </c>
      <c r="B71" s="5" t="inlineStr">
        <is>
          <t>Net Profit Marge in %</t>
        </is>
      </c>
      <c r="C71" t="n">
        <v>5.64</v>
      </c>
      <c r="D71" t="n">
        <v>5.36</v>
      </c>
    </row>
    <row r="72">
      <c r="A72" s="5" t="inlineStr">
        <is>
          <t>Operative Ergebnis Marge in %</t>
        </is>
      </c>
      <c r="B72" s="5" t="inlineStr">
        <is>
          <t>EBIT Marge in %</t>
        </is>
      </c>
      <c r="C72" t="n">
        <v>7</v>
      </c>
      <c r="D72" t="n">
        <v>5.84</v>
      </c>
    </row>
    <row r="73">
      <c r="A73" s="5" t="inlineStr">
        <is>
          <t>Vermögensumsschlag in %</t>
        </is>
      </c>
      <c r="B73" s="5" t="inlineStr">
        <is>
          <t>Asset Turnover in %</t>
        </is>
      </c>
      <c r="C73" t="n">
        <v>59.54</v>
      </c>
      <c r="D73" t="n">
        <v>55.9</v>
      </c>
    </row>
    <row r="74">
      <c r="A74" s="5" t="inlineStr">
        <is>
          <t>Langfristige Vermögensquote in %</t>
        </is>
      </c>
      <c r="B74" s="5" t="inlineStr">
        <is>
          <t>Non-Current Assets Ratio in %</t>
        </is>
      </c>
      <c r="C74" t="n">
        <v>62.99</v>
      </c>
      <c r="D74" t="n">
        <v>55.73</v>
      </c>
    </row>
    <row r="75">
      <c r="A75" s="5" t="inlineStr">
        <is>
          <t>Gesamtkapitalrentabilität</t>
        </is>
      </c>
      <c r="B75" s="5" t="inlineStr">
        <is>
          <t>ROA Return on Assets in %</t>
        </is>
      </c>
      <c r="C75" t="n">
        <v>3.36</v>
      </c>
      <c r="D75" t="n">
        <v>3</v>
      </c>
    </row>
    <row r="76">
      <c r="A76" s="5" t="inlineStr">
        <is>
          <t>Ertrag des eingesetzten Kapitals</t>
        </is>
      </c>
      <c r="B76" s="5" t="inlineStr">
        <is>
          <t>ROCE Return on Cap. Empl. in %</t>
        </is>
      </c>
      <c r="C76" t="n">
        <v>6.57</v>
      </c>
      <c r="D76" t="n">
        <v>5.04</v>
      </c>
    </row>
    <row r="77">
      <c r="A77" s="5" t="inlineStr">
        <is>
          <t>Eigenkapital zu Anlagevermögen</t>
        </is>
      </c>
      <c r="B77" s="5" t="inlineStr">
        <is>
          <t>Equity to Fixed Assets in %</t>
        </is>
      </c>
      <c r="C77" t="n">
        <v>48.71</v>
      </c>
      <c r="D77" t="n">
        <v>64.98</v>
      </c>
    </row>
    <row r="78">
      <c r="A78" s="5" t="inlineStr">
        <is>
          <t>Liquidität Dritten Grades</t>
        </is>
      </c>
      <c r="B78" s="5" t="inlineStr">
        <is>
          <t>Current Ratio in %</t>
        </is>
      </c>
      <c r="C78" t="n">
        <v>101.21</v>
      </c>
      <c r="D78" t="n">
        <v>125.46</v>
      </c>
    </row>
    <row r="79">
      <c r="A79" s="5" t="inlineStr">
        <is>
          <t>Operativer Cashflow</t>
        </is>
      </c>
      <c r="B79" s="5" t="inlineStr">
        <is>
          <t>Operating Cashflow in M</t>
        </is>
      </c>
      <c r="C79" t="n">
        <v>5530</v>
      </c>
      <c r="D79" t="inlineStr">
        <is>
          <t>-</t>
        </is>
      </c>
    </row>
    <row r="80">
      <c r="A80" s="5" t="inlineStr">
        <is>
          <t>Aktienrückkauf</t>
        </is>
      </c>
      <c r="B80" s="5" t="inlineStr">
        <is>
          <t>Share Buyback in M</t>
        </is>
      </c>
      <c r="C80" t="inlineStr">
        <is>
          <t>-</t>
        </is>
      </c>
      <c r="D80" t="inlineStr">
        <is>
          <t>-</t>
        </is>
      </c>
    </row>
    <row r="81">
      <c r="A81" s="5" t="inlineStr">
        <is>
          <t>Umsatzwachstum 1J in %</t>
        </is>
      </c>
      <c r="B81" s="5" t="inlineStr">
        <is>
          <t>Revenue Growth 1Y in %</t>
        </is>
      </c>
      <c r="C81" t="n">
        <v>3.76</v>
      </c>
      <c r="D81" t="n">
        <v>6.41</v>
      </c>
    </row>
    <row r="82">
      <c r="A82" s="5" t="inlineStr">
        <is>
          <t>Umsatzwachstum 3J in %</t>
        </is>
      </c>
      <c r="B82" s="5" t="inlineStr">
        <is>
          <t>Revenue Growth 3Y in %</t>
        </is>
      </c>
      <c r="C82" t="inlineStr">
        <is>
          <t>-</t>
        </is>
      </c>
      <c r="D82" t="inlineStr">
        <is>
          <t>-</t>
        </is>
      </c>
    </row>
    <row r="83">
      <c r="A83" s="5" t="inlineStr">
        <is>
          <t>Umsatzwachstum 5J in %</t>
        </is>
      </c>
      <c r="B83" s="5" t="inlineStr">
        <is>
          <t>Revenue Growth 5Y in %</t>
        </is>
      </c>
      <c r="C83" t="inlineStr">
        <is>
          <t>-</t>
        </is>
      </c>
      <c r="D83" t="inlineStr">
        <is>
          <t>-</t>
        </is>
      </c>
    </row>
    <row r="84">
      <c r="A84" s="5" t="inlineStr">
        <is>
          <t>Umsatzwachstum 10J in %</t>
        </is>
      </c>
      <c r="B84" s="5" t="inlineStr">
        <is>
          <t>Revenue Growth 10Y in %</t>
        </is>
      </c>
      <c r="C84" t="inlineStr">
        <is>
          <t>-</t>
        </is>
      </c>
      <c r="D84" t="inlineStr">
        <is>
          <t>-</t>
        </is>
      </c>
    </row>
    <row r="85">
      <c r="A85" s="5" t="inlineStr">
        <is>
          <t>Gewinnwachstum 1J in %</t>
        </is>
      </c>
      <c r="B85" s="5" t="inlineStr">
        <is>
          <t>Earnings Growth 1Y in %</t>
        </is>
      </c>
      <c r="C85" t="n">
        <v>9.210000000000001</v>
      </c>
      <c r="D85" t="n">
        <v>35.08</v>
      </c>
    </row>
    <row r="86">
      <c r="A86" s="5" t="inlineStr">
        <is>
          <t>Gewinnwachstum 3J in %</t>
        </is>
      </c>
      <c r="B86" s="5" t="inlineStr">
        <is>
          <t>Earnings Growth 3Y in %</t>
        </is>
      </c>
      <c r="C86" t="inlineStr">
        <is>
          <t>-</t>
        </is>
      </c>
      <c r="D86" t="inlineStr">
        <is>
          <t>-</t>
        </is>
      </c>
    </row>
    <row r="87">
      <c r="A87" s="5" t="inlineStr">
        <is>
          <t>Gewinnwachstum 5J in %</t>
        </is>
      </c>
      <c r="B87" s="5" t="inlineStr">
        <is>
          <t>Earnings Growth 5Y in %</t>
        </is>
      </c>
      <c r="C87" t="inlineStr">
        <is>
          <t>-</t>
        </is>
      </c>
      <c r="D87" t="inlineStr">
        <is>
          <t>-</t>
        </is>
      </c>
    </row>
    <row r="88">
      <c r="A88" s="5" t="inlineStr">
        <is>
          <t>Gewinnwachstum 10J in %</t>
        </is>
      </c>
      <c r="B88" s="5" t="inlineStr">
        <is>
          <t>Earnings Growth 10Y in %</t>
        </is>
      </c>
      <c r="C88" t="inlineStr">
        <is>
          <t>-</t>
        </is>
      </c>
      <c r="D88" t="inlineStr">
        <is>
          <t>-</t>
        </is>
      </c>
    </row>
    <row r="89">
      <c r="A89" s="5" t="inlineStr">
        <is>
          <t>PEG Ratio</t>
        </is>
      </c>
      <c r="B89" s="5" t="inlineStr">
        <is>
          <t>KGW Kurs/Gewinn/Wachstum</t>
        </is>
      </c>
      <c r="C89" t="inlineStr">
        <is>
          <t>-</t>
        </is>
      </c>
      <c r="D89" t="inlineStr">
        <is>
          <t>-</t>
        </is>
      </c>
    </row>
    <row r="90">
      <c r="A90" s="5" t="inlineStr">
        <is>
          <t>EBIT-Wachstum 1J in %</t>
        </is>
      </c>
      <c r="B90" s="5" t="inlineStr">
        <is>
          <t>EBIT Growth 1Y in %</t>
        </is>
      </c>
      <c r="C90" t="n">
        <v>24.52</v>
      </c>
      <c r="D90" t="n">
        <v>0.07000000000000001</v>
      </c>
    </row>
    <row r="91">
      <c r="A91" s="5" t="inlineStr">
        <is>
          <t>EBIT-Wachstum 3J in %</t>
        </is>
      </c>
      <c r="B91" s="5" t="inlineStr">
        <is>
          <t>EBIT Growth 3Y in %</t>
        </is>
      </c>
      <c r="C91" t="inlineStr">
        <is>
          <t>-</t>
        </is>
      </c>
      <c r="D91" t="inlineStr">
        <is>
          <t>-</t>
        </is>
      </c>
    </row>
    <row r="92">
      <c r="A92" s="5" t="inlineStr">
        <is>
          <t>EBIT-Wachstum 5J in %</t>
        </is>
      </c>
      <c r="B92" s="5" t="inlineStr">
        <is>
          <t>EBIT Growth 5Y in %</t>
        </is>
      </c>
      <c r="C92" t="inlineStr">
        <is>
          <t>-</t>
        </is>
      </c>
      <c r="D92" t="inlineStr">
        <is>
          <t>-</t>
        </is>
      </c>
    </row>
    <row r="93">
      <c r="A93" s="5" t="inlineStr">
        <is>
          <t>EBIT-Wachstum 10J in %</t>
        </is>
      </c>
      <c r="B93" s="5" t="inlineStr">
        <is>
          <t>EBIT Growth 10Y in %</t>
        </is>
      </c>
      <c r="C93" t="inlineStr">
        <is>
          <t>-</t>
        </is>
      </c>
      <c r="D93" t="inlineStr">
        <is>
          <t>-</t>
        </is>
      </c>
    </row>
    <row r="94">
      <c r="A94" s="5" t="inlineStr">
        <is>
          <t>Op.Cashflow Wachstum 1J in %</t>
        </is>
      </c>
      <c r="B94" s="5" t="inlineStr">
        <is>
          <t>Op.Cashflow Wachstum 1Y in %</t>
        </is>
      </c>
      <c r="C94" t="inlineStr">
        <is>
          <t>-</t>
        </is>
      </c>
      <c r="D94" t="inlineStr">
        <is>
          <t>-</t>
        </is>
      </c>
    </row>
    <row r="95">
      <c r="A95" s="5" t="inlineStr">
        <is>
          <t>Op.Cashflow Wachstum 3J in %</t>
        </is>
      </c>
      <c r="B95" s="5" t="inlineStr">
        <is>
          <t>Op.Cashflow Wachstum 3Y in %</t>
        </is>
      </c>
      <c r="C95" t="inlineStr">
        <is>
          <t>-</t>
        </is>
      </c>
      <c r="D95" t="inlineStr">
        <is>
          <t>-</t>
        </is>
      </c>
    </row>
    <row r="96">
      <c r="A96" s="5" t="inlineStr">
        <is>
          <t>Op.Cashflow Wachstum 5J in %</t>
        </is>
      </c>
      <c r="B96" s="5" t="inlineStr">
        <is>
          <t>Op.Cashflow Wachstum 5Y in %</t>
        </is>
      </c>
      <c r="C96" t="inlineStr">
        <is>
          <t>-</t>
        </is>
      </c>
      <c r="D96" t="inlineStr">
        <is>
          <t>-</t>
        </is>
      </c>
    </row>
    <row r="97">
      <c r="A97" s="5" t="inlineStr">
        <is>
          <t>Op.Cashflow Wachstum 10J in %</t>
        </is>
      </c>
      <c r="B97" s="5" t="inlineStr">
        <is>
          <t>Op.Cashflow Wachstum 10Y in %</t>
        </is>
      </c>
      <c r="C97" t="inlineStr">
        <is>
          <t>-</t>
        </is>
      </c>
      <c r="D97" t="inlineStr">
        <is>
          <t>-</t>
        </is>
      </c>
    </row>
    <row r="98">
      <c r="A98" s="5" t="inlineStr">
        <is>
          <t>Working Capital in Mio</t>
        </is>
      </c>
      <c r="B98" s="5" t="inlineStr">
        <is>
          <t>Working Capital in M</t>
        </is>
      </c>
      <c r="C98" t="n">
        <v>200</v>
      </c>
      <c r="D98" t="n">
        <v>4167</v>
      </c>
      <c r="E98" t="n">
        <v>-289</v>
      </c>
    </row>
  </sheetData>
  <pageMargins bottom="1" footer="0.5" header="0.5" left="0.75" right="0.75" top="1"/>
</worksheet>
</file>

<file path=xl/worksheets/sheet65.xml><?xml version="1.0" encoding="utf-8"?>
<worksheet xmlns="http://schemas.openxmlformats.org/spreadsheetml/2006/main">
  <sheetPr>
    <outlinePr summaryBelow="1" summaryRight="1"/>
    <pageSetUpPr/>
  </sheetPr>
  <dimension ref="A1:W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20"/>
    <col customWidth="1" max="14" min="14" width="10"/>
    <col customWidth="1" max="15" min="15" width="22"/>
    <col customWidth="1" max="16" min="16" width="19"/>
    <col customWidth="1" max="17" min="17" width="22"/>
    <col customWidth="1" max="18" min="18" width="10"/>
    <col customWidth="1" max="19" min="19" width="21"/>
    <col customWidth="1" max="20" min="20" width="10"/>
    <col customWidth="1" max="21" min="21" width="10"/>
    <col customWidth="1" max="22" min="22" width="10"/>
    <col customWidth="1" max="23" min="23" width="10"/>
  </cols>
  <sheetData>
    <row r="1">
      <c r="A1" s="1" t="inlineStr">
        <is>
          <t xml:space="preserve">VOSSLOH </t>
        </is>
      </c>
      <c r="B1" s="2" t="inlineStr">
        <is>
          <t>WKN: 766710  ISIN: DE0007667107  Symbol:VOS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1872</t>
        </is>
      </c>
      <c r="C4" s="5" t="inlineStr">
        <is>
          <t>Telefon / Phone</t>
        </is>
      </c>
      <c r="D4" s="5" t="inlineStr"/>
      <c r="E4" t="inlineStr">
        <is>
          <t>+49-2392-52-0</t>
        </is>
      </c>
      <c r="G4" t="inlineStr">
        <is>
          <t>19.03.2020</t>
        </is>
      </c>
      <c r="H4" t="inlineStr">
        <is>
          <t>Publication Of Annual Report</t>
        </is>
      </c>
      <c r="J4" t="inlineStr">
        <is>
          <t>Heinz Hermann Thiele</t>
        </is>
      </c>
      <c r="L4" t="inlineStr">
        <is>
          <t>50,09%</t>
        </is>
      </c>
    </row>
    <row r="5">
      <c r="A5" s="5" t="inlineStr">
        <is>
          <t>Ticker</t>
        </is>
      </c>
      <c r="B5" t="inlineStr">
        <is>
          <t>VOS</t>
        </is>
      </c>
      <c r="C5" s="5" t="inlineStr">
        <is>
          <t>Fax</t>
        </is>
      </c>
      <c r="D5" s="5" t="inlineStr"/>
      <c r="E5" t="inlineStr">
        <is>
          <t>+49-2392-52-219</t>
        </is>
      </c>
      <c r="G5" t="inlineStr">
        <is>
          <t>30.04.2020</t>
        </is>
      </c>
      <c r="H5" t="inlineStr">
        <is>
          <t>Result Q1</t>
        </is>
      </c>
      <c r="J5" t="inlineStr">
        <is>
          <t>Franklin Mutual Advisers</t>
        </is>
      </c>
      <c r="L5" t="inlineStr">
        <is>
          <t>5,05%</t>
        </is>
      </c>
    </row>
    <row r="6">
      <c r="A6" s="5" t="inlineStr">
        <is>
          <t>Gelistet Seit / Listed Since</t>
        </is>
      </c>
      <c r="B6" t="inlineStr">
        <is>
          <t>14.06.1990</t>
        </is>
      </c>
      <c r="C6" s="5" t="inlineStr">
        <is>
          <t>Internet</t>
        </is>
      </c>
      <c r="D6" s="5" t="inlineStr"/>
      <c r="E6" t="inlineStr">
        <is>
          <t>http://www.vossloh.com</t>
        </is>
      </c>
      <c r="G6" t="inlineStr">
        <is>
          <t>27.05.2020</t>
        </is>
      </c>
      <c r="H6" t="inlineStr">
        <is>
          <t>Annual General Meeting</t>
        </is>
      </c>
      <c r="J6" t="inlineStr">
        <is>
          <t>Freefloat</t>
        </is>
      </c>
      <c r="L6" t="inlineStr">
        <is>
          <t>44,86%</t>
        </is>
      </c>
    </row>
    <row r="7">
      <c r="A7" s="5" t="inlineStr">
        <is>
          <t>Nominalwert / Nominal Value</t>
        </is>
      </c>
      <c r="B7" t="inlineStr">
        <is>
          <t>-</t>
        </is>
      </c>
      <c r="C7" s="5" t="inlineStr">
        <is>
          <t>E-Mail</t>
        </is>
      </c>
      <c r="D7" s="5" t="inlineStr"/>
      <c r="E7" t="inlineStr">
        <is>
          <t>info@ag.vossloh.com</t>
        </is>
      </c>
      <c r="G7" t="inlineStr">
        <is>
          <t>30.07.2020</t>
        </is>
      </c>
      <c r="H7" t="inlineStr">
        <is>
          <t>Score Half Year</t>
        </is>
      </c>
    </row>
    <row r="8">
      <c r="A8" s="5" t="inlineStr">
        <is>
          <t>Land / Country</t>
        </is>
      </c>
      <c r="B8" t="inlineStr">
        <is>
          <t>Deutschland</t>
        </is>
      </c>
      <c r="C8" s="5" t="inlineStr">
        <is>
          <t>Inv. Relations Telefon / Phone</t>
        </is>
      </c>
      <c r="D8" s="5" t="inlineStr"/>
      <c r="E8" t="inlineStr">
        <is>
          <t>+49-2392-52-609</t>
        </is>
      </c>
      <c r="G8" t="inlineStr">
        <is>
          <t>29.10.2020</t>
        </is>
      </c>
      <c r="H8" t="inlineStr">
        <is>
          <t>Q3 Earnings</t>
        </is>
      </c>
    </row>
    <row r="9">
      <c r="A9" s="5" t="inlineStr">
        <is>
          <t>Währung / Currency</t>
        </is>
      </c>
      <c r="B9" t="inlineStr">
        <is>
          <t>EUR</t>
        </is>
      </c>
      <c r="C9" s="5" t="inlineStr">
        <is>
          <t>Inv. Relations E-Mail</t>
        </is>
      </c>
      <c r="D9" s="5" t="inlineStr"/>
      <c r="E9" t="inlineStr">
        <is>
          <t>investor.relations@ag.vossloh.com</t>
        </is>
      </c>
    </row>
    <row r="10">
      <c r="A10" s="5" t="inlineStr">
        <is>
          <t>Branche / Industry</t>
        </is>
      </c>
      <c r="B10" t="inlineStr">
        <is>
          <t>Electrotechnology</t>
        </is>
      </c>
      <c r="C10" s="5" t="inlineStr">
        <is>
          <t>Kontaktperson / Contact Person</t>
        </is>
      </c>
      <c r="D10" s="5" t="inlineStr"/>
      <c r="E10" t="inlineStr">
        <is>
          <t>Dr. Daniel Gavranovic</t>
        </is>
      </c>
    </row>
    <row r="11">
      <c r="A11" s="5" t="inlineStr">
        <is>
          <t>Sektor / Sector</t>
        </is>
      </c>
      <c r="B11" t="inlineStr">
        <is>
          <t>Technology</t>
        </is>
      </c>
    </row>
    <row r="12">
      <c r="A12" s="5" t="inlineStr">
        <is>
          <t>Typ / Genre</t>
        </is>
      </c>
      <c r="B12" t="inlineStr">
        <is>
          <t>Inhaberaktie</t>
        </is>
      </c>
    </row>
    <row r="13">
      <c r="A13" s="5" t="inlineStr">
        <is>
          <t>Adresse / Address</t>
        </is>
      </c>
      <c r="B13" t="inlineStr">
        <is>
          <t>Vossloh AGVosslohstr. 4  D-58791 Werdohl</t>
        </is>
      </c>
    </row>
    <row r="14">
      <c r="A14" s="5" t="inlineStr">
        <is>
          <t>Management</t>
        </is>
      </c>
      <c r="B14" t="inlineStr">
        <is>
          <t>Oliver Schuster, Dr. Karl Martin Runge</t>
        </is>
      </c>
    </row>
    <row r="15">
      <c r="A15" s="5" t="inlineStr">
        <is>
          <t>Aufsichtsrat / Board</t>
        </is>
      </c>
      <c r="B15" t="inlineStr">
        <is>
          <t>Prof. Dr. Rüdiger Grube, Dr. Sigrid Evelyn Nikutta, Prof. Dr. Anne Christine d’Arcy, Ulrich M. Harnacke, Andreas Kretschmann, Michael Ulrich</t>
        </is>
      </c>
    </row>
    <row r="16">
      <c r="A16" s="5" t="inlineStr">
        <is>
          <t>Beschreibung</t>
        </is>
      </c>
      <c r="B16" t="inlineStr">
        <is>
          <t>Die Vossloh AG ist ein weltweit in den Bereichen Eisenbahn und Verkehr operierender Konzern. Mit seinen Aktivitäten in der Sparte Eisenbahn &amp; Verkehr besetzt der Konzern weltweit führende Marktpositionen. Das Unternehmen konzentriert sich dabei auf seine Kerngeschäfte in der Bahn-Infrastruktur sowie auf Schienenfahrzeuge und Elektrobusse. Die Angebote der Infrastrukturabteilung des Unternehmens umfassen Schienenbefestigungen für den Nah- und Schwerlastverkehr und Hochgeschwindigkeitsstrecken, Weichen, Steuerungs- und Kontrollsysteme. Daneben fertigt das Unternehmen Diesellokomotiven und Fahrzeuge für Nahverkehrsbahnen, die Ausrüstung von Elektrobussen und Stadbahnen mit elektrischen Systemen sowie Wartungs- und Ersatzteilservices. Derzeit liegt dem Unternehmen ein Übernahmeangebot der KB Holding GmbH vor. Copyright 2014 FINANCE BASE AG</t>
        </is>
      </c>
    </row>
    <row r="17">
      <c r="A17" s="5" t="inlineStr">
        <is>
          <t>Profile</t>
        </is>
      </c>
      <c r="B17" t="inlineStr">
        <is>
          <t>Vossloh AG is a worldwide operating in the fields of railway and transport group. With its activities in the Railway &amp; Transport division, the Group occupies leading market positions worldwide. The company focuses on its core businesses of rail infrastructure, rail vehicles and electric buses. The offers of the infrastructure department of the company include rail fasteners for urban and heavy traffic and high-speed lines, switches, control and monitoring systems. The company also diesel locomotives and vehicles for light rail vehicles, the equipment of electric buses and Stadbahnen with electrical systems as well as maintenance and spare parts services produced. Currently, the company is still a tender offer of KB Holding GmbH.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916.4</v>
      </c>
      <c r="D20" t="n">
        <v>865</v>
      </c>
      <c r="E20" t="n">
        <v>918.3</v>
      </c>
      <c r="F20" t="n">
        <v>931.6</v>
      </c>
      <c r="G20" t="n">
        <v>1201</v>
      </c>
      <c r="H20" t="n">
        <v>1324</v>
      </c>
      <c r="I20" t="n">
        <v>1321</v>
      </c>
      <c r="J20" t="n">
        <v>1243</v>
      </c>
      <c r="K20" t="n">
        <v>1197</v>
      </c>
      <c r="L20" t="n">
        <v>1351</v>
      </c>
      <c r="M20" t="n">
        <v>1174</v>
      </c>
      <c r="N20" t="n">
        <v>1213</v>
      </c>
      <c r="O20" t="n">
        <v>1232</v>
      </c>
      <c r="P20" t="n">
        <v>1015</v>
      </c>
      <c r="Q20" t="n">
        <v>996.4</v>
      </c>
      <c r="R20" t="n">
        <v>922.2</v>
      </c>
      <c r="S20" t="n">
        <v>919.8</v>
      </c>
      <c r="T20" t="n">
        <v>744.5</v>
      </c>
      <c r="U20" t="n">
        <v>903</v>
      </c>
      <c r="V20" t="n">
        <v>854.4</v>
      </c>
      <c r="W20" t="n">
        <v>790.1</v>
      </c>
    </row>
    <row r="21">
      <c r="A21" s="5" t="inlineStr">
        <is>
          <t>Operatives Ergebnis (EBIT)</t>
        </is>
      </c>
      <c r="B21" s="5" t="inlineStr">
        <is>
          <t>EBIT Earning Before Interest &amp; Tax</t>
        </is>
      </c>
      <c r="C21" t="n">
        <v>-37.6</v>
      </c>
      <c r="D21" t="n">
        <v>50.8</v>
      </c>
      <c r="E21" t="n">
        <v>68.40000000000001</v>
      </c>
      <c r="F21" t="n">
        <v>46.2</v>
      </c>
      <c r="G21" t="n">
        <v>47.3</v>
      </c>
      <c r="H21" t="n">
        <v>-170</v>
      </c>
      <c r="I21" t="n">
        <v>53.6</v>
      </c>
      <c r="J21" t="n">
        <v>97.09999999999999</v>
      </c>
      <c r="K21" t="n">
        <v>96.40000000000001</v>
      </c>
      <c r="L21" t="n">
        <v>152.4</v>
      </c>
      <c r="M21" t="n">
        <v>137.8</v>
      </c>
      <c r="N21" t="n">
        <v>140.2</v>
      </c>
      <c r="O21" t="n">
        <v>121.5</v>
      </c>
      <c r="P21" t="n">
        <v>82.40000000000001</v>
      </c>
      <c r="Q21" t="n">
        <v>90.8</v>
      </c>
      <c r="R21" t="n">
        <v>105.8</v>
      </c>
      <c r="S21" t="n">
        <v>101.7</v>
      </c>
      <c r="T21" t="n">
        <v>78.40000000000001</v>
      </c>
      <c r="U21" t="n">
        <v>60</v>
      </c>
      <c r="V21" t="n">
        <v>77.90000000000001</v>
      </c>
      <c r="W21" t="n">
        <v>48.4</v>
      </c>
    </row>
    <row r="22">
      <c r="A22" s="5" t="inlineStr">
        <is>
          <t>Finanzergebnis</t>
        </is>
      </c>
      <c r="B22" s="5" t="inlineStr">
        <is>
          <t>Financial Result</t>
        </is>
      </c>
      <c r="C22" t="n">
        <v>-18.5</v>
      </c>
      <c r="D22" t="n">
        <v>-10</v>
      </c>
      <c r="E22" t="n">
        <v>-10.6</v>
      </c>
      <c r="F22" t="n">
        <v>-5.6</v>
      </c>
      <c r="G22" t="n">
        <v>-15.7</v>
      </c>
      <c r="H22" t="n">
        <v>-24.7</v>
      </c>
      <c r="I22" t="n">
        <v>-21.2</v>
      </c>
      <c r="J22" t="n">
        <v>-21</v>
      </c>
      <c r="K22" t="n">
        <v>-12.2</v>
      </c>
      <c r="L22" t="n">
        <v>-12</v>
      </c>
      <c r="M22" t="n">
        <v>-9.300000000000001</v>
      </c>
      <c r="N22" t="n">
        <v>-11.8</v>
      </c>
      <c r="O22" t="n">
        <v>-12.3</v>
      </c>
      <c r="P22" t="n">
        <v>-13.8</v>
      </c>
      <c r="Q22" t="n">
        <v>-19.6</v>
      </c>
      <c r="R22" t="n">
        <v>-16.2</v>
      </c>
      <c r="S22" t="n">
        <v>-14.8</v>
      </c>
      <c r="T22" t="n">
        <v>-14.8</v>
      </c>
      <c r="U22" t="n">
        <v>-17.2</v>
      </c>
      <c r="V22" t="n">
        <v>-13.6</v>
      </c>
      <c r="W22" t="n">
        <v>-7</v>
      </c>
    </row>
    <row r="23">
      <c r="A23" s="5" t="inlineStr">
        <is>
          <t>Ergebnis vor Steuer (EBT)</t>
        </is>
      </c>
      <c r="B23" s="5" t="inlineStr">
        <is>
          <t>EBT Earning Before Tax</t>
        </is>
      </c>
      <c r="C23" t="n">
        <v>-56.1</v>
      </c>
      <c r="D23" t="n">
        <v>40.8</v>
      </c>
      <c r="E23" t="n">
        <v>57.8</v>
      </c>
      <c r="F23" t="n">
        <v>40.6</v>
      </c>
      <c r="G23" t="n">
        <v>31.6</v>
      </c>
      <c r="H23" t="n">
        <v>-194.7</v>
      </c>
      <c r="I23" t="n">
        <v>32.4</v>
      </c>
      <c r="J23" t="n">
        <v>76.09999999999999</v>
      </c>
      <c r="K23" t="n">
        <v>84.2</v>
      </c>
      <c r="L23" t="n">
        <v>140.4</v>
      </c>
      <c r="M23" t="n">
        <v>128.5</v>
      </c>
      <c r="N23" t="n">
        <v>128.4</v>
      </c>
      <c r="O23" t="n">
        <v>109.2</v>
      </c>
      <c r="P23" t="n">
        <v>68.59999999999999</v>
      </c>
      <c r="Q23" t="n">
        <v>71.2</v>
      </c>
      <c r="R23" t="n">
        <v>89.59999999999999</v>
      </c>
      <c r="S23" t="n">
        <v>86.90000000000001</v>
      </c>
      <c r="T23" t="n">
        <v>63.6</v>
      </c>
      <c r="U23" t="n">
        <v>42.8</v>
      </c>
      <c r="V23" t="n">
        <v>64.3</v>
      </c>
      <c r="W23" t="n">
        <v>41.4</v>
      </c>
    </row>
    <row r="24">
      <c r="A24" s="5" t="inlineStr">
        <is>
          <t>Steuern auf Einkommen und Ertrag</t>
        </is>
      </c>
      <c r="B24" s="5" t="inlineStr">
        <is>
          <t>Taxes on income and earnings</t>
        </is>
      </c>
      <c r="C24" t="n">
        <v>10.3</v>
      </c>
      <c r="D24" t="n">
        <v>16</v>
      </c>
      <c r="E24" t="n">
        <v>21.7</v>
      </c>
      <c r="F24" t="n">
        <v>21.8</v>
      </c>
      <c r="G24" t="n">
        <v>20.2</v>
      </c>
      <c r="H24" t="n">
        <v>11.1</v>
      </c>
      <c r="I24" t="n">
        <v>11.2</v>
      </c>
      <c r="J24" t="n">
        <v>20.8</v>
      </c>
      <c r="K24" t="n">
        <v>23.7</v>
      </c>
      <c r="L24" t="n">
        <v>34.6</v>
      </c>
      <c r="M24" t="n">
        <v>31.8</v>
      </c>
      <c r="N24" t="n">
        <v>29</v>
      </c>
      <c r="O24" t="n">
        <v>37.1</v>
      </c>
      <c r="P24" t="n">
        <v>22.4</v>
      </c>
      <c r="Q24" t="n">
        <v>24.7</v>
      </c>
      <c r="R24" t="n">
        <v>31.8</v>
      </c>
      <c r="S24" t="n">
        <v>30.1</v>
      </c>
      <c r="T24" t="n">
        <v>7.8</v>
      </c>
      <c r="U24" t="n">
        <v>17.7</v>
      </c>
      <c r="V24" t="n">
        <v>28.7</v>
      </c>
      <c r="W24" t="n">
        <v>16.8</v>
      </c>
    </row>
    <row r="25">
      <c r="A25" s="5" t="inlineStr">
        <is>
          <t>Ergebnis nach Steuer</t>
        </is>
      </c>
      <c r="B25" s="5" t="inlineStr">
        <is>
          <t>Earnings after tax</t>
        </is>
      </c>
      <c r="C25" t="n">
        <v>-66.40000000000001</v>
      </c>
      <c r="D25" t="n">
        <v>24.8</v>
      </c>
      <c r="E25" t="n">
        <v>36.1</v>
      </c>
      <c r="F25" t="n">
        <v>18.8</v>
      </c>
      <c r="G25" t="n">
        <v>11.4</v>
      </c>
      <c r="H25" t="n">
        <v>-205.8</v>
      </c>
      <c r="I25" t="n">
        <v>21.2</v>
      </c>
      <c r="J25" t="n">
        <v>55.3</v>
      </c>
      <c r="K25" t="n">
        <v>60.5</v>
      </c>
      <c r="L25" t="n">
        <v>105.8</v>
      </c>
      <c r="M25" t="n">
        <v>96.7</v>
      </c>
      <c r="N25" t="n">
        <v>99.40000000000001</v>
      </c>
      <c r="O25" t="n">
        <v>72.09999999999999</v>
      </c>
      <c r="P25" t="n">
        <v>46.2</v>
      </c>
      <c r="Q25" t="n">
        <v>46.5</v>
      </c>
      <c r="R25" t="n">
        <v>57.8</v>
      </c>
      <c r="S25" t="n">
        <v>56.8</v>
      </c>
      <c r="T25" t="n">
        <v>55.8</v>
      </c>
      <c r="U25" t="n">
        <v>25.1</v>
      </c>
      <c r="V25" t="n">
        <v>35.6</v>
      </c>
      <c r="W25" t="n">
        <v>24.6</v>
      </c>
    </row>
    <row r="26">
      <c r="A26" s="5" t="inlineStr">
        <is>
          <t>Minderheitenanteil</t>
        </is>
      </c>
      <c r="B26" s="5" t="inlineStr">
        <is>
          <t>Minority Share</t>
        </is>
      </c>
      <c r="C26" t="n">
        <v>-2.9</v>
      </c>
      <c r="D26" t="n">
        <v>-4.5</v>
      </c>
      <c r="E26" t="n">
        <v>-8.300000000000001</v>
      </c>
      <c r="F26" t="n">
        <v>-6.8</v>
      </c>
      <c r="G26" t="n">
        <v>-5.6</v>
      </c>
      <c r="H26" t="n">
        <v>-8.199999999999999</v>
      </c>
      <c r="I26" t="n">
        <v>-9.1</v>
      </c>
      <c r="J26" t="n">
        <v>-5.6</v>
      </c>
      <c r="K26" t="n">
        <v>-4.8</v>
      </c>
      <c r="L26" t="n">
        <v>-13.6</v>
      </c>
      <c r="M26" t="n">
        <v>-8.800000000000001</v>
      </c>
      <c r="N26" t="n">
        <v>-6.8</v>
      </c>
      <c r="O26" t="n">
        <v>-2.7</v>
      </c>
      <c r="P26" t="n">
        <v>-2.3</v>
      </c>
      <c r="Q26" t="n">
        <v>-0.8</v>
      </c>
      <c r="R26" t="n">
        <v>-0.6</v>
      </c>
      <c r="S26" t="n">
        <v>-1.8</v>
      </c>
      <c r="T26" t="n">
        <v>-7.3</v>
      </c>
      <c r="U26" t="n">
        <v>-7.9</v>
      </c>
      <c r="V26" t="n">
        <v>-7.8</v>
      </c>
      <c r="W26" t="n">
        <v>-6.9</v>
      </c>
    </row>
    <row r="27">
      <c r="A27" s="5" t="inlineStr">
        <is>
          <t>Jahresüberschuss/-fehlbetrag</t>
        </is>
      </c>
      <c r="B27" s="5" t="inlineStr">
        <is>
          <t>Net Profit</t>
        </is>
      </c>
      <c r="C27" t="n">
        <v>-139.7</v>
      </c>
      <c r="D27" t="n">
        <v>18.2</v>
      </c>
      <c r="E27" t="n">
        <v>-8</v>
      </c>
      <c r="F27" t="n">
        <v>3.3</v>
      </c>
      <c r="G27" t="n">
        <v>72.2</v>
      </c>
      <c r="H27" t="n">
        <v>-213.9</v>
      </c>
      <c r="I27" t="n">
        <v>15</v>
      </c>
      <c r="J27" t="n">
        <v>59.2</v>
      </c>
      <c r="K27" t="n">
        <v>55.7</v>
      </c>
      <c r="L27" t="n">
        <v>97.5</v>
      </c>
      <c r="M27" t="n">
        <v>87.90000000000001</v>
      </c>
      <c r="N27" t="n">
        <v>139.4</v>
      </c>
      <c r="O27" t="n">
        <v>71.40000000000001</v>
      </c>
      <c r="P27" t="n">
        <v>20.3</v>
      </c>
      <c r="Q27" t="n">
        <v>45.1</v>
      </c>
      <c r="R27" t="n">
        <v>57.2</v>
      </c>
      <c r="S27" t="n">
        <v>55</v>
      </c>
      <c r="T27" t="n">
        <v>52.4</v>
      </c>
      <c r="U27" t="n">
        <v>17.2</v>
      </c>
      <c r="V27" t="n">
        <v>27.8</v>
      </c>
      <c r="W27" t="n">
        <v>17.7</v>
      </c>
    </row>
    <row r="28">
      <c r="A28" s="5" t="inlineStr">
        <is>
          <t>Summe Umlaufvermögen</t>
        </is>
      </c>
      <c r="B28" s="5" t="inlineStr">
        <is>
          <t>Current Assets</t>
        </is>
      </c>
      <c r="C28" t="n">
        <v>487.8</v>
      </c>
      <c r="D28" t="n">
        <v>497.2</v>
      </c>
      <c r="E28" t="n">
        <v>656.9</v>
      </c>
      <c r="F28" t="n">
        <v>844.9</v>
      </c>
      <c r="G28" t="n">
        <v>794.8</v>
      </c>
      <c r="H28" t="n">
        <v>938.4</v>
      </c>
      <c r="I28" t="n">
        <v>840.8</v>
      </c>
      <c r="J28" t="n">
        <v>807</v>
      </c>
      <c r="K28" t="n">
        <v>841.2</v>
      </c>
      <c r="L28" t="n">
        <v>779.4</v>
      </c>
      <c r="M28" t="n">
        <v>848.8</v>
      </c>
      <c r="N28" t="n">
        <v>875.7</v>
      </c>
      <c r="O28" t="n">
        <v>793</v>
      </c>
      <c r="P28" t="n">
        <v>732.7</v>
      </c>
      <c r="Q28" t="n">
        <v>608.4</v>
      </c>
      <c r="R28" t="n">
        <v>608</v>
      </c>
      <c r="S28" t="n">
        <v>537.2</v>
      </c>
      <c r="T28" t="n">
        <v>513.6</v>
      </c>
      <c r="U28" t="n">
        <v>567.3</v>
      </c>
      <c r="V28" t="n">
        <v>575.2</v>
      </c>
      <c r="W28" t="n">
        <v>485.9</v>
      </c>
    </row>
    <row r="29">
      <c r="A29" s="5" t="inlineStr">
        <is>
          <t>Summe Anlagevermögen</t>
        </is>
      </c>
      <c r="B29" s="5" t="inlineStr">
        <is>
          <t>Fixed Assets</t>
        </is>
      </c>
      <c r="C29" t="n">
        <v>825.9</v>
      </c>
      <c r="D29" t="n">
        <v>754.8</v>
      </c>
      <c r="E29" t="n">
        <v>572.3</v>
      </c>
      <c r="F29" t="n">
        <v>494.5</v>
      </c>
      <c r="G29" t="n">
        <v>561.6</v>
      </c>
      <c r="H29" t="n">
        <v>622.7</v>
      </c>
      <c r="I29" t="n">
        <v>718.7</v>
      </c>
      <c r="J29" t="n">
        <v>665.1</v>
      </c>
      <c r="K29" t="n">
        <v>626.5</v>
      </c>
      <c r="L29" t="n">
        <v>591.2</v>
      </c>
      <c r="M29" t="n">
        <v>459</v>
      </c>
      <c r="N29" t="n">
        <v>439</v>
      </c>
      <c r="O29" t="n">
        <v>507.7</v>
      </c>
      <c r="P29" t="n">
        <v>424.4</v>
      </c>
      <c r="Q29" t="n">
        <v>454.2</v>
      </c>
      <c r="R29" t="n">
        <v>392.5</v>
      </c>
      <c r="S29" t="n">
        <v>384.4</v>
      </c>
      <c r="T29" t="n">
        <v>433.6</v>
      </c>
      <c r="U29" t="n">
        <v>331.7</v>
      </c>
      <c r="V29" t="n">
        <v>321.1</v>
      </c>
      <c r="W29" t="n">
        <v>299.6</v>
      </c>
    </row>
    <row r="30">
      <c r="A30" s="5" t="inlineStr">
        <is>
          <t>Summe Aktiva</t>
        </is>
      </c>
      <c r="B30" s="5" t="inlineStr">
        <is>
          <t>Total Assets</t>
        </is>
      </c>
      <c r="C30" t="n">
        <v>1331</v>
      </c>
      <c r="D30" t="n">
        <v>1265</v>
      </c>
      <c r="E30" t="n">
        <v>1253</v>
      </c>
      <c r="F30" t="n">
        <v>1368</v>
      </c>
      <c r="G30" t="n">
        <v>1375</v>
      </c>
      <c r="H30" t="n">
        <v>1598</v>
      </c>
      <c r="I30" t="n">
        <v>1586</v>
      </c>
      <c r="J30" t="n">
        <v>1523</v>
      </c>
      <c r="K30" t="n">
        <v>1512</v>
      </c>
      <c r="L30" t="n">
        <v>1406</v>
      </c>
      <c r="M30" t="n">
        <v>1338</v>
      </c>
      <c r="N30" t="n">
        <v>1339</v>
      </c>
      <c r="O30" t="n">
        <v>1327</v>
      </c>
      <c r="P30" t="n">
        <v>1199</v>
      </c>
      <c r="Q30" t="n">
        <v>1091</v>
      </c>
      <c r="R30" t="n">
        <v>1021</v>
      </c>
      <c r="S30" t="n">
        <v>921.6</v>
      </c>
      <c r="T30" t="n">
        <v>947.2</v>
      </c>
      <c r="U30" t="n">
        <v>899</v>
      </c>
      <c r="V30" t="n">
        <v>896.3</v>
      </c>
      <c r="W30" t="n">
        <v>785.5</v>
      </c>
    </row>
    <row r="31">
      <c r="A31" s="5" t="inlineStr">
        <is>
          <t>Summe kurzfristiges Fremdkapital</t>
        </is>
      </c>
      <c r="B31" s="5" t="inlineStr">
        <is>
          <t>Short-Term Debt</t>
        </is>
      </c>
      <c r="C31" t="n">
        <v>329.8</v>
      </c>
      <c r="D31" t="n">
        <v>350</v>
      </c>
      <c r="E31" t="n">
        <v>408</v>
      </c>
      <c r="F31" t="n">
        <v>506.5</v>
      </c>
      <c r="G31" t="n">
        <v>599.4</v>
      </c>
      <c r="H31" t="n">
        <v>1089</v>
      </c>
      <c r="I31" t="n">
        <v>864.2</v>
      </c>
      <c r="J31" t="n">
        <v>663.3</v>
      </c>
      <c r="K31" t="n">
        <v>688.6</v>
      </c>
      <c r="L31" t="n">
        <v>488.2</v>
      </c>
      <c r="M31" t="n">
        <v>510.3</v>
      </c>
      <c r="N31" t="n">
        <v>541.2</v>
      </c>
      <c r="O31" t="n">
        <v>601.3</v>
      </c>
      <c r="P31" t="n">
        <v>531.9</v>
      </c>
      <c r="Q31" t="n">
        <v>419.9</v>
      </c>
      <c r="R31" t="n">
        <v>380.3</v>
      </c>
      <c r="S31" t="n">
        <v>409.6</v>
      </c>
      <c r="T31" t="n">
        <v>468.9</v>
      </c>
      <c r="U31" t="n">
        <v>382.6</v>
      </c>
      <c r="V31" t="n">
        <v>464.1</v>
      </c>
      <c r="W31" t="n">
        <v>312.2</v>
      </c>
    </row>
    <row r="32">
      <c r="A32" s="5" t="inlineStr">
        <is>
          <t>Summe langfristiges Fremdkapital</t>
        </is>
      </c>
      <c r="B32" s="5" t="inlineStr">
        <is>
          <t>Long-Term Debt</t>
        </is>
      </c>
      <c r="C32" t="n">
        <v>449.4</v>
      </c>
      <c r="D32" t="n">
        <v>321.5</v>
      </c>
      <c r="E32" t="n">
        <v>312.5</v>
      </c>
      <c r="F32" t="n">
        <v>310.3</v>
      </c>
      <c r="G32" t="n">
        <v>347</v>
      </c>
      <c r="H32" t="n">
        <v>160</v>
      </c>
      <c r="I32" t="n">
        <v>231.8</v>
      </c>
      <c r="J32" t="n">
        <v>354.1</v>
      </c>
      <c r="K32" t="n">
        <v>340.9</v>
      </c>
      <c r="L32" t="n">
        <v>337.6</v>
      </c>
      <c r="M32" t="n">
        <v>335.5</v>
      </c>
      <c r="N32" t="n">
        <v>305.5</v>
      </c>
      <c r="O32" t="n">
        <v>291.5</v>
      </c>
      <c r="P32" t="n">
        <v>295.5</v>
      </c>
      <c r="Q32" t="n">
        <v>310.3</v>
      </c>
      <c r="R32" t="n">
        <v>309.9</v>
      </c>
      <c r="S32" t="n">
        <v>214.1</v>
      </c>
      <c r="T32" t="n">
        <v>239.7</v>
      </c>
      <c r="U32" t="n">
        <v>202</v>
      </c>
      <c r="V32" t="n">
        <v>111.2</v>
      </c>
      <c r="W32" t="n">
        <v>179.4</v>
      </c>
    </row>
    <row r="33">
      <c r="A33" s="5" t="inlineStr">
        <is>
          <t>Summe Fremdkapital</t>
        </is>
      </c>
      <c r="B33" s="5" t="inlineStr">
        <is>
          <t>Total Liabilities</t>
        </is>
      </c>
      <c r="C33" t="n">
        <v>927.8</v>
      </c>
      <c r="D33" t="n">
        <v>741.5</v>
      </c>
      <c r="E33" t="n">
        <v>720.5</v>
      </c>
      <c r="F33" t="n">
        <v>816.8</v>
      </c>
      <c r="G33" t="n">
        <v>946.4</v>
      </c>
      <c r="H33" t="n">
        <v>1249</v>
      </c>
      <c r="I33" t="n">
        <v>1096</v>
      </c>
      <c r="J33" t="n">
        <v>1017</v>
      </c>
      <c r="K33" t="n">
        <v>1030</v>
      </c>
      <c r="L33" t="n">
        <v>825.8</v>
      </c>
      <c r="M33" t="n">
        <v>845.8</v>
      </c>
      <c r="N33" t="n">
        <v>846.7</v>
      </c>
      <c r="O33" t="n">
        <v>892.8</v>
      </c>
      <c r="P33" t="n">
        <v>827.4</v>
      </c>
      <c r="Q33" t="n">
        <v>730.2</v>
      </c>
      <c r="R33" t="n">
        <v>690.2</v>
      </c>
      <c r="S33" t="n">
        <v>623.7</v>
      </c>
      <c r="T33" t="n">
        <v>708.6</v>
      </c>
      <c r="U33" t="n">
        <v>584.6</v>
      </c>
      <c r="V33" t="n">
        <v>575.3</v>
      </c>
      <c r="W33" t="n">
        <v>491.6</v>
      </c>
    </row>
    <row r="34">
      <c r="A34" s="5" t="inlineStr">
        <is>
          <t>Minderheitenanteil</t>
        </is>
      </c>
      <c r="B34" s="5" t="inlineStr">
        <is>
          <t>Minority Share</t>
        </is>
      </c>
      <c r="C34" t="n">
        <v>9.4</v>
      </c>
      <c r="D34" t="n">
        <v>10.8</v>
      </c>
      <c r="E34" t="n">
        <v>15</v>
      </c>
      <c r="F34" t="n">
        <v>18</v>
      </c>
      <c r="G34" t="n">
        <v>17</v>
      </c>
      <c r="H34" t="n">
        <v>19.7</v>
      </c>
      <c r="I34" t="n">
        <v>19.7</v>
      </c>
      <c r="J34" t="n">
        <v>15.9</v>
      </c>
      <c r="K34" t="n">
        <v>14</v>
      </c>
      <c r="L34" t="n">
        <v>27.9</v>
      </c>
      <c r="M34" t="n">
        <v>20.4</v>
      </c>
      <c r="N34" t="n">
        <v>16.9</v>
      </c>
      <c r="O34" t="n">
        <v>12.1</v>
      </c>
      <c r="P34" t="n">
        <v>9.300000000000001</v>
      </c>
      <c r="Q34" t="n">
        <v>6.1</v>
      </c>
      <c r="R34" t="n">
        <v>5.8</v>
      </c>
      <c r="S34" t="n">
        <v>5.6</v>
      </c>
      <c r="T34" t="n">
        <v>4.6</v>
      </c>
      <c r="U34" t="n">
        <v>121.2</v>
      </c>
      <c r="V34" t="n">
        <v>116.7</v>
      </c>
      <c r="W34" t="n">
        <v>106</v>
      </c>
    </row>
    <row r="35">
      <c r="A35" s="5" t="inlineStr">
        <is>
          <t>Summe Eigenkapital</t>
        </is>
      </c>
      <c r="B35" s="5" t="inlineStr">
        <is>
          <t>Equity</t>
        </is>
      </c>
      <c r="C35" t="n">
        <v>394.2</v>
      </c>
      <c r="D35" t="n">
        <v>512.5</v>
      </c>
      <c r="E35" t="n">
        <v>517.4</v>
      </c>
      <c r="F35" t="n">
        <v>532.8</v>
      </c>
      <c r="G35" t="n">
        <v>411.7</v>
      </c>
      <c r="H35" t="n">
        <v>329.9</v>
      </c>
      <c r="I35" t="n">
        <v>470.6</v>
      </c>
      <c r="J35" t="n">
        <v>489.8</v>
      </c>
      <c r="K35" t="n">
        <v>468.8</v>
      </c>
      <c r="L35" t="n">
        <v>552.1</v>
      </c>
      <c r="M35" t="n">
        <v>472.2</v>
      </c>
      <c r="N35" t="n">
        <v>475.8</v>
      </c>
      <c r="O35" t="n">
        <v>421.9</v>
      </c>
      <c r="P35" t="n">
        <v>361.8</v>
      </c>
      <c r="Q35" t="n">
        <v>354.9</v>
      </c>
      <c r="R35" t="n">
        <v>325.3</v>
      </c>
      <c r="S35" t="n">
        <v>292.3</v>
      </c>
      <c r="T35" t="n">
        <v>234</v>
      </c>
      <c r="U35" t="n">
        <v>193.2</v>
      </c>
      <c r="V35" t="n">
        <v>204.3</v>
      </c>
      <c r="W35" t="n">
        <v>187.9</v>
      </c>
    </row>
    <row r="36">
      <c r="A36" s="5" t="inlineStr">
        <is>
          <t>Summe Passiva</t>
        </is>
      </c>
      <c r="B36" s="5" t="inlineStr">
        <is>
          <t>Liabilities &amp; Shareholder Equity</t>
        </is>
      </c>
      <c r="C36" t="n">
        <v>1331</v>
      </c>
      <c r="D36" t="n">
        <v>1265</v>
      </c>
      <c r="E36" t="n">
        <v>1253</v>
      </c>
      <c r="F36" t="n">
        <v>1368</v>
      </c>
      <c r="G36" t="n">
        <v>1375</v>
      </c>
      <c r="H36" t="n">
        <v>1598</v>
      </c>
      <c r="I36" t="n">
        <v>1586</v>
      </c>
      <c r="J36" t="n">
        <v>1523</v>
      </c>
      <c r="K36" t="n">
        <v>1512</v>
      </c>
      <c r="L36" t="n">
        <v>1406</v>
      </c>
      <c r="M36" t="n">
        <v>1338</v>
      </c>
      <c r="N36" t="n">
        <v>1339</v>
      </c>
      <c r="O36" t="n">
        <v>1327</v>
      </c>
      <c r="P36" t="n">
        <v>1199</v>
      </c>
      <c r="Q36" t="n">
        <v>1091</v>
      </c>
      <c r="R36" t="n">
        <v>1021</v>
      </c>
      <c r="S36" t="n">
        <v>921.6</v>
      </c>
      <c r="T36" t="n">
        <v>947.2</v>
      </c>
      <c r="U36" t="n">
        <v>899</v>
      </c>
      <c r="V36" t="n">
        <v>896.3</v>
      </c>
      <c r="W36" t="n">
        <v>785.5</v>
      </c>
    </row>
    <row r="37">
      <c r="A37" s="5" t="inlineStr">
        <is>
          <t>Mio.Aktien im Umlauf</t>
        </is>
      </c>
      <c r="B37" s="5" t="inlineStr">
        <is>
          <t>Million shares outstanding</t>
        </is>
      </c>
      <c r="C37" t="n">
        <v>17.56</v>
      </c>
      <c r="D37" t="n">
        <v>15.97</v>
      </c>
      <c r="E37" t="n">
        <v>15.97</v>
      </c>
      <c r="F37" t="n">
        <v>15.97</v>
      </c>
      <c r="G37" t="n">
        <v>13.33</v>
      </c>
      <c r="H37" t="n">
        <v>13.33</v>
      </c>
      <c r="I37" t="n">
        <v>13.33</v>
      </c>
      <c r="J37" t="n">
        <v>13.33</v>
      </c>
      <c r="K37" t="n">
        <v>13.3</v>
      </c>
      <c r="L37" t="n">
        <v>13.3</v>
      </c>
      <c r="M37" t="n">
        <v>13.4</v>
      </c>
      <c r="N37" t="n">
        <v>14.8</v>
      </c>
      <c r="O37" t="n">
        <v>14.8</v>
      </c>
      <c r="P37" t="n">
        <v>14.7</v>
      </c>
      <c r="Q37" t="n">
        <v>14.7</v>
      </c>
      <c r="R37" t="n">
        <v>14.6</v>
      </c>
      <c r="S37" t="n">
        <v>14.6</v>
      </c>
      <c r="T37" t="n">
        <v>14.4</v>
      </c>
      <c r="U37" t="n">
        <v>14.4</v>
      </c>
      <c r="V37" t="n">
        <v>14.4</v>
      </c>
      <c r="W37" t="n">
        <v>14.4</v>
      </c>
    </row>
    <row r="38">
      <c r="A38" s="5" t="inlineStr">
        <is>
          <t>Gezeichnetes Kapital (in Mio.)</t>
        </is>
      </c>
      <c r="B38" s="5" t="inlineStr">
        <is>
          <t>Subscribed Capital in M</t>
        </is>
      </c>
      <c r="C38" t="n">
        <v>49.86</v>
      </c>
      <c r="D38" t="n">
        <v>45.33</v>
      </c>
      <c r="E38" t="n">
        <v>45.33</v>
      </c>
      <c r="F38" t="n">
        <v>45.33</v>
      </c>
      <c r="G38" t="n">
        <v>37.83</v>
      </c>
      <c r="H38" t="n">
        <v>37.83</v>
      </c>
      <c r="I38" t="n">
        <v>37.83</v>
      </c>
      <c r="J38" t="n">
        <v>37.83</v>
      </c>
      <c r="K38" t="n">
        <v>37.8</v>
      </c>
      <c r="L38" t="n">
        <v>37.8</v>
      </c>
      <c r="M38" t="n">
        <v>37.8</v>
      </c>
      <c r="N38" t="n">
        <v>37.8</v>
      </c>
      <c r="O38" t="n">
        <v>37.8</v>
      </c>
      <c r="P38" t="n">
        <v>37.7</v>
      </c>
      <c r="Q38" t="n">
        <v>37.7</v>
      </c>
      <c r="R38" t="n">
        <v>37.4</v>
      </c>
      <c r="S38" t="n">
        <v>37.4</v>
      </c>
      <c r="T38" t="n">
        <v>36.8</v>
      </c>
      <c r="U38" t="n">
        <v>36.8</v>
      </c>
      <c r="V38" t="n">
        <v>36.8</v>
      </c>
      <c r="W38" t="n">
        <v>36.8</v>
      </c>
    </row>
    <row r="39">
      <c r="A39" s="5" t="inlineStr">
        <is>
          <t>Ergebnis je Aktie (brutto)</t>
        </is>
      </c>
      <c r="B39" s="5" t="inlineStr">
        <is>
          <t>Earnings per share</t>
        </is>
      </c>
      <c r="C39" t="n">
        <v>-3.19</v>
      </c>
      <c r="D39" t="n">
        <v>2.56</v>
      </c>
      <c r="E39" t="n">
        <v>3.62</v>
      </c>
      <c r="F39" t="n">
        <v>2.54</v>
      </c>
      <c r="G39" t="n">
        <v>2.37</v>
      </c>
      <c r="H39" t="n">
        <v>-14.61</v>
      </c>
      <c r="I39" t="n">
        <v>2.43</v>
      </c>
      <c r="J39" t="n">
        <v>5.71</v>
      </c>
      <c r="K39" t="n">
        <v>6.33</v>
      </c>
      <c r="L39" t="n">
        <v>10.56</v>
      </c>
      <c r="M39" t="n">
        <v>9.59</v>
      </c>
      <c r="N39" t="n">
        <v>8.68</v>
      </c>
      <c r="O39" t="n">
        <v>7.38</v>
      </c>
      <c r="P39" t="n">
        <v>4.67</v>
      </c>
      <c r="Q39" t="n">
        <v>4.84</v>
      </c>
      <c r="R39" t="n">
        <v>6.14</v>
      </c>
      <c r="S39" t="n">
        <v>5.95</v>
      </c>
      <c r="T39" t="n">
        <v>4.42</v>
      </c>
      <c r="U39" t="n">
        <v>2.97</v>
      </c>
      <c r="V39" t="n">
        <v>4.47</v>
      </c>
      <c r="W39" t="n">
        <v>2.88</v>
      </c>
    </row>
    <row r="40">
      <c r="A40" s="5" t="inlineStr">
        <is>
          <t>Ergebnis je Aktie (unverwässert)</t>
        </is>
      </c>
      <c r="B40" s="5" t="inlineStr">
        <is>
          <t>Basic Earnings per share</t>
        </is>
      </c>
      <c r="C40" t="n">
        <v>8.32</v>
      </c>
      <c r="D40" t="n">
        <v>1.14</v>
      </c>
      <c r="E40" t="n">
        <v>-0.5</v>
      </c>
      <c r="F40" t="n">
        <v>0.22</v>
      </c>
      <c r="G40" t="n">
        <v>5.42</v>
      </c>
      <c r="H40" t="n">
        <v>-16.46</v>
      </c>
      <c r="I40" t="n">
        <v>1.25</v>
      </c>
      <c r="J40" t="n">
        <v>4.94</v>
      </c>
      <c r="K40" t="n">
        <v>4.28</v>
      </c>
      <c r="L40" t="n">
        <v>7.32</v>
      </c>
      <c r="M40" t="n">
        <v>6.57</v>
      </c>
      <c r="N40" t="n">
        <v>9.48</v>
      </c>
      <c r="O40" t="n">
        <v>4.83</v>
      </c>
      <c r="P40" t="n">
        <v>1.38</v>
      </c>
      <c r="Q40" t="n">
        <v>3.07</v>
      </c>
      <c r="R40" t="n">
        <v>3.91</v>
      </c>
      <c r="S40" t="n">
        <v>3.87</v>
      </c>
      <c r="T40" t="n">
        <v>3.85</v>
      </c>
      <c r="U40" t="n">
        <v>1.2</v>
      </c>
      <c r="V40" t="n">
        <v>1.93</v>
      </c>
      <c r="W40" t="n">
        <v>1.23</v>
      </c>
    </row>
    <row r="41">
      <c r="A41" s="5" t="inlineStr">
        <is>
          <t>Ergebnis je Aktie (verwässert)</t>
        </is>
      </c>
      <c r="B41" s="5" t="inlineStr">
        <is>
          <t>Diluted Earnings per share</t>
        </is>
      </c>
      <c r="C41" t="n">
        <v>8.32</v>
      </c>
      <c r="D41" t="n">
        <v>1.14</v>
      </c>
      <c r="E41" t="n">
        <v>-0.5</v>
      </c>
      <c r="F41" t="n">
        <v>0.22</v>
      </c>
      <c r="G41" t="n">
        <v>5.42</v>
      </c>
      <c r="H41" t="n">
        <v>-16.46</v>
      </c>
      <c r="I41" t="n">
        <v>1.25</v>
      </c>
      <c r="J41" t="n">
        <v>4.94</v>
      </c>
      <c r="K41" t="n">
        <v>4.28</v>
      </c>
      <c r="L41" t="n">
        <v>7.32</v>
      </c>
      <c r="M41" t="n">
        <v>6.57</v>
      </c>
      <c r="N41" t="n">
        <v>9.48</v>
      </c>
      <c r="O41" t="n">
        <v>4.83</v>
      </c>
      <c r="P41" t="n">
        <v>1.38</v>
      </c>
      <c r="Q41" t="n">
        <v>3.07</v>
      </c>
      <c r="R41" t="n">
        <v>3.91</v>
      </c>
      <c r="S41" t="n">
        <v>3.87</v>
      </c>
      <c r="T41" t="n">
        <v>3.85</v>
      </c>
      <c r="U41" t="n">
        <v>1.2</v>
      </c>
      <c r="V41" t="n">
        <v>1.93</v>
      </c>
      <c r="W41" t="n">
        <v>1.23</v>
      </c>
    </row>
    <row r="42">
      <c r="A42" s="5" t="inlineStr">
        <is>
          <t>Dividende je Aktie</t>
        </is>
      </c>
      <c r="B42" s="5" t="inlineStr">
        <is>
          <t>Dividend per share</t>
        </is>
      </c>
      <c r="C42" t="inlineStr">
        <is>
          <t>-</t>
        </is>
      </c>
      <c r="D42" t="n">
        <v>1</v>
      </c>
      <c r="E42" t="n">
        <v>1</v>
      </c>
      <c r="F42" t="inlineStr">
        <is>
          <t>-</t>
        </is>
      </c>
      <c r="G42" t="inlineStr">
        <is>
          <t>-</t>
        </is>
      </c>
      <c r="H42" t="inlineStr">
        <is>
          <t>-</t>
        </is>
      </c>
      <c r="I42" t="n">
        <v>0.5</v>
      </c>
      <c r="J42" t="n">
        <v>2</v>
      </c>
      <c r="K42" t="n">
        <v>2.5</v>
      </c>
      <c r="L42" t="n">
        <v>2.5</v>
      </c>
      <c r="M42" t="n">
        <v>2</v>
      </c>
      <c r="N42" t="n">
        <v>3</v>
      </c>
      <c r="O42" t="n">
        <v>1.7</v>
      </c>
      <c r="P42" t="n">
        <v>1.3</v>
      </c>
      <c r="Q42" t="n">
        <v>1.3</v>
      </c>
      <c r="R42" t="n">
        <v>1.3</v>
      </c>
      <c r="S42" t="n">
        <v>1.3</v>
      </c>
      <c r="T42" t="n">
        <v>1.2</v>
      </c>
      <c r="U42" t="n">
        <v>0.75</v>
      </c>
      <c r="V42" t="n">
        <v>0.75</v>
      </c>
      <c r="W42" t="n">
        <v>0.6</v>
      </c>
    </row>
    <row r="43">
      <c r="A43" s="5" t="inlineStr">
        <is>
          <t>Dividendenausschüttung in Mio</t>
        </is>
      </c>
      <c r="B43" s="5" t="inlineStr">
        <is>
          <t>Dividend Payment in M</t>
        </is>
      </c>
      <c r="C43" t="inlineStr">
        <is>
          <t>-</t>
        </is>
      </c>
      <c r="D43" t="n">
        <v>16</v>
      </c>
      <c r="E43" t="n">
        <v>16</v>
      </c>
      <c r="F43" t="inlineStr">
        <is>
          <t>-</t>
        </is>
      </c>
      <c r="G43" t="inlineStr">
        <is>
          <t>-</t>
        </is>
      </c>
      <c r="H43" t="inlineStr">
        <is>
          <t>-</t>
        </is>
      </c>
      <c r="I43" t="n">
        <v>6.7</v>
      </c>
      <c r="J43" t="n">
        <v>24</v>
      </c>
      <c r="K43" t="n">
        <v>30</v>
      </c>
      <c r="L43" t="n">
        <v>33.3</v>
      </c>
      <c r="M43" t="n">
        <v>26.6</v>
      </c>
      <c r="N43" t="n">
        <v>41.7</v>
      </c>
      <c r="O43" t="n">
        <v>25.2</v>
      </c>
      <c r="P43" t="n">
        <v>19.2</v>
      </c>
      <c r="Q43" t="n">
        <v>19.2</v>
      </c>
      <c r="R43" t="n">
        <v>19</v>
      </c>
      <c r="S43" t="n">
        <v>19</v>
      </c>
      <c r="T43" t="n">
        <v>17.2</v>
      </c>
      <c r="U43" t="n">
        <v>10.1</v>
      </c>
      <c r="V43" t="inlineStr">
        <is>
          <t>-</t>
        </is>
      </c>
      <c r="W43" t="inlineStr">
        <is>
          <t>-</t>
        </is>
      </c>
    </row>
    <row r="44">
      <c r="A44" s="5" t="inlineStr">
        <is>
          <t>Umsatz</t>
        </is>
      </c>
      <c r="B44" s="5" t="inlineStr">
        <is>
          <t>Revenue</t>
        </is>
      </c>
      <c r="C44" t="n">
        <v>52.17</v>
      </c>
      <c r="D44" t="n">
        <v>54.17</v>
      </c>
      <c r="E44" t="n">
        <v>57.51</v>
      </c>
      <c r="F44" t="n">
        <v>58.35</v>
      </c>
      <c r="G44" t="n">
        <v>90.11</v>
      </c>
      <c r="H44" t="n">
        <v>99.34999999999999</v>
      </c>
      <c r="I44" t="n">
        <v>99.15000000000001</v>
      </c>
      <c r="J44" t="n">
        <v>93.28</v>
      </c>
      <c r="K44" t="n">
        <v>90.02</v>
      </c>
      <c r="L44" t="n">
        <v>101.6</v>
      </c>
      <c r="M44" t="n">
        <v>87.59</v>
      </c>
      <c r="N44" t="n">
        <v>81.94</v>
      </c>
      <c r="O44" t="n">
        <v>83.25</v>
      </c>
      <c r="P44" t="n">
        <v>69.06</v>
      </c>
      <c r="Q44" t="n">
        <v>67.78</v>
      </c>
      <c r="R44" t="n">
        <v>63.16</v>
      </c>
      <c r="S44" t="n">
        <v>63</v>
      </c>
      <c r="T44" t="n">
        <v>51.7</v>
      </c>
      <c r="U44" t="n">
        <v>62.71</v>
      </c>
      <c r="V44" t="n">
        <v>59.33</v>
      </c>
      <c r="W44" t="n">
        <v>54.87</v>
      </c>
    </row>
    <row r="45">
      <c r="A45" s="5" t="inlineStr">
        <is>
          <t>Buchwert je Aktie</t>
        </is>
      </c>
      <c r="B45" s="5" t="inlineStr">
        <is>
          <t>Book value per share</t>
        </is>
      </c>
      <c r="C45" t="n">
        <v>22.98</v>
      </c>
      <c r="D45" t="n">
        <v>32.77</v>
      </c>
      <c r="E45" t="n">
        <v>33.34</v>
      </c>
      <c r="F45" t="n">
        <v>34.5</v>
      </c>
      <c r="G45" t="n">
        <v>32.17</v>
      </c>
      <c r="H45" t="n">
        <v>26.24</v>
      </c>
      <c r="I45" t="n">
        <v>36.8</v>
      </c>
      <c r="J45" t="n">
        <v>37.95</v>
      </c>
      <c r="K45" t="n">
        <v>36.3</v>
      </c>
      <c r="L45" t="n">
        <v>43.61</v>
      </c>
      <c r="M45" t="n">
        <v>36.76</v>
      </c>
      <c r="N45" t="n">
        <v>33.29</v>
      </c>
      <c r="O45" t="n">
        <v>29.32</v>
      </c>
      <c r="P45" t="n">
        <v>25.24</v>
      </c>
      <c r="Q45" t="n">
        <v>24.56</v>
      </c>
      <c r="R45" t="n">
        <v>22.68</v>
      </c>
      <c r="S45" t="n">
        <v>20.4</v>
      </c>
      <c r="T45" t="n">
        <v>16.57</v>
      </c>
      <c r="U45" t="n">
        <v>21.83</v>
      </c>
      <c r="V45" t="n">
        <v>22.29</v>
      </c>
      <c r="W45" t="n">
        <v>20.41</v>
      </c>
    </row>
    <row r="46">
      <c r="A46" s="5" t="inlineStr">
        <is>
          <t>Cashflow je Aktie</t>
        </is>
      </c>
      <c r="B46" s="5" t="inlineStr">
        <is>
          <t>Cashflow per share</t>
        </is>
      </c>
      <c r="C46" t="n">
        <v>0.7</v>
      </c>
      <c r="D46" t="n">
        <v>2.35</v>
      </c>
      <c r="E46" t="n">
        <v>1.53</v>
      </c>
      <c r="F46" t="n">
        <v>4.12</v>
      </c>
      <c r="G46" t="n">
        <v>8.09</v>
      </c>
      <c r="H46" t="n">
        <v>-3.17</v>
      </c>
      <c r="I46" t="n">
        <v>9.199999999999999</v>
      </c>
      <c r="J46" t="n">
        <v>12.2</v>
      </c>
      <c r="K46" t="n">
        <v>10.41</v>
      </c>
      <c r="L46" t="n">
        <v>10.46</v>
      </c>
      <c r="M46" t="n">
        <v>3.35</v>
      </c>
      <c r="N46" t="n">
        <v>10.68</v>
      </c>
      <c r="O46" t="n">
        <v>5.42</v>
      </c>
      <c r="P46" t="n">
        <v>11.71</v>
      </c>
      <c r="Q46" t="n">
        <v>3.71</v>
      </c>
      <c r="R46" t="n">
        <v>2.25</v>
      </c>
      <c r="S46" t="n">
        <v>0.91</v>
      </c>
      <c r="T46" t="n">
        <v>8.529999999999999</v>
      </c>
      <c r="U46" t="n">
        <v>3.51</v>
      </c>
      <c r="V46" t="n">
        <v>2.44</v>
      </c>
      <c r="W46" t="n">
        <v>-1.31</v>
      </c>
    </row>
    <row r="47">
      <c r="A47" s="5" t="inlineStr">
        <is>
          <t>Bilanzsumme je Aktie</t>
        </is>
      </c>
      <c r="B47" s="5" t="inlineStr">
        <is>
          <t>Total assets per share</t>
        </is>
      </c>
      <c r="C47" t="n">
        <v>75.8</v>
      </c>
      <c r="D47" t="n">
        <v>79.25</v>
      </c>
      <c r="E47" t="n">
        <v>78.47</v>
      </c>
      <c r="F47" t="n">
        <v>85.65000000000001</v>
      </c>
      <c r="G47" t="n">
        <v>103.2</v>
      </c>
      <c r="H47" t="n">
        <v>119.95</v>
      </c>
      <c r="I47" t="n">
        <v>119.05</v>
      </c>
      <c r="J47" t="n">
        <v>114.3</v>
      </c>
      <c r="K47" t="n">
        <v>113.71</v>
      </c>
      <c r="L47" t="n">
        <v>105.7</v>
      </c>
      <c r="M47" t="n">
        <v>99.88</v>
      </c>
      <c r="N47" t="n">
        <v>90.5</v>
      </c>
      <c r="O47" t="n">
        <v>89.65000000000001</v>
      </c>
      <c r="P47" t="n">
        <v>81.53</v>
      </c>
      <c r="Q47" t="n">
        <v>74.23</v>
      </c>
      <c r="R47" t="n">
        <v>69.95</v>
      </c>
      <c r="S47" t="n">
        <v>63.12</v>
      </c>
      <c r="T47" t="n">
        <v>65.78</v>
      </c>
      <c r="U47" t="n">
        <v>62.43</v>
      </c>
      <c r="V47" t="n">
        <v>62.24</v>
      </c>
      <c r="W47" t="inlineStr">
        <is>
          <t>-</t>
        </is>
      </c>
    </row>
    <row r="48">
      <c r="A48" s="5" t="inlineStr">
        <is>
          <t>Personal am Ende des Jahres</t>
        </is>
      </c>
      <c r="B48" s="5" t="inlineStr">
        <is>
          <t>Staff at the end of year</t>
        </is>
      </c>
      <c r="C48" t="n">
        <v>3773</v>
      </c>
      <c r="D48" t="n">
        <v>3773</v>
      </c>
      <c r="E48" t="n">
        <v>3934</v>
      </c>
      <c r="F48" t="n">
        <v>4051</v>
      </c>
      <c r="G48" t="n">
        <v>4793</v>
      </c>
      <c r="H48" t="n">
        <v>5781</v>
      </c>
      <c r="I48" t="n">
        <v>5376</v>
      </c>
      <c r="J48" t="n">
        <v>5078</v>
      </c>
      <c r="K48" t="n">
        <v>5000</v>
      </c>
      <c r="L48" t="n">
        <v>4984</v>
      </c>
      <c r="M48" t="n">
        <v>4717</v>
      </c>
      <c r="N48" t="n">
        <v>4631</v>
      </c>
      <c r="O48" t="n">
        <v>5493</v>
      </c>
      <c r="P48" t="n">
        <v>4765</v>
      </c>
      <c r="Q48" t="n">
        <v>4732</v>
      </c>
      <c r="R48" t="n">
        <v>4540</v>
      </c>
      <c r="S48" t="n">
        <v>4422</v>
      </c>
      <c r="T48" t="n">
        <v>4190</v>
      </c>
      <c r="U48" t="n">
        <v>5370</v>
      </c>
      <c r="V48" t="n">
        <v>5583</v>
      </c>
      <c r="W48" t="n">
        <v>5575</v>
      </c>
    </row>
    <row r="49">
      <c r="A49" s="5" t="inlineStr">
        <is>
          <t>Personalaufwand in Mio. EUR</t>
        </is>
      </c>
      <c r="B49" s="5" t="inlineStr">
        <is>
          <t>Personnel expenses in M</t>
        </is>
      </c>
      <c r="C49" t="n">
        <v>260.1</v>
      </c>
      <c r="D49" t="n">
        <v>214.9</v>
      </c>
      <c r="E49" t="n">
        <v>214.8</v>
      </c>
      <c r="F49" t="n">
        <v>225.4</v>
      </c>
      <c r="G49" t="n">
        <v>285.4</v>
      </c>
      <c r="H49" t="n">
        <v>326.5</v>
      </c>
      <c r="I49" t="n">
        <v>288.4</v>
      </c>
      <c r="J49" t="n">
        <v>271</v>
      </c>
      <c r="K49" t="n">
        <v>259.7</v>
      </c>
      <c r="L49" t="n">
        <v>249.5</v>
      </c>
      <c r="M49" t="n">
        <v>229.6</v>
      </c>
      <c r="N49" t="n">
        <v>223.2</v>
      </c>
      <c r="O49" t="n">
        <v>268.9</v>
      </c>
      <c r="P49" t="n">
        <v>223.9</v>
      </c>
      <c r="Q49" t="n">
        <v>234.5</v>
      </c>
      <c r="R49" t="n">
        <v>218.9</v>
      </c>
      <c r="S49" t="n">
        <v>214.3</v>
      </c>
      <c r="T49" t="n">
        <v>178.4</v>
      </c>
      <c r="U49" t="n">
        <v>208.1</v>
      </c>
      <c r="V49" t="n">
        <v>228.2</v>
      </c>
      <c r="W49" t="n">
        <v>222.8</v>
      </c>
    </row>
    <row r="50">
      <c r="A50" s="5" t="inlineStr">
        <is>
          <t>Aufwand je Mitarbeiter in EUR</t>
        </is>
      </c>
      <c r="B50" s="5" t="inlineStr">
        <is>
          <t>Effort per employee</t>
        </is>
      </c>
      <c r="C50" t="n">
        <v>68937</v>
      </c>
      <c r="D50" t="n">
        <v>56957</v>
      </c>
      <c r="E50" t="n">
        <v>54601</v>
      </c>
      <c r="F50" t="n">
        <v>55641</v>
      </c>
      <c r="G50" t="n">
        <v>59545</v>
      </c>
      <c r="H50" t="n">
        <v>56478</v>
      </c>
      <c r="I50" t="n">
        <v>53646</v>
      </c>
      <c r="J50" t="n">
        <v>53367</v>
      </c>
      <c r="K50" t="n">
        <v>51940</v>
      </c>
      <c r="L50" t="n">
        <v>50060</v>
      </c>
      <c r="M50" t="n">
        <v>48675</v>
      </c>
      <c r="N50" t="n">
        <v>48197</v>
      </c>
      <c r="O50" t="n">
        <v>48953</v>
      </c>
      <c r="P50" t="n">
        <v>46988</v>
      </c>
      <c r="Q50" t="n">
        <v>49556</v>
      </c>
      <c r="R50" t="n">
        <v>48216</v>
      </c>
      <c r="S50" t="n">
        <v>48462</v>
      </c>
      <c r="T50" t="n">
        <v>42578</v>
      </c>
      <c r="U50" t="n">
        <v>38752</v>
      </c>
      <c r="V50" t="n">
        <v>40874</v>
      </c>
      <c r="W50" t="inlineStr">
        <is>
          <t>-</t>
        </is>
      </c>
    </row>
    <row r="51">
      <c r="A51" s="5" t="inlineStr">
        <is>
          <t>Umsatz je Aktie</t>
        </is>
      </c>
      <c r="B51" s="5" t="inlineStr">
        <is>
          <t>Revenue per share</t>
        </is>
      </c>
      <c r="C51" t="n">
        <v>242884</v>
      </c>
      <c r="D51" t="n">
        <v>229261</v>
      </c>
      <c r="E51" t="n">
        <v>233427</v>
      </c>
      <c r="F51" t="n">
        <v>229968</v>
      </c>
      <c r="G51" t="n">
        <v>250511</v>
      </c>
      <c r="H51" t="n">
        <v>229009</v>
      </c>
      <c r="I51" t="n">
        <v>245759</v>
      </c>
      <c r="J51" t="n">
        <v>244781</v>
      </c>
      <c r="K51" t="n">
        <v>239440</v>
      </c>
      <c r="L51" t="n">
        <v>271128</v>
      </c>
      <c r="M51" t="n">
        <v>248823</v>
      </c>
      <c r="N51" t="n">
        <v>261865</v>
      </c>
      <c r="O51" t="n">
        <v>224303</v>
      </c>
      <c r="P51" t="n">
        <v>213053</v>
      </c>
      <c r="Q51" t="n">
        <v>210566</v>
      </c>
      <c r="R51" t="n">
        <v>203127</v>
      </c>
      <c r="S51" t="n">
        <v>208005</v>
      </c>
      <c r="T51" t="n">
        <v>177684</v>
      </c>
      <c r="U51" t="n">
        <v>168156</v>
      </c>
      <c r="V51" t="n">
        <v>153036</v>
      </c>
      <c r="W51" t="n">
        <v>141721</v>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c r="H52" t="inlineStr">
        <is>
          <t>-</t>
        </is>
      </c>
      <c r="I52" t="inlineStr">
        <is>
          <t>-</t>
        </is>
      </c>
      <c r="J52" t="inlineStr">
        <is>
          <t>-</t>
        </is>
      </c>
      <c r="K52" t="inlineStr">
        <is>
          <t>-</t>
        </is>
      </c>
      <c r="L52" t="inlineStr">
        <is>
          <t>-</t>
        </is>
      </c>
      <c r="M52" t="inlineStr">
        <is>
          <t>-</t>
        </is>
      </c>
      <c r="N52" t="inlineStr">
        <is>
          <t>-</t>
        </is>
      </c>
      <c r="O52" t="inlineStr">
        <is>
          <t>-</t>
        </is>
      </c>
      <c r="P52" t="inlineStr">
        <is>
          <t>-</t>
        </is>
      </c>
      <c r="Q52" t="inlineStr">
        <is>
          <t>-</t>
        </is>
      </c>
      <c r="R52" t="inlineStr">
        <is>
          <t>-</t>
        </is>
      </c>
      <c r="S52" t="inlineStr">
        <is>
          <t>-</t>
        </is>
      </c>
      <c r="T52" t="inlineStr">
        <is>
          <t>-</t>
        </is>
      </c>
      <c r="U52" t="inlineStr">
        <is>
          <t>-</t>
        </is>
      </c>
      <c r="V52" t="inlineStr">
        <is>
          <t>-</t>
        </is>
      </c>
      <c r="W52" t="inlineStr">
        <is>
          <t>-</t>
        </is>
      </c>
    </row>
    <row r="53">
      <c r="A53" s="5" t="inlineStr">
        <is>
          <t>Gewinn je Mitarbeiter in EUR</t>
        </is>
      </c>
      <c r="B53" s="5" t="inlineStr">
        <is>
          <t>Earnings per employee</t>
        </is>
      </c>
      <c r="C53" t="n">
        <v>-37026</v>
      </c>
      <c r="D53" t="n">
        <v>4824</v>
      </c>
      <c r="E53" t="n">
        <v>-2034</v>
      </c>
      <c r="F53" t="n">
        <v>814.61</v>
      </c>
      <c r="G53" t="n">
        <v>15064</v>
      </c>
      <c r="H53" t="n">
        <v>-37001</v>
      </c>
      <c r="I53" t="n">
        <v>2790</v>
      </c>
      <c r="J53" t="n">
        <v>11658</v>
      </c>
      <c r="K53" t="n">
        <v>11140</v>
      </c>
      <c r="L53" t="n">
        <v>19563</v>
      </c>
      <c r="M53" t="n">
        <v>18635</v>
      </c>
      <c r="N53" t="n">
        <v>30101</v>
      </c>
      <c r="O53" t="n">
        <v>12998</v>
      </c>
      <c r="P53" t="n">
        <v>4260</v>
      </c>
      <c r="Q53" t="n">
        <v>9531</v>
      </c>
      <c r="R53" t="n">
        <v>12599</v>
      </c>
      <c r="S53" t="n">
        <v>12438</v>
      </c>
      <c r="T53" t="n">
        <v>12506</v>
      </c>
      <c r="U53" t="n">
        <v>3203</v>
      </c>
      <c r="V53" t="n">
        <v>4979</v>
      </c>
      <c r="W53" t="n">
        <v>3175</v>
      </c>
    </row>
    <row r="54">
      <c r="A54" s="5" t="inlineStr">
        <is>
          <t>KGV (Kurs/Gewinn)</t>
        </is>
      </c>
      <c r="B54" s="5" t="inlineStr">
        <is>
          <t>PE (price/earnings)</t>
        </is>
      </c>
      <c r="C54" t="n">
        <v>4.4</v>
      </c>
      <c r="D54" t="n">
        <v>37.2</v>
      </c>
      <c r="E54" t="inlineStr">
        <is>
          <t>-</t>
        </is>
      </c>
      <c r="F54" t="n">
        <v>271</v>
      </c>
      <c r="G54" t="n">
        <v>11</v>
      </c>
      <c r="H54" t="inlineStr">
        <is>
          <t>-</t>
        </is>
      </c>
      <c r="I54" t="n">
        <v>58</v>
      </c>
      <c r="J54" t="n">
        <v>15.1</v>
      </c>
      <c r="K54" t="n">
        <v>17.3</v>
      </c>
      <c r="L54" t="n">
        <v>13</v>
      </c>
      <c r="M54" t="n">
        <v>10.6</v>
      </c>
      <c r="N54" t="n">
        <v>8.4</v>
      </c>
      <c r="O54" t="n">
        <v>16.6</v>
      </c>
      <c r="P54" t="n">
        <v>41.4</v>
      </c>
      <c r="Q54" t="n">
        <v>13.4</v>
      </c>
      <c r="R54" t="n">
        <v>9.300000000000001</v>
      </c>
      <c r="S54" t="n">
        <v>11.6</v>
      </c>
      <c r="T54" t="n">
        <v>6.4</v>
      </c>
      <c r="U54" t="n">
        <v>18.8</v>
      </c>
      <c r="V54" t="n">
        <v>7.7</v>
      </c>
      <c r="W54" t="n">
        <v>12</v>
      </c>
    </row>
    <row r="55">
      <c r="A55" s="5" t="inlineStr">
        <is>
          <t>KUV (Kurs/Umsatz)</t>
        </is>
      </c>
      <c r="B55" s="5" t="inlineStr">
        <is>
          <t>PS (price/sales)</t>
        </is>
      </c>
      <c r="C55" t="n">
        <v>0.71</v>
      </c>
      <c r="D55" t="n">
        <v>0.78</v>
      </c>
      <c r="E55" t="n">
        <v>0.8100000000000001</v>
      </c>
      <c r="F55" t="n">
        <v>1.02</v>
      </c>
      <c r="G55" t="n">
        <v>0.66</v>
      </c>
      <c r="H55" t="n">
        <v>0.54</v>
      </c>
      <c r="I55" t="n">
        <v>0.73</v>
      </c>
      <c r="J55" t="n">
        <v>0.8</v>
      </c>
      <c r="K55" t="n">
        <v>0.82</v>
      </c>
      <c r="L55" t="n">
        <v>0.9399999999999999</v>
      </c>
      <c r="M55" t="n">
        <v>0.79</v>
      </c>
      <c r="N55" t="n">
        <v>0.97</v>
      </c>
      <c r="O55" t="n">
        <v>0.96</v>
      </c>
      <c r="P55" t="n">
        <v>0.83</v>
      </c>
      <c r="Q55" t="n">
        <v>0.61</v>
      </c>
      <c r="R55" t="n">
        <v>0.58</v>
      </c>
      <c r="S55" t="n">
        <v>0.71</v>
      </c>
      <c r="T55" t="n">
        <v>0.48</v>
      </c>
      <c r="U55" t="n">
        <v>0.36</v>
      </c>
      <c r="V55" t="n">
        <v>0.25</v>
      </c>
      <c r="W55" t="n">
        <v>0.27</v>
      </c>
    </row>
    <row r="56">
      <c r="A56" s="5" t="inlineStr">
        <is>
          <t>KBV (Kurs/Buchwert)</t>
        </is>
      </c>
      <c r="B56" s="5" t="inlineStr">
        <is>
          <t>PB (price/book value)</t>
        </is>
      </c>
      <c r="C56" t="n">
        <v>1.65</v>
      </c>
      <c r="D56" t="n">
        <v>1.32</v>
      </c>
      <c r="E56" t="n">
        <v>1.44</v>
      </c>
      <c r="F56" t="n">
        <v>1.79</v>
      </c>
      <c r="G56" t="n">
        <v>1.93</v>
      </c>
      <c r="H56" t="n">
        <v>2.16</v>
      </c>
      <c r="I56" t="n">
        <v>2.05</v>
      </c>
      <c r="J56" t="n">
        <v>2.03</v>
      </c>
      <c r="K56" t="n">
        <v>2.1</v>
      </c>
      <c r="L56" t="n">
        <v>2.3</v>
      </c>
      <c r="M56" t="n">
        <v>1.97</v>
      </c>
      <c r="N56" t="n">
        <v>2.47</v>
      </c>
      <c r="O56" t="n">
        <v>2.81</v>
      </c>
      <c r="P56" t="n">
        <v>2.32</v>
      </c>
      <c r="Q56" t="n">
        <v>1.7</v>
      </c>
      <c r="R56" t="n">
        <v>1.63</v>
      </c>
      <c r="S56" t="n">
        <v>2.24</v>
      </c>
      <c r="T56" t="n">
        <v>1.52</v>
      </c>
      <c r="U56" t="n">
        <v>1.68</v>
      </c>
      <c r="V56" t="n">
        <v>1.05</v>
      </c>
      <c r="W56" t="n">
        <v>1.13</v>
      </c>
    </row>
    <row r="57">
      <c r="A57" s="5" t="inlineStr">
        <is>
          <t>KCV (Kurs/Cashflow)</t>
        </is>
      </c>
      <c r="B57" s="5" t="inlineStr">
        <is>
          <t>PC (price/cashflow)</t>
        </is>
      </c>
      <c r="C57" t="n">
        <v>52.83</v>
      </c>
      <c r="D57" t="n">
        <v>18.03</v>
      </c>
      <c r="E57" t="n">
        <v>30.5</v>
      </c>
      <c r="F57" t="n">
        <v>14.46</v>
      </c>
      <c r="G57" t="n">
        <v>7.36</v>
      </c>
      <c r="H57" t="n">
        <v>-16.89</v>
      </c>
      <c r="I57" t="n">
        <v>7.88</v>
      </c>
      <c r="J57" t="n">
        <v>6.1</v>
      </c>
      <c r="K57" t="n">
        <v>7.11</v>
      </c>
      <c r="L57" t="n">
        <v>9.130000000000001</v>
      </c>
      <c r="M57" t="n">
        <v>20.76</v>
      </c>
      <c r="N57" t="n">
        <v>7.45</v>
      </c>
      <c r="O57" t="n">
        <v>14.78</v>
      </c>
      <c r="P57" t="n">
        <v>4.88</v>
      </c>
      <c r="Q57" t="n">
        <v>11.07</v>
      </c>
      <c r="R57" t="n">
        <v>16.13</v>
      </c>
      <c r="S57" t="n">
        <v>49.18</v>
      </c>
      <c r="T57" t="n">
        <v>2.89</v>
      </c>
      <c r="U57" t="n">
        <v>6.41</v>
      </c>
      <c r="V57" t="n">
        <v>6.13</v>
      </c>
      <c r="W57" t="n">
        <v>-11.3</v>
      </c>
    </row>
    <row r="58">
      <c r="A58" s="5" t="inlineStr">
        <is>
          <t>Dividendenrendite in %</t>
        </is>
      </c>
      <c r="B58" s="5" t="inlineStr">
        <is>
          <t>Dividend Yield in %</t>
        </is>
      </c>
      <c r="C58" t="inlineStr">
        <is>
          <t>-</t>
        </is>
      </c>
      <c r="D58" t="n">
        <v>2.36</v>
      </c>
      <c r="E58" t="n">
        <v>2.14</v>
      </c>
      <c r="F58" t="inlineStr">
        <is>
          <t>-</t>
        </is>
      </c>
      <c r="G58" t="inlineStr">
        <is>
          <t>-</t>
        </is>
      </c>
      <c r="H58" t="inlineStr">
        <is>
          <t>-</t>
        </is>
      </c>
      <c r="I58" t="n">
        <v>0.6899999999999999</v>
      </c>
      <c r="J58" t="n">
        <v>2.69</v>
      </c>
      <c r="K58" t="n">
        <v>3.38</v>
      </c>
      <c r="L58" t="n">
        <v>2.62</v>
      </c>
      <c r="M58" t="n">
        <v>2.88</v>
      </c>
      <c r="N58" t="n">
        <v>3.77</v>
      </c>
      <c r="O58" t="n">
        <v>2.12</v>
      </c>
      <c r="P58" t="n">
        <v>2.28</v>
      </c>
      <c r="Q58" t="n">
        <v>3.16</v>
      </c>
      <c r="R58" t="n">
        <v>3.58</v>
      </c>
      <c r="S58" t="n">
        <v>2.9</v>
      </c>
      <c r="T58" t="n">
        <v>4.86</v>
      </c>
      <c r="U58" t="n">
        <v>3.33</v>
      </c>
      <c r="V58" t="n">
        <v>5.02</v>
      </c>
      <c r="W58" t="n">
        <v>4.07</v>
      </c>
    </row>
    <row r="59">
      <c r="A59" s="5" t="inlineStr">
        <is>
          <t>Gewinnrendite in %</t>
        </is>
      </c>
      <c r="B59" s="5" t="inlineStr">
        <is>
          <t>Return on profit in %</t>
        </is>
      </c>
      <c r="C59" t="n">
        <v>22.5</v>
      </c>
      <c r="D59" t="n">
        <v>2.7</v>
      </c>
      <c r="E59" t="n">
        <v>-1.1</v>
      </c>
      <c r="F59" t="n">
        <v>0.4</v>
      </c>
      <c r="G59" t="n">
        <v>9.1</v>
      </c>
      <c r="H59" t="n">
        <v>-30.8</v>
      </c>
      <c r="I59" t="n">
        <v>1.7</v>
      </c>
      <c r="J59" t="n">
        <v>6.6</v>
      </c>
      <c r="K59" t="n">
        <v>5.8</v>
      </c>
      <c r="L59" t="n">
        <v>7.7</v>
      </c>
      <c r="M59" t="n">
        <v>9.4</v>
      </c>
      <c r="N59" t="n">
        <v>11.9</v>
      </c>
      <c r="O59" t="n">
        <v>6</v>
      </c>
      <c r="P59" t="n">
        <v>2.4</v>
      </c>
      <c r="Q59" t="n">
        <v>7.5</v>
      </c>
      <c r="R59" t="n">
        <v>10.8</v>
      </c>
      <c r="S59" t="n">
        <v>8.6</v>
      </c>
      <c r="T59" t="n">
        <v>15.6</v>
      </c>
      <c r="U59" t="n">
        <v>5.3</v>
      </c>
      <c r="V59" t="n">
        <v>12.9</v>
      </c>
      <c r="W59" t="n">
        <v>8.300000000000001</v>
      </c>
    </row>
    <row r="60">
      <c r="A60" s="5" t="inlineStr">
        <is>
          <t>Eigenkapitalrendite in %</t>
        </is>
      </c>
      <c r="B60" s="5" t="inlineStr">
        <is>
          <t>Return on Equity in %</t>
        </is>
      </c>
      <c r="C60" t="n">
        <v>-34.61</v>
      </c>
      <c r="D60" t="n">
        <v>3.48</v>
      </c>
      <c r="E60" t="n">
        <v>-1.5</v>
      </c>
      <c r="F60" t="n">
        <v>0.6</v>
      </c>
      <c r="G60" t="n">
        <v>16.84</v>
      </c>
      <c r="H60" t="n">
        <v>-61.18</v>
      </c>
      <c r="I60" t="n">
        <v>3.06</v>
      </c>
      <c r="J60" t="n">
        <v>11.71</v>
      </c>
      <c r="K60" t="n">
        <v>11.54</v>
      </c>
      <c r="L60" t="n">
        <v>16.81</v>
      </c>
      <c r="M60" t="n">
        <v>17.84</v>
      </c>
      <c r="N60" t="n">
        <v>28.29</v>
      </c>
      <c r="O60" t="n">
        <v>16.45</v>
      </c>
      <c r="P60" t="n">
        <v>5.47</v>
      </c>
      <c r="Q60" t="n">
        <v>12.49</v>
      </c>
      <c r="R60" t="n">
        <v>17.28</v>
      </c>
      <c r="S60" t="n">
        <v>18.46</v>
      </c>
      <c r="T60" t="n">
        <v>21.96</v>
      </c>
      <c r="U60" t="n">
        <v>5.47</v>
      </c>
      <c r="V60" t="n">
        <v>8.66</v>
      </c>
      <c r="W60" t="n">
        <v>6.02</v>
      </c>
    </row>
    <row r="61">
      <c r="A61" s="5" t="inlineStr">
        <is>
          <t>Umsatzrendite in %</t>
        </is>
      </c>
      <c r="B61" s="5" t="inlineStr">
        <is>
          <t>Return on sales in %</t>
        </is>
      </c>
      <c r="C61" t="n">
        <v>-15.24</v>
      </c>
      <c r="D61" t="n">
        <v>2.1</v>
      </c>
      <c r="E61" t="n">
        <v>-0.87</v>
      </c>
      <c r="F61" t="n">
        <v>0.35</v>
      </c>
      <c r="G61" t="n">
        <v>6.01</v>
      </c>
      <c r="H61" t="n">
        <v>-16.16</v>
      </c>
      <c r="I61" t="n">
        <v>1.14</v>
      </c>
      <c r="J61" t="n">
        <v>4.76</v>
      </c>
      <c r="K61" t="n">
        <v>4.65</v>
      </c>
      <c r="L61" t="n">
        <v>7.22</v>
      </c>
      <c r="M61" t="n">
        <v>7.49</v>
      </c>
      <c r="N61" t="n">
        <v>11.5</v>
      </c>
      <c r="O61" t="n">
        <v>5.79</v>
      </c>
      <c r="P61" t="n">
        <v>2</v>
      </c>
      <c r="Q61" t="n">
        <v>4.53</v>
      </c>
      <c r="R61" t="n">
        <v>12.41</v>
      </c>
      <c r="S61" t="n">
        <v>5.98</v>
      </c>
      <c r="T61" t="n">
        <v>7.04</v>
      </c>
      <c r="U61" t="n">
        <v>1.9</v>
      </c>
      <c r="V61" t="n">
        <v>3.25</v>
      </c>
      <c r="W61" t="n">
        <v>2.24</v>
      </c>
    </row>
    <row r="62">
      <c r="A62" s="5" t="inlineStr">
        <is>
          <t>Gesamtkapitalrendite in %</t>
        </is>
      </c>
      <c r="B62" s="5" t="inlineStr">
        <is>
          <t>Total Return on Investment in %</t>
        </is>
      </c>
      <c r="C62" t="n">
        <v>-8.91</v>
      </c>
      <c r="D62" t="n">
        <v>2.62</v>
      </c>
      <c r="E62" t="n">
        <v>0.64</v>
      </c>
      <c r="F62" t="n">
        <v>1.02</v>
      </c>
      <c r="G62" t="n">
        <v>6.53</v>
      </c>
      <c r="H62" t="n">
        <v>-11.73</v>
      </c>
      <c r="I62" t="n">
        <v>2.51</v>
      </c>
      <c r="J62" t="n">
        <v>5.67</v>
      </c>
      <c r="K62" t="n">
        <v>5.41</v>
      </c>
      <c r="L62" t="n">
        <v>7.77</v>
      </c>
      <c r="M62" t="n">
        <v>7.27</v>
      </c>
      <c r="N62" t="n">
        <v>11.1</v>
      </c>
      <c r="O62" t="n">
        <v>6.31</v>
      </c>
      <c r="P62" t="n">
        <v>2.87</v>
      </c>
      <c r="Q62" t="n">
        <v>5.93</v>
      </c>
      <c r="R62" t="n">
        <v>7.19</v>
      </c>
      <c r="S62" t="n">
        <v>7.57</v>
      </c>
      <c r="T62" t="n">
        <v>7.09</v>
      </c>
      <c r="U62" t="n">
        <v>3.83</v>
      </c>
      <c r="V62" t="n">
        <v>4.62</v>
      </c>
      <c r="W62" t="n">
        <v>3.14</v>
      </c>
    </row>
    <row r="63">
      <c r="A63" s="5" t="inlineStr">
        <is>
          <t>Return on Investment in %</t>
        </is>
      </c>
      <c r="B63" s="5" t="inlineStr">
        <is>
          <t>Return on Investment in %</t>
        </is>
      </c>
      <c r="C63" t="n">
        <v>-10.49</v>
      </c>
      <c r="D63" t="n">
        <v>1.44</v>
      </c>
      <c r="E63" t="n">
        <v>-0.64</v>
      </c>
      <c r="F63" t="n">
        <v>0.24</v>
      </c>
      <c r="G63" t="n">
        <v>5.25</v>
      </c>
      <c r="H63" t="n">
        <v>-13.38</v>
      </c>
      <c r="I63" t="n">
        <v>0.95</v>
      </c>
      <c r="J63" t="n">
        <v>3.89</v>
      </c>
      <c r="K63" t="n">
        <v>3.68</v>
      </c>
      <c r="L63" t="n">
        <v>6.94</v>
      </c>
      <c r="M63" t="n">
        <v>6.57</v>
      </c>
      <c r="N63" t="n">
        <v>10.41</v>
      </c>
      <c r="O63" t="n">
        <v>5.38</v>
      </c>
      <c r="P63" t="n">
        <v>1.69</v>
      </c>
      <c r="Q63" t="n">
        <v>4.13</v>
      </c>
      <c r="R63" t="n">
        <v>5.6</v>
      </c>
      <c r="S63" t="n">
        <v>5.97</v>
      </c>
      <c r="T63" t="n">
        <v>5.53</v>
      </c>
      <c r="U63" t="n">
        <v>1.91</v>
      </c>
      <c r="V63" t="n">
        <v>3.1</v>
      </c>
      <c r="W63" t="n">
        <v>2.25</v>
      </c>
    </row>
    <row r="64">
      <c r="A64" s="5" t="inlineStr">
        <is>
          <t>Arbeitsintensität in %</t>
        </is>
      </c>
      <c r="B64" s="5" t="inlineStr">
        <is>
          <t>Work Intensity in %</t>
        </is>
      </c>
      <c r="C64" t="n">
        <v>36.64</v>
      </c>
      <c r="D64" t="n">
        <v>39.29</v>
      </c>
      <c r="E64" t="n">
        <v>52.43</v>
      </c>
      <c r="F64" t="n">
        <v>61.78</v>
      </c>
      <c r="G64" t="n">
        <v>57.8</v>
      </c>
      <c r="H64" t="n">
        <v>58.71</v>
      </c>
      <c r="I64" t="n">
        <v>53</v>
      </c>
      <c r="J64" t="n">
        <v>52.98</v>
      </c>
      <c r="K64" t="n">
        <v>55.62</v>
      </c>
      <c r="L64" t="n">
        <v>55.44</v>
      </c>
      <c r="M64" t="n">
        <v>63.42</v>
      </c>
      <c r="N64" t="n">
        <v>65.38</v>
      </c>
      <c r="O64" t="n">
        <v>59.77</v>
      </c>
      <c r="P64" t="n">
        <v>61.13</v>
      </c>
      <c r="Q64" t="n">
        <v>55.76</v>
      </c>
      <c r="R64" t="n">
        <v>59.53</v>
      </c>
      <c r="S64" t="n">
        <v>58.29</v>
      </c>
      <c r="T64" t="n">
        <v>54.22</v>
      </c>
      <c r="U64" t="n">
        <v>63.1</v>
      </c>
      <c r="V64" t="n">
        <v>64.17</v>
      </c>
      <c r="W64" t="n">
        <v>61.86</v>
      </c>
    </row>
    <row r="65">
      <c r="A65" s="5" t="inlineStr">
        <is>
          <t>Eigenkapitalquote in %</t>
        </is>
      </c>
      <c r="B65" s="5" t="inlineStr">
        <is>
          <t>Equity Ratio in %</t>
        </is>
      </c>
      <c r="C65" t="n">
        <v>30.31</v>
      </c>
      <c r="D65" t="n">
        <v>41.35</v>
      </c>
      <c r="E65" t="n">
        <v>42.49</v>
      </c>
      <c r="F65" t="n">
        <v>40.27</v>
      </c>
      <c r="G65" t="n">
        <v>31.18</v>
      </c>
      <c r="H65" t="n">
        <v>21.87</v>
      </c>
      <c r="I65" t="n">
        <v>30.91</v>
      </c>
      <c r="J65" t="n">
        <v>33.2</v>
      </c>
      <c r="K65" t="n">
        <v>31.92</v>
      </c>
      <c r="L65" t="n">
        <v>41.26</v>
      </c>
      <c r="M65" t="n">
        <v>36.81</v>
      </c>
      <c r="N65" t="n">
        <v>36.79</v>
      </c>
      <c r="O65" t="n">
        <v>32.71</v>
      </c>
      <c r="P65" t="n">
        <v>30.96</v>
      </c>
      <c r="Q65" t="n">
        <v>33.08</v>
      </c>
      <c r="R65" t="n">
        <v>32.42</v>
      </c>
      <c r="S65" t="n">
        <v>32.32</v>
      </c>
      <c r="T65" t="n">
        <v>25.19</v>
      </c>
      <c r="U65" t="n">
        <v>34.97</v>
      </c>
      <c r="V65" t="n">
        <v>35.81</v>
      </c>
      <c r="W65" t="n">
        <v>37.42</v>
      </c>
    </row>
    <row r="66">
      <c r="A66" s="5" t="inlineStr">
        <is>
          <t>Fremdkapitalquote in %</t>
        </is>
      </c>
      <c r="B66" s="5" t="inlineStr">
        <is>
          <t>Debt Ratio in %</t>
        </is>
      </c>
      <c r="C66" t="n">
        <v>69.69</v>
      </c>
      <c r="D66" t="n">
        <v>58.65</v>
      </c>
      <c r="E66" t="n">
        <v>57.51</v>
      </c>
      <c r="F66" t="n">
        <v>59.73</v>
      </c>
      <c r="G66" t="n">
        <v>68.81999999999999</v>
      </c>
      <c r="H66" t="n">
        <v>78.13</v>
      </c>
      <c r="I66" t="n">
        <v>69.09</v>
      </c>
      <c r="J66" t="n">
        <v>66.8</v>
      </c>
      <c r="K66" t="n">
        <v>68.08</v>
      </c>
      <c r="L66" t="n">
        <v>58.74</v>
      </c>
      <c r="M66" t="n">
        <v>63.19</v>
      </c>
      <c r="N66" t="n">
        <v>63.21</v>
      </c>
      <c r="O66" t="n">
        <v>67.29000000000001</v>
      </c>
      <c r="P66" t="n">
        <v>69.04000000000001</v>
      </c>
      <c r="Q66" t="n">
        <v>66.92</v>
      </c>
      <c r="R66" t="n">
        <v>67.58</v>
      </c>
      <c r="S66" t="n">
        <v>67.68000000000001</v>
      </c>
      <c r="T66" t="n">
        <v>74.81</v>
      </c>
      <c r="U66" t="n">
        <v>65.03</v>
      </c>
      <c r="V66" t="n">
        <v>64.19</v>
      </c>
      <c r="W66" t="n">
        <v>62.58</v>
      </c>
    </row>
    <row r="67">
      <c r="A67" s="5" t="inlineStr">
        <is>
          <t>Verschuldungsgrad in %</t>
        </is>
      </c>
      <c r="B67" s="5" t="inlineStr">
        <is>
          <t>Finance Gearing in %</t>
        </is>
      </c>
      <c r="C67" t="n">
        <v>229.88</v>
      </c>
      <c r="D67" t="n">
        <v>141.81</v>
      </c>
      <c r="E67" t="n">
        <v>135.33</v>
      </c>
      <c r="F67" t="n">
        <v>148.29</v>
      </c>
      <c r="G67" t="n">
        <v>220.76</v>
      </c>
      <c r="H67" t="n">
        <v>357.18</v>
      </c>
      <c r="I67" t="n">
        <v>223.54</v>
      </c>
      <c r="J67" t="n">
        <v>201.19</v>
      </c>
      <c r="K67" t="n">
        <v>213.24</v>
      </c>
      <c r="L67" t="n">
        <v>142.38</v>
      </c>
      <c r="M67" t="n">
        <v>171.7</v>
      </c>
      <c r="N67" t="n">
        <v>171.85</v>
      </c>
      <c r="O67" t="n">
        <v>205.71</v>
      </c>
      <c r="P67" t="n">
        <v>222.96</v>
      </c>
      <c r="Q67" t="n">
        <v>202.27</v>
      </c>
      <c r="R67" t="n">
        <v>208.46</v>
      </c>
      <c r="S67" t="n">
        <v>209.37</v>
      </c>
      <c r="T67" t="n">
        <v>296.98</v>
      </c>
      <c r="U67" t="n">
        <v>185.94</v>
      </c>
      <c r="V67" t="n">
        <v>179.22</v>
      </c>
      <c r="W67" t="n">
        <v>167.27</v>
      </c>
    </row>
    <row r="68">
      <c r="A68" s="5" t="inlineStr"/>
      <c r="B68" s="5" t="inlineStr"/>
    </row>
    <row r="69">
      <c r="A69" s="5" t="inlineStr">
        <is>
          <t>Kurzfristige Vermögensquote in %</t>
        </is>
      </c>
      <c r="B69" s="5" t="inlineStr">
        <is>
          <t>Current Assets Ratio in %</t>
        </is>
      </c>
      <c r="C69" t="n">
        <v>36.65</v>
      </c>
      <c r="D69" t="n">
        <v>39.3</v>
      </c>
      <c r="E69" t="n">
        <v>52.43</v>
      </c>
      <c r="F69" t="n">
        <v>61.76</v>
      </c>
      <c r="G69" t="n">
        <v>57.8</v>
      </c>
      <c r="H69" t="n">
        <v>58.72</v>
      </c>
      <c r="I69" t="n">
        <v>53.01</v>
      </c>
      <c r="J69" t="n">
        <v>52.99</v>
      </c>
      <c r="K69" t="n">
        <v>55.63</v>
      </c>
      <c r="L69" t="n">
        <v>55.43</v>
      </c>
      <c r="M69" t="n">
        <v>63.44</v>
      </c>
      <c r="N69" t="n">
        <v>65.40000000000001</v>
      </c>
      <c r="O69" t="n">
        <v>59.76</v>
      </c>
      <c r="P69" t="n">
        <v>61.11</v>
      </c>
      <c r="Q69" t="n">
        <v>55.77</v>
      </c>
      <c r="R69" t="n">
        <v>59.55</v>
      </c>
      <c r="S69" t="n">
        <v>58.29</v>
      </c>
      <c r="T69" t="n">
        <v>54.22</v>
      </c>
      <c r="U69" t="n">
        <v>63.1</v>
      </c>
      <c r="V69" t="n">
        <v>64.17</v>
      </c>
    </row>
    <row r="70">
      <c r="A70" s="5" t="inlineStr">
        <is>
          <t>Nettogewinn Marge in %</t>
        </is>
      </c>
      <c r="B70" s="5" t="inlineStr">
        <is>
          <t>Net Profit Marge in %</t>
        </is>
      </c>
      <c r="C70" t="n">
        <v>-267.78</v>
      </c>
      <c r="D70" t="n">
        <v>33.6</v>
      </c>
      <c r="E70" t="n">
        <v>-13.91</v>
      </c>
      <c r="F70" t="n">
        <v>5.66</v>
      </c>
      <c r="G70" t="n">
        <v>80.12</v>
      </c>
      <c r="H70" t="n">
        <v>-215.3</v>
      </c>
      <c r="I70" t="n">
        <v>15.13</v>
      </c>
      <c r="J70" t="n">
        <v>63.46</v>
      </c>
      <c r="K70" t="n">
        <v>61.88</v>
      </c>
      <c r="L70" t="n">
        <v>95.95999999999999</v>
      </c>
      <c r="M70" t="n">
        <v>100.35</v>
      </c>
      <c r="N70" t="n">
        <v>170.12</v>
      </c>
      <c r="O70" t="n">
        <v>85.77</v>
      </c>
      <c r="P70" t="n">
        <v>29.39</v>
      </c>
      <c r="Q70" t="n">
        <v>66.54000000000001</v>
      </c>
      <c r="R70" t="n">
        <v>90.56</v>
      </c>
      <c r="S70" t="n">
        <v>87.3</v>
      </c>
      <c r="T70" t="n">
        <v>101.35</v>
      </c>
      <c r="U70" t="n">
        <v>27.43</v>
      </c>
      <c r="V70" t="n">
        <v>46.86</v>
      </c>
    </row>
    <row r="71">
      <c r="A71" s="5" t="inlineStr">
        <is>
          <t>Operative Ergebnis Marge in %</t>
        </is>
      </c>
      <c r="B71" s="5" t="inlineStr">
        <is>
          <t>EBIT Marge in %</t>
        </is>
      </c>
      <c r="C71" t="n">
        <v>-72.06999999999999</v>
      </c>
      <c r="D71" t="n">
        <v>93.78</v>
      </c>
      <c r="E71" t="n">
        <v>118.94</v>
      </c>
      <c r="F71" t="n">
        <v>79.18000000000001</v>
      </c>
      <c r="G71" t="n">
        <v>52.49</v>
      </c>
      <c r="H71" t="n">
        <v>-171.11</v>
      </c>
      <c r="I71" t="n">
        <v>54.06</v>
      </c>
      <c r="J71" t="n">
        <v>104.1</v>
      </c>
      <c r="K71" t="n">
        <v>107.09</v>
      </c>
      <c r="L71" t="n">
        <v>150</v>
      </c>
      <c r="M71" t="n">
        <v>157.32</v>
      </c>
      <c r="N71" t="n">
        <v>171.1</v>
      </c>
      <c r="O71" t="n">
        <v>145.95</v>
      </c>
      <c r="P71" t="n">
        <v>119.32</v>
      </c>
      <c r="Q71" t="n">
        <v>133.96</v>
      </c>
      <c r="R71" t="n">
        <v>167.51</v>
      </c>
      <c r="S71" t="n">
        <v>161.43</v>
      </c>
      <c r="T71" t="n">
        <v>151.64</v>
      </c>
      <c r="U71" t="n">
        <v>95.68000000000001</v>
      </c>
      <c r="V71" t="n">
        <v>131.3</v>
      </c>
    </row>
    <row r="72">
      <c r="A72" s="5" t="inlineStr">
        <is>
          <t>Vermögensumsschlag in %</t>
        </is>
      </c>
      <c r="B72" s="5" t="inlineStr">
        <is>
          <t>Asset Turnover in %</t>
        </is>
      </c>
      <c r="C72" t="n">
        <v>3.92</v>
      </c>
      <c r="D72" t="n">
        <v>4.28</v>
      </c>
      <c r="E72" t="n">
        <v>4.59</v>
      </c>
      <c r="F72" t="n">
        <v>4.27</v>
      </c>
      <c r="G72" t="n">
        <v>6.55</v>
      </c>
      <c r="H72" t="n">
        <v>6.22</v>
      </c>
      <c r="I72" t="n">
        <v>6.25</v>
      </c>
      <c r="J72" t="n">
        <v>6.12</v>
      </c>
      <c r="K72" t="n">
        <v>5.95</v>
      </c>
      <c r="L72" t="n">
        <v>7.23</v>
      </c>
      <c r="M72" t="n">
        <v>6.55</v>
      </c>
      <c r="N72" t="n">
        <v>6.12</v>
      </c>
      <c r="O72" t="n">
        <v>6.27</v>
      </c>
      <c r="P72" t="n">
        <v>5.76</v>
      </c>
      <c r="Q72" t="n">
        <v>6.21</v>
      </c>
      <c r="R72" t="n">
        <v>6.19</v>
      </c>
      <c r="S72" t="n">
        <v>6.84</v>
      </c>
      <c r="T72" t="n">
        <v>5.46</v>
      </c>
      <c r="U72" t="n">
        <v>6.98</v>
      </c>
      <c r="V72" t="n">
        <v>6.62</v>
      </c>
    </row>
    <row r="73">
      <c r="A73" s="5" t="inlineStr">
        <is>
          <t>Langfristige Vermögensquote in %</t>
        </is>
      </c>
      <c r="B73" s="5" t="inlineStr">
        <is>
          <t>Non-Current Assets Ratio in %</t>
        </is>
      </c>
      <c r="C73" t="n">
        <v>62.05</v>
      </c>
      <c r="D73" t="n">
        <v>59.67</v>
      </c>
      <c r="E73" t="n">
        <v>45.67</v>
      </c>
      <c r="F73" t="n">
        <v>36.15</v>
      </c>
      <c r="G73" t="n">
        <v>40.84</v>
      </c>
      <c r="H73" t="n">
        <v>38.97</v>
      </c>
      <c r="I73" t="n">
        <v>45.32</v>
      </c>
      <c r="J73" t="n">
        <v>43.67</v>
      </c>
      <c r="K73" t="n">
        <v>41.44</v>
      </c>
      <c r="L73" t="n">
        <v>42.05</v>
      </c>
      <c r="M73" t="n">
        <v>34.3</v>
      </c>
      <c r="N73" t="n">
        <v>32.79</v>
      </c>
      <c r="O73" t="n">
        <v>38.26</v>
      </c>
      <c r="P73" t="n">
        <v>35.4</v>
      </c>
      <c r="Q73" t="n">
        <v>41.63</v>
      </c>
      <c r="R73" t="n">
        <v>38.44</v>
      </c>
      <c r="S73" t="n">
        <v>41.71</v>
      </c>
      <c r="T73" t="n">
        <v>45.78</v>
      </c>
      <c r="U73" t="n">
        <v>36.9</v>
      </c>
      <c r="V73" t="n">
        <v>35.83</v>
      </c>
    </row>
    <row r="74">
      <c r="A74" s="5" t="inlineStr">
        <is>
          <t>Gesamtkapitalrentabilität</t>
        </is>
      </c>
      <c r="B74" s="5" t="inlineStr">
        <is>
          <t>ROA Return on Assets in %</t>
        </is>
      </c>
      <c r="C74" t="n">
        <v>-10.5</v>
      </c>
      <c r="D74" t="n">
        <v>1.44</v>
      </c>
      <c r="E74" t="n">
        <v>-0.64</v>
      </c>
      <c r="F74" t="n">
        <v>0.24</v>
      </c>
      <c r="G74" t="n">
        <v>5.25</v>
      </c>
      <c r="H74" t="n">
        <v>-13.39</v>
      </c>
      <c r="I74" t="n">
        <v>0.95</v>
      </c>
      <c r="J74" t="n">
        <v>3.89</v>
      </c>
      <c r="K74" t="n">
        <v>3.68</v>
      </c>
      <c r="L74" t="n">
        <v>6.93</v>
      </c>
      <c r="M74" t="n">
        <v>6.57</v>
      </c>
      <c r="N74" t="n">
        <v>10.41</v>
      </c>
      <c r="O74" t="n">
        <v>5.38</v>
      </c>
      <c r="P74" t="n">
        <v>1.69</v>
      </c>
      <c r="Q74" t="n">
        <v>4.13</v>
      </c>
      <c r="R74" t="n">
        <v>5.6</v>
      </c>
      <c r="S74" t="n">
        <v>5.97</v>
      </c>
      <c r="T74" t="n">
        <v>5.53</v>
      </c>
      <c r="U74" t="n">
        <v>1.91</v>
      </c>
      <c r="V74" t="n">
        <v>3.1</v>
      </c>
    </row>
    <row r="75">
      <c r="A75" s="5" t="inlineStr">
        <is>
          <t>Ertrag des eingesetzten Kapitals</t>
        </is>
      </c>
      <c r="B75" s="5" t="inlineStr">
        <is>
          <t>ROCE Return on Cap. Empl. in %</t>
        </is>
      </c>
      <c r="C75" t="n">
        <v>-3.76</v>
      </c>
      <c r="D75" t="n">
        <v>5.55</v>
      </c>
      <c r="E75" t="n">
        <v>8.09</v>
      </c>
      <c r="F75" t="n">
        <v>5.36</v>
      </c>
      <c r="G75" t="n">
        <v>6.1</v>
      </c>
      <c r="H75" t="n">
        <v>-33.4</v>
      </c>
      <c r="I75" t="n">
        <v>7.43</v>
      </c>
      <c r="J75" t="n">
        <v>11.29</v>
      </c>
      <c r="K75" t="n">
        <v>11.71</v>
      </c>
      <c r="L75" t="n">
        <v>16.6</v>
      </c>
      <c r="M75" t="n">
        <v>16.65</v>
      </c>
      <c r="N75" t="n">
        <v>17.57</v>
      </c>
      <c r="O75" t="n">
        <v>16.74</v>
      </c>
      <c r="P75" t="n">
        <v>12.35</v>
      </c>
      <c r="Q75" t="n">
        <v>13.53</v>
      </c>
      <c r="R75" t="n">
        <v>16.51</v>
      </c>
      <c r="S75" t="n">
        <v>19.86</v>
      </c>
      <c r="T75" t="n">
        <v>16.39</v>
      </c>
      <c r="U75" t="n">
        <v>11.62</v>
      </c>
      <c r="V75" t="n">
        <v>18.02</v>
      </c>
    </row>
    <row r="76">
      <c r="A76" s="5" t="inlineStr">
        <is>
          <t>Eigenkapital zu Anlagevermögen</t>
        </is>
      </c>
      <c r="B76" s="5" t="inlineStr">
        <is>
          <t>Equity to Fixed Assets in %</t>
        </is>
      </c>
      <c r="C76" t="n">
        <v>47.73</v>
      </c>
      <c r="D76" t="n">
        <v>67.90000000000001</v>
      </c>
      <c r="E76" t="n">
        <v>90.41</v>
      </c>
      <c r="F76" t="n">
        <v>107.75</v>
      </c>
      <c r="G76" t="n">
        <v>73.31</v>
      </c>
      <c r="H76" t="n">
        <v>52.98</v>
      </c>
      <c r="I76" t="n">
        <v>65.48</v>
      </c>
      <c r="J76" t="n">
        <v>73.64</v>
      </c>
      <c r="K76" t="n">
        <v>74.83</v>
      </c>
      <c r="L76" t="n">
        <v>93.39</v>
      </c>
      <c r="M76" t="n">
        <v>102.88</v>
      </c>
      <c r="N76" t="n">
        <v>108.38</v>
      </c>
      <c r="O76" t="n">
        <v>83.09999999999999</v>
      </c>
      <c r="P76" t="n">
        <v>85.25</v>
      </c>
      <c r="Q76" t="n">
        <v>78.14</v>
      </c>
      <c r="R76" t="n">
        <v>82.88</v>
      </c>
      <c r="S76" t="n">
        <v>76.04000000000001</v>
      </c>
      <c r="T76" t="n">
        <v>53.97</v>
      </c>
      <c r="U76" t="n">
        <v>58.25</v>
      </c>
      <c r="V76" t="n">
        <v>63.63</v>
      </c>
    </row>
    <row r="77">
      <c r="A77" s="5" t="inlineStr">
        <is>
          <t>Liquidität Dritten Grades</t>
        </is>
      </c>
      <c r="B77" s="5" t="inlineStr">
        <is>
          <t>Current Ratio in %</t>
        </is>
      </c>
      <c r="C77" t="n">
        <v>147.91</v>
      </c>
      <c r="D77" t="n">
        <v>142.06</v>
      </c>
      <c r="E77" t="n">
        <v>161</v>
      </c>
      <c r="F77" t="n">
        <v>166.81</v>
      </c>
      <c r="G77" t="n">
        <v>132.6</v>
      </c>
      <c r="H77" t="n">
        <v>86.17</v>
      </c>
      <c r="I77" t="n">
        <v>97.29000000000001</v>
      </c>
      <c r="J77" t="n">
        <v>121.66</v>
      </c>
      <c r="K77" t="n">
        <v>122.16</v>
      </c>
      <c r="L77" t="n">
        <v>159.65</v>
      </c>
      <c r="M77" t="n">
        <v>166.33</v>
      </c>
      <c r="N77" t="n">
        <v>161.81</v>
      </c>
      <c r="O77" t="n">
        <v>131.88</v>
      </c>
      <c r="P77" t="n">
        <v>137.75</v>
      </c>
      <c r="Q77" t="n">
        <v>144.89</v>
      </c>
      <c r="R77" t="n">
        <v>159.87</v>
      </c>
      <c r="S77" t="n">
        <v>131.15</v>
      </c>
      <c r="T77" t="n">
        <v>109.53</v>
      </c>
      <c r="U77" t="n">
        <v>148.27</v>
      </c>
      <c r="V77" t="n">
        <v>123.94</v>
      </c>
    </row>
    <row r="78">
      <c r="A78" s="5" t="inlineStr">
        <is>
          <t>Operativer Cashflow</t>
        </is>
      </c>
      <c r="B78" s="5" t="inlineStr">
        <is>
          <t>Operating Cashflow in M</t>
        </is>
      </c>
      <c r="C78" t="n">
        <v>927.6947999999999</v>
      </c>
      <c r="D78" t="n">
        <v>287.9391000000001</v>
      </c>
      <c r="E78" t="n">
        <v>487.085</v>
      </c>
      <c r="F78" t="n">
        <v>230.9262</v>
      </c>
      <c r="G78" t="n">
        <v>98.1088</v>
      </c>
      <c r="H78" t="n">
        <v>-225.1437</v>
      </c>
      <c r="I78" t="n">
        <v>105.0404</v>
      </c>
      <c r="J78" t="n">
        <v>81.313</v>
      </c>
      <c r="K78" t="n">
        <v>94.563</v>
      </c>
      <c r="L78" t="n">
        <v>121.429</v>
      </c>
      <c r="M78" t="n">
        <v>278.184</v>
      </c>
      <c r="N78" t="n">
        <v>110.26</v>
      </c>
      <c r="O78" t="n">
        <v>218.744</v>
      </c>
      <c r="P78" t="n">
        <v>71.73599999999999</v>
      </c>
      <c r="Q78" t="n">
        <v>162.729</v>
      </c>
      <c r="R78" t="n">
        <v>235.498</v>
      </c>
      <c r="S78" t="n">
        <v>718.028</v>
      </c>
      <c r="T78" t="n">
        <v>41.616</v>
      </c>
      <c r="U78" t="n">
        <v>92.304</v>
      </c>
      <c r="V78" t="n">
        <v>88.27200000000001</v>
      </c>
    </row>
    <row r="79">
      <c r="A79" s="5" t="inlineStr">
        <is>
          <t>Aktienrückkauf</t>
        </is>
      </c>
      <c r="B79" s="5" t="inlineStr">
        <is>
          <t>Share Buyback in M</t>
        </is>
      </c>
      <c r="C79" t="n">
        <v>-1.589999999999998</v>
      </c>
      <c r="D79" t="n">
        <v>0</v>
      </c>
      <c r="E79" t="n">
        <v>0</v>
      </c>
      <c r="F79" t="n">
        <v>-2.640000000000001</v>
      </c>
      <c r="G79" t="n">
        <v>0</v>
      </c>
      <c r="H79" t="n">
        <v>0</v>
      </c>
      <c r="I79" t="n">
        <v>0</v>
      </c>
      <c r="J79" t="n">
        <v>-0.02999999999999936</v>
      </c>
      <c r="K79" t="n">
        <v>0</v>
      </c>
      <c r="L79" t="n">
        <v>0.09999999999999964</v>
      </c>
      <c r="M79" t="n">
        <v>1.4</v>
      </c>
      <c r="N79" t="n">
        <v>0</v>
      </c>
      <c r="O79" t="n">
        <v>-0.1000000000000014</v>
      </c>
      <c r="P79" t="n">
        <v>0</v>
      </c>
      <c r="Q79" t="n">
        <v>-0.09999999999999964</v>
      </c>
      <c r="R79" t="n">
        <v>0</v>
      </c>
      <c r="S79" t="n">
        <v>-0.1999999999999993</v>
      </c>
      <c r="T79" t="n">
        <v>0</v>
      </c>
      <c r="U79" t="n">
        <v>0</v>
      </c>
      <c r="V79" t="n">
        <v>0</v>
      </c>
    </row>
    <row r="80">
      <c r="A80" s="5" t="inlineStr">
        <is>
          <t>Umsatzwachstum 1J in %</t>
        </is>
      </c>
      <c r="B80" s="5" t="inlineStr">
        <is>
          <t>Revenue Growth 1Y in %</t>
        </is>
      </c>
      <c r="C80" t="n">
        <v>-3.69</v>
      </c>
      <c r="D80" t="n">
        <v>-5.81</v>
      </c>
      <c r="E80" t="n">
        <v>-1.44</v>
      </c>
      <c r="F80" t="n">
        <v>-35.25</v>
      </c>
      <c r="G80" t="n">
        <v>-9.300000000000001</v>
      </c>
      <c r="H80" t="n">
        <v>0.2</v>
      </c>
      <c r="I80" t="n">
        <v>6.29</v>
      </c>
      <c r="J80" t="n">
        <v>3.62</v>
      </c>
      <c r="K80" t="n">
        <v>-11.4</v>
      </c>
      <c r="L80" t="n">
        <v>15.99</v>
      </c>
      <c r="M80" t="n">
        <v>6.9</v>
      </c>
      <c r="N80" t="n">
        <v>-1.57</v>
      </c>
      <c r="O80" t="n">
        <v>20.55</v>
      </c>
      <c r="P80" t="n">
        <v>1.89</v>
      </c>
      <c r="Q80" t="n">
        <v>7.31</v>
      </c>
      <c r="R80" t="n">
        <v>0.25</v>
      </c>
      <c r="S80" t="n">
        <v>21.86</v>
      </c>
      <c r="T80" t="n">
        <v>-17.56</v>
      </c>
      <c r="U80" t="n">
        <v>5.7</v>
      </c>
      <c r="V80" t="n">
        <v>8.130000000000001</v>
      </c>
    </row>
    <row r="81">
      <c r="A81" s="5" t="inlineStr">
        <is>
          <t>Umsatzwachstum 3J in %</t>
        </is>
      </c>
      <c r="B81" s="5" t="inlineStr">
        <is>
          <t>Revenue Growth 3Y in %</t>
        </is>
      </c>
      <c r="C81" t="n">
        <v>-3.65</v>
      </c>
      <c r="D81" t="n">
        <v>-14.17</v>
      </c>
      <c r="E81" t="n">
        <v>-15.33</v>
      </c>
      <c r="F81" t="n">
        <v>-14.78</v>
      </c>
      <c r="G81" t="n">
        <v>-0.9399999999999999</v>
      </c>
      <c r="H81" t="n">
        <v>3.37</v>
      </c>
      <c r="I81" t="n">
        <v>-0.5</v>
      </c>
      <c r="J81" t="n">
        <v>2.74</v>
      </c>
      <c r="K81" t="n">
        <v>3.83</v>
      </c>
      <c r="L81" t="n">
        <v>7.11</v>
      </c>
      <c r="M81" t="n">
        <v>8.630000000000001</v>
      </c>
      <c r="N81" t="n">
        <v>6.96</v>
      </c>
      <c r="O81" t="n">
        <v>9.92</v>
      </c>
      <c r="P81" t="n">
        <v>3.15</v>
      </c>
      <c r="Q81" t="n">
        <v>9.81</v>
      </c>
      <c r="R81" t="n">
        <v>1.52</v>
      </c>
      <c r="S81" t="n">
        <v>3.33</v>
      </c>
      <c r="T81" t="n">
        <v>-1.24</v>
      </c>
      <c r="U81" t="inlineStr">
        <is>
          <t>-</t>
        </is>
      </c>
      <c r="V81" t="inlineStr">
        <is>
          <t>-</t>
        </is>
      </c>
    </row>
    <row r="82">
      <c r="A82" s="5" t="inlineStr">
        <is>
          <t>Umsatzwachstum 5J in %</t>
        </is>
      </c>
      <c r="B82" s="5" t="inlineStr">
        <is>
          <t>Revenue Growth 5Y in %</t>
        </is>
      </c>
      <c r="C82" t="n">
        <v>-11.1</v>
      </c>
      <c r="D82" t="n">
        <v>-10.32</v>
      </c>
      <c r="E82" t="n">
        <v>-7.9</v>
      </c>
      <c r="F82" t="n">
        <v>-6.89</v>
      </c>
      <c r="G82" t="n">
        <v>-2.12</v>
      </c>
      <c r="H82" t="n">
        <v>2.94</v>
      </c>
      <c r="I82" t="n">
        <v>4.28</v>
      </c>
      <c r="J82" t="n">
        <v>2.71</v>
      </c>
      <c r="K82" t="n">
        <v>6.09</v>
      </c>
      <c r="L82" t="n">
        <v>8.75</v>
      </c>
      <c r="M82" t="n">
        <v>7.02</v>
      </c>
      <c r="N82" t="n">
        <v>5.69</v>
      </c>
      <c r="O82" t="n">
        <v>10.37</v>
      </c>
      <c r="P82" t="n">
        <v>2.75</v>
      </c>
      <c r="Q82" t="n">
        <v>3.51</v>
      </c>
      <c r="R82" t="n">
        <v>3.68</v>
      </c>
      <c r="S82" t="inlineStr">
        <is>
          <t>-</t>
        </is>
      </c>
      <c r="T82" t="inlineStr">
        <is>
          <t>-</t>
        </is>
      </c>
      <c r="U82" t="inlineStr">
        <is>
          <t>-</t>
        </is>
      </c>
      <c r="V82" t="inlineStr">
        <is>
          <t>-</t>
        </is>
      </c>
    </row>
    <row r="83">
      <c r="A83" s="5" t="inlineStr">
        <is>
          <t>Umsatzwachstum 10J in %</t>
        </is>
      </c>
      <c r="B83" s="5" t="inlineStr">
        <is>
          <t>Revenue Growth 10Y in %</t>
        </is>
      </c>
      <c r="C83" t="n">
        <v>-4.08</v>
      </c>
      <c r="D83" t="n">
        <v>-3.02</v>
      </c>
      <c r="E83" t="n">
        <v>-2.6</v>
      </c>
      <c r="F83" t="n">
        <v>-0.4</v>
      </c>
      <c r="G83" t="n">
        <v>3.32</v>
      </c>
      <c r="H83" t="n">
        <v>4.98</v>
      </c>
      <c r="I83" t="n">
        <v>4.98</v>
      </c>
      <c r="J83" t="n">
        <v>6.54</v>
      </c>
      <c r="K83" t="n">
        <v>4.42</v>
      </c>
      <c r="L83" t="n">
        <v>6.13</v>
      </c>
      <c r="M83" t="n">
        <v>5.35</v>
      </c>
      <c r="N83" t="inlineStr">
        <is>
          <t>-</t>
        </is>
      </c>
      <c r="O83" t="inlineStr">
        <is>
          <t>-</t>
        </is>
      </c>
      <c r="P83" t="inlineStr">
        <is>
          <t>-</t>
        </is>
      </c>
      <c r="Q83" t="inlineStr">
        <is>
          <t>-</t>
        </is>
      </c>
      <c r="R83" t="inlineStr">
        <is>
          <t>-</t>
        </is>
      </c>
      <c r="S83" t="inlineStr">
        <is>
          <t>-</t>
        </is>
      </c>
      <c r="T83" t="inlineStr">
        <is>
          <t>-</t>
        </is>
      </c>
      <c r="U83" t="inlineStr">
        <is>
          <t>-</t>
        </is>
      </c>
      <c r="V83" t="inlineStr">
        <is>
          <t>-</t>
        </is>
      </c>
    </row>
    <row r="84">
      <c r="A84" s="5" t="inlineStr">
        <is>
          <t>Gewinnwachstum 1J in %</t>
        </is>
      </c>
      <c r="B84" s="5" t="inlineStr">
        <is>
          <t>Earnings Growth 1Y in %</t>
        </is>
      </c>
      <c r="C84" t="n">
        <v>-867.58</v>
      </c>
      <c r="D84" t="n">
        <v>-327.5</v>
      </c>
      <c r="E84" t="n">
        <v>-342.42</v>
      </c>
      <c r="F84" t="n">
        <v>-95.43000000000001</v>
      </c>
      <c r="G84" t="n">
        <v>-133.75</v>
      </c>
      <c r="H84" t="n">
        <v>-1526</v>
      </c>
      <c r="I84" t="n">
        <v>-74.66</v>
      </c>
      <c r="J84" t="n">
        <v>6.28</v>
      </c>
      <c r="K84" t="n">
        <v>-42.87</v>
      </c>
      <c r="L84" t="n">
        <v>10.92</v>
      </c>
      <c r="M84" t="n">
        <v>-36.94</v>
      </c>
      <c r="N84" t="n">
        <v>95.23999999999999</v>
      </c>
      <c r="O84" t="n">
        <v>251.72</v>
      </c>
      <c r="P84" t="n">
        <v>-54.99</v>
      </c>
      <c r="Q84" t="n">
        <v>-21.15</v>
      </c>
      <c r="R84" t="n">
        <v>4</v>
      </c>
      <c r="S84" t="n">
        <v>4.96</v>
      </c>
      <c r="T84" t="n">
        <v>204.65</v>
      </c>
      <c r="U84" t="n">
        <v>-38.13</v>
      </c>
      <c r="V84" t="n">
        <v>57.06</v>
      </c>
    </row>
    <row r="85">
      <c r="A85" s="5" t="inlineStr">
        <is>
          <t>Gewinnwachstum 3J in %</t>
        </is>
      </c>
      <c r="B85" s="5" t="inlineStr">
        <is>
          <t>Earnings Growth 3Y in %</t>
        </is>
      </c>
      <c r="C85" t="n">
        <v>-512.5</v>
      </c>
      <c r="D85" t="n">
        <v>-255.12</v>
      </c>
      <c r="E85" t="n">
        <v>-190.53</v>
      </c>
      <c r="F85" t="n">
        <v>-585.0599999999999</v>
      </c>
      <c r="G85" t="n">
        <v>-578.14</v>
      </c>
      <c r="H85" t="n">
        <v>-531.46</v>
      </c>
      <c r="I85" t="n">
        <v>-37.08</v>
      </c>
      <c r="J85" t="n">
        <v>-8.56</v>
      </c>
      <c r="K85" t="n">
        <v>-22.96</v>
      </c>
      <c r="L85" t="n">
        <v>23.07</v>
      </c>
      <c r="M85" t="n">
        <v>103.34</v>
      </c>
      <c r="N85" t="n">
        <v>97.31999999999999</v>
      </c>
      <c r="O85" t="n">
        <v>58.53</v>
      </c>
      <c r="P85" t="n">
        <v>-24.05</v>
      </c>
      <c r="Q85" t="n">
        <v>-4.06</v>
      </c>
      <c r="R85" t="n">
        <v>71.2</v>
      </c>
      <c r="S85" t="n">
        <v>57.16</v>
      </c>
      <c r="T85" t="n">
        <v>74.53</v>
      </c>
      <c r="U85" t="inlineStr">
        <is>
          <t>-</t>
        </is>
      </c>
      <c r="V85" t="inlineStr">
        <is>
          <t>-</t>
        </is>
      </c>
    </row>
    <row r="86">
      <c r="A86" s="5" t="inlineStr">
        <is>
          <t>Gewinnwachstum 5J in %</t>
        </is>
      </c>
      <c r="B86" s="5" t="inlineStr">
        <is>
          <t>Earnings Growth 5Y in %</t>
        </is>
      </c>
      <c r="C86" t="n">
        <v>-353.34</v>
      </c>
      <c r="D86" t="n">
        <v>-485.02</v>
      </c>
      <c r="E86" t="n">
        <v>-434.45</v>
      </c>
      <c r="F86" t="n">
        <v>-364.71</v>
      </c>
      <c r="G86" t="n">
        <v>-354.2</v>
      </c>
      <c r="H86" t="n">
        <v>-325.27</v>
      </c>
      <c r="I86" t="n">
        <v>-27.45</v>
      </c>
      <c r="J86" t="n">
        <v>6.53</v>
      </c>
      <c r="K86" t="n">
        <v>55.61</v>
      </c>
      <c r="L86" t="n">
        <v>53.19</v>
      </c>
      <c r="M86" t="n">
        <v>46.78</v>
      </c>
      <c r="N86" t="n">
        <v>54.96</v>
      </c>
      <c r="O86" t="n">
        <v>36.91</v>
      </c>
      <c r="P86" t="n">
        <v>27.49</v>
      </c>
      <c r="Q86" t="n">
        <v>30.87</v>
      </c>
      <c r="R86" t="n">
        <v>46.51</v>
      </c>
      <c r="S86" t="inlineStr">
        <is>
          <t>-</t>
        </is>
      </c>
      <c r="T86" t="inlineStr">
        <is>
          <t>-</t>
        </is>
      </c>
      <c r="U86" t="inlineStr">
        <is>
          <t>-</t>
        </is>
      </c>
      <c r="V86" t="inlineStr">
        <is>
          <t>-</t>
        </is>
      </c>
    </row>
    <row r="87">
      <c r="A87" s="5" t="inlineStr">
        <is>
          <t>Gewinnwachstum 10J in %</t>
        </is>
      </c>
      <c r="B87" s="5" t="inlineStr">
        <is>
          <t>Earnings Growth 10Y in %</t>
        </is>
      </c>
      <c r="C87" t="n">
        <v>-339.3</v>
      </c>
      <c r="D87" t="n">
        <v>-256.24</v>
      </c>
      <c r="E87" t="n">
        <v>-213.96</v>
      </c>
      <c r="F87" t="n">
        <v>-154.55</v>
      </c>
      <c r="G87" t="n">
        <v>-150.5</v>
      </c>
      <c r="H87" t="n">
        <v>-139.25</v>
      </c>
      <c r="I87" t="n">
        <v>13.75</v>
      </c>
      <c r="J87" t="n">
        <v>21.72</v>
      </c>
      <c r="K87" t="n">
        <v>41.55</v>
      </c>
      <c r="L87" t="n">
        <v>42.03</v>
      </c>
      <c r="M87" t="n">
        <v>46.64</v>
      </c>
      <c r="N87" t="inlineStr">
        <is>
          <t>-</t>
        </is>
      </c>
      <c r="O87" t="inlineStr">
        <is>
          <t>-</t>
        </is>
      </c>
      <c r="P87" t="inlineStr">
        <is>
          <t>-</t>
        </is>
      </c>
      <c r="Q87" t="inlineStr">
        <is>
          <t>-</t>
        </is>
      </c>
      <c r="R87" t="inlineStr">
        <is>
          <t>-</t>
        </is>
      </c>
      <c r="S87" t="inlineStr">
        <is>
          <t>-</t>
        </is>
      </c>
      <c r="T87" t="inlineStr">
        <is>
          <t>-</t>
        </is>
      </c>
      <c r="U87" t="inlineStr">
        <is>
          <t>-</t>
        </is>
      </c>
      <c r="V87" t="inlineStr">
        <is>
          <t>-</t>
        </is>
      </c>
    </row>
    <row r="88">
      <c r="A88" s="5" t="inlineStr">
        <is>
          <t>PEG Ratio</t>
        </is>
      </c>
      <c r="B88" s="5" t="inlineStr">
        <is>
          <t>KGW Kurs/Gewinn/Wachstum</t>
        </is>
      </c>
      <c r="C88" t="n">
        <v>-0.01</v>
      </c>
      <c r="D88" t="n">
        <v>-0.08</v>
      </c>
      <c r="E88" t="inlineStr">
        <is>
          <t>-</t>
        </is>
      </c>
      <c r="F88" t="n">
        <v>-0.74</v>
      </c>
      <c r="G88" t="n">
        <v>-0.03</v>
      </c>
      <c r="H88" t="inlineStr">
        <is>
          <t>-</t>
        </is>
      </c>
      <c r="I88" t="n">
        <v>-2.11</v>
      </c>
      <c r="J88" t="n">
        <v>2.31</v>
      </c>
      <c r="K88" t="n">
        <v>0.31</v>
      </c>
      <c r="L88" t="n">
        <v>0.24</v>
      </c>
      <c r="M88" t="n">
        <v>0.23</v>
      </c>
      <c r="N88" t="n">
        <v>0.15</v>
      </c>
      <c r="O88" t="n">
        <v>0.45</v>
      </c>
      <c r="P88" t="n">
        <v>1.51</v>
      </c>
      <c r="Q88" t="n">
        <v>0.43</v>
      </c>
      <c r="R88" t="n">
        <v>0.2</v>
      </c>
      <c r="S88" t="inlineStr">
        <is>
          <t>-</t>
        </is>
      </c>
      <c r="T88" t="inlineStr">
        <is>
          <t>-</t>
        </is>
      </c>
      <c r="U88" t="inlineStr">
        <is>
          <t>-</t>
        </is>
      </c>
      <c r="V88" t="inlineStr">
        <is>
          <t>-</t>
        </is>
      </c>
    </row>
    <row r="89">
      <c r="A89" s="5" t="inlineStr">
        <is>
          <t>EBIT-Wachstum 1J in %</t>
        </is>
      </c>
      <c r="B89" s="5" t="inlineStr">
        <is>
          <t>EBIT Growth 1Y in %</t>
        </is>
      </c>
      <c r="C89" t="n">
        <v>-174.02</v>
      </c>
      <c r="D89" t="n">
        <v>-25.73</v>
      </c>
      <c r="E89" t="n">
        <v>48.05</v>
      </c>
      <c r="F89" t="n">
        <v>-2.33</v>
      </c>
      <c r="G89" t="n">
        <v>-127.82</v>
      </c>
      <c r="H89" t="n">
        <v>-417.16</v>
      </c>
      <c r="I89" t="n">
        <v>-44.8</v>
      </c>
      <c r="J89" t="n">
        <v>0.73</v>
      </c>
      <c r="K89" t="n">
        <v>-36.75</v>
      </c>
      <c r="L89" t="n">
        <v>10.6</v>
      </c>
      <c r="M89" t="n">
        <v>-1.71</v>
      </c>
      <c r="N89" t="n">
        <v>15.39</v>
      </c>
      <c r="O89" t="n">
        <v>47.45</v>
      </c>
      <c r="P89" t="n">
        <v>-9.25</v>
      </c>
      <c r="Q89" t="n">
        <v>-14.18</v>
      </c>
      <c r="R89" t="n">
        <v>4.03</v>
      </c>
      <c r="S89" t="n">
        <v>29.72</v>
      </c>
      <c r="T89" t="n">
        <v>30.67</v>
      </c>
      <c r="U89" t="n">
        <v>-22.98</v>
      </c>
      <c r="V89" t="n">
        <v>60.95</v>
      </c>
    </row>
    <row r="90">
      <c r="A90" s="5" t="inlineStr">
        <is>
          <t>EBIT-Wachstum 3J in %</t>
        </is>
      </c>
      <c r="B90" s="5" t="inlineStr">
        <is>
          <t>EBIT Growth 3Y in %</t>
        </is>
      </c>
      <c r="C90" t="n">
        <v>-50.57</v>
      </c>
      <c r="D90" t="n">
        <v>6.66</v>
      </c>
      <c r="E90" t="n">
        <v>-27.37</v>
      </c>
      <c r="F90" t="n">
        <v>-182.44</v>
      </c>
      <c r="G90" t="n">
        <v>-196.59</v>
      </c>
      <c r="H90" t="n">
        <v>-153.74</v>
      </c>
      <c r="I90" t="n">
        <v>-26.94</v>
      </c>
      <c r="J90" t="n">
        <v>-8.470000000000001</v>
      </c>
      <c r="K90" t="n">
        <v>-9.289999999999999</v>
      </c>
      <c r="L90" t="n">
        <v>8.09</v>
      </c>
      <c r="M90" t="n">
        <v>20.38</v>
      </c>
      <c r="N90" t="n">
        <v>17.86</v>
      </c>
      <c r="O90" t="n">
        <v>8.01</v>
      </c>
      <c r="P90" t="n">
        <v>-6.47</v>
      </c>
      <c r="Q90" t="n">
        <v>6.52</v>
      </c>
      <c r="R90" t="n">
        <v>21.47</v>
      </c>
      <c r="S90" t="n">
        <v>12.47</v>
      </c>
      <c r="T90" t="n">
        <v>22.88</v>
      </c>
      <c r="U90" t="inlineStr">
        <is>
          <t>-</t>
        </is>
      </c>
      <c r="V90" t="inlineStr">
        <is>
          <t>-</t>
        </is>
      </c>
    </row>
    <row r="91">
      <c r="A91" s="5" t="inlineStr">
        <is>
          <t>EBIT-Wachstum 5J in %</t>
        </is>
      </c>
      <c r="B91" s="5" t="inlineStr">
        <is>
          <t>EBIT Growth 5Y in %</t>
        </is>
      </c>
      <c r="C91" t="n">
        <v>-56.37</v>
      </c>
      <c r="D91" t="n">
        <v>-105</v>
      </c>
      <c r="E91" t="n">
        <v>-108.81</v>
      </c>
      <c r="F91" t="n">
        <v>-118.28</v>
      </c>
      <c r="G91" t="n">
        <v>-125.16</v>
      </c>
      <c r="H91" t="n">
        <v>-97.48</v>
      </c>
      <c r="I91" t="n">
        <v>-14.39</v>
      </c>
      <c r="J91" t="n">
        <v>-2.35</v>
      </c>
      <c r="K91" t="n">
        <v>7</v>
      </c>
      <c r="L91" t="n">
        <v>12.5</v>
      </c>
      <c r="M91" t="n">
        <v>7.54</v>
      </c>
      <c r="N91" t="n">
        <v>8.69</v>
      </c>
      <c r="O91" t="n">
        <v>11.55</v>
      </c>
      <c r="P91" t="n">
        <v>8.199999999999999</v>
      </c>
      <c r="Q91" t="n">
        <v>5.45</v>
      </c>
      <c r="R91" t="n">
        <v>20.48</v>
      </c>
      <c r="S91" t="inlineStr">
        <is>
          <t>-</t>
        </is>
      </c>
      <c r="T91" t="inlineStr">
        <is>
          <t>-</t>
        </is>
      </c>
      <c r="U91" t="inlineStr">
        <is>
          <t>-</t>
        </is>
      </c>
      <c r="V91" t="inlineStr">
        <is>
          <t>-</t>
        </is>
      </c>
    </row>
    <row r="92">
      <c r="A92" s="5" t="inlineStr">
        <is>
          <t>EBIT-Wachstum 10J in %</t>
        </is>
      </c>
      <c r="B92" s="5" t="inlineStr">
        <is>
          <t>EBIT Growth 10Y in %</t>
        </is>
      </c>
      <c r="C92" t="n">
        <v>-76.92</v>
      </c>
      <c r="D92" t="n">
        <v>-59.69</v>
      </c>
      <c r="E92" t="n">
        <v>-55.58</v>
      </c>
      <c r="F92" t="n">
        <v>-55.64</v>
      </c>
      <c r="G92" t="n">
        <v>-56.33</v>
      </c>
      <c r="H92" t="n">
        <v>-44.97</v>
      </c>
      <c r="I92" t="n">
        <v>-2.85</v>
      </c>
      <c r="J92" t="n">
        <v>4.6</v>
      </c>
      <c r="K92" t="n">
        <v>7.6</v>
      </c>
      <c r="L92" t="n">
        <v>8.970000000000001</v>
      </c>
      <c r="M92" t="n">
        <v>14.01</v>
      </c>
      <c r="N92" t="inlineStr">
        <is>
          <t>-</t>
        </is>
      </c>
      <c r="O92" t="inlineStr">
        <is>
          <t>-</t>
        </is>
      </c>
      <c r="P92" t="inlineStr">
        <is>
          <t>-</t>
        </is>
      </c>
      <c r="Q92" t="inlineStr">
        <is>
          <t>-</t>
        </is>
      </c>
      <c r="R92" t="inlineStr">
        <is>
          <t>-</t>
        </is>
      </c>
      <c r="S92" t="inlineStr">
        <is>
          <t>-</t>
        </is>
      </c>
      <c r="T92" t="inlineStr">
        <is>
          <t>-</t>
        </is>
      </c>
      <c r="U92" t="inlineStr">
        <is>
          <t>-</t>
        </is>
      </c>
      <c r="V92" t="inlineStr">
        <is>
          <t>-</t>
        </is>
      </c>
    </row>
    <row r="93">
      <c r="A93" s="5" t="inlineStr">
        <is>
          <t>Op.Cashflow Wachstum 1J in %</t>
        </is>
      </c>
      <c r="B93" s="5" t="inlineStr">
        <is>
          <t>Op.Cashflow Wachstum 1Y in %</t>
        </is>
      </c>
      <c r="C93" t="n">
        <v>193.01</v>
      </c>
      <c r="D93" t="n">
        <v>-40.89</v>
      </c>
      <c r="E93" t="n">
        <v>110.93</v>
      </c>
      <c r="F93" t="n">
        <v>96.47</v>
      </c>
      <c r="G93" t="n">
        <v>-143.58</v>
      </c>
      <c r="H93" t="n">
        <v>-314.34</v>
      </c>
      <c r="I93" t="n">
        <v>29.18</v>
      </c>
      <c r="J93" t="n">
        <v>-14.21</v>
      </c>
      <c r="K93" t="n">
        <v>-22.12</v>
      </c>
      <c r="L93" t="n">
        <v>-56.02</v>
      </c>
      <c r="M93" t="n">
        <v>178.66</v>
      </c>
      <c r="N93" t="n">
        <v>-49.59</v>
      </c>
      <c r="O93" t="n">
        <v>202.87</v>
      </c>
      <c r="P93" t="n">
        <v>-55.92</v>
      </c>
      <c r="Q93" t="n">
        <v>-31.37</v>
      </c>
      <c r="R93" t="n">
        <v>-67.2</v>
      </c>
      <c r="S93" t="n">
        <v>1601.73</v>
      </c>
      <c r="T93" t="n">
        <v>-54.91</v>
      </c>
      <c r="U93" t="n">
        <v>4.57</v>
      </c>
      <c r="V93" t="n">
        <v>-154.25</v>
      </c>
    </row>
    <row r="94">
      <c r="A94" s="5" t="inlineStr">
        <is>
          <t>Op.Cashflow Wachstum 3J in %</t>
        </is>
      </c>
      <c r="B94" s="5" t="inlineStr">
        <is>
          <t>Op.Cashflow Wachstum 3Y in %</t>
        </is>
      </c>
      <c r="C94" t="n">
        <v>87.68000000000001</v>
      </c>
      <c r="D94" t="n">
        <v>55.5</v>
      </c>
      <c r="E94" t="n">
        <v>21.27</v>
      </c>
      <c r="F94" t="n">
        <v>-120.48</v>
      </c>
      <c r="G94" t="n">
        <v>-142.91</v>
      </c>
      <c r="H94" t="n">
        <v>-99.79000000000001</v>
      </c>
      <c r="I94" t="n">
        <v>-2.38</v>
      </c>
      <c r="J94" t="n">
        <v>-30.78</v>
      </c>
      <c r="K94" t="n">
        <v>33.51</v>
      </c>
      <c r="L94" t="n">
        <v>24.35</v>
      </c>
      <c r="M94" t="n">
        <v>110.65</v>
      </c>
      <c r="N94" t="n">
        <v>32.45</v>
      </c>
      <c r="O94" t="n">
        <v>38.53</v>
      </c>
      <c r="P94" t="n">
        <v>-51.5</v>
      </c>
      <c r="Q94" t="n">
        <v>501.05</v>
      </c>
      <c r="R94" t="n">
        <v>493.21</v>
      </c>
      <c r="S94" t="n">
        <v>517.13</v>
      </c>
      <c r="T94" t="n">
        <v>-68.2</v>
      </c>
      <c r="U94" t="inlineStr">
        <is>
          <t>-</t>
        </is>
      </c>
      <c r="V94" t="inlineStr">
        <is>
          <t>-</t>
        </is>
      </c>
    </row>
    <row r="95">
      <c r="A95" s="5" t="inlineStr">
        <is>
          <t>Op.Cashflow Wachstum 5J in %</t>
        </is>
      </c>
      <c r="B95" s="5" t="inlineStr">
        <is>
          <t>Op.Cashflow Wachstum 5Y in %</t>
        </is>
      </c>
      <c r="C95" t="n">
        <v>43.19</v>
      </c>
      <c r="D95" t="n">
        <v>-58.28</v>
      </c>
      <c r="E95" t="n">
        <v>-44.27</v>
      </c>
      <c r="F95" t="n">
        <v>-69.3</v>
      </c>
      <c r="G95" t="n">
        <v>-93.01000000000001</v>
      </c>
      <c r="H95" t="n">
        <v>-75.5</v>
      </c>
      <c r="I95" t="n">
        <v>23.1</v>
      </c>
      <c r="J95" t="n">
        <v>7.34</v>
      </c>
      <c r="K95" t="n">
        <v>50.76</v>
      </c>
      <c r="L95" t="n">
        <v>44</v>
      </c>
      <c r="M95" t="n">
        <v>48.93</v>
      </c>
      <c r="N95" t="n">
        <v>-0.24</v>
      </c>
      <c r="O95" t="n">
        <v>330.02</v>
      </c>
      <c r="P95" t="n">
        <v>278.47</v>
      </c>
      <c r="Q95" t="n">
        <v>290.56</v>
      </c>
      <c r="R95" t="n">
        <v>265.99</v>
      </c>
      <c r="S95" t="inlineStr">
        <is>
          <t>-</t>
        </is>
      </c>
      <c r="T95" t="inlineStr">
        <is>
          <t>-</t>
        </is>
      </c>
      <c r="U95" t="inlineStr">
        <is>
          <t>-</t>
        </is>
      </c>
      <c r="V95" t="inlineStr">
        <is>
          <t>-</t>
        </is>
      </c>
    </row>
    <row r="96">
      <c r="A96" s="5" t="inlineStr">
        <is>
          <t>Op.Cashflow Wachstum 10J in %</t>
        </is>
      </c>
      <c r="B96" s="5" t="inlineStr">
        <is>
          <t>Op.Cashflow Wachstum 10Y in %</t>
        </is>
      </c>
      <c r="C96" t="n">
        <v>-16.16</v>
      </c>
      <c r="D96" t="n">
        <v>-17.59</v>
      </c>
      <c r="E96" t="n">
        <v>-18.46</v>
      </c>
      <c r="F96" t="n">
        <v>-9.27</v>
      </c>
      <c r="G96" t="n">
        <v>-24.51</v>
      </c>
      <c r="H96" t="n">
        <v>-13.29</v>
      </c>
      <c r="I96" t="n">
        <v>11.43</v>
      </c>
      <c r="J96" t="n">
        <v>168.68</v>
      </c>
      <c r="K96" t="n">
        <v>164.61</v>
      </c>
      <c r="L96" t="n">
        <v>167.28</v>
      </c>
      <c r="M96" t="n">
        <v>157.46</v>
      </c>
      <c r="N96" t="inlineStr">
        <is>
          <t>-</t>
        </is>
      </c>
      <c r="O96" t="inlineStr">
        <is>
          <t>-</t>
        </is>
      </c>
      <c r="P96" t="inlineStr">
        <is>
          <t>-</t>
        </is>
      </c>
      <c r="Q96" t="inlineStr">
        <is>
          <t>-</t>
        </is>
      </c>
      <c r="R96" t="inlineStr">
        <is>
          <t>-</t>
        </is>
      </c>
      <c r="S96" t="inlineStr">
        <is>
          <t>-</t>
        </is>
      </c>
      <c r="T96" t="inlineStr">
        <is>
          <t>-</t>
        </is>
      </c>
      <c r="U96" t="inlineStr">
        <is>
          <t>-</t>
        </is>
      </c>
      <c r="V96" t="inlineStr">
        <is>
          <t>-</t>
        </is>
      </c>
    </row>
    <row r="97">
      <c r="A97" s="5" t="inlineStr">
        <is>
          <t>Working Capital in Mio</t>
        </is>
      </c>
      <c r="B97" s="5" t="inlineStr">
        <is>
          <t>Working Capital in M</t>
        </is>
      </c>
      <c r="C97" t="n">
        <v>158</v>
      </c>
      <c r="D97" t="n">
        <v>147.2</v>
      </c>
      <c r="E97" t="n">
        <v>248.9</v>
      </c>
      <c r="F97" t="n">
        <v>338.4</v>
      </c>
      <c r="G97" t="n">
        <v>195.4</v>
      </c>
      <c r="H97" t="n">
        <v>-150.3</v>
      </c>
      <c r="I97" t="n">
        <v>-23.4</v>
      </c>
      <c r="J97" t="n">
        <v>143.7</v>
      </c>
      <c r="K97" t="n">
        <v>152.6</v>
      </c>
      <c r="L97" t="n">
        <v>291.2</v>
      </c>
      <c r="M97" t="n">
        <v>338.5</v>
      </c>
      <c r="N97" t="n">
        <v>334.5</v>
      </c>
      <c r="O97" t="n">
        <v>191.7</v>
      </c>
      <c r="P97" t="n">
        <v>200.8</v>
      </c>
      <c r="Q97" t="n">
        <v>188.5</v>
      </c>
      <c r="R97" t="n">
        <v>227.7</v>
      </c>
      <c r="S97" t="n">
        <v>127.6</v>
      </c>
      <c r="T97" t="n">
        <v>44.7</v>
      </c>
      <c r="U97" t="n">
        <v>184.7</v>
      </c>
      <c r="V97" t="n">
        <v>111.1</v>
      </c>
      <c r="W97" t="n">
        <v>173.7</v>
      </c>
    </row>
  </sheetData>
  <pageMargins bottom="1" footer="0.5" header="0.5" left="0.75" right="0.75" top="1"/>
</worksheet>
</file>

<file path=xl/worksheets/sheet66.xml><?xml version="1.0" encoding="utf-8"?>
<worksheet xmlns="http://schemas.openxmlformats.org/spreadsheetml/2006/main">
  <sheetPr>
    <outlinePr summaryBelow="1" summaryRight="1"/>
    <pageSetUpPr/>
  </sheetPr>
  <dimension ref="A1:Q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0"/>
    <col customWidth="1" max="15" min="15" width="10"/>
    <col customWidth="1" max="16" min="16" width="10"/>
    <col customWidth="1" max="17" min="17" width="10"/>
  </cols>
  <sheetData>
    <row r="1">
      <c r="A1" s="1" t="inlineStr">
        <is>
          <t xml:space="preserve">WACKER CHEMIE </t>
        </is>
      </c>
      <c r="B1" s="2" t="inlineStr">
        <is>
          <t>WKN: WCH888  ISIN: DE000WCH8881  Symbol:WCH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1914</t>
        </is>
      </c>
      <c r="C4" s="5" t="inlineStr">
        <is>
          <t>Telefon / Phone</t>
        </is>
      </c>
      <c r="D4" s="5" t="inlineStr"/>
      <c r="E4" t="inlineStr">
        <is>
          <t>+49-89-6279-0</t>
        </is>
      </c>
      <c r="G4" t="inlineStr">
        <is>
          <t>28.01.2020</t>
        </is>
      </c>
      <c r="H4" t="inlineStr">
        <is>
          <t>Preliminary Results</t>
        </is>
      </c>
      <c r="J4" t="inlineStr">
        <is>
          <t>Dr. Alexander Wacker Familiengesellschaft mbH</t>
        </is>
      </c>
      <c r="L4" t="inlineStr">
        <is>
          <t>50,00%</t>
        </is>
      </c>
    </row>
    <row r="5">
      <c r="A5" s="5" t="inlineStr">
        <is>
          <t>Ticker</t>
        </is>
      </c>
      <c r="B5" t="inlineStr">
        <is>
          <t>WCH</t>
        </is>
      </c>
      <c r="C5" s="5" t="inlineStr">
        <is>
          <t>Fax</t>
        </is>
      </c>
      <c r="D5" s="5" t="inlineStr"/>
      <c r="E5" t="inlineStr">
        <is>
          <t>+49-89-6279-1770</t>
        </is>
      </c>
      <c r="G5" t="inlineStr">
        <is>
          <t>17.03.2020</t>
        </is>
      </c>
      <c r="H5" t="inlineStr">
        <is>
          <t>Publication Of Annual Report</t>
        </is>
      </c>
      <c r="J5" t="inlineStr">
        <is>
          <t>Blue Elephant Holding GmbH</t>
        </is>
      </c>
      <c r="L5" t="inlineStr">
        <is>
          <t>10,00%</t>
        </is>
      </c>
    </row>
    <row r="6">
      <c r="A6" s="5" t="inlineStr">
        <is>
          <t>Gelistet Seit / Listed Since</t>
        </is>
      </c>
      <c r="B6" t="inlineStr">
        <is>
          <t>10.04.2006</t>
        </is>
      </c>
      <c r="C6" s="5" t="inlineStr">
        <is>
          <t>Internet</t>
        </is>
      </c>
      <c r="D6" s="5" t="inlineStr"/>
      <c r="E6" t="inlineStr">
        <is>
          <t>http://www.wacker.com/</t>
        </is>
      </c>
      <c r="G6" t="inlineStr">
        <is>
          <t>30.04.2020</t>
        </is>
      </c>
      <c r="H6" t="inlineStr">
        <is>
          <t>Result Q1</t>
        </is>
      </c>
      <c r="J6" t="inlineStr">
        <is>
          <t>Freefloat</t>
        </is>
      </c>
      <c r="L6" t="inlineStr">
        <is>
          <t>40,00%</t>
        </is>
      </c>
    </row>
    <row r="7">
      <c r="A7" s="5" t="inlineStr">
        <is>
          <t>Nominalwert / Nominal Value</t>
        </is>
      </c>
      <c r="B7" t="inlineStr">
        <is>
          <t>-</t>
        </is>
      </c>
      <c r="C7" s="5" t="inlineStr">
        <is>
          <t>E-Mail</t>
        </is>
      </c>
      <c r="D7" s="5" t="inlineStr"/>
      <c r="E7" t="inlineStr">
        <is>
          <t>info@wacker.com</t>
        </is>
      </c>
      <c r="G7" t="inlineStr">
        <is>
          <t>20.05.2020</t>
        </is>
      </c>
      <c r="H7" t="inlineStr">
        <is>
          <t>Annual General Meeting</t>
        </is>
      </c>
    </row>
    <row r="8">
      <c r="A8" s="5" t="inlineStr">
        <is>
          <t>Land / Country</t>
        </is>
      </c>
      <c r="B8" t="inlineStr">
        <is>
          <t>Deutschland</t>
        </is>
      </c>
      <c r="C8" s="5" t="inlineStr">
        <is>
          <t>Inv. Relations Telefon / Phone</t>
        </is>
      </c>
      <c r="D8" s="5" t="inlineStr"/>
      <c r="E8" t="inlineStr">
        <is>
          <t>+49-89-6279-1633</t>
        </is>
      </c>
      <c r="G8" t="inlineStr">
        <is>
          <t>30.07.2020</t>
        </is>
      </c>
      <c r="H8" t="inlineStr">
        <is>
          <t>Score Half Year</t>
        </is>
      </c>
    </row>
    <row r="9">
      <c r="A9" s="5" t="inlineStr">
        <is>
          <t>Währung / Currency</t>
        </is>
      </c>
      <c r="B9" t="inlineStr">
        <is>
          <t>EUR</t>
        </is>
      </c>
      <c r="C9" s="5" t="inlineStr">
        <is>
          <t>Inv. Relations E-Mail</t>
        </is>
      </c>
      <c r="D9" s="5" t="inlineStr"/>
      <c r="E9" t="inlineStr">
        <is>
          <t>investor.relations@wacker.com</t>
        </is>
      </c>
      <c r="G9" t="inlineStr">
        <is>
          <t>29.10.2020</t>
        </is>
      </c>
      <c r="H9" t="inlineStr">
        <is>
          <t>Q3 Earnings</t>
        </is>
      </c>
    </row>
    <row r="10">
      <c r="A10" s="5" t="inlineStr">
        <is>
          <t>Branche / Industry</t>
        </is>
      </c>
      <c r="B10" t="inlineStr">
        <is>
          <t>Chemistry</t>
        </is>
      </c>
      <c r="C10" s="5" t="inlineStr">
        <is>
          <t>Kontaktperson / Contact Person</t>
        </is>
      </c>
      <c r="D10" s="5" t="inlineStr"/>
      <c r="E10" t="inlineStr">
        <is>
          <t>Jörg Hoffmann</t>
        </is>
      </c>
    </row>
    <row r="11">
      <c r="A11" s="5" t="inlineStr">
        <is>
          <t>Sektor / Sector</t>
        </is>
      </c>
      <c r="B11" t="inlineStr">
        <is>
          <t>Chemicals / Pharmaceuticals</t>
        </is>
      </c>
    </row>
    <row r="12">
      <c r="A12" s="5" t="inlineStr">
        <is>
          <t>Typ / Genre</t>
        </is>
      </c>
      <c r="B12" t="inlineStr">
        <is>
          <t>Inhaberaktie</t>
        </is>
      </c>
    </row>
    <row r="13">
      <c r="A13" s="5" t="inlineStr">
        <is>
          <t>Adresse / Address</t>
        </is>
      </c>
      <c r="B13" t="inlineStr">
        <is>
          <t>WACKER CHEMIE AGHanns-Seidel-Platz 4  D-81737 München</t>
        </is>
      </c>
    </row>
    <row r="14">
      <c r="A14" s="5" t="inlineStr">
        <is>
          <t>Management</t>
        </is>
      </c>
      <c r="B14" t="inlineStr">
        <is>
          <t>Dr. Rudolf Staudigl, Dr. Tobias Ohler, Dr. Christian Hartel, Auguste Willems</t>
        </is>
      </c>
    </row>
    <row r="15">
      <c r="A15" s="5" t="inlineStr">
        <is>
          <t>Aufsichtsrat / Board</t>
        </is>
      </c>
      <c r="B15" t="inlineStr">
        <is>
          <t>Dr. Peter-Alexander Wacker, Manfred Köppl, Peter Áldozó, Dr. Andreas H. Biagosch, Dr. Gregor Biebl, Matthias Biebl, Ingrid Heindl, Jörg Kammermann, Konrad Kammergruber, Eduard-Harald Klein, Franz-Josef Kortüm, Barbara Kraller, Beate Rohrig, Ann-Sophie Wacker, Dr. Susanne Weiss, Prof. Dr. Ernst-Ludwig Winnacker</t>
        </is>
      </c>
    </row>
    <row r="16">
      <c r="A16" s="5" t="inlineStr">
        <is>
          <t>Beschreibung</t>
        </is>
      </c>
      <c r="B16" t="inlineStr">
        <is>
          <t>Die Wacker Chemie AG ist ein global tätiges Chemieunternehmen. Das Leistungsportfolio konzentriert sich schwerpunktmäßig auf Silikonchemie, Polymerchemie, Feinchemikalien und Biotech-Produkte, Polysilicium sowie Wafer und Einkristalle aus Reinstsilicium. Die Produktpalette reicht von Ölen und Dichtstoffen über Lackharze, Dispersionspulver und Kieselsäure hin zu Siliciumwafern und Pharmaproteinen. Den Großteil seines Umsatzes erzielt Wacker mit Produkten auf Siliciumbasis. Zu den Abnehmern gehören unter anderem die Konsumgüter-, Nahrungsmittel-, Pharma-, Textil-, Solar-, Elektronik- und chemische Grundstoffindustrie sowie die Medizintechnik, die Biotechnologie und der Maschinenbau. Als Hersteller von Silicon- und Polymerprodukten kommen die Kunden von Wacker besonders aus der Automobil- und Bauindustrie. Mit der Produktion von Siliciumwafern gehört das Unternehmen zu den wichtigsten Zulieferern der Halbleiterindustrie. Copyright 2014 FINANCE BASE AG</t>
        </is>
      </c>
    </row>
    <row r="17">
      <c r="A17" s="5" t="inlineStr">
        <is>
          <t>Profile</t>
        </is>
      </c>
      <c r="B17" t="inlineStr">
        <is>
          <t>Wacker Chemie AG is a globally active chemical company. The service portfolio focuses mainly on silicone chemistry, polymer chemistry, fine chemicals and biotech products, polysilicon and wafer and single crystals of silicon. The product range of oils and sealants coating resins, polymer powders and silica, to silicon wafers and pharmaceutical proteins. generates most of its revenue Wacker with products based on silicon. Its customers include the consumer goods, food, pharmaceutical, textile, solar, electronics and chemical raw materials industry and medical technology, biotech and mechanical engineering. As a manufacturer of silicone and polymer products to customers from Wacker come particularly from the automotive and construction industries. With the production of silicon wafers, the company is one of the main suppliers to the semiconductor industry.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row>
    <row r="20">
      <c r="A20" s="5" t="inlineStr">
        <is>
          <t>Umsatz</t>
        </is>
      </c>
      <c r="B20" s="5" t="inlineStr">
        <is>
          <t>Revenue</t>
        </is>
      </c>
      <c r="C20" t="n">
        <v>4928</v>
      </c>
      <c r="D20" t="n">
        <v>4979</v>
      </c>
      <c r="E20" t="n">
        <v>4924</v>
      </c>
      <c r="F20" t="n">
        <v>5404</v>
      </c>
      <c r="G20" t="n">
        <v>5296</v>
      </c>
      <c r="H20" t="n">
        <v>4826</v>
      </c>
      <c r="I20" t="n">
        <v>4479</v>
      </c>
      <c r="J20" t="n">
        <v>4635</v>
      </c>
      <c r="K20" t="n">
        <v>4910</v>
      </c>
      <c r="L20" t="n">
        <v>4748</v>
      </c>
      <c r="M20" t="n">
        <v>3719</v>
      </c>
      <c r="N20" t="n">
        <v>4298</v>
      </c>
      <c r="O20" t="n">
        <v>3781</v>
      </c>
      <c r="P20" t="n">
        <v>3337</v>
      </c>
      <c r="Q20" t="n">
        <v>2756</v>
      </c>
    </row>
    <row r="21">
      <c r="A21" s="5" t="inlineStr">
        <is>
          <t>Bruttoergebnis vom Umsatz</t>
        </is>
      </c>
      <c r="B21" s="5" t="inlineStr">
        <is>
          <t>Gross Profit</t>
        </is>
      </c>
      <c r="C21" t="n">
        <v>803.2</v>
      </c>
      <c r="D21" t="n">
        <v>874.7</v>
      </c>
      <c r="E21" t="n">
        <v>954.4</v>
      </c>
      <c r="F21" t="n">
        <v>990.7</v>
      </c>
      <c r="G21" t="n">
        <v>1129</v>
      </c>
      <c r="H21" t="n">
        <v>844.2</v>
      </c>
      <c r="I21" t="n">
        <v>663.5</v>
      </c>
      <c r="J21" t="n">
        <v>813.1</v>
      </c>
      <c r="K21" t="n">
        <v>1163</v>
      </c>
      <c r="L21" t="n">
        <v>1346</v>
      </c>
      <c r="M21" t="n">
        <v>843.5</v>
      </c>
      <c r="N21" t="n">
        <v>1188</v>
      </c>
      <c r="O21" t="n">
        <v>1152</v>
      </c>
      <c r="P21" t="n">
        <v>958.9</v>
      </c>
      <c r="Q21" t="n">
        <v>648.1</v>
      </c>
    </row>
    <row r="22">
      <c r="A22" s="5" t="inlineStr">
        <is>
          <t>Operatives Ergebnis (EBIT)</t>
        </is>
      </c>
      <c r="B22" s="5" t="inlineStr">
        <is>
          <t>EBIT Earning Before Interest &amp; Tax</t>
        </is>
      </c>
      <c r="C22" t="n">
        <v>-536.3</v>
      </c>
      <c r="D22" t="n">
        <v>389.6</v>
      </c>
      <c r="E22" t="n">
        <v>423.7</v>
      </c>
      <c r="F22" t="n">
        <v>366.2</v>
      </c>
      <c r="G22" t="n">
        <v>473.4</v>
      </c>
      <c r="H22" t="n">
        <v>443.3</v>
      </c>
      <c r="I22" t="n">
        <v>114.3</v>
      </c>
      <c r="J22" t="n">
        <v>258</v>
      </c>
      <c r="K22" t="n">
        <v>603.2</v>
      </c>
      <c r="L22" t="n">
        <v>764.6</v>
      </c>
      <c r="M22" t="n">
        <v>26.8</v>
      </c>
      <c r="N22" t="n">
        <v>647.9</v>
      </c>
      <c r="O22" t="n">
        <v>649.6</v>
      </c>
      <c r="P22" t="n">
        <v>456.3</v>
      </c>
      <c r="Q22" t="n">
        <v>260.9</v>
      </c>
    </row>
    <row r="23">
      <c r="A23" s="5" t="inlineStr">
        <is>
          <t>Finanzergebnis</t>
        </is>
      </c>
      <c r="B23" s="5" t="inlineStr">
        <is>
          <t>Financial Result</t>
        </is>
      </c>
      <c r="C23" t="n">
        <v>-54.9</v>
      </c>
      <c r="D23" t="n">
        <v>-65.2</v>
      </c>
      <c r="E23" t="n">
        <v>-88.7</v>
      </c>
      <c r="F23" t="n">
        <v>-101.4</v>
      </c>
      <c r="G23" t="n">
        <v>-66.7</v>
      </c>
      <c r="H23" t="n">
        <v>-78.09999999999999</v>
      </c>
      <c r="I23" t="n">
        <v>-83.3</v>
      </c>
      <c r="J23" t="n">
        <v>-64.8</v>
      </c>
      <c r="K23" t="n">
        <v>-35.8</v>
      </c>
      <c r="L23" t="n">
        <v>-32.3</v>
      </c>
      <c r="M23" t="n">
        <v>-23.5</v>
      </c>
      <c r="N23" t="n">
        <v>-6.1</v>
      </c>
      <c r="O23" t="n">
        <v>-17.5</v>
      </c>
      <c r="P23" t="n">
        <v>-40.7</v>
      </c>
      <c r="Q23" t="n">
        <v>-53.9</v>
      </c>
    </row>
    <row r="24">
      <c r="A24" s="5" t="inlineStr">
        <is>
          <t>Ergebnis vor Steuer (EBT)</t>
        </is>
      </c>
      <c r="B24" s="5" t="inlineStr">
        <is>
          <t>EBT Earning Before Tax</t>
        </is>
      </c>
      <c r="C24" t="n">
        <v>-591.2</v>
      </c>
      <c r="D24" t="n">
        <v>324.4</v>
      </c>
      <c r="E24" t="n">
        <v>335</v>
      </c>
      <c r="F24" t="n">
        <v>264.8</v>
      </c>
      <c r="G24" t="n">
        <v>406.7</v>
      </c>
      <c r="H24" t="n">
        <v>365.2</v>
      </c>
      <c r="I24" t="n">
        <v>31</v>
      </c>
      <c r="J24" t="n">
        <v>193.2</v>
      </c>
      <c r="K24" t="n">
        <v>567.4</v>
      </c>
      <c r="L24" t="n">
        <v>732.3</v>
      </c>
      <c r="M24" t="n">
        <v>3.3</v>
      </c>
      <c r="N24" t="n">
        <v>641.8</v>
      </c>
      <c r="O24" t="n">
        <v>632.1</v>
      </c>
      <c r="P24" t="n">
        <v>415.6</v>
      </c>
      <c r="Q24" t="n">
        <v>207</v>
      </c>
    </row>
    <row r="25">
      <c r="A25" s="5" t="inlineStr">
        <is>
          <t>Steuern auf Einkommen und Ertrag</t>
        </is>
      </c>
      <c r="B25" s="5" t="inlineStr">
        <is>
          <t>Taxes on income and earnings</t>
        </is>
      </c>
      <c r="C25" t="n">
        <v>38.4</v>
      </c>
      <c r="D25" t="n">
        <v>64.3</v>
      </c>
      <c r="E25" t="n">
        <v>84.90000000000001</v>
      </c>
      <c r="F25" t="n">
        <v>75.5</v>
      </c>
      <c r="G25" t="n">
        <v>164.9</v>
      </c>
      <c r="H25" t="n">
        <v>169.8</v>
      </c>
      <c r="I25" t="n">
        <v>24.7</v>
      </c>
      <c r="J25" t="n">
        <v>86.40000000000001</v>
      </c>
      <c r="K25" t="n">
        <v>211.3</v>
      </c>
      <c r="L25" t="n">
        <v>235.3</v>
      </c>
      <c r="M25" t="n">
        <v>77.8</v>
      </c>
      <c r="N25" t="n">
        <v>203.5</v>
      </c>
      <c r="O25" t="n">
        <v>209.9</v>
      </c>
      <c r="P25" t="n">
        <v>103.8</v>
      </c>
      <c r="Q25" t="n">
        <v>63.1</v>
      </c>
    </row>
    <row r="26">
      <c r="A26" s="5" t="inlineStr">
        <is>
          <t>Ergebnis nach Steuer</t>
        </is>
      </c>
      <c r="B26" s="5" t="inlineStr">
        <is>
          <t>Earnings after tax</t>
        </is>
      </c>
      <c r="C26" t="n">
        <v>-629.6</v>
      </c>
      <c r="D26" t="n">
        <v>260.1</v>
      </c>
      <c r="E26" t="n">
        <v>250.1</v>
      </c>
      <c r="F26" t="n">
        <v>189.3</v>
      </c>
      <c r="G26" t="n">
        <v>241.8</v>
      </c>
      <c r="H26" t="n">
        <v>195.4</v>
      </c>
      <c r="I26" t="n">
        <v>6.3</v>
      </c>
      <c r="J26" t="n">
        <v>106.8</v>
      </c>
      <c r="K26" t="n">
        <v>356.1</v>
      </c>
      <c r="L26" t="n">
        <v>497</v>
      </c>
      <c r="M26" t="n">
        <v>-74.5</v>
      </c>
      <c r="N26" t="n">
        <v>438.3</v>
      </c>
      <c r="O26" t="n">
        <v>422.2</v>
      </c>
      <c r="P26" t="n">
        <v>311.8</v>
      </c>
      <c r="Q26" t="n">
        <v>143.9</v>
      </c>
    </row>
    <row r="27">
      <c r="A27" s="5" t="inlineStr">
        <is>
          <t>Minderheitenanteil</t>
        </is>
      </c>
      <c r="B27" s="5" t="inlineStr">
        <is>
          <t>Minority Share</t>
        </is>
      </c>
      <c r="C27" t="n">
        <v>-13</v>
      </c>
      <c r="D27" t="n">
        <v>-14</v>
      </c>
      <c r="E27" t="n">
        <v>-18.1</v>
      </c>
      <c r="F27" t="n">
        <v>-10.1</v>
      </c>
      <c r="G27" t="n">
        <v>4.9</v>
      </c>
      <c r="H27" t="n">
        <v>8.4</v>
      </c>
      <c r="I27" t="n">
        <v>-3.7</v>
      </c>
      <c r="J27" t="n">
        <v>6</v>
      </c>
      <c r="K27" t="n">
        <v>-3.5</v>
      </c>
      <c r="L27" t="n">
        <v>-6.3</v>
      </c>
      <c r="M27" t="n">
        <v>3.7</v>
      </c>
      <c r="N27" t="n">
        <v>1.1</v>
      </c>
      <c r="O27" t="n">
        <v>-0.2</v>
      </c>
      <c r="P27" t="n">
        <v>-0.5</v>
      </c>
      <c r="Q27" t="inlineStr">
        <is>
          <t>-</t>
        </is>
      </c>
    </row>
    <row r="28">
      <c r="A28" s="5" t="inlineStr">
        <is>
          <t>Jahresüberschuss/-fehlbetrag</t>
        </is>
      </c>
      <c r="B28" s="5" t="inlineStr">
        <is>
          <t>Net Profit</t>
        </is>
      </c>
      <c r="C28" t="n">
        <v>-642.6</v>
      </c>
      <c r="D28" t="n">
        <v>246.1</v>
      </c>
      <c r="E28" t="n">
        <v>866.7</v>
      </c>
      <c r="F28" t="n">
        <v>179.2</v>
      </c>
      <c r="G28" t="n">
        <v>246.7</v>
      </c>
      <c r="H28" t="n">
        <v>203.8</v>
      </c>
      <c r="I28" t="n">
        <v>2.6</v>
      </c>
      <c r="J28" t="n">
        <v>112.8</v>
      </c>
      <c r="K28" t="n">
        <v>352.6</v>
      </c>
      <c r="L28" t="n">
        <v>490.7</v>
      </c>
      <c r="M28" t="n">
        <v>-70.8</v>
      </c>
      <c r="N28" t="n">
        <v>439.4</v>
      </c>
      <c r="O28" t="n">
        <v>422</v>
      </c>
      <c r="P28" t="n">
        <v>311.3</v>
      </c>
      <c r="Q28" t="n">
        <v>143.9</v>
      </c>
    </row>
    <row r="29">
      <c r="A29" s="5" t="inlineStr">
        <is>
          <t>Summe Umlaufvermögen</t>
        </is>
      </c>
      <c r="B29" s="5" t="inlineStr">
        <is>
          <t>Current Assets</t>
        </is>
      </c>
      <c r="C29" t="n">
        <v>2348</v>
      </c>
      <c r="D29" t="n">
        <v>2255</v>
      </c>
      <c r="E29" t="n">
        <v>2123</v>
      </c>
      <c r="F29" t="n">
        <v>2183</v>
      </c>
      <c r="G29" t="n">
        <v>1970</v>
      </c>
      <c r="H29" t="n">
        <v>2093</v>
      </c>
      <c r="I29" t="n">
        <v>1945</v>
      </c>
      <c r="J29" t="n">
        <v>1957</v>
      </c>
      <c r="K29" t="n">
        <v>2241</v>
      </c>
      <c r="L29" t="n">
        <v>1954</v>
      </c>
      <c r="M29" t="n">
        <v>1422</v>
      </c>
      <c r="N29" t="n">
        <v>1464</v>
      </c>
      <c r="O29" t="n">
        <v>1428</v>
      </c>
      <c r="P29" t="n">
        <v>1112</v>
      </c>
      <c r="Q29" t="n">
        <v>946.8</v>
      </c>
    </row>
    <row r="30">
      <c r="A30" s="5" t="inlineStr">
        <is>
          <t>Summe Anlagevermögen</t>
        </is>
      </c>
      <c r="B30" s="5" t="inlineStr">
        <is>
          <t>Fixed Assets</t>
        </is>
      </c>
      <c r="C30" t="n">
        <v>4143</v>
      </c>
      <c r="D30" t="n">
        <v>4864</v>
      </c>
      <c r="E30" t="n">
        <v>4713</v>
      </c>
      <c r="F30" t="n">
        <v>5279</v>
      </c>
      <c r="G30" t="n">
        <v>5295</v>
      </c>
      <c r="H30" t="n">
        <v>4854</v>
      </c>
      <c r="I30" t="n">
        <v>4387</v>
      </c>
      <c r="J30" t="n">
        <v>4373</v>
      </c>
      <c r="K30" t="n">
        <v>3996</v>
      </c>
      <c r="L30" t="n">
        <v>3548</v>
      </c>
      <c r="M30" t="n">
        <v>3120</v>
      </c>
      <c r="N30" t="n">
        <v>3161</v>
      </c>
      <c r="O30" t="n">
        <v>2491</v>
      </c>
      <c r="P30" t="n">
        <v>2146</v>
      </c>
      <c r="Q30" t="n">
        <v>1938</v>
      </c>
    </row>
    <row r="31">
      <c r="A31" s="5" t="inlineStr">
        <is>
          <t>Summe Aktiva</t>
        </is>
      </c>
      <c r="B31" s="5" t="inlineStr">
        <is>
          <t>Total Assets</t>
        </is>
      </c>
      <c r="C31" t="n">
        <v>6491</v>
      </c>
      <c r="D31" t="n">
        <v>7119</v>
      </c>
      <c r="E31" t="n">
        <v>6836</v>
      </c>
      <c r="F31" t="n">
        <v>7462</v>
      </c>
      <c r="G31" t="n">
        <v>7264</v>
      </c>
      <c r="H31" t="n">
        <v>6947</v>
      </c>
      <c r="I31" t="n">
        <v>6332</v>
      </c>
      <c r="J31" t="n">
        <v>6330</v>
      </c>
      <c r="K31" t="n">
        <v>6237</v>
      </c>
      <c r="L31" t="n">
        <v>5501</v>
      </c>
      <c r="M31" t="n">
        <v>4542</v>
      </c>
      <c r="N31" t="n">
        <v>4625</v>
      </c>
      <c r="O31" t="n">
        <v>3918</v>
      </c>
      <c r="P31" t="n">
        <v>3258</v>
      </c>
      <c r="Q31" t="n">
        <v>2885</v>
      </c>
    </row>
    <row r="32">
      <c r="A32" s="5" t="inlineStr">
        <is>
          <t>Summe kurzfristiges Fremdkapital</t>
        </is>
      </c>
      <c r="B32" s="5" t="inlineStr">
        <is>
          <t>Short-Term Debt</t>
        </is>
      </c>
      <c r="C32" t="n">
        <v>752.3</v>
      </c>
      <c r="D32" t="n">
        <v>900.8</v>
      </c>
      <c r="E32" t="n">
        <v>852.1</v>
      </c>
      <c r="F32" t="n">
        <v>1476</v>
      </c>
      <c r="G32" t="n">
        <v>1158</v>
      </c>
      <c r="H32" t="n">
        <v>1165</v>
      </c>
      <c r="I32" t="n">
        <v>1059</v>
      </c>
      <c r="J32" t="n">
        <v>1161</v>
      </c>
      <c r="K32" t="n">
        <v>1121</v>
      </c>
      <c r="L32" t="n">
        <v>992.5</v>
      </c>
      <c r="M32" t="n">
        <v>732.1</v>
      </c>
      <c r="N32" t="n">
        <v>839.4</v>
      </c>
      <c r="O32" t="n">
        <v>591.6</v>
      </c>
      <c r="P32" t="n">
        <v>539.9</v>
      </c>
      <c r="Q32" t="n">
        <v>494.9</v>
      </c>
    </row>
    <row r="33">
      <c r="A33" s="5" t="inlineStr">
        <is>
          <t>Summe langfristiges Fremdkapital</t>
        </is>
      </c>
      <c r="B33" s="5" t="inlineStr">
        <is>
          <t>Long-Term Debt</t>
        </is>
      </c>
      <c r="C33" t="n">
        <v>3710</v>
      </c>
      <c r="D33" t="n">
        <v>3072</v>
      </c>
      <c r="E33" t="n">
        <v>2814</v>
      </c>
      <c r="F33" t="n">
        <v>3393</v>
      </c>
      <c r="G33" t="n">
        <v>3312</v>
      </c>
      <c r="H33" t="n">
        <v>3836</v>
      </c>
      <c r="I33" t="n">
        <v>3077</v>
      </c>
      <c r="J33" t="n">
        <v>2551</v>
      </c>
      <c r="K33" t="n">
        <v>2486</v>
      </c>
      <c r="L33" t="n">
        <v>2062</v>
      </c>
      <c r="M33" t="n">
        <v>1867</v>
      </c>
      <c r="N33" t="n">
        <v>1703</v>
      </c>
      <c r="O33" t="n">
        <v>1461</v>
      </c>
      <c r="P33" t="n">
        <v>1133</v>
      </c>
      <c r="Q33" t="n">
        <v>1453</v>
      </c>
    </row>
    <row r="34">
      <c r="A34" s="5" t="inlineStr">
        <is>
          <t>Summe Fremdkapital</t>
        </is>
      </c>
      <c r="B34" s="5" t="inlineStr">
        <is>
          <t>Total Liabilities</t>
        </is>
      </c>
      <c r="C34" t="n">
        <v>4462</v>
      </c>
      <c r="D34" t="n">
        <v>3973</v>
      </c>
      <c r="E34" t="n">
        <v>3666</v>
      </c>
      <c r="F34" t="n">
        <v>4868</v>
      </c>
      <c r="G34" t="n">
        <v>4469</v>
      </c>
      <c r="H34" t="n">
        <v>5001</v>
      </c>
      <c r="I34" t="n">
        <v>4135</v>
      </c>
      <c r="J34" t="n">
        <v>3712</v>
      </c>
      <c r="K34" t="n">
        <v>3607</v>
      </c>
      <c r="L34" t="n">
        <v>3054</v>
      </c>
      <c r="M34" t="n">
        <v>2600</v>
      </c>
      <c r="N34" t="n">
        <v>2542</v>
      </c>
      <c r="O34" t="n">
        <v>2053</v>
      </c>
      <c r="P34" t="n">
        <v>1672</v>
      </c>
      <c r="Q34" t="n">
        <v>1948</v>
      </c>
    </row>
    <row r="35">
      <c r="A35" s="5" t="inlineStr">
        <is>
          <t>Minderheitenanteil</t>
        </is>
      </c>
      <c r="B35" s="5" t="inlineStr">
        <is>
          <t>Minority Share</t>
        </is>
      </c>
      <c r="C35" t="n">
        <v>62.1</v>
      </c>
      <c r="D35" t="n">
        <v>58.3</v>
      </c>
      <c r="E35" t="n">
        <v>50.1</v>
      </c>
      <c r="F35" t="n">
        <v>213.8</v>
      </c>
      <c r="G35" t="n">
        <v>226.9</v>
      </c>
      <c r="H35" t="n">
        <v>24.1</v>
      </c>
      <c r="I35" t="n">
        <v>18.3</v>
      </c>
      <c r="J35" t="n">
        <v>18.2</v>
      </c>
      <c r="K35" t="n">
        <v>26.3</v>
      </c>
      <c r="L35" t="n">
        <v>24.7</v>
      </c>
      <c r="M35" t="n">
        <v>16.9</v>
      </c>
      <c r="N35" t="n">
        <v>14.4</v>
      </c>
      <c r="O35" t="n">
        <v>15.3</v>
      </c>
      <c r="P35" t="n">
        <v>15.9</v>
      </c>
      <c r="Q35" t="n">
        <v>3.3</v>
      </c>
    </row>
    <row r="36">
      <c r="A36" s="5" t="inlineStr">
        <is>
          <t>Summe Eigenkapital</t>
        </is>
      </c>
      <c r="B36" s="5" t="inlineStr">
        <is>
          <t>Equity</t>
        </is>
      </c>
      <c r="C36" t="n">
        <v>1967</v>
      </c>
      <c r="D36" t="n">
        <v>3087</v>
      </c>
      <c r="E36" t="n">
        <v>3119</v>
      </c>
      <c r="F36" t="n">
        <v>2379</v>
      </c>
      <c r="G36" t="n">
        <v>2568</v>
      </c>
      <c r="H36" t="n">
        <v>1922</v>
      </c>
      <c r="I36" t="n">
        <v>2179</v>
      </c>
      <c r="J36" t="n">
        <v>2600</v>
      </c>
      <c r="K36" t="n">
        <v>2603</v>
      </c>
      <c r="L36" t="n">
        <v>2422</v>
      </c>
      <c r="M36" t="n">
        <v>1926</v>
      </c>
      <c r="N36" t="n">
        <v>2068</v>
      </c>
      <c r="O36" t="n">
        <v>1850</v>
      </c>
      <c r="P36" t="n">
        <v>1570</v>
      </c>
      <c r="Q36" t="n">
        <v>932.9</v>
      </c>
    </row>
    <row r="37">
      <c r="A37" s="5" t="inlineStr">
        <is>
          <t>Summe Passiva</t>
        </is>
      </c>
      <c r="B37" s="5" t="inlineStr">
        <is>
          <t>Liabilities &amp; Shareholder Equity</t>
        </is>
      </c>
      <c r="C37" t="n">
        <v>6491</v>
      </c>
      <c r="D37" t="n">
        <v>7119</v>
      </c>
      <c r="E37" t="n">
        <v>6836</v>
      </c>
      <c r="F37" t="n">
        <v>7462</v>
      </c>
      <c r="G37" t="n">
        <v>7264</v>
      </c>
      <c r="H37" t="n">
        <v>6947</v>
      </c>
      <c r="I37" t="n">
        <v>6332</v>
      </c>
      <c r="J37" t="n">
        <v>6330</v>
      </c>
      <c r="K37" t="n">
        <v>6237</v>
      </c>
      <c r="L37" t="n">
        <v>5501</v>
      </c>
      <c r="M37" t="n">
        <v>4542</v>
      </c>
      <c r="N37" t="n">
        <v>4625</v>
      </c>
      <c r="O37" t="n">
        <v>3918</v>
      </c>
      <c r="P37" t="n">
        <v>3258</v>
      </c>
      <c r="Q37" t="n">
        <v>2885</v>
      </c>
    </row>
    <row r="38">
      <c r="A38" s="5" t="inlineStr">
        <is>
          <t>Mio.Aktien im Umlauf</t>
        </is>
      </c>
      <c r="B38" s="5" t="inlineStr">
        <is>
          <t>Million shares outstanding</t>
        </is>
      </c>
      <c r="C38" t="n">
        <v>52.15</v>
      </c>
      <c r="D38" t="n">
        <v>52.15</v>
      </c>
      <c r="E38" t="n">
        <v>52.15</v>
      </c>
      <c r="F38" t="n">
        <v>52.15</v>
      </c>
      <c r="G38" t="n">
        <v>52.15</v>
      </c>
      <c r="H38" t="n">
        <v>52.15</v>
      </c>
      <c r="I38" t="n">
        <v>52.15</v>
      </c>
      <c r="J38" t="n">
        <v>52.15</v>
      </c>
      <c r="K38" t="n">
        <v>52.2</v>
      </c>
      <c r="L38" t="n">
        <v>52.2</v>
      </c>
      <c r="M38" t="n">
        <v>52.2</v>
      </c>
      <c r="N38" t="n">
        <v>52.2</v>
      </c>
      <c r="O38" t="n">
        <v>52.2</v>
      </c>
      <c r="P38" t="n">
        <v>52.2</v>
      </c>
      <c r="Q38" t="n">
        <v>52.2</v>
      </c>
    </row>
    <row r="39">
      <c r="A39" s="5" t="inlineStr">
        <is>
          <t>Gezeichnetes Kapital (in Mio.)</t>
        </is>
      </c>
      <c r="B39" s="5" t="inlineStr">
        <is>
          <t>Subscribed Capital in M</t>
        </is>
      </c>
      <c r="C39" t="n">
        <v>260.8</v>
      </c>
      <c r="D39" t="n">
        <v>260.8</v>
      </c>
      <c r="E39" t="n">
        <v>260.8</v>
      </c>
      <c r="F39" t="n">
        <v>260.8</v>
      </c>
      <c r="G39" t="n">
        <v>260.8</v>
      </c>
      <c r="H39" t="n">
        <v>260.8</v>
      </c>
      <c r="I39" t="n">
        <v>260.76</v>
      </c>
      <c r="J39" t="n">
        <v>260.8</v>
      </c>
      <c r="K39" t="n">
        <v>260.8</v>
      </c>
      <c r="L39" t="n">
        <v>260.8</v>
      </c>
      <c r="M39" t="n">
        <v>260.8</v>
      </c>
      <c r="N39" t="n">
        <v>260.8</v>
      </c>
      <c r="O39" t="n">
        <v>260.8</v>
      </c>
      <c r="P39" t="n">
        <v>260.8</v>
      </c>
      <c r="Q39" t="n">
        <v>260.8</v>
      </c>
    </row>
    <row r="40">
      <c r="A40" s="5" t="inlineStr">
        <is>
          <t>Ergebnis je Aktie (brutto)</t>
        </is>
      </c>
      <c r="B40" s="5" t="inlineStr">
        <is>
          <t>Earnings per share</t>
        </is>
      </c>
      <c r="C40" t="n">
        <v>-11.34</v>
      </c>
      <c r="D40" t="n">
        <v>6.22</v>
      </c>
      <c r="E40" t="n">
        <v>6.42</v>
      </c>
      <c r="F40" t="n">
        <v>5.08</v>
      </c>
      <c r="G40" t="n">
        <v>7.8</v>
      </c>
      <c r="H40" t="n">
        <v>7</v>
      </c>
      <c r="I40" t="n">
        <v>0.59</v>
      </c>
      <c r="J40" t="n">
        <v>3.7</v>
      </c>
      <c r="K40" t="n">
        <v>10.87</v>
      </c>
      <c r="L40" t="n">
        <v>14.03</v>
      </c>
      <c r="M40" t="n">
        <v>0.06</v>
      </c>
      <c r="N40" t="n">
        <v>12.3</v>
      </c>
      <c r="O40" t="n">
        <v>12.11</v>
      </c>
      <c r="P40" t="n">
        <v>7.96</v>
      </c>
      <c r="Q40" t="n">
        <v>3.97</v>
      </c>
    </row>
    <row r="41">
      <c r="A41" s="5" t="inlineStr">
        <is>
          <t>Ergebnis je Aktie (unverwässert)</t>
        </is>
      </c>
      <c r="B41" s="5" t="inlineStr">
        <is>
          <t>Basic Earnings per share</t>
        </is>
      </c>
      <c r="C41" t="n">
        <v>-12.94</v>
      </c>
      <c r="D41" t="n">
        <v>4.95</v>
      </c>
      <c r="E41" t="n">
        <v>17.45</v>
      </c>
      <c r="F41" t="n">
        <v>3.61</v>
      </c>
      <c r="G41" t="n">
        <v>4.97</v>
      </c>
      <c r="H41" t="n">
        <v>4.1</v>
      </c>
      <c r="I41" t="n">
        <v>0.05</v>
      </c>
      <c r="J41" t="n">
        <v>2.27</v>
      </c>
      <c r="K41" t="n">
        <v>7.1</v>
      </c>
      <c r="L41" t="n">
        <v>9.880000000000001</v>
      </c>
      <c r="M41" t="n">
        <v>-1.43</v>
      </c>
      <c r="N41" t="n">
        <v>8.84</v>
      </c>
      <c r="O41" t="n">
        <v>8.49</v>
      </c>
      <c r="P41" t="n">
        <v>6.46</v>
      </c>
      <c r="Q41" t="n">
        <v>2.91</v>
      </c>
    </row>
    <row r="42">
      <c r="A42" s="5" t="inlineStr">
        <is>
          <t>Ergebnis je Aktie (verwässert)</t>
        </is>
      </c>
      <c r="B42" s="5" t="inlineStr">
        <is>
          <t>Diluted Earnings per share</t>
        </is>
      </c>
      <c r="C42" t="n">
        <v>-12.94</v>
      </c>
      <c r="D42" t="n">
        <v>4.95</v>
      </c>
      <c r="E42" t="n">
        <v>17.45</v>
      </c>
      <c r="F42" t="n">
        <v>3.61</v>
      </c>
      <c r="G42" t="n">
        <v>4.97</v>
      </c>
      <c r="H42" t="n">
        <v>4.1</v>
      </c>
      <c r="I42" t="n">
        <v>0.05</v>
      </c>
      <c r="J42" t="n">
        <v>2.27</v>
      </c>
      <c r="K42" t="n">
        <v>7.1</v>
      </c>
      <c r="L42" t="n">
        <v>9.880000000000001</v>
      </c>
      <c r="M42" t="n">
        <v>-1.43</v>
      </c>
      <c r="N42" t="n">
        <v>8.84</v>
      </c>
      <c r="O42" t="n">
        <v>8.49</v>
      </c>
      <c r="P42" t="n">
        <v>6.46</v>
      </c>
      <c r="Q42" t="n">
        <v>2.91</v>
      </c>
    </row>
    <row r="43">
      <c r="A43" s="5" t="inlineStr">
        <is>
          <t>Dividende je Aktie</t>
        </is>
      </c>
      <c r="B43" s="5" t="inlineStr">
        <is>
          <t>Dividend per share</t>
        </is>
      </c>
      <c r="C43" t="n">
        <v>0.5</v>
      </c>
      <c r="D43" t="n">
        <v>2.5</v>
      </c>
      <c r="E43" t="n">
        <v>2.5</v>
      </c>
      <c r="F43" t="n">
        <v>2</v>
      </c>
      <c r="G43" t="n">
        <v>2</v>
      </c>
      <c r="H43" t="n">
        <v>1.5</v>
      </c>
      <c r="I43" t="n">
        <v>0.5</v>
      </c>
      <c r="J43" t="n">
        <v>0.6</v>
      </c>
      <c r="K43" t="n">
        <v>2.2</v>
      </c>
      <c r="L43" t="n">
        <v>3.2</v>
      </c>
      <c r="M43" t="n">
        <v>1.2</v>
      </c>
      <c r="N43" t="n">
        <v>1.8</v>
      </c>
      <c r="O43" t="n">
        <v>3</v>
      </c>
      <c r="P43" t="n">
        <v>2.5</v>
      </c>
      <c r="Q43" t="n">
        <v>1.6</v>
      </c>
    </row>
    <row r="44">
      <c r="A44" s="5" t="inlineStr">
        <is>
          <t>Sonderdividende je Aktie</t>
        </is>
      </c>
      <c r="B44" s="5" t="inlineStr">
        <is>
          <t>Special Dividend per share</t>
        </is>
      </c>
      <c r="C44" t="inlineStr">
        <is>
          <t>-</t>
        </is>
      </c>
      <c r="D44" t="inlineStr">
        <is>
          <t>-</t>
        </is>
      </c>
      <c r="E44" t="n">
        <v>2</v>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c r="Q44" t="inlineStr">
        <is>
          <t>-</t>
        </is>
      </c>
    </row>
    <row r="45">
      <c r="A45" s="5" t="inlineStr">
        <is>
          <t>Dividendenausschüttung in Mio</t>
        </is>
      </c>
      <c r="B45" s="5" t="inlineStr">
        <is>
          <t>Dividend Payment in M</t>
        </is>
      </c>
      <c r="C45" t="n">
        <v>24.8</v>
      </c>
      <c r="D45" t="n">
        <v>124.2</v>
      </c>
      <c r="E45" t="n">
        <v>223.5</v>
      </c>
      <c r="F45" t="n">
        <v>99.40000000000001</v>
      </c>
      <c r="G45" t="n">
        <v>99.40000000000001</v>
      </c>
      <c r="H45" t="n">
        <v>74.5</v>
      </c>
      <c r="I45" t="n">
        <v>24.8</v>
      </c>
      <c r="J45" t="n">
        <v>29.8</v>
      </c>
      <c r="K45" t="n">
        <v>109.3</v>
      </c>
      <c r="L45" t="n">
        <v>158.9</v>
      </c>
      <c r="M45" t="n">
        <v>59.6</v>
      </c>
      <c r="N45" t="n">
        <v>89.40000000000001</v>
      </c>
      <c r="O45" t="n">
        <v>149.1</v>
      </c>
      <c r="P45" t="n">
        <v>124.2</v>
      </c>
      <c r="Q45" t="n">
        <v>70.90000000000001</v>
      </c>
    </row>
    <row r="46">
      <c r="A46" s="5" t="inlineStr">
        <is>
          <t>Umsatz je Aktie</t>
        </is>
      </c>
      <c r="B46" s="5" t="inlineStr">
        <is>
          <t>Revenue per share</t>
        </is>
      </c>
      <c r="C46" t="n">
        <v>94.48</v>
      </c>
      <c r="D46" t="n">
        <v>95.47</v>
      </c>
      <c r="E46" t="n">
        <v>94.42</v>
      </c>
      <c r="F46" t="n">
        <v>103.62</v>
      </c>
      <c r="G46" t="n">
        <v>101.55</v>
      </c>
      <c r="H46" t="n">
        <v>92.54000000000001</v>
      </c>
      <c r="I46" t="n">
        <v>85.88</v>
      </c>
      <c r="J46" t="n">
        <v>88.87</v>
      </c>
      <c r="K46" t="n">
        <v>94.06</v>
      </c>
      <c r="L46" t="n">
        <v>90.97</v>
      </c>
      <c r="M46" t="n">
        <v>71.25</v>
      </c>
      <c r="N46" t="n">
        <v>82.34</v>
      </c>
      <c r="O46" t="n">
        <v>72.44</v>
      </c>
      <c r="P46" t="n">
        <v>63.93</v>
      </c>
      <c r="Q46" t="n">
        <v>52.79</v>
      </c>
    </row>
    <row r="47">
      <c r="A47" s="5" t="inlineStr">
        <is>
          <t>Buchwert je Aktie</t>
        </is>
      </c>
      <c r="B47" s="5" t="inlineStr">
        <is>
          <t>Book value per share</t>
        </is>
      </c>
      <c r="C47" t="n">
        <v>37.71</v>
      </c>
      <c r="D47" t="n">
        <v>59.2</v>
      </c>
      <c r="E47" t="n">
        <v>59.81</v>
      </c>
      <c r="F47" t="n">
        <v>45.62</v>
      </c>
      <c r="G47" t="n">
        <v>49.24</v>
      </c>
      <c r="H47" t="n">
        <v>36.86</v>
      </c>
      <c r="I47" t="n">
        <v>41.78</v>
      </c>
      <c r="J47" t="n">
        <v>49.85</v>
      </c>
      <c r="K47" t="n">
        <v>49.87</v>
      </c>
      <c r="L47" t="n">
        <v>46.4</v>
      </c>
      <c r="M47" t="n">
        <v>36.89</v>
      </c>
      <c r="N47" t="n">
        <v>39.62</v>
      </c>
      <c r="O47" t="n">
        <v>35.45</v>
      </c>
      <c r="P47" t="n">
        <v>30.07</v>
      </c>
      <c r="Q47" t="n">
        <v>17.87</v>
      </c>
    </row>
    <row r="48">
      <c r="A48" s="5" t="inlineStr">
        <is>
          <t>Cashflow je Aktie</t>
        </is>
      </c>
      <c r="B48" s="5" t="inlineStr">
        <is>
          <t>Cashflow per share</t>
        </is>
      </c>
      <c r="C48" t="n">
        <v>11.6</v>
      </c>
      <c r="D48" t="n">
        <v>9.77</v>
      </c>
      <c r="E48" t="n">
        <v>12.6</v>
      </c>
      <c r="F48" t="n">
        <v>14.12</v>
      </c>
      <c r="G48" t="n">
        <v>11.83</v>
      </c>
      <c r="H48" t="n">
        <v>9.300000000000001</v>
      </c>
      <c r="I48" t="n">
        <v>8.9</v>
      </c>
      <c r="J48" t="n">
        <v>6.96</v>
      </c>
      <c r="K48" t="n">
        <v>16.61</v>
      </c>
      <c r="L48" t="n">
        <v>21.13</v>
      </c>
      <c r="M48" t="n">
        <v>14.7</v>
      </c>
      <c r="N48" t="n">
        <v>19.26</v>
      </c>
      <c r="O48" t="n">
        <v>25.34</v>
      </c>
      <c r="P48" t="n">
        <v>14.58</v>
      </c>
      <c r="Q48" t="n">
        <v>8.68</v>
      </c>
    </row>
    <row r="49">
      <c r="A49" s="5" t="inlineStr">
        <is>
          <t>Bilanzsumme je Aktie</t>
        </is>
      </c>
      <c r="B49" s="5" t="inlineStr">
        <is>
          <t>Total assets per share</t>
        </is>
      </c>
      <c r="C49" t="n">
        <v>124.46</v>
      </c>
      <c r="D49" t="n">
        <v>136.5</v>
      </c>
      <c r="E49" t="n">
        <v>131.07</v>
      </c>
      <c r="F49" t="n">
        <v>143.07</v>
      </c>
      <c r="G49" t="n">
        <v>139.29</v>
      </c>
      <c r="H49" t="n">
        <v>133.21</v>
      </c>
      <c r="I49" t="n">
        <v>121.42</v>
      </c>
      <c r="J49" t="n">
        <v>121.37</v>
      </c>
      <c r="K49" t="n">
        <v>119.48</v>
      </c>
      <c r="L49" t="n">
        <v>105.39</v>
      </c>
      <c r="M49" t="n">
        <v>87.01000000000001</v>
      </c>
      <c r="N49" t="n">
        <v>88.59999999999999</v>
      </c>
      <c r="O49" t="n">
        <v>75.06</v>
      </c>
      <c r="P49" t="n">
        <v>62.42</v>
      </c>
      <c r="Q49" t="n">
        <v>55.26</v>
      </c>
    </row>
    <row r="50">
      <c r="A50" s="5" t="inlineStr">
        <is>
          <t>Personal am Ende des Jahres</t>
        </is>
      </c>
      <c r="B50" s="5" t="inlineStr">
        <is>
          <t>Staff at the end of year</t>
        </is>
      </c>
      <c r="C50" t="n">
        <v>14658</v>
      </c>
      <c r="D50" t="n">
        <v>14542</v>
      </c>
      <c r="E50" t="n">
        <v>13811</v>
      </c>
      <c r="F50" t="n">
        <v>17205</v>
      </c>
      <c r="G50" t="n">
        <v>16972</v>
      </c>
      <c r="H50" t="n">
        <v>16703</v>
      </c>
      <c r="I50" t="n">
        <v>16009</v>
      </c>
      <c r="J50" t="n">
        <v>16292</v>
      </c>
      <c r="K50" t="n">
        <v>17168</v>
      </c>
      <c r="L50" t="n">
        <v>16314</v>
      </c>
      <c r="M50" t="n">
        <v>15618</v>
      </c>
      <c r="N50" t="n">
        <v>15922</v>
      </c>
      <c r="O50" t="n">
        <v>15044</v>
      </c>
      <c r="P50" t="n">
        <v>14668</v>
      </c>
      <c r="Q50" t="n">
        <v>14434</v>
      </c>
    </row>
    <row r="51">
      <c r="A51" s="5" t="inlineStr">
        <is>
          <t>Personalaufwand in Mio. EUR</t>
        </is>
      </c>
      <c r="B51" s="5" t="inlineStr">
        <is>
          <t>Personnel expenses in M</t>
        </is>
      </c>
      <c r="C51" t="n">
        <v>1254</v>
      </c>
      <c r="D51" t="n">
        <v>1232</v>
      </c>
      <c r="E51" t="n">
        <v>1276</v>
      </c>
      <c r="F51" t="n">
        <v>1379</v>
      </c>
      <c r="G51" t="n">
        <v>1350</v>
      </c>
      <c r="H51" t="n">
        <v>1247</v>
      </c>
      <c r="I51" t="n">
        <v>1133</v>
      </c>
      <c r="J51" t="n">
        <v>1205</v>
      </c>
      <c r="K51" t="n">
        <v>1283</v>
      </c>
      <c r="L51" t="n">
        <v>1136</v>
      </c>
      <c r="M51" t="n">
        <v>1090</v>
      </c>
      <c r="N51" t="n">
        <v>1086</v>
      </c>
      <c r="O51" t="n">
        <v>1015</v>
      </c>
      <c r="P51" t="n">
        <v>962.4</v>
      </c>
      <c r="Q51" t="n">
        <v>867.8</v>
      </c>
    </row>
    <row r="52">
      <c r="A52" s="5" t="inlineStr">
        <is>
          <t>Aufwand je Mitarbeiter in EUR</t>
        </is>
      </c>
      <c r="B52" s="5" t="inlineStr">
        <is>
          <t>Effort per employee</t>
        </is>
      </c>
      <c r="C52" t="n">
        <v>85537</v>
      </c>
      <c r="D52" t="n">
        <v>84686</v>
      </c>
      <c r="E52" t="n">
        <v>92376</v>
      </c>
      <c r="F52" t="n">
        <v>80174</v>
      </c>
      <c r="G52" t="n">
        <v>79549</v>
      </c>
      <c r="H52" t="n">
        <v>74651</v>
      </c>
      <c r="I52" t="n">
        <v>70773</v>
      </c>
      <c r="J52" t="n">
        <v>73981</v>
      </c>
      <c r="K52" t="n">
        <v>74703</v>
      </c>
      <c r="L52" t="n">
        <v>69615</v>
      </c>
      <c r="M52" t="n">
        <v>69810</v>
      </c>
      <c r="N52" t="n">
        <v>68208</v>
      </c>
      <c r="O52" t="n">
        <v>67462</v>
      </c>
      <c r="P52" t="n">
        <v>65612</v>
      </c>
      <c r="Q52" t="n">
        <v>60122</v>
      </c>
    </row>
    <row r="53">
      <c r="A53" s="5" t="inlineStr">
        <is>
          <t>Umsatz je Mitarbeiter in EUR</t>
        </is>
      </c>
      <c r="B53" s="5" t="inlineStr">
        <is>
          <t>Turnover per employee</t>
        </is>
      </c>
      <c r="C53" t="n">
        <v>336171</v>
      </c>
      <c r="D53" t="n">
        <v>342374</v>
      </c>
      <c r="E53" t="n">
        <v>356542</v>
      </c>
      <c r="F53" t="n">
        <v>314106</v>
      </c>
      <c r="G53" t="n">
        <v>312055</v>
      </c>
      <c r="H53" t="n">
        <v>288954</v>
      </c>
      <c r="I53" t="n">
        <v>279774</v>
      </c>
      <c r="J53" t="n">
        <v>284489</v>
      </c>
      <c r="K53" t="n">
        <v>285980</v>
      </c>
      <c r="L53" t="n">
        <v>291063</v>
      </c>
      <c r="M53" t="n">
        <v>238142</v>
      </c>
      <c r="N53" t="n">
        <v>269947</v>
      </c>
      <c r="O53" t="n">
        <v>251349</v>
      </c>
      <c r="P53" t="n">
        <v>227495</v>
      </c>
      <c r="Q53" t="n">
        <v>190917</v>
      </c>
    </row>
    <row r="54">
      <c r="A54" s="5" t="inlineStr">
        <is>
          <t>Bruttoergebnis je Mitarbeiter in EUR</t>
        </is>
      </c>
      <c r="B54" s="5" t="inlineStr">
        <is>
          <t>Gross Profit per employee</t>
        </is>
      </c>
      <c r="C54" t="n">
        <v>54796</v>
      </c>
      <c r="D54" t="n">
        <v>60150</v>
      </c>
      <c r="E54" t="n">
        <v>69104</v>
      </c>
      <c r="F54" t="n">
        <v>57582</v>
      </c>
      <c r="G54" t="n">
        <v>66527</v>
      </c>
      <c r="H54" t="n">
        <v>50542</v>
      </c>
      <c r="I54" t="n">
        <v>41445</v>
      </c>
      <c r="J54" t="n">
        <v>49908</v>
      </c>
      <c r="K54" t="n">
        <v>67713</v>
      </c>
      <c r="L54" t="n">
        <v>82524</v>
      </c>
      <c r="M54" t="n">
        <v>54008</v>
      </c>
      <c r="N54" t="n">
        <v>74614</v>
      </c>
      <c r="O54" t="n">
        <v>76575</v>
      </c>
      <c r="P54" t="n">
        <v>65374</v>
      </c>
      <c r="Q54" t="n">
        <v>44901</v>
      </c>
    </row>
    <row r="55">
      <c r="A55" s="5" t="inlineStr">
        <is>
          <t>Gewinn je Mitarbeiter in EUR</t>
        </is>
      </c>
      <c r="B55" s="5" t="inlineStr">
        <is>
          <t>Earnings per employee</t>
        </is>
      </c>
      <c r="C55" t="n">
        <v>-43840</v>
      </c>
      <c r="D55" t="n">
        <v>16923</v>
      </c>
      <c r="E55" t="n">
        <v>62754</v>
      </c>
      <c r="F55" t="n">
        <v>10416</v>
      </c>
      <c r="G55" t="n">
        <v>14536</v>
      </c>
      <c r="H55" t="n">
        <v>12201</v>
      </c>
      <c r="I55" t="n">
        <v>162.41</v>
      </c>
      <c r="J55" t="n">
        <v>6924</v>
      </c>
      <c r="K55" t="n">
        <v>20538</v>
      </c>
      <c r="L55" t="n">
        <v>30078</v>
      </c>
      <c r="M55" t="n">
        <v>-4533</v>
      </c>
      <c r="N55" t="n">
        <v>27597</v>
      </c>
      <c r="O55" t="n">
        <v>28051</v>
      </c>
      <c r="P55" t="n">
        <v>21223</v>
      </c>
      <c r="Q55" t="n">
        <v>9970</v>
      </c>
    </row>
    <row r="56">
      <c r="A56" s="5" t="inlineStr">
        <is>
          <t>KGV (Kurs/Gewinn)</t>
        </is>
      </c>
      <c r="B56" s="5" t="inlineStr">
        <is>
          <t>PE (price/earnings)</t>
        </is>
      </c>
      <c r="C56" t="inlineStr">
        <is>
          <t>-</t>
        </is>
      </c>
      <c r="D56" t="n">
        <v>16</v>
      </c>
      <c r="E56" t="n">
        <v>9.300000000000001</v>
      </c>
      <c r="F56" t="n">
        <v>27.4</v>
      </c>
      <c r="G56" t="n">
        <v>15.6</v>
      </c>
      <c r="H56" t="n">
        <v>22.2</v>
      </c>
      <c r="I56" t="n">
        <v>1608</v>
      </c>
      <c r="J56" t="n">
        <v>21.9</v>
      </c>
      <c r="K56" t="n">
        <v>8.800000000000001</v>
      </c>
      <c r="L56" t="n">
        <v>13.2</v>
      </c>
      <c r="M56" t="inlineStr">
        <is>
          <t>-</t>
        </is>
      </c>
      <c r="N56" t="n">
        <v>8.5</v>
      </c>
      <c r="O56" t="n">
        <v>23.3</v>
      </c>
      <c r="P56" t="n">
        <v>15.3</v>
      </c>
      <c r="Q56" t="inlineStr">
        <is>
          <t>-</t>
        </is>
      </c>
    </row>
    <row r="57">
      <c r="A57" s="5" t="inlineStr">
        <is>
          <t>KUV (Kurs/Umsatz)</t>
        </is>
      </c>
      <c r="B57" s="5" t="inlineStr">
        <is>
          <t>PS (price/sales)</t>
        </is>
      </c>
      <c r="C57" t="n">
        <v>0.72</v>
      </c>
      <c r="D57" t="n">
        <v>0.83</v>
      </c>
      <c r="E57" t="n">
        <v>1.72</v>
      </c>
      <c r="F57" t="n">
        <v>0.95</v>
      </c>
      <c r="G57" t="n">
        <v>0.76</v>
      </c>
      <c r="H57" t="n">
        <v>0.98</v>
      </c>
      <c r="I57" t="n">
        <v>0.9399999999999999</v>
      </c>
      <c r="J57" t="n">
        <v>0.5600000000000001</v>
      </c>
      <c r="K57" t="n">
        <v>0.66</v>
      </c>
      <c r="L57" t="n">
        <v>1.44</v>
      </c>
      <c r="M57" t="n">
        <v>1.71</v>
      </c>
      <c r="N57" t="n">
        <v>0.91</v>
      </c>
      <c r="O57" t="n">
        <v>2.73</v>
      </c>
      <c r="P57" t="n">
        <v>1.54</v>
      </c>
      <c r="Q57" t="inlineStr">
        <is>
          <t>-</t>
        </is>
      </c>
    </row>
    <row r="58">
      <c r="A58" s="5" t="inlineStr">
        <is>
          <t>KBV (Kurs/Buchwert)</t>
        </is>
      </c>
      <c r="B58" s="5" t="inlineStr">
        <is>
          <t>PB (price/book value)</t>
        </is>
      </c>
      <c r="C58" t="n">
        <v>1.79</v>
      </c>
      <c r="D58" t="n">
        <v>1.34</v>
      </c>
      <c r="E58" t="n">
        <v>2.71</v>
      </c>
      <c r="F58" t="n">
        <v>2.17</v>
      </c>
      <c r="G58" t="n">
        <v>1.57</v>
      </c>
      <c r="H58" t="n">
        <v>2.47</v>
      </c>
      <c r="I58" t="n">
        <v>1.92</v>
      </c>
      <c r="J58" t="n">
        <v>1</v>
      </c>
      <c r="K58" t="n">
        <v>1.25</v>
      </c>
      <c r="L58" t="n">
        <v>2.81</v>
      </c>
      <c r="M58" t="n">
        <v>3.31</v>
      </c>
      <c r="N58" t="n">
        <v>1.89</v>
      </c>
      <c r="O58" t="n">
        <v>5.58</v>
      </c>
      <c r="P58" t="n">
        <v>3.28</v>
      </c>
      <c r="Q58" t="inlineStr">
        <is>
          <t>-</t>
        </is>
      </c>
    </row>
    <row r="59">
      <c r="A59" s="5" t="inlineStr">
        <is>
          <t>KCV (Kurs/Cashflow)</t>
        </is>
      </c>
      <c r="B59" s="5" t="inlineStr">
        <is>
          <t>PC (price/cashflow)</t>
        </is>
      </c>
      <c r="C59" t="n">
        <v>5.83</v>
      </c>
      <c r="D59" t="n">
        <v>8.1</v>
      </c>
      <c r="E59" t="n">
        <v>12.87</v>
      </c>
      <c r="F59" t="n">
        <v>7</v>
      </c>
      <c r="G59" t="n">
        <v>6.55</v>
      </c>
      <c r="H59" t="n">
        <v>9.789999999999999</v>
      </c>
      <c r="I59" t="n">
        <v>9.029999999999999</v>
      </c>
      <c r="J59" t="n">
        <v>7.13</v>
      </c>
      <c r="K59" t="n">
        <v>3.74</v>
      </c>
      <c r="L59" t="n">
        <v>6.18</v>
      </c>
      <c r="M59" t="n">
        <v>8.31</v>
      </c>
      <c r="N59" t="n">
        <v>3.88</v>
      </c>
      <c r="O59" t="n">
        <v>7.8</v>
      </c>
      <c r="P59" t="n">
        <v>6.77</v>
      </c>
      <c r="Q59" t="inlineStr">
        <is>
          <t>-</t>
        </is>
      </c>
    </row>
    <row r="60">
      <c r="A60" s="5" t="inlineStr">
        <is>
          <t>Dividendenrendite in %</t>
        </is>
      </c>
      <c r="B60" s="5" t="inlineStr">
        <is>
          <t>Dividend Yield in %</t>
        </is>
      </c>
      <c r="C60" t="n">
        <v>0.74</v>
      </c>
      <c r="D60" t="n">
        <v>3.16</v>
      </c>
      <c r="E60" t="n">
        <v>1.54</v>
      </c>
      <c r="F60" t="n">
        <v>2.02</v>
      </c>
      <c r="G60" t="n">
        <v>2.58</v>
      </c>
      <c r="H60" t="n">
        <v>1.65</v>
      </c>
      <c r="I60" t="n">
        <v>0.62</v>
      </c>
      <c r="J60" t="n">
        <v>1.21</v>
      </c>
      <c r="K60" t="n">
        <v>3.54</v>
      </c>
      <c r="L60" t="n">
        <v>2.45</v>
      </c>
      <c r="M60" t="n">
        <v>0.98</v>
      </c>
      <c r="N60" t="n">
        <v>2.41</v>
      </c>
      <c r="O60" t="n">
        <v>1.52</v>
      </c>
      <c r="P60" t="n">
        <v>2.53</v>
      </c>
      <c r="Q60" t="inlineStr">
        <is>
          <t>-</t>
        </is>
      </c>
    </row>
    <row r="61">
      <c r="A61" s="5" t="inlineStr">
        <is>
          <t>Gewinnrendite in %</t>
        </is>
      </c>
      <c r="B61" s="5" t="inlineStr">
        <is>
          <t>Return on profit in %</t>
        </is>
      </c>
      <c r="C61" t="n">
        <v>-19.1</v>
      </c>
      <c r="D61" t="n">
        <v>6.3</v>
      </c>
      <c r="E61" t="n">
        <v>10.8</v>
      </c>
      <c r="F61" t="n">
        <v>3.7</v>
      </c>
      <c r="G61" t="n">
        <v>6.4</v>
      </c>
      <c r="H61" t="n">
        <v>4.5</v>
      </c>
      <c r="I61" t="n">
        <v>0.1</v>
      </c>
      <c r="J61" t="n">
        <v>4.6</v>
      </c>
      <c r="K61" t="n">
        <v>11.4</v>
      </c>
      <c r="L61" t="n">
        <v>7.6</v>
      </c>
      <c r="M61" t="n">
        <v>-1.2</v>
      </c>
      <c r="N61" t="n">
        <v>11.8</v>
      </c>
      <c r="O61" t="n">
        <v>4.3</v>
      </c>
      <c r="P61" t="n">
        <v>6.5</v>
      </c>
      <c r="Q61" t="inlineStr">
        <is>
          <t>-</t>
        </is>
      </c>
    </row>
    <row r="62">
      <c r="A62" s="5" t="inlineStr">
        <is>
          <t>Eigenkapitalrendite in %</t>
        </is>
      </c>
      <c r="B62" s="5" t="inlineStr">
        <is>
          <t>Return on Equity in %</t>
        </is>
      </c>
      <c r="C62" t="n">
        <v>-32.67</v>
      </c>
      <c r="D62" t="n">
        <v>7.97</v>
      </c>
      <c r="E62" t="n">
        <v>27.79</v>
      </c>
      <c r="F62" t="n">
        <v>7.53</v>
      </c>
      <c r="G62" t="n">
        <v>9.609999999999999</v>
      </c>
      <c r="H62" t="n">
        <v>10.6</v>
      </c>
      <c r="I62" t="n">
        <v>0.12</v>
      </c>
      <c r="J62" t="n">
        <v>4.34</v>
      </c>
      <c r="K62" t="n">
        <v>13.54</v>
      </c>
      <c r="L62" t="n">
        <v>20.26</v>
      </c>
      <c r="M62" t="n">
        <v>-3.68</v>
      </c>
      <c r="N62" t="n">
        <v>21.24</v>
      </c>
      <c r="O62" t="n">
        <v>22.81</v>
      </c>
      <c r="P62" t="n">
        <v>19.83</v>
      </c>
      <c r="Q62" t="n">
        <v>15.43</v>
      </c>
    </row>
    <row r="63">
      <c r="A63" s="5" t="inlineStr">
        <is>
          <t>Umsatzrendite in %</t>
        </is>
      </c>
      <c r="B63" s="5" t="inlineStr">
        <is>
          <t>Return on sales in %</t>
        </is>
      </c>
      <c r="C63" t="n">
        <v>-13.04</v>
      </c>
      <c r="D63" t="n">
        <v>4.94</v>
      </c>
      <c r="E63" t="n">
        <v>17.6</v>
      </c>
      <c r="F63" t="n">
        <v>3.32</v>
      </c>
      <c r="G63" t="n">
        <v>4.66</v>
      </c>
      <c r="H63" t="n">
        <v>4.22</v>
      </c>
      <c r="I63" t="n">
        <v>0.06</v>
      </c>
      <c r="J63" t="n">
        <v>2.43</v>
      </c>
      <c r="K63" t="n">
        <v>7.18</v>
      </c>
      <c r="L63" t="n">
        <v>10.33</v>
      </c>
      <c r="M63" t="n">
        <v>-1.9</v>
      </c>
      <c r="N63" t="n">
        <v>10.22</v>
      </c>
      <c r="O63" t="n">
        <v>11.16</v>
      </c>
      <c r="P63" t="n">
        <v>9.33</v>
      </c>
      <c r="Q63" t="n">
        <v>5.22</v>
      </c>
    </row>
    <row r="64">
      <c r="A64" s="5" t="inlineStr">
        <is>
          <t>Gesamtkapitalrendite in %</t>
        </is>
      </c>
      <c r="B64" s="5" t="inlineStr">
        <is>
          <t>Total Return on Investment in %</t>
        </is>
      </c>
      <c r="C64" t="n">
        <v>-9.59</v>
      </c>
      <c r="D64" t="n">
        <v>3.77</v>
      </c>
      <c r="E64" t="n">
        <v>13.24</v>
      </c>
      <c r="F64" t="n">
        <v>2.97</v>
      </c>
      <c r="G64" t="n">
        <v>3.83</v>
      </c>
      <c r="H64" t="n">
        <v>3.6</v>
      </c>
      <c r="I64" t="n">
        <v>0.7</v>
      </c>
      <c r="J64" t="n">
        <v>2.2</v>
      </c>
      <c r="K64" t="n">
        <v>5.87</v>
      </c>
      <c r="L64" t="n">
        <v>9.09</v>
      </c>
      <c r="M64" t="n">
        <v>-1.56</v>
      </c>
      <c r="N64" t="n">
        <v>9.5</v>
      </c>
      <c r="O64" t="n">
        <v>10.8</v>
      </c>
      <c r="P64" t="n">
        <v>10.27</v>
      </c>
      <c r="Q64" t="n">
        <v>6.2</v>
      </c>
    </row>
    <row r="65">
      <c r="A65" s="5" t="inlineStr">
        <is>
          <t>Return on Investment in %</t>
        </is>
      </c>
      <c r="B65" s="5" t="inlineStr">
        <is>
          <t>Return on Investment in %</t>
        </is>
      </c>
      <c r="C65" t="n">
        <v>-9.9</v>
      </c>
      <c r="D65" t="n">
        <v>3.46</v>
      </c>
      <c r="E65" t="n">
        <v>12.68</v>
      </c>
      <c r="F65" t="n">
        <v>2.4</v>
      </c>
      <c r="G65" t="n">
        <v>3.4</v>
      </c>
      <c r="H65" t="n">
        <v>2.93</v>
      </c>
      <c r="I65" t="n">
        <v>0.04</v>
      </c>
      <c r="J65" t="n">
        <v>1.78</v>
      </c>
      <c r="K65" t="n">
        <v>5.65</v>
      </c>
      <c r="L65" t="n">
        <v>8.92</v>
      </c>
      <c r="M65" t="n">
        <v>-1.56</v>
      </c>
      <c r="N65" t="n">
        <v>9.5</v>
      </c>
      <c r="O65" t="n">
        <v>10.77</v>
      </c>
      <c r="P65" t="n">
        <v>9.550000000000001</v>
      </c>
      <c r="Q65" t="n">
        <v>4.99</v>
      </c>
    </row>
    <row r="66">
      <c r="A66" s="5" t="inlineStr">
        <is>
          <t>Arbeitsintensität in %</t>
        </is>
      </c>
      <c r="B66" s="5" t="inlineStr">
        <is>
          <t>Work Intensity in %</t>
        </is>
      </c>
      <c r="C66" t="n">
        <v>36.17</v>
      </c>
      <c r="D66" t="n">
        <v>31.68</v>
      </c>
      <c r="E66" t="n">
        <v>31.05</v>
      </c>
      <c r="F66" t="n">
        <v>29.25</v>
      </c>
      <c r="G66" t="n">
        <v>27.11</v>
      </c>
      <c r="H66" t="n">
        <v>30.13</v>
      </c>
      <c r="I66" t="n">
        <v>30.72</v>
      </c>
      <c r="J66" t="n">
        <v>30.92</v>
      </c>
      <c r="K66" t="n">
        <v>35.93</v>
      </c>
      <c r="L66" t="n">
        <v>35.51</v>
      </c>
      <c r="M66" t="n">
        <v>31.3</v>
      </c>
      <c r="N66" t="n">
        <v>31.66</v>
      </c>
      <c r="O66" t="n">
        <v>36.43</v>
      </c>
      <c r="P66" t="n">
        <v>34.13</v>
      </c>
      <c r="Q66" t="n">
        <v>32.82</v>
      </c>
    </row>
    <row r="67">
      <c r="A67" s="5" t="inlineStr">
        <is>
          <t>Eigenkapitalquote in %</t>
        </is>
      </c>
      <c r="B67" s="5" t="inlineStr">
        <is>
          <t>Equity Ratio in %</t>
        </is>
      </c>
      <c r="C67" t="n">
        <v>30.3</v>
      </c>
      <c r="D67" t="n">
        <v>43.37</v>
      </c>
      <c r="E67" t="n">
        <v>45.63</v>
      </c>
      <c r="F67" t="n">
        <v>31.89</v>
      </c>
      <c r="G67" t="n">
        <v>35.35</v>
      </c>
      <c r="H67" t="n">
        <v>27.67</v>
      </c>
      <c r="I67" t="n">
        <v>34.41</v>
      </c>
      <c r="J67" t="n">
        <v>41.07</v>
      </c>
      <c r="K67" t="n">
        <v>41.74</v>
      </c>
      <c r="L67" t="n">
        <v>44.03</v>
      </c>
      <c r="M67" t="n">
        <v>42.39</v>
      </c>
      <c r="N67" t="n">
        <v>44.72</v>
      </c>
      <c r="O67" t="n">
        <v>47.22</v>
      </c>
      <c r="P67" t="n">
        <v>48.18</v>
      </c>
      <c r="Q67" t="n">
        <v>32.34</v>
      </c>
    </row>
    <row r="68">
      <c r="A68" s="5" t="inlineStr">
        <is>
          <t>Fremdkapitalquote in %</t>
        </is>
      </c>
      <c r="B68" s="5" t="inlineStr">
        <is>
          <t>Debt Ratio in %</t>
        </is>
      </c>
      <c r="C68" t="n">
        <v>69.7</v>
      </c>
      <c r="D68" t="n">
        <v>56.63</v>
      </c>
      <c r="E68" t="n">
        <v>54.37</v>
      </c>
      <c r="F68" t="n">
        <v>68.11</v>
      </c>
      <c r="G68" t="n">
        <v>64.65000000000001</v>
      </c>
      <c r="H68" t="n">
        <v>72.33</v>
      </c>
      <c r="I68" t="n">
        <v>65.59</v>
      </c>
      <c r="J68" t="n">
        <v>58.93</v>
      </c>
      <c r="K68" t="n">
        <v>58.26</v>
      </c>
      <c r="L68" t="n">
        <v>55.97</v>
      </c>
      <c r="M68" t="n">
        <v>57.61</v>
      </c>
      <c r="N68" t="n">
        <v>55.28</v>
      </c>
      <c r="O68" t="n">
        <v>52.78</v>
      </c>
      <c r="P68" t="n">
        <v>51.82</v>
      </c>
      <c r="Q68" t="n">
        <v>67.66</v>
      </c>
    </row>
    <row r="69">
      <c r="A69" s="5" t="inlineStr">
        <is>
          <t>Verschuldungsgrad in %</t>
        </is>
      </c>
      <c r="B69" s="5" t="inlineStr">
        <is>
          <t>Finance Gearing in %</t>
        </is>
      </c>
      <c r="C69" t="n">
        <v>230.01</v>
      </c>
      <c r="D69" t="n">
        <v>130.59</v>
      </c>
      <c r="E69" t="n">
        <v>119.15</v>
      </c>
      <c r="F69" t="n">
        <v>213.59</v>
      </c>
      <c r="G69" t="n">
        <v>182.86</v>
      </c>
      <c r="H69" t="n">
        <v>261.38</v>
      </c>
      <c r="I69" t="n">
        <v>190.64</v>
      </c>
      <c r="J69" t="n">
        <v>143.5</v>
      </c>
      <c r="K69" t="n">
        <v>139.57</v>
      </c>
      <c r="L69" t="n">
        <v>127.13</v>
      </c>
      <c r="M69" t="n">
        <v>135.88</v>
      </c>
      <c r="N69" t="n">
        <v>123.61</v>
      </c>
      <c r="O69" t="n">
        <v>111.75</v>
      </c>
      <c r="P69" t="n">
        <v>107.54</v>
      </c>
      <c r="Q69" t="n">
        <v>209.2</v>
      </c>
    </row>
    <row r="70">
      <c r="A70" s="5" t="inlineStr">
        <is>
          <t>Bruttoergebnis Marge in %</t>
        </is>
      </c>
      <c r="B70" s="5" t="inlineStr">
        <is>
          <t>Gross Profit Marge in %</t>
        </is>
      </c>
      <c r="C70" t="n">
        <v>16.3</v>
      </c>
      <c r="D70" t="n">
        <v>17.57</v>
      </c>
      <c r="E70" t="n">
        <v>19.38</v>
      </c>
      <c r="F70" t="n">
        <v>18.33</v>
      </c>
      <c r="G70" t="n">
        <v>21.32</v>
      </c>
      <c r="H70" t="n">
        <v>17.49</v>
      </c>
      <c r="I70" t="n">
        <v>14.81</v>
      </c>
      <c r="J70" t="n">
        <v>17.54</v>
      </c>
      <c r="K70" t="n">
        <v>23.69</v>
      </c>
      <c r="L70" t="n">
        <v>28.35</v>
      </c>
      <c r="M70" t="n">
        <v>22.68</v>
      </c>
      <c r="N70" t="n">
        <v>27.64</v>
      </c>
      <c r="O70" t="n">
        <v>30.47</v>
      </c>
      <c r="P70" t="n">
        <v>28.74</v>
      </c>
    </row>
    <row r="71">
      <c r="A71" s="5" t="inlineStr">
        <is>
          <t>Kurzfristige Vermögensquote in %</t>
        </is>
      </c>
      <c r="B71" s="5" t="inlineStr">
        <is>
          <t>Current Assets Ratio in %</t>
        </is>
      </c>
      <c r="C71" t="n">
        <v>36.17</v>
      </c>
      <c r="D71" t="n">
        <v>31.68</v>
      </c>
      <c r="E71" t="n">
        <v>31.06</v>
      </c>
      <c r="F71" t="n">
        <v>29.25</v>
      </c>
      <c r="G71" t="n">
        <v>27.12</v>
      </c>
      <c r="H71" t="n">
        <v>30.13</v>
      </c>
      <c r="I71" t="n">
        <v>30.72</v>
      </c>
      <c r="J71" t="n">
        <v>30.92</v>
      </c>
      <c r="K71" t="n">
        <v>35.93</v>
      </c>
      <c r="L71" t="n">
        <v>35.52</v>
      </c>
      <c r="M71" t="n">
        <v>31.31</v>
      </c>
      <c r="N71" t="n">
        <v>31.65</v>
      </c>
      <c r="O71" t="n">
        <v>36.45</v>
      </c>
      <c r="P71" t="n">
        <v>34.13</v>
      </c>
    </row>
    <row r="72">
      <c r="A72" s="5" t="inlineStr">
        <is>
          <t>Nettogewinn Marge in %</t>
        </is>
      </c>
      <c r="B72" s="5" t="inlineStr">
        <is>
          <t>Net Profit Marge in %</t>
        </is>
      </c>
      <c r="C72" t="n">
        <v>-13.04</v>
      </c>
      <c r="D72" t="n">
        <v>4.94</v>
      </c>
      <c r="E72" t="n">
        <v>17.6</v>
      </c>
      <c r="F72" t="n">
        <v>3.32</v>
      </c>
      <c r="G72" t="n">
        <v>4.66</v>
      </c>
      <c r="H72" t="n">
        <v>4.22</v>
      </c>
      <c r="I72" t="n">
        <v>0.06</v>
      </c>
      <c r="J72" t="n">
        <v>2.43</v>
      </c>
      <c r="K72" t="n">
        <v>7.18</v>
      </c>
      <c r="L72" t="n">
        <v>10.33</v>
      </c>
      <c r="M72" t="n">
        <v>-1.9</v>
      </c>
      <c r="N72" t="n">
        <v>10.22</v>
      </c>
      <c r="O72" t="n">
        <v>11.16</v>
      </c>
      <c r="P72" t="n">
        <v>9.33</v>
      </c>
    </row>
    <row r="73">
      <c r="A73" s="5" t="inlineStr">
        <is>
          <t>Operative Ergebnis Marge in %</t>
        </is>
      </c>
      <c r="B73" s="5" t="inlineStr">
        <is>
          <t>EBIT Marge in %</t>
        </is>
      </c>
      <c r="C73" t="n">
        <v>-10.88</v>
      </c>
      <c r="D73" t="n">
        <v>7.82</v>
      </c>
      <c r="E73" t="n">
        <v>8.6</v>
      </c>
      <c r="F73" t="n">
        <v>6.78</v>
      </c>
      <c r="G73" t="n">
        <v>8.94</v>
      </c>
      <c r="H73" t="n">
        <v>9.19</v>
      </c>
      <c r="I73" t="n">
        <v>2.55</v>
      </c>
      <c r="J73" t="n">
        <v>5.57</v>
      </c>
      <c r="K73" t="n">
        <v>12.29</v>
      </c>
      <c r="L73" t="n">
        <v>16.1</v>
      </c>
      <c r="M73" t="n">
        <v>0.72</v>
      </c>
      <c r="N73" t="n">
        <v>15.07</v>
      </c>
      <c r="O73" t="n">
        <v>17.18</v>
      </c>
      <c r="P73" t="n">
        <v>13.67</v>
      </c>
    </row>
    <row r="74">
      <c r="A74" s="5" t="inlineStr">
        <is>
          <t>Vermögensumsschlag in %</t>
        </is>
      </c>
      <c r="B74" s="5" t="inlineStr">
        <is>
          <t>Asset Turnover in %</t>
        </is>
      </c>
      <c r="C74" t="n">
        <v>75.92</v>
      </c>
      <c r="D74" t="n">
        <v>69.94</v>
      </c>
      <c r="E74" t="n">
        <v>72.03</v>
      </c>
      <c r="F74" t="n">
        <v>72.42</v>
      </c>
      <c r="G74" t="n">
        <v>72.91</v>
      </c>
      <c r="H74" t="n">
        <v>69.47</v>
      </c>
      <c r="I74" t="n">
        <v>70.73999999999999</v>
      </c>
      <c r="J74" t="n">
        <v>73.22</v>
      </c>
      <c r="K74" t="n">
        <v>78.72</v>
      </c>
      <c r="L74" t="n">
        <v>86.31</v>
      </c>
      <c r="M74" t="n">
        <v>81.88</v>
      </c>
      <c r="N74" t="n">
        <v>92.93000000000001</v>
      </c>
      <c r="O74" t="n">
        <v>96.5</v>
      </c>
      <c r="P74" t="n">
        <v>102.42</v>
      </c>
    </row>
    <row r="75">
      <c r="A75" s="5" t="inlineStr">
        <is>
          <t>Langfristige Vermögensquote in %</t>
        </is>
      </c>
      <c r="B75" s="5" t="inlineStr">
        <is>
          <t>Non-Current Assets Ratio in %</t>
        </is>
      </c>
      <c r="C75" t="n">
        <v>63.83</v>
      </c>
      <c r="D75" t="n">
        <v>68.31999999999999</v>
      </c>
      <c r="E75" t="n">
        <v>68.94</v>
      </c>
      <c r="F75" t="n">
        <v>70.75</v>
      </c>
      <c r="G75" t="n">
        <v>72.89</v>
      </c>
      <c r="H75" t="n">
        <v>69.87</v>
      </c>
      <c r="I75" t="n">
        <v>69.28</v>
      </c>
      <c r="J75" t="n">
        <v>69.08</v>
      </c>
      <c r="K75" t="n">
        <v>64.06999999999999</v>
      </c>
      <c r="L75" t="n">
        <v>64.5</v>
      </c>
      <c r="M75" t="n">
        <v>68.69</v>
      </c>
      <c r="N75" t="n">
        <v>68.34999999999999</v>
      </c>
      <c r="O75" t="n">
        <v>63.58</v>
      </c>
      <c r="P75" t="n">
        <v>65.87</v>
      </c>
    </row>
    <row r="76">
      <c r="A76" s="5" t="inlineStr">
        <is>
          <t>Gesamtkapitalrentabilität</t>
        </is>
      </c>
      <c r="B76" s="5" t="inlineStr">
        <is>
          <t>ROA Return on Assets in %</t>
        </is>
      </c>
      <c r="C76" t="n">
        <v>-9.9</v>
      </c>
      <c r="D76" t="n">
        <v>3.46</v>
      </c>
      <c r="E76" t="n">
        <v>12.68</v>
      </c>
      <c r="F76" t="n">
        <v>2.4</v>
      </c>
      <c r="G76" t="n">
        <v>3.4</v>
      </c>
      <c r="H76" t="n">
        <v>2.93</v>
      </c>
      <c r="I76" t="n">
        <v>0.04</v>
      </c>
      <c r="J76" t="n">
        <v>1.78</v>
      </c>
      <c r="K76" t="n">
        <v>5.65</v>
      </c>
      <c r="L76" t="n">
        <v>8.92</v>
      </c>
      <c r="M76" t="n">
        <v>-1.56</v>
      </c>
      <c r="N76" t="n">
        <v>9.5</v>
      </c>
      <c r="O76" t="n">
        <v>10.77</v>
      </c>
      <c r="P76" t="n">
        <v>9.550000000000001</v>
      </c>
    </row>
    <row r="77">
      <c r="A77" s="5" t="inlineStr">
        <is>
          <t>Ertrag des eingesetzten Kapitals</t>
        </is>
      </c>
      <c r="B77" s="5" t="inlineStr">
        <is>
          <t>ROCE Return on Cap. Empl. in %</t>
        </is>
      </c>
      <c r="C77" t="n">
        <v>-9.35</v>
      </c>
      <c r="D77" t="n">
        <v>6.27</v>
      </c>
      <c r="E77" t="n">
        <v>7.08</v>
      </c>
      <c r="F77" t="n">
        <v>6.12</v>
      </c>
      <c r="G77" t="n">
        <v>7.75</v>
      </c>
      <c r="H77" t="n">
        <v>7.67</v>
      </c>
      <c r="I77" t="n">
        <v>2.17</v>
      </c>
      <c r="J77" t="n">
        <v>4.99</v>
      </c>
      <c r="K77" t="n">
        <v>11.79</v>
      </c>
      <c r="L77" t="n">
        <v>16.96</v>
      </c>
      <c r="M77" t="n">
        <v>0.7</v>
      </c>
      <c r="N77" t="n">
        <v>17.11</v>
      </c>
      <c r="O77" t="n">
        <v>19.53</v>
      </c>
      <c r="P77" t="n">
        <v>16.79</v>
      </c>
    </row>
    <row r="78">
      <c r="A78" s="5" t="inlineStr">
        <is>
          <t>Eigenkapital zu Anlagevermögen</t>
        </is>
      </c>
      <c r="B78" s="5" t="inlineStr">
        <is>
          <t>Equity to Fixed Assets in %</t>
        </is>
      </c>
      <c r="C78" t="n">
        <v>47.48</v>
      </c>
      <c r="D78" t="n">
        <v>63.47</v>
      </c>
      <c r="E78" t="n">
        <v>66.18000000000001</v>
      </c>
      <c r="F78" t="n">
        <v>45.07</v>
      </c>
      <c r="G78" t="n">
        <v>48.5</v>
      </c>
      <c r="H78" t="n">
        <v>39.6</v>
      </c>
      <c r="I78" t="n">
        <v>49.67</v>
      </c>
      <c r="J78" t="n">
        <v>59.46</v>
      </c>
      <c r="K78" t="n">
        <v>65.14</v>
      </c>
      <c r="L78" t="n">
        <v>68.26000000000001</v>
      </c>
      <c r="M78" t="n">
        <v>61.73</v>
      </c>
      <c r="N78" t="n">
        <v>65.42</v>
      </c>
      <c r="O78" t="n">
        <v>74.27</v>
      </c>
      <c r="P78" t="n">
        <v>73.16</v>
      </c>
    </row>
    <row r="79">
      <c r="A79" s="5" t="inlineStr">
        <is>
          <t>Liquidität Dritten Grades</t>
        </is>
      </c>
      <c r="B79" s="5" t="inlineStr">
        <is>
          <t>Current Ratio in %</t>
        </is>
      </c>
      <c r="C79" t="n">
        <v>312.11</v>
      </c>
      <c r="D79" t="n">
        <v>250.33</v>
      </c>
      <c r="E79" t="n">
        <v>249.15</v>
      </c>
      <c r="F79" t="n">
        <v>147.9</v>
      </c>
      <c r="G79" t="n">
        <v>170.12</v>
      </c>
      <c r="H79" t="n">
        <v>179.66</v>
      </c>
      <c r="I79" t="n">
        <v>183.66</v>
      </c>
      <c r="J79" t="n">
        <v>168.56</v>
      </c>
      <c r="K79" t="n">
        <v>199.91</v>
      </c>
      <c r="L79" t="n">
        <v>196.88</v>
      </c>
      <c r="M79" t="n">
        <v>194.24</v>
      </c>
      <c r="N79" t="n">
        <v>174.41</v>
      </c>
      <c r="O79" t="n">
        <v>241.38</v>
      </c>
      <c r="P79" t="n">
        <v>205.96</v>
      </c>
    </row>
    <row r="80">
      <c r="A80" s="5" t="inlineStr">
        <is>
          <t>Operativer Cashflow</t>
        </is>
      </c>
      <c r="B80" s="5" t="inlineStr">
        <is>
          <t>Operating Cashflow in M</t>
        </is>
      </c>
      <c r="C80" t="n">
        <v>304.0345</v>
      </c>
      <c r="D80" t="n">
        <v>422.415</v>
      </c>
      <c r="E80" t="n">
        <v>671.1704999999999</v>
      </c>
      <c r="F80" t="n">
        <v>365.05</v>
      </c>
      <c r="G80" t="n">
        <v>341.5825</v>
      </c>
      <c r="H80" t="n">
        <v>510.5484999999999</v>
      </c>
      <c r="I80" t="n">
        <v>470.9145</v>
      </c>
      <c r="J80" t="n">
        <v>371.8295</v>
      </c>
      <c r="K80" t="n">
        <v>195.228</v>
      </c>
      <c r="L80" t="n">
        <v>322.596</v>
      </c>
      <c r="M80" t="n">
        <v>433.782</v>
      </c>
      <c r="N80" t="n">
        <v>202.536</v>
      </c>
      <c r="O80" t="n">
        <v>407.16</v>
      </c>
      <c r="P80" t="n">
        <v>353.394</v>
      </c>
    </row>
    <row r="81">
      <c r="A81" s="5" t="inlineStr">
        <is>
          <t>Aktienrückkauf</t>
        </is>
      </c>
      <c r="B81" s="5" t="inlineStr">
        <is>
          <t>Share Buyback in M</t>
        </is>
      </c>
      <c r="C81" t="n">
        <v>0</v>
      </c>
      <c r="D81" t="n">
        <v>0</v>
      </c>
      <c r="E81" t="n">
        <v>0</v>
      </c>
      <c r="F81" t="n">
        <v>0</v>
      </c>
      <c r="G81" t="n">
        <v>0</v>
      </c>
      <c r="H81" t="n">
        <v>0</v>
      </c>
      <c r="I81" t="n">
        <v>0</v>
      </c>
      <c r="J81" t="n">
        <v>0.05000000000000426</v>
      </c>
      <c r="K81" t="n">
        <v>0</v>
      </c>
      <c r="L81" t="n">
        <v>0</v>
      </c>
      <c r="M81" t="n">
        <v>0</v>
      </c>
      <c r="N81" t="n">
        <v>0</v>
      </c>
      <c r="O81" t="n">
        <v>0</v>
      </c>
      <c r="P81" t="n">
        <v>0</v>
      </c>
    </row>
    <row r="82">
      <c r="A82" s="5" t="inlineStr">
        <is>
          <t>Umsatzwachstum 1J in %</t>
        </is>
      </c>
      <c r="B82" s="5" t="inlineStr">
        <is>
          <t>Revenue Growth 1Y in %</t>
        </is>
      </c>
      <c r="C82" t="n">
        <v>-1.02</v>
      </c>
      <c r="D82" t="n">
        <v>1.12</v>
      </c>
      <c r="E82" t="n">
        <v>-8.880000000000001</v>
      </c>
      <c r="F82" t="n">
        <v>2.04</v>
      </c>
      <c r="G82" t="n">
        <v>9.74</v>
      </c>
      <c r="H82" t="n">
        <v>7.75</v>
      </c>
      <c r="I82" t="n">
        <v>-3.37</v>
      </c>
      <c r="J82" t="n">
        <v>-5.6</v>
      </c>
      <c r="K82" t="n">
        <v>3.41</v>
      </c>
      <c r="L82" t="n">
        <v>27.67</v>
      </c>
      <c r="M82" t="n">
        <v>-13.47</v>
      </c>
      <c r="N82" t="n">
        <v>13.67</v>
      </c>
      <c r="O82" t="n">
        <v>13.31</v>
      </c>
      <c r="P82" t="n">
        <v>21.08</v>
      </c>
    </row>
    <row r="83">
      <c r="A83" s="5" t="inlineStr">
        <is>
          <t>Umsatzwachstum 3J in %</t>
        </is>
      </c>
      <c r="B83" s="5" t="inlineStr">
        <is>
          <t>Revenue Growth 3Y in %</t>
        </is>
      </c>
      <c r="C83" t="n">
        <v>-2.93</v>
      </c>
      <c r="D83" t="n">
        <v>-1.91</v>
      </c>
      <c r="E83" t="n">
        <v>0.97</v>
      </c>
      <c r="F83" t="n">
        <v>6.51</v>
      </c>
      <c r="G83" t="n">
        <v>4.71</v>
      </c>
      <c r="H83" t="n">
        <v>-0.41</v>
      </c>
      <c r="I83" t="n">
        <v>-1.85</v>
      </c>
      <c r="J83" t="n">
        <v>8.49</v>
      </c>
      <c r="K83" t="n">
        <v>5.87</v>
      </c>
      <c r="L83" t="n">
        <v>9.289999999999999</v>
      </c>
      <c r="M83" t="n">
        <v>4.5</v>
      </c>
      <c r="N83" t="n">
        <v>16.02</v>
      </c>
      <c r="O83" t="inlineStr">
        <is>
          <t>-</t>
        </is>
      </c>
      <c r="P83" t="inlineStr">
        <is>
          <t>-</t>
        </is>
      </c>
    </row>
    <row r="84">
      <c r="A84" s="5" t="inlineStr">
        <is>
          <t>Umsatzwachstum 5J in %</t>
        </is>
      </c>
      <c r="B84" s="5" t="inlineStr">
        <is>
          <t>Revenue Growth 5Y in %</t>
        </is>
      </c>
      <c r="C84" t="n">
        <v>0.6</v>
      </c>
      <c r="D84" t="n">
        <v>2.35</v>
      </c>
      <c r="E84" t="n">
        <v>1.46</v>
      </c>
      <c r="F84" t="n">
        <v>2.11</v>
      </c>
      <c r="G84" t="n">
        <v>2.39</v>
      </c>
      <c r="H84" t="n">
        <v>5.97</v>
      </c>
      <c r="I84" t="n">
        <v>1.73</v>
      </c>
      <c r="J84" t="n">
        <v>5.14</v>
      </c>
      <c r="K84" t="n">
        <v>8.92</v>
      </c>
      <c r="L84" t="n">
        <v>12.45</v>
      </c>
      <c r="M84" t="inlineStr">
        <is>
          <t>-</t>
        </is>
      </c>
      <c r="N84" t="inlineStr">
        <is>
          <t>-</t>
        </is>
      </c>
      <c r="O84" t="inlineStr">
        <is>
          <t>-</t>
        </is>
      </c>
      <c r="P84" t="inlineStr">
        <is>
          <t>-</t>
        </is>
      </c>
    </row>
    <row r="85">
      <c r="A85" s="5" t="inlineStr">
        <is>
          <t>Umsatzwachstum 10J in %</t>
        </is>
      </c>
      <c r="B85" s="5" t="inlineStr">
        <is>
          <t>Revenue Growth 10Y in %</t>
        </is>
      </c>
      <c r="C85" t="n">
        <v>3.29</v>
      </c>
      <c r="D85" t="n">
        <v>2.04</v>
      </c>
      <c r="E85" t="n">
        <v>3.3</v>
      </c>
      <c r="F85" t="n">
        <v>5.52</v>
      </c>
      <c r="G85" t="n">
        <v>7.42</v>
      </c>
      <c r="H85" t="inlineStr">
        <is>
          <t>-</t>
        </is>
      </c>
      <c r="I85" t="inlineStr">
        <is>
          <t>-</t>
        </is>
      </c>
      <c r="J85" t="inlineStr">
        <is>
          <t>-</t>
        </is>
      </c>
      <c r="K85" t="inlineStr">
        <is>
          <t>-</t>
        </is>
      </c>
      <c r="L85" t="inlineStr">
        <is>
          <t>-</t>
        </is>
      </c>
      <c r="M85" t="inlineStr">
        <is>
          <t>-</t>
        </is>
      </c>
      <c r="N85" t="inlineStr">
        <is>
          <t>-</t>
        </is>
      </c>
      <c r="O85" t="inlineStr">
        <is>
          <t>-</t>
        </is>
      </c>
      <c r="P85" t="inlineStr">
        <is>
          <t>-</t>
        </is>
      </c>
    </row>
    <row r="86">
      <c r="A86" s="5" t="inlineStr">
        <is>
          <t>Gewinnwachstum 1J in %</t>
        </is>
      </c>
      <c r="B86" s="5" t="inlineStr">
        <is>
          <t>Earnings Growth 1Y in %</t>
        </is>
      </c>
      <c r="C86" t="n">
        <v>-361.11</v>
      </c>
      <c r="D86" t="n">
        <v>-71.59999999999999</v>
      </c>
      <c r="E86" t="n">
        <v>383.65</v>
      </c>
      <c r="F86" t="n">
        <v>-27.36</v>
      </c>
      <c r="G86" t="n">
        <v>21.05</v>
      </c>
      <c r="H86" t="n">
        <v>7738.46</v>
      </c>
      <c r="I86" t="n">
        <v>-97.7</v>
      </c>
      <c r="J86" t="n">
        <v>-68.01000000000001</v>
      </c>
      <c r="K86" t="n">
        <v>-28.14</v>
      </c>
      <c r="L86" t="n">
        <v>-793.08</v>
      </c>
      <c r="M86" t="n">
        <v>-116.11</v>
      </c>
      <c r="N86" t="n">
        <v>4.12</v>
      </c>
      <c r="O86" t="n">
        <v>35.56</v>
      </c>
      <c r="P86" t="n">
        <v>116.33</v>
      </c>
    </row>
    <row r="87">
      <c r="A87" s="5" t="inlineStr">
        <is>
          <t>Gewinnwachstum 3J in %</t>
        </is>
      </c>
      <c r="B87" s="5" t="inlineStr">
        <is>
          <t>Earnings Growth 3Y in %</t>
        </is>
      </c>
      <c r="C87" t="n">
        <v>-16.35</v>
      </c>
      <c r="D87" t="n">
        <v>94.90000000000001</v>
      </c>
      <c r="E87" t="n">
        <v>125.78</v>
      </c>
      <c r="F87" t="n">
        <v>2577.38</v>
      </c>
      <c r="G87" t="n">
        <v>2553.94</v>
      </c>
      <c r="H87" t="n">
        <v>2524.25</v>
      </c>
      <c r="I87" t="n">
        <v>-64.62</v>
      </c>
      <c r="J87" t="n">
        <v>-296.41</v>
      </c>
      <c r="K87" t="n">
        <v>-312.44</v>
      </c>
      <c r="L87" t="n">
        <v>-301.69</v>
      </c>
      <c r="M87" t="n">
        <v>-25.48</v>
      </c>
      <c r="N87" t="n">
        <v>52</v>
      </c>
      <c r="O87" t="inlineStr">
        <is>
          <t>-</t>
        </is>
      </c>
      <c r="P87" t="inlineStr">
        <is>
          <t>-</t>
        </is>
      </c>
    </row>
    <row r="88">
      <c r="A88" s="5" t="inlineStr">
        <is>
          <t>Gewinnwachstum 5J in %</t>
        </is>
      </c>
      <c r="B88" s="5" t="inlineStr">
        <is>
          <t>Earnings Growth 5Y in %</t>
        </is>
      </c>
      <c r="C88" t="n">
        <v>-11.07</v>
      </c>
      <c r="D88" t="n">
        <v>1608.84</v>
      </c>
      <c r="E88" t="n">
        <v>1603.62</v>
      </c>
      <c r="F88" t="n">
        <v>1513.29</v>
      </c>
      <c r="G88" t="n">
        <v>1513.13</v>
      </c>
      <c r="H88" t="n">
        <v>1350.31</v>
      </c>
      <c r="I88" t="n">
        <v>-220.61</v>
      </c>
      <c r="J88" t="n">
        <v>-200.24</v>
      </c>
      <c r="K88" t="n">
        <v>-179.53</v>
      </c>
      <c r="L88" t="n">
        <v>-150.64</v>
      </c>
      <c r="M88" t="inlineStr">
        <is>
          <t>-</t>
        </is>
      </c>
      <c r="N88" t="inlineStr">
        <is>
          <t>-</t>
        </is>
      </c>
      <c r="O88" t="inlineStr">
        <is>
          <t>-</t>
        </is>
      </c>
      <c r="P88" t="inlineStr">
        <is>
          <t>-</t>
        </is>
      </c>
    </row>
    <row r="89">
      <c r="A89" s="5" t="inlineStr">
        <is>
          <t>Gewinnwachstum 10J in %</t>
        </is>
      </c>
      <c r="B89" s="5" t="inlineStr">
        <is>
          <t>Earnings Growth 10Y in %</t>
        </is>
      </c>
      <c r="C89" t="n">
        <v>669.62</v>
      </c>
      <c r="D89" t="n">
        <v>694.12</v>
      </c>
      <c r="E89" t="n">
        <v>701.6900000000001</v>
      </c>
      <c r="F89" t="n">
        <v>666.88</v>
      </c>
      <c r="G89" t="n">
        <v>681.25</v>
      </c>
      <c r="H89" t="inlineStr">
        <is>
          <t>-</t>
        </is>
      </c>
      <c r="I89" t="inlineStr">
        <is>
          <t>-</t>
        </is>
      </c>
      <c r="J89" t="inlineStr">
        <is>
          <t>-</t>
        </is>
      </c>
      <c r="K89" t="inlineStr">
        <is>
          <t>-</t>
        </is>
      </c>
      <c r="L89" t="inlineStr">
        <is>
          <t>-</t>
        </is>
      </c>
      <c r="M89" t="inlineStr">
        <is>
          <t>-</t>
        </is>
      </c>
      <c r="N89" t="inlineStr">
        <is>
          <t>-</t>
        </is>
      </c>
      <c r="O89" t="inlineStr">
        <is>
          <t>-</t>
        </is>
      </c>
      <c r="P89" t="inlineStr">
        <is>
          <t>-</t>
        </is>
      </c>
    </row>
    <row r="90">
      <c r="A90" s="5" t="inlineStr">
        <is>
          <t>PEG Ratio</t>
        </is>
      </c>
      <c r="B90" s="5" t="inlineStr">
        <is>
          <t>KGW Kurs/Gewinn/Wachstum</t>
        </is>
      </c>
      <c r="C90" t="inlineStr">
        <is>
          <t>-</t>
        </is>
      </c>
      <c r="D90" t="n">
        <v>0.01</v>
      </c>
      <c r="E90" t="n">
        <v>0.01</v>
      </c>
      <c r="F90" t="n">
        <v>0.02</v>
      </c>
      <c r="G90" t="n">
        <v>0.01</v>
      </c>
      <c r="H90" t="n">
        <v>0.02</v>
      </c>
      <c r="I90" t="n">
        <v>-7.29</v>
      </c>
      <c r="J90" t="n">
        <v>-0.11</v>
      </c>
      <c r="K90" t="n">
        <v>-0.05</v>
      </c>
      <c r="L90" t="n">
        <v>-0.09</v>
      </c>
      <c r="M90" t="inlineStr">
        <is>
          <t>-</t>
        </is>
      </c>
      <c r="N90" t="inlineStr">
        <is>
          <t>-</t>
        </is>
      </c>
      <c r="O90" t="inlineStr">
        <is>
          <t>-</t>
        </is>
      </c>
      <c r="P90" t="inlineStr">
        <is>
          <t>-</t>
        </is>
      </c>
    </row>
    <row r="91">
      <c r="A91" s="5" t="inlineStr">
        <is>
          <t>EBIT-Wachstum 1J in %</t>
        </is>
      </c>
      <c r="B91" s="5" t="inlineStr">
        <is>
          <t>EBIT Growth 1Y in %</t>
        </is>
      </c>
      <c r="C91" t="n">
        <v>-237.65</v>
      </c>
      <c r="D91" t="n">
        <v>-8.050000000000001</v>
      </c>
      <c r="E91" t="n">
        <v>15.7</v>
      </c>
      <c r="F91" t="n">
        <v>-22.64</v>
      </c>
      <c r="G91" t="n">
        <v>6.79</v>
      </c>
      <c r="H91" t="n">
        <v>287.84</v>
      </c>
      <c r="I91" t="n">
        <v>-55.7</v>
      </c>
      <c r="J91" t="n">
        <v>-57.23</v>
      </c>
      <c r="K91" t="n">
        <v>-21.11</v>
      </c>
      <c r="L91" t="n">
        <v>2752.99</v>
      </c>
      <c r="M91" t="n">
        <v>-95.86</v>
      </c>
      <c r="N91" t="n">
        <v>-0.26</v>
      </c>
      <c r="O91" t="n">
        <v>42.36</v>
      </c>
      <c r="P91" t="n">
        <v>74.89</v>
      </c>
    </row>
    <row r="92">
      <c r="A92" s="5" t="inlineStr">
        <is>
          <t>EBIT-Wachstum 3J in %</t>
        </is>
      </c>
      <c r="B92" s="5" t="inlineStr">
        <is>
          <t>EBIT Growth 3Y in %</t>
        </is>
      </c>
      <c r="C92" t="n">
        <v>-76.67</v>
      </c>
      <c r="D92" t="n">
        <v>-5</v>
      </c>
      <c r="E92" t="n">
        <v>-0.05</v>
      </c>
      <c r="F92" t="n">
        <v>90.66</v>
      </c>
      <c r="G92" t="n">
        <v>79.64</v>
      </c>
      <c r="H92" t="n">
        <v>58.3</v>
      </c>
      <c r="I92" t="n">
        <v>-44.68</v>
      </c>
      <c r="J92" t="n">
        <v>891.55</v>
      </c>
      <c r="K92" t="n">
        <v>878.67</v>
      </c>
      <c r="L92" t="n">
        <v>885.62</v>
      </c>
      <c r="M92" t="n">
        <v>-17.92</v>
      </c>
      <c r="N92" t="n">
        <v>39</v>
      </c>
      <c r="O92" t="inlineStr">
        <is>
          <t>-</t>
        </is>
      </c>
      <c r="P92" t="inlineStr">
        <is>
          <t>-</t>
        </is>
      </c>
    </row>
    <row r="93">
      <c r="A93" s="5" t="inlineStr">
        <is>
          <t>EBIT-Wachstum 5J in %</t>
        </is>
      </c>
      <c r="B93" s="5" t="inlineStr">
        <is>
          <t>EBIT Growth 5Y in %</t>
        </is>
      </c>
      <c r="C93" t="n">
        <v>-49.17</v>
      </c>
      <c r="D93" t="n">
        <v>55.93</v>
      </c>
      <c r="E93" t="n">
        <v>46.4</v>
      </c>
      <c r="F93" t="n">
        <v>31.81</v>
      </c>
      <c r="G93" t="n">
        <v>32.12</v>
      </c>
      <c r="H93" t="n">
        <v>581.36</v>
      </c>
      <c r="I93" t="n">
        <v>504.62</v>
      </c>
      <c r="J93" t="n">
        <v>515.71</v>
      </c>
      <c r="K93" t="n">
        <v>535.62</v>
      </c>
      <c r="L93" t="n">
        <v>554.8200000000001</v>
      </c>
      <c r="M93" t="inlineStr">
        <is>
          <t>-</t>
        </is>
      </c>
      <c r="N93" t="inlineStr">
        <is>
          <t>-</t>
        </is>
      </c>
      <c r="O93" t="inlineStr">
        <is>
          <t>-</t>
        </is>
      </c>
      <c r="P93" t="inlineStr">
        <is>
          <t>-</t>
        </is>
      </c>
    </row>
    <row r="94">
      <c r="A94" s="5" t="inlineStr">
        <is>
          <t>EBIT-Wachstum 10J in %</t>
        </is>
      </c>
      <c r="B94" s="5" t="inlineStr">
        <is>
          <t>EBIT Growth 10Y in %</t>
        </is>
      </c>
      <c r="C94" t="n">
        <v>266.09</v>
      </c>
      <c r="D94" t="n">
        <v>280.27</v>
      </c>
      <c r="E94" t="n">
        <v>281.05</v>
      </c>
      <c r="F94" t="n">
        <v>283.72</v>
      </c>
      <c r="G94" t="n">
        <v>293.47</v>
      </c>
      <c r="H94" t="inlineStr">
        <is>
          <t>-</t>
        </is>
      </c>
      <c r="I94" t="inlineStr">
        <is>
          <t>-</t>
        </is>
      </c>
      <c r="J94" t="inlineStr">
        <is>
          <t>-</t>
        </is>
      </c>
      <c r="K94" t="inlineStr">
        <is>
          <t>-</t>
        </is>
      </c>
      <c r="L94" t="inlineStr">
        <is>
          <t>-</t>
        </is>
      </c>
      <c r="M94" t="inlineStr">
        <is>
          <t>-</t>
        </is>
      </c>
      <c r="N94" t="inlineStr">
        <is>
          <t>-</t>
        </is>
      </c>
      <c r="O94" t="inlineStr">
        <is>
          <t>-</t>
        </is>
      </c>
      <c r="P94" t="inlineStr">
        <is>
          <t>-</t>
        </is>
      </c>
    </row>
    <row r="95">
      <c r="A95" s="5" t="inlineStr">
        <is>
          <t>Op.Cashflow Wachstum 1J in %</t>
        </is>
      </c>
      <c r="B95" s="5" t="inlineStr">
        <is>
          <t>Op.Cashflow Wachstum 1Y in %</t>
        </is>
      </c>
      <c r="C95" t="n">
        <v>-28.02</v>
      </c>
      <c r="D95" t="n">
        <v>-37.06</v>
      </c>
      <c r="E95" t="n">
        <v>83.86</v>
      </c>
      <c r="F95" t="n">
        <v>6.87</v>
      </c>
      <c r="G95" t="n">
        <v>-33.09</v>
      </c>
      <c r="H95" t="n">
        <v>8.42</v>
      </c>
      <c r="I95" t="n">
        <v>26.65</v>
      </c>
      <c r="J95" t="n">
        <v>90.64</v>
      </c>
      <c r="K95" t="n">
        <v>-39.48</v>
      </c>
      <c r="L95" t="n">
        <v>-25.63</v>
      </c>
      <c r="M95" t="n">
        <v>114.18</v>
      </c>
      <c r="N95" t="n">
        <v>-50.26</v>
      </c>
      <c r="O95" t="n">
        <v>15.21</v>
      </c>
      <c r="P95" t="inlineStr">
        <is>
          <t>-</t>
        </is>
      </c>
    </row>
    <row r="96">
      <c r="A96" s="5" t="inlineStr">
        <is>
          <t>Op.Cashflow Wachstum 3J in %</t>
        </is>
      </c>
      <c r="B96" s="5" t="inlineStr">
        <is>
          <t>Op.Cashflow Wachstum 3Y in %</t>
        </is>
      </c>
      <c r="C96" t="n">
        <v>6.26</v>
      </c>
      <c r="D96" t="n">
        <v>17.89</v>
      </c>
      <c r="E96" t="n">
        <v>19.21</v>
      </c>
      <c r="F96" t="n">
        <v>-5.93</v>
      </c>
      <c r="G96" t="n">
        <v>0.66</v>
      </c>
      <c r="H96" t="n">
        <v>41.9</v>
      </c>
      <c r="I96" t="n">
        <v>25.94</v>
      </c>
      <c r="J96" t="n">
        <v>8.51</v>
      </c>
      <c r="K96" t="n">
        <v>16.36</v>
      </c>
      <c r="L96" t="n">
        <v>12.76</v>
      </c>
      <c r="M96" t="n">
        <v>26.38</v>
      </c>
      <c r="N96" t="inlineStr">
        <is>
          <t>-</t>
        </is>
      </c>
      <c r="O96" t="inlineStr">
        <is>
          <t>-</t>
        </is>
      </c>
      <c r="P96" t="inlineStr">
        <is>
          <t>-</t>
        </is>
      </c>
    </row>
    <row r="97">
      <c r="A97" s="5" t="inlineStr">
        <is>
          <t>Op.Cashflow Wachstum 5J in %</t>
        </is>
      </c>
      <c r="B97" s="5" t="inlineStr">
        <is>
          <t>Op.Cashflow Wachstum 5Y in %</t>
        </is>
      </c>
      <c r="C97" t="n">
        <v>-1.49</v>
      </c>
      <c r="D97" t="n">
        <v>5.8</v>
      </c>
      <c r="E97" t="n">
        <v>18.54</v>
      </c>
      <c r="F97" t="n">
        <v>19.9</v>
      </c>
      <c r="G97" t="n">
        <v>10.63</v>
      </c>
      <c r="H97" t="n">
        <v>12.12</v>
      </c>
      <c r="I97" t="n">
        <v>33.27</v>
      </c>
      <c r="J97" t="n">
        <v>17.89</v>
      </c>
      <c r="K97" t="n">
        <v>2.8</v>
      </c>
      <c r="L97" t="inlineStr">
        <is>
          <t>-</t>
        </is>
      </c>
      <c r="M97" t="inlineStr">
        <is>
          <t>-</t>
        </is>
      </c>
      <c r="N97" t="inlineStr">
        <is>
          <t>-</t>
        </is>
      </c>
      <c r="O97" t="inlineStr">
        <is>
          <t>-</t>
        </is>
      </c>
      <c r="P97" t="inlineStr">
        <is>
          <t>-</t>
        </is>
      </c>
    </row>
    <row r="98">
      <c r="A98" s="5" t="inlineStr">
        <is>
          <t>Op.Cashflow Wachstum 10J in %</t>
        </is>
      </c>
      <c r="B98" s="5" t="inlineStr">
        <is>
          <t>Op.Cashflow Wachstum 10Y in %</t>
        </is>
      </c>
      <c r="C98" t="n">
        <v>5.32</v>
      </c>
      <c r="D98" t="n">
        <v>19.54</v>
      </c>
      <c r="E98" t="n">
        <v>18.22</v>
      </c>
      <c r="F98" t="n">
        <v>11.35</v>
      </c>
      <c r="G98" t="inlineStr">
        <is>
          <t>-</t>
        </is>
      </c>
      <c r="H98" t="inlineStr">
        <is>
          <t>-</t>
        </is>
      </c>
      <c r="I98" t="inlineStr">
        <is>
          <t>-</t>
        </is>
      </c>
      <c r="J98" t="inlineStr">
        <is>
          <t>-</t>
        </is>
      </c>
      <c r="K98" t="inlineStr">
        <is>
          <t>-</t>
        </is>
      </c>
      <c r="L98" t="inlineStr">
        <is>
          <t>-</t>
        </is>
      </c>
      <c r="M98" t="inlineStr">
        <is>
          <t>-</t>
        </is>
      </c>
      <c r="N98" t="inlineStr">
        <is>
          <t>-</t>
        </is>
      </c>
      <c r="O98" t="inlineStr">
        <is>
          <t>-</t>
        </is>
      </c>
      <c r="P98" t="inlineStr">
        <is>
          <t>-</t>
        </is>
      </c>
    </row>
    <row r="99">
      <c r="A99" s="5" t="inlineStr">
        <is>
          <t>Working Capital in Mio</t>
        </is>
      </c>
      <c r="B99" s="5" t="inlineStr">
        <is>
          <t>Working Capital in M</t>
        </is>
      </c>
      <c r="C99" t="n">
        <v>1596</v>
      </c>
      <c r="D99" t="n">
        <v>1354</v>
      </c>
      <c r="E99" t="n">
        <v>1271</v>
      </c>
      <c r="F99" t="n">
        <v>706.8</v>
      </c>
      <c r="G99" t="n">
        <v>812</v>
      </c>
      <c r="H99" t="n">
        <v>928.2</v>
      </c>
      <c r="I99" t="n">
        <v>886.7</v>
      </c>
      <c r="J99" t="n">
        <v>795.9</v>
      </c>
      <c r="K99" t="n">
        <v>1120</v>
      </c>
      <c r="L99" t="n">
        <v>961.1</v>
      </c>
      <c r="M99" t="n">
        <v>689.6</v>
      </c>
      <c r="N99" t="n">
        <v>624.7</v>
      </c>
      <c r="O99" t="n">
        <v>835.9</v>
      </c>
      <c r="P99" t="n">
        <v>572.1</v>
      </c>
      <c r="Q99" t="n">
        <v>451.9</v>
      </c>
    </row>
  </sheetData>
  <pageMargins bottom="1" footer="0.5" header="0.5" left="0.75" right="0.75" top="1"/>
</worksheet>
</file>

<file path=xl/worksheets/sheet67.xml><?xml version="1.0" encoding="utf-8"?>
<worksheet xmlns="http://schemas.openxmlformats.org/spreadsheetml/2006/main">
  <sheetPr>
    <outlinePr summaryBelow="1" summaryRight="1"/>
    <pageSetUpPr/>
  </sheetPr>
  <dimension ref="A1:P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9"/>
    <col customWidth="1" max="15" min="15" width="20"/>
    <col customWidth="1" max="16" min="16" width="10"/>
  </cols>
  <sheetData>
    <row r="1">
      <c r="A1" s="1" t="inlineStr">
        <is>
          <t xml:space="preserve">WACKER NEUSON </t>
        </is>
      </c>
      <c r="B1" s="2" t="inlineStr">
        <is>
          <t>WKN: WACK01  ISIN: DE000WACK012  Symbol:WAC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1848</t>
        </is>
      </c>
      <c r="C4" s="5" t="inlineStr">
        <is>
          <t>Telefon / Phone</t>
        </is>
      </c>
      <c r="D4" s="5" t="inlineStr"/>
      <c r="E4" t="inlineStr">
        <is>
          <t>+49-89-35402-0</t>
        </is>
      </c>
      <c r="G4" t="inlineStr">
        <is>
          <t>21.01.2020</t>
        </is>
      </c>
      <c r="H4" t="inlineStr">
        <is>
          <t>Preliminary Results</t>
        </is>
      </c>
      <c r="J4" t="inlineStr">
        <is>
          <t>Aktienkonsortium Familien Wacker und Neunteufel</t>
        </is>
      </c>
      <c r="L4" t="inlineStr">
        <is>
          <t>58,00%</t>
        </is>
      </c>
    </row>
    <row r="5">
      <c r="A5" s="5" t="inlineStr">
        <is>
          <t>Ticker</t>
        </is>
      </c>
      <c r="B5" t="inlineStr">
        <is>
          <t>WAC</t>
        </is>
      </c>
      <c r="C5" s="5" t="inlineStr">
        <is>
          <t>Fax</t>
        </is>
      </c>
      <c r="D5" s="5" t="inlineStr"/>
      <c r="E5" t="inlineStr">
        <is>
          <t>+49-89-35402-390</t>
        </is>
      </c>
      <c r="G5" t="inlineStr">
        <is>
          <t>16.03.2020</t>
        </is>
      </c>
      <c r="H5" t="inlineStr">
        <is>
          <t>Publication Of Annual Report</t>
        </is>
      </c>
      <c r="J5" t="inlineStr">
        <is>
          <t>Freefloat</t>
        </is>
      </c>
      <c r="L5" t="inlineStr">
        <is>
          <t>42,00%</t>
        </is>
      </c>
    </row>
    <row r="6">
      <c r="A6" s="5" t="inlineStr">
        <is>
          <t>Gelistet Seit / Listed Since</t>
        </is>
      </c>
      <c r="B6" t="inlineStr">
        <is>
          <t>15.05.2007</t>
        </is>
      </c>
      <c r="C6" s="5" t="inlineStr">
        <is>
          <t>Internet</t>
        </is>
      </c>
      <c r="D6" s="5" t="inlineStr"/>
      <c r="E6" t="inlineStr">
        <is>
          <t>http://wackerneusongroup.com/</t>
        </is>
      </c>
      <c r="G6" t="inlineStr">
        <is>
          <t>07.05.2020</t>
        </is>
      </c>
      <c r="H6" t="inlineStr">
        <is>
          <t>Result Q1</t>
        </is>
      </c>
    </row>
    <row r="7">
      <c r="A7" s="5" t="inlineStr">
        <is>
          <t>Nominalwert / Nominal Value</t>
        </is>
      </c>
      <c r="B7" t="inlineStr">
        <is>
          <t>-</t>
        </is>
      </c>
      <c r="C7" s="5" t="inlineStr">
        <is>
          <t>E-Mail</t>
        </is>
      </c>
      <c r="D7" s="5" t="inlineStr"/>
      <c r="E7" t="inlineStr">
        <is>
          <t>infoline@wackerneuson.com</t>
        </is>
      </c>
      <c r="G7" t="inlineStr">
        <is>
          <t>30.06.2020</t>
        </is>
      </c>
      <c r="H7" t="inlineStr">
        <is>
          <t>Annual General Meeting</t>
        </is>
      </c>
    </row>
    <row r="8">
      <c r="A8" s="5" t="inlineStr">
        <is>
          <t>Land / Country</t>
        </is>
      </c>
      <c r="B8" t="inlineStr">
        <is>
          <t>Deutschland</t>
        </is>
      </c>
      <c r="C8" s="5" t="inlineStr">
        <is>
          <t>Inv. Relations Telefon / Phone</t>
        </is>
      </c>
      <c r="D8" s="5" t="inlineStr"/>
      <c r="E8" t="inlineStr">
        <is>
          <t>+49-89-35402-427</t>
        </is>
      </c>
      <c r="G8" t="inlineStr">
        <is>
          <t>05.08.2020</t>
        </is>
      </c>
      <c r="H8" t="inlineStr">
        <is>
          <t>Score Half Year</t>
        </is>
      </c>
    </row>
    <row r="9">
      <c r="A9" s="5" t="inlineStr">
        <is>
          <t>Währung / Currency</t>
        </is>
      </c>
      <c r="B9" t="inlineStr">
        <is>
          <t>EUR</t>
        </is>
      </c>
      <c r="C9" s="5" t="inlineStr">
        <is>
          <t>Inv. Relations E-Mail</t>
        </is>
      </c>
      <c r="D9" s="5" t="inlineStr"/>
      <c r="E9" t="inlineStr">
        <is>
          <t>ir@wackerneuson.com</t>
        </is>
      </c>
      <c r="G9" t="inlineStr">
        <is>
          <t>05.11.2020</t>
        </is>
      </c>
      <c r="H9" t="inlineStr">
        <is>
          <t>Q3 Earnings</t>
        </is>
      </c>
    </row>
    <row r="10">
      <c r="A10" s="5" t="inlineStr">
        <is>
          <t>Branche / Industry</t>
        </is>
      </c>
      <c r="B10" t="inlineStr">
        <is>
          <t>Spezialmaschinenbau</t>
        </is>
      </c>
      <c r="C10" s="5" t="inlineStr">
        <is>
          <t>Kontaktperson / Contact Person</t>
        </is>
      </c>
      <c r="D10" s="5" t="inlineStr"/>
      <c r="E10" t="inlineStr">
        <is>
          <t>Christopher Helmreich</t>
        </is>
      </c>
    </row>
    <row r="11">
      <c r="A11" s="5" t="inlineStr">
        <is>
          <t>Sektor / Sector</t>
        </is>
      </c>
      <c r="B11" t="inlineStr">
        <is>
          <t>Industry</t>
        </is>
      </c>
    </row>
    <row r="12">
      <c r="A12" s="5" t="inlineStr">
        <is>
          <t>Typ / Genre</t>
        </is>
      </c>
      <c r="B12" t="inlineStr">
        <is>
          <t>Namensaktie</t>
        </is>
      </c>
    </row>
    <row r="13">
      <c r="A13" s="5" t="inlineStr">
        <is>
          <t>Adresse / Address</t>
        </is>
      </c>
      <c r="B13" t="inlineStr">
        <is>
          <t>Wacker Neuson SEPreußenstraße 41  D-80809 München</t>
        </is>
      </c>
    </row>
    <row r="14">
      <c r="A14" s="5" t="inlineStr">
        <is>
          <t>Management</t>
        </is>
      </c>
      <c r="B14" t="inlineStr">
        <is>
          <t>Martin Lehner, Wilfried Trepels, Alexander Greschner</t>
        </is>
      </c>
    </row>
    <row r="15">
      <c r="A15" s="5" t="inlineStr">
        <is>
          <t>Aufsichtsrat / Board</t>
        </is>
      </c>
      <c r="B15" t="inlineStr">
        <is>
          <t>Hans Neunteufel, Prof. Dr. Matthias Schüppen, Kurt Helletzgruber, Ralph Wacker, Elvis Schwarzmair, Christian Kekelj</t>
        </is>
      </c>
    </row>
    <row r="16">
      <c r="A16" s="5" t="inlineStr">
        <is>
          <t>Beschreibung</t>
        </is>
      </c>
      <c r="B16" t="inlineStr">
        <is>
          <t>Die 1848 als Schmiede gegründete Wacker Neuson SE ist ein weltweit tätiges Unternehmen der Baumaschinen- und Baugeräteindustrie. Das Geschäft des Wacker Konzerns reicht von der Entwicklung, der Produktion, dem Vertrieb, der Vermietung sowie der Reparatur und Wartung (Service) von qualitativ hochwertigen Baugeräten (bis zu einem Gewicht von ca. 3t, sogenanntem Light Equipment) bis zur Entwicklung und Produktion von Baumaschinen der Kompaktklasse (bis zu einem Gewicht von 14t, sogenanntem Compact Equipment). Seit dem Zusammenschluss mit der NEUSON KRAMER Baumaschinen AG und ihren Tochtergesellschaften im Jahr 2007 werden die Produkte und Dienstleistungen unter der Hauptmarke „Wacker Neuson“ angeboten. Teile der Kompakt-Baumaschinen auch unter den Marken "WEIDEMANN" und "KramerAllrad". Copyright 2014 FINANCE BASE AG</t>
        </is>
      </c>
    </row>
    <row r="17">
      <c r="A17" s="5" t="inlineStr">
        <is>
          <t>Profile</t>
        </is>
      </c>
      <c r="B17" t="inlineStr">
        <is>
          <t>Wacker Neuson SE was founded in 1848 as a blacksmith is a global enterprise of construction machinery and construction equipment industry. The business, Wacker Group ranges from the development, production, distribution, rental and repair and maintenance (service) of high-quality Equipment (up to 3t weighing about, so-called light equipment) to the development and production of Construction of the compact class (up to a weight of 14t, so-called compact equipment). Since the merger with NEUSON KRAMER Baumaschinen AG and its subsidiaries in 2007, the products and services offered under the main brand "Wacker Neuson". Parts of the compact equipment under the brand names "Weidemann" and "Kramer wheel".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2007</v>
      </c>
    </row>
    <row r="20">
      <c r="A20" s="5" t="inlineStr">
        <is>
          <t>Umsatz</t>
        </is>
      </c>
      <c r="B20" s="5" t="inlineStr">
        <is>
          <t>Revenue</t>
        </is>
      </c>
      <c r="C20" t="n">
        <v>1901</v>
      </c>
      <c r="D20" t="n">
        <v>1707</v>
      </c>
      <c r="E20" t="n">
        <v>1534</v>
      </c>
      <c r="F20" t="n">
        <v>1361</v>
      </c>
      <c r="G20" t="n">
        <v>1375</v>
      </c>
      <c r="H20" t="n">
        <v>1284</v>
      </c>
      <c r="I20" t="n">
        <v>1160</v>
      </c>
      <c r="J20" t="n">
        <v>1092</v>
      </c>
      <c r="K20" t="n">
        <v>991.6</v>
      </c>
      <c r="L20" t="n">
        <v>757.9</v>
      </c>
      <c r="M20" t="n">
        <v>597</v>
      </c>
      <c r="N20" t="n">
        <v>870.3</v>
      </c>
      <c r="O20" t="n">
        <v>742.1</v>
      </c>
      <c r="P20" t="n">
        <v>742.1</v>
      </c>
    </row>
    <row r="21">
      <c r="A21" s="5" t="inlineStr">
        <is>
          <t>Bruttoergebnis vom Umsatz</t>
        </is>
      </c>
      <c r="B21" s="5" t="inlineStr">
        <is>
          <t>Gross Profit</t>
        </is>
      </c>
      <c r="C21" t="n">
        <v>474.9</v>
      </c>
      <c r="D21" t="n">
        <v>474</v>
      </c>
      <c r="E21" t="n">
        <v>436.5</v>
      </c>
      <c r="F21" t="n">
        <v>376.2</v>
      </c>
      <c r="G21" t="n">
        <v>384.5</v>
      </c>
      <c r="H21" t="n">
        <v>381.3</v>
      </c>
      <c r="I21" t="n">
        <v>352.7</v>
      </c>
      <c r="J21" t="n">
        <v>331.5</v>
      </c>
      <c r="K21" t="n">
        <v>323.2</v>
      </c>
      <c r="L21" t="n">
        <v>251</v>
      </c>
      <c r="M21" t="n">
        <v>184.1</v>
      </c>
      <c r="N21" t="n">
        <v>293.4</v>
      </c>
      <c r="O21" t="n">
        <v>282.5</v>
      </c>
      <c r="P21" t="n">
        <v>282.5</v>
      </c>
    </row>
    <row r="22">
      <c r="A22" s="5" t="inlineStr">
        <is>
          <t>Operatives Ergebnis (EBIT)</t>
        </is>
      </c>
      <c r="B22" s="5" t="inlineStr">
        <is>
          <t>EBIT Earning Before Interest &amp; Tax</t>
        </is>
      </c>
      <c r="C22" t="n">
        <v>153.1</v>
      </c>
      <c r="D22" t="n">
        <v>159.7</v>
      </c>
      <c r="E22" t="n">
        <v>131.4</v>
      </c>
      <c r="F22" t="n">
        <v>88.09999999999999</v>
      </c>
      <c r="G22" t="n">
        <v>103.6</v>
      </c>
      <c r="H22" t="n">
        <v>136.2</v>
      </c>
      <c r="I22" t="n">
        <v>94.7</v>
      </c>
      <c r="J22" t="n">
        <v>84.90000000000001</v>
      </c>
      <c r="K22" t="n">
        <v>123.8</v>
      </c>
      <c r="L22" t="n">
        <v>36.7</v>
      </c>
      <c r="M22" t="n">
        <v>-113.1</v>
      </c>
      <c r="N22" t="n">
        <v>58</v>
      </c>
      <c r="O22" t="n">
        <v>78.90000000000001</v>
      </c>
      <c r="P22" t="n">
        <v>78.90000000000001</v>
      </c>
    </row>
    <row r="23">
      <c r="A23" s="5" t="inlineStr">
        <is>
          <t>Finanzergebnis</t>
        </is>
      </c>
      <c r="B23" s="5" t="inlineStr">
        <is>
          <t>Financial Result</t>
        </is>
      </c>
      <c r="C23" t="n">
        <v>-15.6</v>
      </c>
      <c r="D23" t="n">
        <v>43.3</v>
      </c>
      <c r="E23" t="n">
        <v>-6</v>
      </c>
      <c r="F23" t="n">
        <v>-6.7</v>
      </c>
      <c r="G23" t="n">
        <v>-6.1</v>
      </c>
      <c r="H23" t="n">
        <v>-6.1</v>
      </c>
      <c r="I23" t="n">
        <v>-6.7</v>
      </c>
      <c r="J23" t="n">
        <v>-7.1</v>
      </c>
      <c r="K23" t="n">
        <v>-3.5</v>
      </c>
      <c r="L23" t="n">
        <v>-4</v>
      </c>
      <c r="M23" t="n">
        <v>-2.4</v>
      </c>
      <c r="N23" t="n">
        <v>-2.3</v>
      </c>
      <c r="O23" t="n">
        <v>-0.7</v>
      </c>
      <c r="P23" t="n">
        <v>-0.7</v>
      </c>
    </row>
    <row r="24">
      <c r="A24" s="5" t="inlineStr">
        <is>
          <t>Ergebnis vor Steuer (EBT)</t>
        </is>
      </c>
      <c r="B24" s="5" t="inlineStr">
        <is>
          <t>EBT Earning Before Tax</t>
        </is>
      </c>
      <c r="C24" t="n">
        <v>137.5</v>
      </c>
      <c r="D24" t="n">
        <v>203</v>
      </c>
      <c r="E24" t="n">
        <v>125.4</v>
      </c>
      <c r="F24" t="n">
        <v>81.40000000000001</v>
      </c>
      <c r="G24" t="n">
        <v>97.5</v>
      </c>
      <c r="H24" t="n">
        <v>130.1</v>
      </c>
      <c r="I24" t="n">
        <v>88</v>
      </c>
      <c r="J24" t="n">
        <v>77.8</v>
      </c>
      <c r="K24" t="n">
        <v>120.3</v>
      </c>
      <c r="L24" t="n">
        <v>32.7</v>
      </c>
      <c r="M24" t="n">
        <v>-115.5</v>
      </c>
      <c r="N24" t="n">
        <v>55.7</v>
      </c>
      <c r="O24" t="n">
        <v>78.2</v>
      </c>
      <c r="P24" t="n">
        <v>78.2</v>
      </c>
    </row>
    <row r="25">
      <c r="A25" s="5" t="inlineStr">
        <is>
          <t>Steuern auf Einkommen und Ertrag</t>
        </is>
      </c>
      <c r="B25" s="5" t="inlineStr">
        <is>
          <t>Taxes on income and earnings</t>
        </is>
      </c>
      <c r="C25" t="n">
        <v>49</v>
      </c>
      <c r="D25" t="n">
        <v>58.4</v>
      </c>
      <c r="E25" t="n">
        <v>37.9</v>
      </c>
      <c r="F25" t="n">
        <v>24.2</v>
      </c>
      <c r="G25" t="n">
        <v>30.9</v>
      </c>
      <c r="H25" t="n">
        <v>38</v>
      </c>
      <c r="I25" t="n">
        <v>26.4</v>
      </c>
      <c r="J25" t="n">
        <v>23.1</v>
      </c>
      <c r="K25" t="n">
        <v>33.9</v>
      </c>
      <c r="L25" t="n">
        <v>8.1</v>
      </c>
      <c r="M25" t="n">
        <v>-5.5</v>
      </c>
      <c r="N25" t="n">
        <v>17.6</v>
      </c>
      <c r="O25" t="n">
        <v>24.1</v>
      </c>
      <c r="P25" t="n">
        <v>24.1</v>
      </c>
    </row>
    <row r="26">
      <c r="A26" s="5" t="inlineStr">
        <is>
          <t>Ergebnis nach Steuer</t>
        </is>
      </c>
      <c r="B26" s="5" t="inlineStr">
        <is>
          <t>Earnings after tax</t>
        </is>
      </c>
      <c r="C26" t="n">
        <v>88.5</v>
      </c>
      <c r="D26" t="n">
        <v>144.6</v>
      </c>
      <c r="E26" t="n">
        <v>87.5</v>
      </c>
      <c r="F26" t="n">
        <v>57.2</v>
      </c>
      <c r="G26" t="n">
        <v>66.7</v>
      </c>
      <c r="H26" t="n">
        <v>92.09999999999999</v>
      </c>
      <c r="I26" t="n">
        <v>61.5</v>
      </c>
      <c r="J26" t="n">
        <v>54.7</v>
      </c>
      <c r="K26" t="n">
        <v>86.40000000000001</v>
      </c>
      <c r="L26" t="n">
        <v>24.6</v>
      </c>
      <c r="M26" t="n">
        <v>-109.9</v>
      </c>
      <c r="N26" t="n">
        <v>38.1</v>
      </c>
      <c r="O26" t="n">
        <v>54.1</v>
      </c>
      <c r="P26" t="n">
        <v>54.1</v>
      </c>
    </row>
    <row r="27">
      <c r="A27" s="5" t="inlineStr">
        <is>
          <t>Minderheitenanteil</t>
        </is>
      </c>
      <c r="B27" s="5" t="inlineStr">
        <is>
          <t>Minority Share</t>
        </is>
      </c>
      <c r="C27" t="inlineStr">
        <is>
          <t>-</t>
        </is>
      </c>
      <c r="D27" t="inlineStr">
        <is>
          <t>-</t>
        </is>
      </c>
      <c r="E27" t="inlineStr">
        <is>
          <t>-</t>
        </is>
      </c>
      <c r="F27" t="n">
        <v>-0.4</v>
      </c>
      <c r="G27" t="n">
        <v>-0.5</v>
      </c>
      <c r="H27" t="n">
        <v>-0.6</v>
      </c>
      <c r="I27" t="n">
        <v>-0.4</v>
      </c>
      <c r="J27" t="n">
        <v>-0.6</v>
      </c>
      <c r="K27" t="n">
        <v>-0.6</v>
      </c>
      <c r="L27" t="n">
        <v>-0.7</v>
      </c>
      <c r="M27" t="n">
        <v>-0.2</v>
      </c>
      <c r="N27" t="n">
        <v>-0.7</v>
      </c>
      <c r="O27" t="inlineStr">
        <is>
          <t>-</t>
        </is>
      </c>
      <c r="P27" t="inlineStr">
        <is>
          <t>-</t>
        </is>
      </c>
    </row>
    <row r="28">
      <c r="A28" s="5" t="inlineStr">
        <is>
          <t>Jahresüberschuss/-fehlbetrag</t>
        </is>
      </c>
      <c r="B28" s="5" t="inlineStr">
        <is>
          <t>Net Profit</t>
        </is>
      </c>
      <c r="C28" t="n">
        <v>88.5</v>
      </c>
      <c r="D28" t="n">
        <v>144.6</v>
      </c>
      <c r="E28" t="n">
        <v>87.5</v>
      </c>
      <c r="F28" t="n">
        <v>56.8</v>
      </c>
      <c r="G28" t="n">
        <v>66.2</v>
      </c>
      <c r="H28" t="n">
        <v>91.5</v>
      </c>
      <c r="I28" t="n">
        <v>61.2</v>
      </c>
      <c r="J28" t="n">
        <v>54.1</v>
      </c>
      <c r="K28" t="n">
        <v>85.8</v>
      </c>
      <c r="L28" t="n">
        <v>23.9</v>
      </c>
      <c r="M28" t="n">
        <v>-110.1</v>
      </c>
      <c r="N28" t="n">
        <v>37.4</v>
      </c>
      <c r="O28" t="n">
        <v>54.1</v>
      </c>
      <c r="P28" t="n">
        <v>54.1</v>
      </c>
    </row>
    <row r="29">
      <c r="A29" s="5" t="inlineStr">
        <is>
          <t>Summe Umlaufvermögen</t>
        </is>
      </c>
      <c r="B29" s="5" t="inlineStr">
        <is>
          <t>Current Assets</t>
        </is>
      </c>
      <c r="C29" t="n">
        <v>1223</v>
      </c>
      <c r="D29" t="n">
        <v>1092</v>
      </c>
      <c r="E29" t="n">
        <v>739.3</v>
      </c>
      <c r="F29" t="n">
        <v>701.4</v>
      </c>
      <c r="G29" t="n">
        <v>701.4</v>
      </c>
      <c r="H29" t="n">
        <v>633.5</v>
      </c>
      <c r="I29" t="n">
        <v>530.4</v>
      </c>
      <c r="J29" t="n">
        <v>554.6</v>
      </c>
      <c r="K29" t="n">
        <v>471.2</v>
      </c>
      <c r="L29" t="n">
        <v>356.3</v>
      </c>
      <c r="M29" t="n">
        <v>339</v>
      </c>
      <c r="N29" t="n">
        <v>428.6</v>
      </c>
      <c r="O29" t="n">
        <v>517.5</v>
      </c>
      <c r="P29" t="n">
        <v>517.5</v>
      </c>
    </row>
    <row r="30">
      <c r="A30" s="5" t="inlineStr">
        <is>
          <t>Summe Anlagevermögen</t>
        </is>
      </c>
      <c r="B30" s="5" t="inlineStr">
        <is>
          <t>Fixed Assets</t>
        </is>
      </c>
      <c r="C30" t="n">
        <v>974.1</v>
      </c>
      <c r="D30" t="n">
        <v>822.4</v>
      </c>
      <c r="E30" t="n">
        <v>876.6</v>
      </c>
      <c r="F30" t="n">
        <v>879.4</v>
      </c>
      <c r="G30" t="n">
        <v>850.8</v>
      </c>
      <c r="H30" t="n">
        <v>814.1</v>
      </c>
      <c r="I30" t="n">
        <v>792</v>
      </c>
      <c r="J30" t="n">
        <v>790.2</v>
      </c>
      <c r="K30" t="n">
        <v>742.1</v>
      </c>
      <c r="L30" t="n">
        <v>673.9</v>
      </c>
      <c r="M30" t="n">
        <v>632.7</v>
      </c>
      <c r="N30" t="n">
        <v>750</v>
      </c>
      <c r="O30" t="n">
        <v>697</v>
      </c>
      <c r="P30" t="n">
        <v>697</v>
      </c>
    </row>
    <row r="31">
      <c r="A31" s="5" t="inlineStr">
        <is>
          <t>Summe Aktiva</t>
        </is>
      </c>
      <c r="B31" s="5" t="inlineStr">
        <is>
          <t>Total Assets</t>
        </is>
      </c>
      <c r="C31" t="n">
        <v>2197</v>
      </c>
      <c r="D31" t="n">
        <v>1914</v>
      </c>
      <c r="E31" t="n">
        <v>1616</v>
      </c>
      <c r="F31" t="n">
        <v>1581</v>
      </c>
      <c r="G31" t="n">
        <v>1552</v>
      </c>
      <c r="H31" t="n">
        <v>1448</v>
      </c>
      <c r="I31" t="n">
        <v>1322</v>
      </c>
      <c r="J31" t="n">
        <v>1345</v>
      </c>
      <c r="K31" t="n">
        <v>1213</v>
      </c>
      <c r="L31" t="n">
        <v>1030</v>
      </c>
      <c r="M31" t="n">
        <v>971.7</v>
      </c>
      <c r="N31" t="n">
        <v>1179</v>
      </c>
      <c r="O31" t="n">
        <v>1215</v>
      </c>
      <c r="P31" t="n">
        <v>1215</v>
      </c>
    </row>
    <row r="32">
      <c r="A32" s="5" t="inlineStr">
        <is>
          <t>Summe kurzfristiges Fremdkapital</t>
        </is>
      </c>
      <c r="B32" s="5" t="inlineStr">
        <is>
          <t>Short-Term Debt</t>
        </is>
      </c>
      <c r="C32" t="n">
        <v>425.8</v>
      </c>
      <c r="D32" t="n">
        <v>382.7</v>
      </c>
      <c r="E32" t="n">
        <v>259.8</v>
      </c>
      <c r="F32" t="n">
        <v>373.1</v>
      </c>
      <c r="G32" t="n">
        <v>277</v>
      </c>
      <c r="H32" t="n">
        <v>222.2</v>
      </c>
      <c r="I32" t="n">
        <v>179.8</v>
      </c>
      <c r="J32" t="n">
        <v>219.5</v>
      </c>
      <c r="K32" t="n">
        <v>228.7</v>
      </c>
      <c r="L32" t="n">
        <v>110.8</v>
      </c>
      <c r="M32" t="n">
        <v>90.90000000000001</v>
      </c>
      <c r="N32" t="n">
        <v>166.7</v>
      </c>
      <c r="O32" t="n">
        <v>194.6</v>
      </c>
      <c r="P32" t="n">
        <v>194.6</v>
      </c>
    </row>
    <row r="33">
      <c r="A33" s="5" t="inlineStr">
        <is>
          <t>Summe langfristiges Fremdkapital</t>
        </is>
      </c>
      <c r="B33" s="5" t="inlineStr">
        <is>
          <t>Long-Term Debt</t>
        </is>
      </c>
      <c r="C33" t="n">
        <v>545.8</v>
      </c>
      <c r="D33" t="n">
        <v>310.1</v>
      </c>
      <c r="E33" t="n">
        <v>241.3</v>
      </c>
      <c r="F33" t="n">
        <v>115.1</v>
      </c>
      <c r="G33" t="n">
        <v>206.1</v>
      </c>
      <c r="H33" t="n">
        <v>209.1</v>
      </c>
      <c r="I33" t="n">
        <v>203.2</v>
      </c>
      <c r="J33" t="n">
        <v>207.1</v>
      </c>
      <c r="K33" t="n">
        <v>76.8</v>
      </c>
      <c r="L33" t="n">
        <v>86.40000000000001</v>
      </c>
      <c r="M33" t="n">
        <v>89.3</v>
      </c>
      <c r="N33" t="n">
        <v>100.1</v>
      </c>
      <c r="O33" t="n">
        <v>107.1</v>
      </c>
      <c r="P33" t="n">
        <v>107.1</v>
      </c>
    </row>
    <row r="34">
      <c r="A34" s="5" t="inlineStr">
        <is>
          <t>Summe Fremdkapital</t>
        </is>
      </c>
      <c r="B34" s="5" t="inlineStr">
        <is>
          <t>Total Liabilities</t>
        </is>
      </c>
      <c r="C34" t="n">
        <v>971.6</v>
      </c>
      <c r="D34" t="n">
        <v>692.8</v>
      </c>
      <c r="E34" t="n">
        <v>501.1</v>
      </c>
      <c r="F34" t="n">
        <v>488.2</v>
      </c>
      <c r="G34" t="n">
        <v>483.1</v>
      </c>
      <c r="H34" t="n">
        <v>431.3</v>
      </c>
      <c r="I34" t="n">
        <v>383.1</v>
      </c>
      <c r="J34" t="n">
        <v>426.6</v>
      </c>
      <c r="K34" t="n">
        <v>305.5</v>
      </c>
      <c r="L34" t="n">
        <v>197.2</v>
      </c>
      <c r="M34" t="n">
        <v>180.2</v>
      </c>
      <c r="N34" t="n">
        <v>266.8</v>
      </c>
      <c r="O34" t="n">
        <v>301.8</v>
      </c>
      <c r="P34" t="n">
        <v>301.8</v>
      </c>
    </row>
    <row r="35">
      <c r="A35" s="5" t="inlineStr">
        <is>
          <t>Minderheitenanteil</t>
        </is>
      </c>
      <c r="B35" s="5" t="inlineStr">
        <is>
          <t>Minority Share</t>
        </is>
      </c>
      <c r="C35" t="inlineStr">
        <is>
          <t>-</t>
        </is>
      </c>
      <c r="D35" t="inlineStr">
        <is>
          <t>-</t>
        </is>
      </c>
      <c r="E35" t="inlineStr">
        <is>
          <t>-</t>
        </is>
      </c>
      <c r="F35" t="n">
        <v>5.4</v>
      </c>
      <c r="G35" t="n">
        <v>5</v>
      </c>
      <c r="H35" t="n">
        <v>4.5</v>
      </c>
      <c r="I35" t="n">
        <v>3.9</v>
      </c>
      <c r="J35" t="n">
        <v>3.5</v>
      </c>
      <c r="K35" t="n">
        <v>2.9</v>
      </c>
      <c r="L35" t="n">
        <v>2.3</v>
      </c>
      <c r="M35" t="n">
        <v>2.5</v>
      </c>
      <c r="N35" t="n">
        <v>2.7</v>
      </c>
      <c r="O35" t="n">
        <v>2.3</v>
      </c>
      <c r="P35" t="n">
        <v>2.3</v>
      </c>
    </row>
    <row r="36">
      <c r="A36" s="5" t="inlineStr">
        <is>
          <t>Summe Eigenkapital</t>
        </is>
      </c>
      <c r="B36" s="5" t="inlineStr">
        <is>
          <t>Equity</t>
        </is>
      </c>
      <c r="C36" t="n">
        <v>1225</v>
      </c>
      <c r="D36" t="n">
        <v>1221</v>
      </c>
      <c r="E36" t="n">
        <v>1115</v>
      </c>
      <c r="F36" t="n">
        <v>1087</v>
      </c>
      <c r="G36" t="n">
        <v>1064</v>
      </c>
      <c r="H36" t="n">
        <v>1012</v>
      </c>
      <c r="I36" t="n">
        <v>935.5</v>
      </c>
      <c r="J36" t="n">
        <v>914.7</v>
      </c>
      <c r="K36" t="n">
        <v>905</v>
      </c>
      <c r="L36" t="n">
        <v>830.6</v>
      </c>
      <c r="M36" t="n">
        <v>789</v>
      </c>
      <c r="N36" t="n">
        <v>909.1</v>
      </c>
      <c r="O36" t="n">
        <v>910.4</v>
      </c>
      <c r="P36" t="n">
        <v>910.4</v>
      </c>
    </row>
    <row r="37">
      <c r="A37" s="5" t="inlineStr">
        <is>
          <t>Summe Passiva</t>
        </is>
      </c>
      <c r="B37" s="5" t="inlineStr">
        <is>
          <t>Liabilities &amp; Shareholder Equity</t>
        </is>
      </c>
      <c r="C37" t="n">
        <v>2197</v>
      </c>
      <c r="D37" t="n">
        <v>1914</v>
      </c>
      <c r="E37" t="n">
        <v>1616</v>
      </c>
      <c r="F37" t="n">
        <v>1581</v>
      </c>
      <c r="G37" t="n">
        <v>1552</v>
      </c>
      <c r="H37" t="n">
        <v>1448</v>
      </c>
      <c r="I37" t="n">
        <v>1322</v>
      </c>
      <c r="J37" t="n">
        <v>1345</v>
      </c>
      <c r="K37" t="n">
        <v>1213</v>
      </c>
      <c r="L37" t="n">
        <v>1030</v>
      </c>
      <c r="M37" t="n">
        <v>971.7</v>
      </c>
      <c r="N37" t="n">
        <v>1179</v>
      </c>
      <c r="O37" t="n">
        <v>1215</v>
      </c>
      <c r="P37" t="n">
        <v>1215</v>
      </c>
    </row>
    <row r="38">
      <c r="A38" s="5" t="inlineStr">
        <is>
          <t>Mio.Aktien im Umlauf</t>
        </is>
      </c>
      <c r="B38" s="5" t="inlineStr">
        <is>
          <t>Million shares outstanding</t>
        </is>
      </c>
      <c r="C38" t="n">
        <v>70.14</v>
      </c>
      <c r="D38" t="n">
        <v>70.14</v>
      </c>
      <c r="E38" t="n">
        <v>70.14</v>
      </c>
      <c r="F38" t="n">
        <v>70.14</v>
      </c>
      <c r="G38" t="n">
        <v>70.14</v>
      </c>
      <c r="H38" t="n">
        <v>70.14</v>
      </c>
      <c r="I38" t="n">
        <v>70.14</v>
      </c>
      <c r="J38" t="n">
        <v>70.14</v>
      </c>
      <c r="K38" t="n">
        <v>70.14</v>
      </c>
      <c r="L38" t="n">
        <v>70.09999999999999</v>
      </c>
      <c r="M38" t="n">
        <v>70.09999999999999</v>
      </c>
      <c r="N38" t="n">
        <v>70.09999999999999</v>
      </c>
      <c r="O38" t="n">
        <v>70.09999999999999</v>
      </c>
      <c r="P38" t="n">
        <v>70.09999999999999</v>
      </c>
    </row>
    <row r="39">
      <c r="A39" s="5" t="inlineStr">
        <is>
          <t>Gezeichnetes Kapital (in Mio.)</t>
        </is>
      </c>
      <c r="B39" s="5" t="inlineStr">
        <is>
          <t>Subscribed Capital in M</t>
        </is>
      </c>
      <c r="C39" t="n">
        <v>70.14</v>
      </c>
      <c r="D39" t="n">
        <v>70.14</v>
      </c>
      <c r="E39" t="n">
        <v>70.14</v>
      </c>
      <c r="F39" t="n">
        <v>70.14</v>
      </c>
      <c r="G39" t="n">
        <v>70.14</v>
      </c>
      <c r="H39" t="n">
        <v>70.14</v>
      </c>
      <c r="I39" t="n">
        <v>70.14</v>
      </c>
      <c r="J39" t="n">
        <v>70.14</v>
      </c>
      <c r="K39" t="n">
        <v>70.14</v>
      </c>
      <c r="L39" t="n">
        <v>70.09999999999999</v>
      </c>
      <c r="M39" t="n">
        <v>70.09999999999999</v>
      </c>
      <c r="N39" t="n">
        <v>70.09999999999999</v>
      </c>
      <c r="O39" t="n">
        <v>70.09999999999999</v>
      </c>
      <c r="P39" t="n">
        <v>70.09999999999999</v>
      </c>
    </row>
    <row r="40">
      <c r="A40" s="5" t="inlineStr">
        <is>
          <t>Ergebnis je Aktie (brutto)</t>
        </is>
      </c>
      <c r="B40" s="5" t="inlineStr">
        <is>
          <t>Earnings per share</t>
        </is>
      </c>
      <c r="C40" t="n">
        <v>1.96</v>
      </c>
      <c r="D40" t="n">
        <v>2.89</v>
      </c>
      <c r="E40" t="n">
        <v>1.79</v>
      </c>
      <c r="F40" t="n">
        <v>1.16</v>
      </c>
      <c r="G40" t="n">
        <v>1.39</v>
      </c>
      <c r="H40" t="n">
        <v>1.85</v>
      </c>
      <c r="I40" t="n">
        <v>1.25</v>
      </c>
      <c r="J40" t="n">
        <v>1.11</v>
      </c>
      <c r="K40" t="n">
        <v>1.72</v>
      </c>
      <c r="L40" t="n">
        <v>0.47</v>
      </c>
      <c r="M40" t="n">
        <v>-1.65</v>
      </c>
      <c r="N40" t="n">
        <v>0.79</v>
      </c>
      <c r="O40" t="n">
        <v>1.12</v>
      </c>
      <c r="P40" t="n">
        <v>1.12</v>
      </c>
    </row>
    <row r="41">
      <c r="A41" s="5" t="inlineStr">
        <is>
          <t>Ergebnis je Aktie (unverwässert)</t>
        </is>
      </c>
      <c r="B41" s="5" t="inlineStr">
        <is>
          <t>Basic Earnings per share</t>
        </is>
      </c>
      <c r="C41" t="n">
        <v>1.26</v>
      </c>
      <c r="D41" t="n">
        <v>2.06</v>
      </c>
      <c r="E41" t="n">
        <v>1.25</v>
      </c>
      <c r="F41" t="n">
        <v>0.8100000000000001</v>
      </c>
      <c r="G41" t="n">
        <v>0.9399999999999999</v>
      </c>
      <c r="H41" t="n">
        <v>1.3</v>
      </c>
      <c r="I41" t="n">
        <v>0.87</v>
      </c>
      <c r="J41" t="n">
        <v>0.77</v>
      </c>
      <c r="K41" t="n">
        <v>1.22</v>
      </c>
      <c r="L41" t="n">
        <v>0.34</v>
      </c>
      <c r="M41" t="n">
        <v>-1.57</v>
      </c>
      <c r="N41" t="n">
        <v>0.53</v>
      </c>
      <c r="O41" t="n">
        <v>1.1</v>
      </c>
      <c r="P41" t="n">
        <v>1.1</v>
      </c>
    </row>
    <row r="42">
      <c r="A42" s="5" t="inlineStr">
        <is>
          <t>Ergebnis je Aktie (verwässert)</t>
        </is>
      </c>
      <c r="B42" s="5" t="inlineStr">
        <is>
          <t>Diluted Earnings per share</t>
        </is>
      </c>
      <c r="C42" t="n">
        <v>1.26</v>
      </c>
      <c r="D42" t="n">
        <v>2.06</v>
      </c>
      <c r="E42" t="n">
        <v>1.25</v>
      </c>
      <c r="F42" t="n">
        <v>0.8100000000000001</v>
      </c>
      <c r="G42" t="n">
        <v>0.9399999999999999</v>
      </c>
      <c r="H42" t="n">
        <v>1.3</v>
      </c>
      <c r="I42" t="n">
        <v>0.87</v>
      </c>
      <c r="J42" t="n">
        <v>0.77</v>
      </c>
      <c r="K42" t="n">
        <v>1.22</v>
      </c>
      <c r="L42" t="n">
        <v>0.34</v>
      </c>
      <c r="M42" t="n">
        <v>-1.57</v>
      </c>
      <c r="N42" t="n">
        <v>0.53</v>
      </c>
      <c r="O42" t="n">
        <v>1.1</v>
      </c>
      <c r="P42" t="n">
        <v>1.1</v>
      </c>
    </row>
    <row r="43">
      <c r="A43" s="5" t="inlineStr">
        <is>
          <t>Dividende je Aktie</t>
        </is>
      </c>
      <c r="B43" s="5" t="inlineStr">
        <is>
          <t>Dividend per share</t>
        </is>
      </c>
      <c r="C43" t="inlineStr">
        <is>
          <t>-</t>
        </is>
      </c>
      <c r="D43" t="n">
        <v>0.6</v>
      </c>
      <c r="E43" t="n">
        <v>0.6</v>
      </c>
      <c r="F43" t="n">
        <v>0.5</v>
      </c>
      <c r="G43" t="n">
        <v>0.5</v>
      </c>
      <c r="H43" t="n">
        <v>0.5</v>
      </c>
      <c r="I43" t="n">
        <v>0.4</v>
      </c>
      <c r="J43" t="n">
        <v>0.3</v>
      </c>
      <c r="K43" t="n">
        <v>0.5</v>
      </c>
      <c r="L43" t="n">
        <v>0.17</v>
      </c>
      <c r="M43" t="inlineStr">
        <is>
          <t>-</t>
        </is>
      </c>
      <c r="N43" t="n">
        <v>0.19</v>
      </c>
      <c r="O43" t="n">
        <v>0.5</v>
      </c>
      <c r="P43" t="n">
        <v>0.5</v>
      </c>
    </row>
    <row r="44">
      <c r="A44" s="5" t="inlineStr">
        <is>
          <t>Sonderdividende je Aktie</t>
        </is>
      </c>
      <c r="B44" s="5" t="inlineStr">
        <is>
          <t>Special Dividend per share</t>
        </is>
      </c>
      <c r="C44" t="inlineStr">
        <is>
          <t>-</t>
        </is>
      </c>
      <c r="D44" t="n">
        <v>0.5</v>
      </c>
      <c r="E44" t="inlineStr">
        <is>
          <t>-</t>
        </is>
      </c>
      <c r="F44" t="inlineStr">
        <is>
          <t>-</t>
        </is>
      </c>
      <c r="G44" t="inlineStr">
        <is>
          <t>-</t>
        </is>
      </c>
      <c r="H44" t="inlineStr">
        <is>
          <t>-</t>
        </is>
      </c>
      <c r="I44" t="inlineStr">
        <is>
          <t>-</t>
        </is>
      </c>
      <c r="J44" t="inlineStr">
        <is>
          <t>-</t>
        </is>
      </c>
      <c r="K44" t="inlineStr">
        <is>
          <t>-</t>
        </is>
      </c>
      <c r="L44" t="inlineStr">
        <is>
          <t>-</t>
        </is>
      </c>
      <c r="M44" t="inlineStr">
        <is>
          <t>-</t>
        </is>
      </c>
      <c r="N44" t="inlineStr">
        <is>
          <t>-</t>
        </is>
      </c>
      <c r="O44" t="inlineStr">
        <is>
          <t>-</t>
        </is>
      </c>
      <c r="P44" t="inlineStr">
        <is>
          <t>-</t>
        </is>
      </c>
    </row>
    <row r="45">
      <c r="A45" s="5" t="inlineStr">
        <is>
          <t>Dividendenausschüttung in Mio</t>
        </is>
      </c>
      <c r="B45" s="5" t="inlineStr">
        <is>
          <t>Dividend Payment in M</t>
        </is>
      </c>
      <c r="C45" t="inlineStr">
        <is>
          <t>-</t>
        </is>
      </c>
      <c r="D45" t="n">
        <v>77.15000000000001</v>
      </c>
      <c r="E45" t="n">
        <v>42.1</v>
      </c>
      <c r="F45" t="n">
        <v>35.1</v>
      </c>
      <c r="G45" t="n">
        <v>35.1</v>
      </c>
      <c r="H45" t="n">
        <v>35.1</v>
      </c>
      <c r="I45" t="n">
        <v>28.1</v>
      </c>
      <c r="J45" t="n">
        <v>21</v>
      </c>
      <c r="K45" t="n">
        <v>35.1</v>
      </c>
      <c r="L45" t="n">
        <v>11.9</v>
      </c>
      <c r="M45" t="inlineStr">
        <is>
          <t>-</t>
        </is>
      </c>
      <c r="N45" t="n">
        <v>13.3</v>
      </c>
      <c r="O45" t="n">
        <v>35.1</v>
      </c>
      <c r="P45" t="n">
        <v>35.1</v>
      </c>
    </row>
    <row r="46">
      <c r="A46" s="5" t="inlineStr">
        <is>
          <t>Umsatz je Aktie</t>
        </is>
      </c>
      <c r="B46" s="5" t="inlineStr">
        <is>
          <t>Revenue per share</t>
        </is>
      </c>
      <c r="C46" t="n">
        <v>27.1</v>
      </c>
      <c r="D46" t="n">
        <v>24.33</v>
      </c>
      <c r="E46" t="n">
        <v>21.87</v>
      </c>
      <c r="F46" t="n">
        <v>19.41</v>
      </c>
      <c r="G46" t="n">
        <v>19.61</v>
      </c>
      <c r="H46" t="n">
        <v>18.31</v>
      </c>
      <c r="I46" t="n">
        <v>16.53</v>
      </c>
      <c r="J46" t="n">
        <v>15.56</v>
      </c>
      <c r="K46" t="n">
        <v>14.14</v>
      </c>
      <c r="L46" t="n">
        <v>10.81</v>
      </c>
      <c r="M46" t="n">
        <v>8.52</v>
      </c>
      <c r="N46" t="n">
        <v>12.42</v>
      </c>
      <c r="O46" t="n">
        <v>10.59</v>
      </c>
      <c r="P46" t="n">
        <v>10.59</v>
      </c>
    </row>
    <row r="47">
      <c r="A47" s="5" t="inlineStr">
        <is>
          <t>Buchwert je Aktie</t>
        </is>
      </c>
      <c r="B47" s="5" t="inlineStr">
        <is>
          <t>Book value per share</t>
        </is>
      </c>
      <c r="C47" t="n">
        <v>17.47</v>
      </c>
      <c r="D47" t="n">
        <v>17.41</v>
      </c>
      <c r="E47" t="n">
        <v>15.89</v>
      </c>
      <c r="F47" t="n">
        <v>15.5</v>
      </c>
      <c r="G47" t="n">
        <v>15.17</v>
      </c>
      <c r="H47" t="n">
        <v>14.42</v>
      </c>
      <c r="I47" t="n">
        <v>13.34</v>
      </c>
      <c r="J47" t="n">
        <v>13.04</v>
      </c>
      <c r="K47" t="n">
        <v>12.9</v>
      </c>
      <c r="L47" t="n">
        <v>11.85</v>
      </c>
      <c r="M47" t="n">
        <v>11.26</v>
      </c>
      <c r="N47" t="n">
        <v>12.97</v>
      </c>
      <c r="O47" t="n">
        <v>12.99</v>
      </c>
      <c r="P47" t="n">
        <v>12.99</v>
      </c>
    </row>
    <row r="48">
      <c r="A48" s="5" t="inlineStr">
        <is>
          <t>Cashflow je Aktie</t>
        </is>
      </c>
      <c r="B48" s="5" t="inlineStr">
        <is>
          <t>Cashflow per share</t>
        </is>
      </c>
      <c r="C48" t="n">
        <v>-0.3</v>
      </c>
      <c r="D48" t="n">
        <v>-0.26</v>
      </c>
      <c r="E48" t="n">
        <v>1.97</v>
      </c>
      <c r="F48" t="n">
        <v>1.87</v>
      </c>
      <c r="G48" t="n">
        <v>1.87</v>
      </c>
      <c r="H48" t="n">
        <v>1.52</v>
      </c>
      <c r="I48" t="n">
        <v>1.89</v>
      </c>
      <c r="J48" t="n">
        <v>0.19</v>
      </c>
      <c r="K48" t="n">
        <v>0.62</v>
      </c>
      <c r="L48" t="n">
        <v>0.64</v>
      </c>
      <c r="M48" t="n">
        <v>1.97</v>
      </c>
      <c r="N48" t="n">
        <v>0.44</v>
      </c>
      <c r="O48" t="n">
        <v>0.78</v>
      </c>
      <c r="P48" t="n">
        <v>0.78</v>
      </c>
    </row>
    <row r="49">
      <c r="A49" s="5" t="inlineStr">
        <is>
          <t>Bilanzsumme je Aktie</t>
        </is>
      </c>
      <c r="B49" s="5" t="inlineStr">
        <is>
          <t>Total assets per share</t>
        </is>
      </c>
      <c r="C49" t="n">
        <v>31.32</v>
      </c>
      <c r="D49" t="n">
        <v>27.29</v>
      </c>
      <c r="E49" t="n">
        <v>23.04</v>
      </c>
      <c r="F49" t="n">
        <v>22.54</v>
      </c>
      <c r="G49" t="n">
        <v>22.13</v>
      </c>
      <c r="H49" t="n">
        <v>20.64</v>
      </c>
      <c r="I49" t="n">
        <v>18.85</v>
      </c>
      <c r="J49" t="n">
        <v>19.17</v>
      </c>
      <c r="K49" t="n">
        <v>17.3</v>
      </c>
      <c r="L49" t="n">
        <v>14.7</v>
      </c>
      <c r="M49" t="n">
        <v>13.86</v>
      </c>
      <c r="N49" t="n">
        <v>16.81</v>
      </c>
      <c r="O49" t="n">
        <v>17.33</v>
      </c>
      <c r="P49" t="n">
        <v>17.33</v>
      </c>
    </row>
    <row r="50">
      <c r="A50" s="5" t="inlineStr">
        <is>
          <t>Personal am Ende des Jahres</t>
        </is>
      </c>
      <c r="B50" s="5" t="inlineStr">
        <is>
          <t>Staff at the end of year</t>
        </is>
      </c>
      <c r="C50" t="n">
        <v>5654</v>
      </c>
      <c r="D50" t="n">
        <v>5370</v>
      </c>
      <c r="E50" t="n">
        <v>5064</v>
      </c>
      <c r="F50" t="n">
        <v>4792</v>
      </c>
      <c r="G50" t="n">
        <v>4632</v>
      </c>
      <c r="H50" t="n">
        <v>4372</v>
      </c>
      <c r="I50" t="n">
        <v>4157</v>
      </c>
      <c r="J50" t="n">
        <v>4096</v>
      </c>
      <c r="K50" t="n">
        <v>3514</v>
      </c>
      <c r="L50" t="n">
        <v>3142</v>
      </c>
      <c r="M50" t="n">
        <v>3059</v>
      </c>
      <c r="N50" t="n">
        <v>3665</v>
      </c>
      <c r="O50" t="n">
        <v>3659</v>
      </c>
      <c r="P50" t="n">
        <v>3659</v>
      </c>
    </row>
    <row r="51">
      <c r="A51" s="5" t="inlineStr">
        <is>
          <t>Personalaufwand in Mio. EUR</t>
        </is>
      </c>
      <c r="B51" s="5" t="inlineStr">
        <is>
          <t>Personnel expenses in M</t>
        </is>
      </c>
      <c r="C51" t="n">
        <v>392.6</v>
      </c>
      <c r="D51" t="n">
        <v>351.7</v>
      </c>
      <c r="E51" t="n">
        <v>330.8</v>
      </c>
      <c r="F51" t="n">
        <v>303.8</v>
      </c>
      <c r="G51" t="n">
        <v>288.8</v>
      </c>
      <c r="H51" t="n">
        <v>254.3</v>
      </c>
      <c r="I51" t="n">
        <v>250.7</v>
      </c>
      <c r="J51" t="n">
        <v>238.9</v>
      </c>
      <c r="K51" t="n">
        <v>203.2</v>
      </c>
      <c r="L51" t="n">
        <v>183.1</v>
      </c>
      <c r="M51" t="n">
        <v>170.5</v>
      </c>
      <c r="N51" t="n">
        <v>191.5</v>
      </c>
      <c r="O51" t="n">
        <v>167.8</v>
      </c>
      <c r="P51" t="n">
        <v>167.8</v>
      </c>
    </row>
    <row r="52">
      <c r="A52" s="5" t="inlineStr">
        <is>
          <t>Aufwand je Mitarbeiter in EUR</t>
        </is>
      </c>
      <c r="B52" s="5" t="inlineStr">
        <is>
          <t>Effort per employee</t>
        </is>
      </c>
      <c r="C52" t="n">
        <v>69438</v>
      </c>
      <c r="D52" t="n">
        <v>65493</v>
      </c>
      <c r="E52" t="n">
        <v>65324</v>
      </c>
      <c r="F52" t="n">
        <v>63397</v>
      </c>
      <c r="G52" t="n">
        <v>62349</v>
      </c>
      <c r="H52" t="n">
        <v>58166</v>
      </c>
      <c r="I52" t="n">
        <v>60308</v>
      </c>
      <c r="J52" t="n">
        <v>58325</v>
      </c>
      <c r="K52" t="n">
        <v>57826</v>
      </c>
      <c r="L52" t="n">
        <v>58275</v>
      </c>
      <c r="M52" t="n">
        <v>55737</v>
      </c>
      <c r="N52" t="n">
        <v>52251</v>
      </c>
      <c r="O52" t="n">
        <v>45860</v>
      </c>
      <c r="P52" t="n">
        <v>45860</v>
      </c>
    </row>
    <row r="53">
      <c r="A53" s="5" t="inlineStr">
        <is>
          <t>Umsatz je Mitarbeiter in EUR</t>
        </is>
      </c>
      <c r="B53" s="5" t="inlineStr">
        <is>
          <t>Turnover per employee</t>
        </is>
      </c>
      <c r="C53" t="n">
        <v>336240</v>
      </c>
      <c r="D53" t="n">
        <v>317784</v>
      </c>
      <c r="E53" t="n">
        <v>302903</v>
      </c>
      <c r="F53" t="n">
        <v>284107</v>
      </c>
      <c r="G53" t="n">
        <v>296919</v>
      </c>
      <c r="H53" t="n">
        <v>293747</v>
      </c>
      <c r="I53" t="n">
        <v>278932</v>
      </c>
      <c r="J53" t="n">
        <v>266532</v>
      </c>
      <c r="K53" t="n">
        <v>260561</v>
      </c>
      <c r="L53" t="n">
        <v>241224</v>
      </c>
      <c r="M53" t="n">
        <v>195162</v>
      </c>
      <c r="N53" t="n">
        <v>237462</v>
      </c>
      <c r="O53" t="n">
        <v>202814</v>
      </c>
      <c r="P53" t="n">
        <v>202814</v>
      </c>
    </row>
    <row r="54">
      <c r="A54" s="5" t="inlineStr">
        <is>
          <t>Bruttoergebnis je Mitarbeiter in EUR</t>
        </is>
      </c>
      <c r="B54" s="5" t="inlineStr">
        <is>
          <t>Gross Profit per employee</t>
        </is>
      </c>
      <c r="C54" t="n">
        <v>83994</v>
      </c>
      <c r="D54" t="n">
        <v>88268</v>
      </c>
      <c r="E54" t="n">
        <v>86197</v>
      </c>
      <c r="F54" t="n">
        <v>78506</v>
      </c>
      <c r="G54" t="n">
        <v>83010</v>
      </c>
      <c r="H54" t="n">
        <v>87214</v>
      </c>
      <c r="I54" t="n">
        <v>84845</v>
      </c>
      <c r="J54" t="n">
        <v>80933</v>
      </c>
      <c r="K54" t="n">
        <v>91975</v>
      </c>
      <c r="L54" t="n">
        <v>79885</v>
      </c>
      <c r="M54" t="n">
        <v>60183</v>
      </c>
      <c r="N54" t="n">
        <v>80055</v>
      </c>
      <c r="O54" t="n">
        <v>77207</v>
      </c>
      <c r="P54" t="n">
        <v>77207</v>
      </c>
    </row>
    <row r="55">
      <c r="A55" s="5" t="inlineStr">
        <is>
          <t>Gewinn je Mitarbeiter in EUR</t>
        </is>
      </c>
      <c r="B55" s="5" t="inlineStr">
        <is>
          <t>Earnings per employee</t>
        </is>
      </c>
      <c r="C55" t="n">
        <v>15653</v>
      </c>
      <c r="D55" t="n">
        <v>26927</v>
      </c>
      <c r="E55" t="n">
        <v>17279</v>
      </c>
      <c r="F55" t="n">
        <v>11853</v>
      </c>
      <c r="G55" t="n">
        <v>14292</v>
      </c>
      <c r="H55" t="n">
        <v>20929</v>
      </c>
      <c r="I55" t="n">
        <v>14722</v>
      </c>
      <c r="J55" t="n">
        <v>13208</v>
      </c>
      <c r="K55" t="n">
        <v>24417</v>
      </c>
      <c r="L55" t="n">
        <v>7607</v>
      </c>
      <c r="M55" t="n">
        <v>-35992</v>
      </c>
      <c r="N55" t="n">
        <v>10205</v>
      </c>
      <c r="O55" t="n">
        <v>14785</v>
      </c>
      <c r="P55" t="n">
        <v>14785</v>
      </c>
    </row>
    <row r="56">
      <c r="A56" s="5" t="inlineStr">
        <is>
          <t>KGV (Kurs/Gewinn)</t>
        </is>
      </c>
      <c r="B56" s="5" t="inlineStr">
        <is>
          <t>PE (price/earnings)</t>
        </is>
      </c>
      <c r="C56" t="n">
        <v>13.5</v>
      </c>
      <c r="D56" t="n">
        <v>8</v>
      </c>
      <c r="E56" t="n">
        <v>24.1</v>
      </c>
      <c r="F56" t="n">
        <v>19</v>
      </c>
      <c r="G56" t="n">
        <v>15.1</v>
      </c>
      <c r="H56" t="n">
        <v>13</v>
      </c>
      <c r="I56" t="n">
        <v>13.2</v>
      </c>
      <c r="J56" t="n">
        <v>13.4</v>
      </c>
      <c r="K56" t="n">
        <v>7.8</v>
      </c>
      <c r="L56" t="n">
        <v>38.2</v>
      </c>
      <c r="M56" t="inlineStr">
        <is>
          <t>-</t>
        </is>
      </c>
      <c r="N56" t="n">
        <v>11.7</v>
      </c>
      <c r="O56" t="n">
        <v>13.3</v>
      </c>
      <c r="P56" t="n">
        <v>13.3</v>
      </c>
    </row>
    <row r="57">
      <c r="A57" s="5" t="inlineStr">
        <is>
          <t>KUV (Kurs/Umsatz)</t>
        </is>
      </c>
      <c r="B57" s="5" t="inlineStr">
        <is>
          <t>PS (price/sales)</t>
        </is>
      </c>
      <c r="C57" t="n">
        <v>0.63</v>
      </c>
      <c r="D57" t="n">
        <v>0.68</v>
      </c>
      <c r="E57" t="n">
        <v>1.38</v>
      </c>
      <c r="F57" t="n">
        <v>0.79</v>
      </c>
      <c r="G57" t="n">
        <v>0.73</v>
      </c>
      <c r="H57" t="n">
        <v>0.93</v>
      </c>
      <c r="I57" t="n">
        <v>0.6899999999999999</v>
      </c>
      <c r="J57" t="n">
        <v>0.66</v>
      </c>
      <c r="K57" t="n">
        <v>0.68</v>
      </c>
      <c r="L57" t="n">
        <v>1.2</v>
      </c>
      <c r="M57" t="n">
        <v>0.98</v>
      </c>
      <c r="N57" t="n">
        <v>0.5</v>
      </c>
      <c r="O57" t="n">
        <v>1.38</v>
      </c>
      <c r="P57" t="n">
        <v>1.38</v>
      </c>
    </row>
    <row r="58">
      <c r="A58" s="5" t="inlineStr">
        <is>
          <t>KBV (Kurs/Buchwert)</t>
        </is>
      </c>
      <c r="B58" s="5" t="inlineStr">
        <is>
          <t>PB (price/book value)</t>
        </is>
      </c>
      <c r="C58" t="n">
        <v>0.98</v>
      </c>
      <c r="D58" t="n">
        <v>0.95</v>
      </c>
      <c r="E58" t="n">
        <v>1.89</v>
      </c>
      <c r="F58" t="n">
        <v>0.99</v>
      </c>
      <c r="G58" t="n">
        <v>0.9399999999999999</v>
      </c>
      <c r="H58" t="n">
        <v>1.18</v>
      </c>
      <c r="I58" t="n">
        <v>0.86</v>
      </c>
      <c r="J58" t="n">
        <v>0.79</v>
      </c>
      <c r="K58" t="n">
        <v>0.74</v>
      </c>
      <c r="L58" t="n">
        <v>1.1</v>
      </c>
      <c r="M58" t="n">
        <v>0.74</v>
      </c>
      <c r="N58" t="n">
        <v>0.48</v>
      </c>
      <c r="O58" t="n">
        <v>1.13</v>
      </c>
      <c r="P58" t="n">
        <v>1.13</v>
      </c>
    </row>
    <row r="59">
      <c r="A59" s="5" t="inlineStr">
        <is>
          <t>KCV (Kurs/Cashflow)</t>
        </is>
      </c>
      <c r="B59" s="5" t="inlineStr">
        <is>
          <t>PC (price/cashflow)</t>
        </is>
      </c>
      <c r="C59" t="n">
        <v>-57.22</v>
      </c>
      <c r="D59" t="n">
        <v>-64.02</v>
      </c>
      <c r="E59" t="n">
        <v>15.29</v>
      </c>
      <c r="F59" t="n">
        <v>8.24</v>
      </c>
      <c r="G59" t="n">
        <v>7.62</v>
      </c>
      <c r="H59" t="n">
        <v>11.13</v>
      </c>
      <c r="I59" t="n">
        <v>6.07</v>
      </c>
      <c r="J59" t="n">
        <v>53.38</v>
      </c>
      <c r="K59" t="n">
        <v>15.36</v>
      </c>
      <c r="L59" t="n">
        <v>20.3</v>
      </c>
      <c r="M59" t="n">
        <v>4.22</v>
      </c>
      <c r="N59" t="n">
        <v>13.95</v>
      </c>
      <c r="O59" t="n">
        <v>18.63</v>
      </c>
      <c r="P59" t="n">
        <v>18.63</v>
      </c>
    </row>
    <row r="60">
      <c r="A60" s="5" t="inlineStr">
        <is>
          <t>Dividendenrendite in %</t>
        </is>
      </c>
      <c r="B60" s="5" t="inlineStr">
        <is>
          <t>Dividend Yield in %</t>
        </is>
      </c>
      <c r="C60" t="inlineStr">
        <is>
          <t>-</t>
        </is>
      </c>
      <c r="D60" t="n">
        <v>3.63</v>
      </c>
      <c r="E60" t="n">
        <v>1.99</v>
      </c>
      <c r="F60" t="n">
        <v>3.24</v>
      </c>
      <c r="G60" t="n">
        <v>3.51</v>
      </c>
      <c r="H60" t="n">
        <v>2.95</v>
      </c>
      <c r="I60" t="n">
        <v>3.48</v>
      </c>
      <c r="J60" t="n">
        <v>2.9</v>
      </c>
      <c r="K60" t="n">
        <v>5.24</v>
      </c>
      <c r="L60" t="n">
        <v>1.31</v>
      </c>
      <c r="M60" t="inlineStr">
        <is>
          <t>-</t>
        </is>
      </c>
      <c r="N60" t="n">
        <v>3.07</v>
      </c>
      <c r="O60" t="n">
        <v>3.42</v>
      </c>
      <c r="P60" t="n">
        <v>3.42</v>
      </c>
    </row>
    <row r="61">
      <c r="A61" s="5" t="inlineStr">
        <is>
          <t>Gewinnrendite in %</t>
        </is>
      </c>
      <c r="B61" s="5" t="inlineStr">
        <is>
          <t>Return on profit in %</t>
        </is>
      </c>
      <c r="C61" t="n">
        <v>7.4</v>
      </c>
      <c r="D61" t="n">
        <v>12.5</v>
      </c>
      <c r="E61" t="n">
        <v>4.2</v>
      </c>
      <c r="F61" t="n">
        <v>5.3</v>
      </c>
      <c r="G61" t="n">
        <v>6.6</v>
      </c>
      <c r="H61" t="n">
        <v>7.7</v>
      </c>
      <c r="I61" t="n">
        <v>7.6</v>
      </c>
      <c r="J61" t="n">
        <v>7.4</v>
      </c>
      <c r="K61" t="n">
        <v>12.8</v>
      </c>
      <c r="L61" t="n">
        <v>2.6</v>
      </c>
      <c r="M61" t="n">
        <v>-18.8</v>
      </c>
      <c r="N61" t="n">
        <v>8.6</v>
      </c>
      <c r="O61" t="n">
        <v>7.5</v>
      </c>
      <c r="P61" t="n">
        <v>7.5</v>
      </c>
    </row>
    <row r="62">
      <c r="A62" s="5" t="inlineStr">
        <is>
          <t>Eigenkapitalrendite in %</t>
        </is>
      </c>
      <c r="B62" s="5" t="inlineStr">
        <is>
          <t>Return on Equity in %</t>
        </is>
      </c>
      <c r="C62" t="n">
        <v>7.22</v>
      </c>
      <c r="D62" t="n">
        <v>11.84</v>
      </c>
      <c r="E62" t="n">
        <v>7.85</v>
      </c>
      <c r="F62" t="n">
        <v>5.22</v>
      </c>
      <c r="G62" t="n">
        <v>6.22</v>
      </c>
      <c r="H62" t="n">
        <v>9.039999999999999</v>
      </c>
      <c r="I62" t="n">
        <v>6.54</v>
      </c>
      <c r="J62" t="n">
        <v>5.91</v>
      </c>
      <c r="K62" t="n">
        <v>9.48</v>
      </c>
      <c r="L62" t="n">
        <v>2.88</v>
      </c>
      <c r="M62" t="n">
        <v>-13.95</v>
      </c>
      <c r="N62" t="n">
        <v>4.11</v>
      </c>
      <c r="O62" t="n">
        <v>5.94</v>
      </c>
      <c r="P62" t="n">
        <v>5.94</v>
      </c>
    </row>
    <row r="63">
      <c r="A63" s="5" t="inlineStr">
        <is>
          <t>Umsatzrendite in %</t>
        </is>
      </c>
      <c r="B63" s="5" t="inlineStr">
        <is>
          <t>Return on sales in %</t>
        </is>
      </c>
      <c r="C63" t="n">
        <v>4.66</v>
      </c>
      <c r="D63" t="n">
        <v>8.470000000000001</v>
      </c>
      <c r="E63" t="n">
        <v>5.7</v>
      </c>
      <c r="F63" t="n">
        <v>4.17</v>
      </c>
      <c r="G63" t="n">
        <v>4.81</v>
      </c>
      <c r="H63" t="n">
        <v>7.12</v>
      </c>
      <c r="I63" t="n">
        <v>5.28</v>
      </c>
      <c r="J63" t="n">
        <v>4.96</v>
      </c>
      <c r="K63" t="n">
        <v>8.65</v>
      </c>
      <c r="L63" t="n">
        <v>3.15</v>
      </c>
      <c r="M63" t="n">
        <v>-18.44</v>
      </c>
      <c r="N63" t="n">
        <v>4.3</v>
      </c>
      <c r="O63" t="n">
        <v>7.29</v>
      </c>
      <c r="P63" t="n">
        <v>7.29</v>
      </c>
    </row>
    <row r="64">
      <c r="A64" s="5" t="inlineStr">
        <is>
          <t>Gesamtkapitalrendite in %</t>
        </is>
      </c>
      <c r="B64" s="5" t="inlineStr">
        <is>
          <t>Total Return on Investment in %</t>
        </is>
      </c>
      <c r="C64" t="n">
        <v>4.99</v>
      </c>
      <c r="D64" t="n">
        <v>8.57</v>
      </c>
      <c r="E64" t="n">
        <v>6.26</v>
      </c>
      <c r="F64" t="n">
        <v>4.12</v>
      </c>
      <c r="G64" t="n">
        <v>4.77</v>
      </c>
      <c r="H64" t="n">
        <v>6.93</v>
      </c>
      <c r="I64" t="n">
        <v>5.29</v>
      </c>
      <c r="J64" t="n">
        <v>4.67</v>
      </c>
      <c r="K64" t="n">
        <v>7.35</v>
      </c>
      <c r="L64" t="n">
        <v>2.71</v>
      </c>
      <c r="M64" t="n">
        <v>-11.09</v>
      </c>
      <c r="N64" t="n">
        <v>3.37</v>
      </c>
      <c r="O64" t="n">
        <v>4.51</v>
      </c>
      <c r="P64" t="n">
        <v>4.51</v>
      </c>
    </row>
    <row r="65">
      <c r="A65" s="5" t="inlineStr">
        <is>
          <t>Return on Investment in %</t>
        </is>
      </c>
      <c r="B65" s="5" t="inlineStr">
        <is>
          <t>Return on Investment in %</t>
        </is>
      </c>
      <c r="C65" t="n">
        <v>4.03</v>
      </c>
      <c r="D65" t="n">
        <v>7.55</v>
      </c>
      <c r="E65" t="n">
        <v>5.41</v>
      </c>
      <c r="F65" t="n">
        <v>3.59</v>
      </c>
      <c r="G65" t="n">
        <v>4.26</v>
      </c>
      <c r="H65" t="n">
        <v>6.32</v>
      </c>
      <c r="I65" t="n">
        <v>4.63</v>
      </c>
      <c r="J65" t="n">
        <v>4.02</v>
      </c>
      <c r="K65" t="n">
        <v>7.07</v>
      </c>
      <c r="L65" t="n">
        <v>2.32</v>
      </c>
      <c r="M65" t="n">
        <v>-11.33</v>
      </c>
      <c r="N65" t="n">
        <v>3.17</v>
      </c>
      <c r="O65" t="n">
        <v>4.45</v>
      </c>
      <c r="P65" t="n">
        <v>4.45</v>
      </c>
    </row>
    <row r="66">
      <c r="A66" s="5" t="inlineStr">
        <is>
          <t>Arbeitsintensität in %</t>
        </is>
      </c>
      <c r="B66" s="5" t="inlineStr">
        <is>
          <t>Work Intensity in %</t>
        </is>
      </c>
      <c r="C66" t="n">
        <v>55.65</v>
      </c>
      <c r="D66" t="n">
        <v>57.04</v>
      </c>
      <c r="E66" t="n">
        <v>45.75</v>
      </c>
      <c r="F66" t="n">
        <v>44.37</v>
      </c>
      <c r="G66" t="n">
        <v>45.19</v>
      </c>
      <c r="H66" t="n">
        <v>43.76</v>
      </c>
      <c r="I66" t="n">
        <v>40.11</v>
      </c>
      <c r="J66" t="n">
        <v>41.24</v>
      </c>
      <c r="K66" t="n">
        <v>38.84</v>
      </c>
      <c r="L66" t="n">
        <v>34.59</v>
      </c>
      <c r="M66" t="n">
        <v>34.89</v>
      </c>
      <c r="N66" t="n">
        <v>36.37</v>
      </c>
      <c r="O66" t="n">
        <v>42.61</v>
      </c>
      <c r="P66" t="n">
        <v>42.61</v>
      </c>
    </row>
    <row r="67">
      <c r="A67" s="5" t="inlineStr">
        <is>
          <t>Eigenkapitalquote in %</t>
        </is>
      </c>
      <c r="B67" s="5" t="inlineStr">
        <is>
          <t>Equity Ratio in %</t>
        </is>
      </c>
      <c r="C67" t="n">
        <v>55.77</v>
      </c>
      <c r="D67" t="n">
        <v>63.81</v>
      </c>
      <c r="E67" t="n">
        <v>68.98999999999999</v>
      </c>
      <c r="F67" t="n">
        <v>68.78</v>
      </c>
      <c r="G67" t="n">
        <v>68.55</v>
      </c>
      <c r="H67" t="n">
        <v>69.89</v>
      </c>
      <c r="I67" t="n">
        <v>70.73999999999999</v>
      </c>
      <c r="J67" t="n">
        <v>68.02</v>
      </c>
      <c r="K67" t="n">
        <v>74.59</v>
      </c>
      <c r="L67" t="n">
        <v>80.63</v>
      </c>
      <c r="M67" t="n">
        <v>81.2</v>
      </c>
      <c r="N67" t="n">
        <v>77.13</v>
      </c>
      <c r="O67" t="n">
        <v>74.95999999999999</v>
      </c>
      <c r="P67" t="n">
        <v>74.95999999999999</v>
      </c>
    </row>
    <row r="68">
      <c r="A68" s="5" t="inlineStr">
        <is>
          <t>Fremdkapitalquote in %</t>
        </is>
      </c>
      <c r="B68" s="5" t="inlineStr">
        <is>
          <t>Debt Ratio in %</t>
        </is>
      </c>
      <c r="C68" t="n">
        <v>44.23</v>
      </c>
      <c r="D68" t="n">
        <v>36.19</v>
      </c>
      <c r="E68" t="n">
        <v>31.01</v>
      </c>
      <c r="F68" t="n">
        <v>31.22</v>
      </c>
      <c r="G68" t="n">
        <v>31.45</v>
      </c>
      <c r="H68" t="n">
        <v>30.11</v>
      </c>
      <c r="I68" t="n">
        <v>29.26</v>
      </c>
      <c r="J68" t="n">
        <v>31.98</v>
      </c>
      <c r="K68" t="n">
        <v>25.41</v>
      </c>
      <c r="L68" t="n">
        <v>19.37</v>
      </c>
      <c r="M68" t="n">
        <v>18.8</v>
      </c>
      <c r="N68" t="n">
        <v>22.87</v>
      </c>
      <c r="O68" t="n">
        <v>25.04</v>
      </c>
      <c r="P68" t="n">
        <v>25.04</v>
      </c>
    </row>
    <row r="69">
      <c r="A69" s="5" t="inlineStr">
        <is>
          <t>Verschuldungsgrad in %</t>
        </is>
      </c>
      <c r="B69" s="5" t="inlineStr">
        <is>
          <t>Finance Gearing in %</t>
        </is>
      </c>
      <c r="C69" t="n">
        <v>79.31</v>
      </c>
      <c r="D69" t="n">
        <v>56.72</v>
      </c>
      <c r="E69" t="n">
        <v>44.95</v>
      </c>
      <c r="F69" t="n">
        <v>45.4</v>
      </c>
      <c r="G69" t="n">
        <v>45.87</v>
      </c>
      <c r="H69" t="n">
        <v>43.09</v>
      </c>
      <c r="I69" t="n">
        <v>41.36</v>
      </c>
      <c r="J69" t="n">
        <v>47.02</v>
      </c>
      <c r="K69" t="n">
        <v>34.07</v>
      </c>
      <c r="L69" t="n">
        <v>24.03</v>
      </c>
      <c r="M69" t="n">
        <v>23.16</v>
      </c>
      <c r="N69" t="n">
        <v>29.64</v>
      </c>
      <c r="O69" t="n">
        <v>33.4</v>
      </c>
      <c r="P69" t="n">
        <v>33.4</v>
      </c>
    </row>
    <row r="70">
      <c r="A70" s="5" t="inlineStr">
        <is>
          <t>Bruttoergebnis Marge in %</t>
        </is>
      </c>
      <c r="B70" s="5" t="inlineStr">
        <is>
          <t>Gross Profit Marge in %</t>
        </is>
      </c>
      <c r="C70" t="n">
        <v>24.98</v>
      </c>
      <c r="D70" t="n">
        <v>27.77</v>
      </c>
      <c r="E70" t="n">
        <v>28.46</v>
      </c>
      <c r="F70" t="n">
        <v>27.64</v>
      </c>
      <c r="G70" t="n">
        <v>27.96</v>
      </c>
      <c r="H70" t="n">
        <v>29.7</v>
      </c>
      <c r="I70" t="n">
        <v>30.41</v>
      </c>
      <c r="J70" t="n">
        <v>30.36</v>
      </c>
      <c r="K70" t="n">
        <v>32.59</v>
      </c>
      <c r="L70" t="n">
        <v>33.12</v>
      </c>
      <c r="M70" t="n">
        <v>30.84</v>
      </c>
      <c r="N70" t="n">
        <v>33.71</v>
      </c>
      <c r="O70" t="n">
        <v>38.07</v>
      </c>
    </row>
    <row r="71">
      <c r="A71" s="5" t="inlineStr">
        <is>
          <t>Kurzfristige Vermögensquote in %</t>
        </is>
      </c>
      <c r="B71" s="5" t="inlineStr">
        <is>
          <t>Current Assets Ratio in %</t>
        </is>
      </c>
      <c r="C71" t="n">
        <v>55.67</v>
      </c>
      <c r="D71" t="n">
        <v>57.05</v>
      </c>
      <c r="E71" t="n">
        <v>45.75</v>
      </c>
      <c r="F71" t="n">
        <v>44.36</v>
      </c>
      <c r="G71" t="n">
        <v>45.19</v>
      </c>
      <c r="H71" t="n">
        <v>43.75</v>
      </c>
      <c r="I71" t="n">
        <v>40.12</v>
      </c>
      <c r="J71" t="n">
        <v>41.23</v>
      </c>
      <c r="K71" t="n">
        <v>38.85</v>
      </c>
      <c r="L71" t="n">
        <v>34.59</v>
      </c>
      <c r="M71" t="n">
        <v>34.89</v>
      </c>
      <c r="N71" t="n">
        <v>36.35</v>
      </c>
      <c r="O71" t="n">
        <v>42.59</v>
      </c>
    </row>
    <row r="72">
      <c r="A72" s="5" t="inlineStr">
        <is>
          <t>Nettogewinn Marge in %</t>
        </is>
      </c>
      <c r="B72" s="5" t="inlineStr">
        <is>
          <t>Net Profit Marge in %</t>
        </is>
      </c>
      <c r="C72" t="n">
        <v>4.66</v>
      </c>
      <c r="D72" t="n">
        <v>8.470000000000001</v>
      </c>
      <c r="E72" t="n">
        <v>5.7</v>
      </c>
      <c r="F72" t="n">
        <v>4.17</v>
      </c>
      <c r="G72" t="n">
        <v>4.81</v>
      </c>
      <c r="H72" t="n">
        <v>7.13</v>
      </c>
      <c r="I72" t="n">
        <v>5.28</v>
      </c>
      <c r="J72" t="n">
        <v>4.95</v>
      </c>
      <c r="K72" t="n">
        <v>8.65</v>
      </c>
      <c r="L72" t="n">
        <v>3.15</v>
      </c>
      <c r="M72" t="n">
        <v>-18.44</v>
      </c>
      <c r="N72" t="n">
        <v>4.3</v>
      </c>
      <c r="O72" t="n">
        <v>7.29</v>
      </c>
    </row>
    <row r="73">
      <c r="A73" s="5" t="inlineStr">
        <is>
          <t>Operative Ergebnis Marge in %</t>
        </is>
      </c>
      <c r="B73" s="5" t="inlineStr">
        <is>
          <t>EBIT Marge in %</t>
        </is>
      </c>
      <c r="C73" t="n">
        <v>8.050000000000001</v>
      </c>
      <c r="D73" t="n">
        <v>9.359999999999999</v>
      </c>
      <c r="E73" t="n">
        <v>8.57</v>
      </c>
      <c r="F73" t="n">
        <v>6.47</v>
      </c>
      <c r="G73" t="n">
        <v>7.53</v>
      </c>
      <c r="H73" t="n">
        <v>10.61</v>
      </c>
      <c r="I73" t="n">
        <v>8.16</v>
      </c>
      <c r="J73" t="n">
        <v>7.77</v>
      </c>
      <c r="K73" t="n">
        <v>12.48</v>
      </c>
      <c r="L73" t="n">
        <v>4.84</v>
      </c>
      <c r="M73" t="n">
        <v>-18.94</v>
      </c>
      <c r="N73" t="n">
        <v>6.66</v>
      </c>
      <c r="O73" t="n">
        <v>10.63</v>
      </c>
    </row>
    <row r="74">
      <c r="A74" s="5" t="inlineStr">
        <is>
          <t>Vermögensumsschlag in %</t>
        </is>
      </c>
      <c r="B74" s="5" t="inlineStr">
        <is>
          <t>Asset Turnover in %</t>
        </is>
      </c>
      <c r="C74" t="n">
        <v>86.53</v>
      </c>
      <c r="D74" t="n">
        <v>89.18000000000001</v>
      </c>
      <c r="E74" t="n">
        <v>94.93000000000001</v>
      </c>
      <c r="F74" t="n">
        <v>86.08</v>
      </c>
      <c r="G74" t="n">
        <v>88.59999999999999</v>
      </c>
      <c r="H74" t="n">
        <v>88.67</v>
      </c>
      <c r="I74" t="n">
        <v>87.75</v>
      </c>
      <c r="J74" t="n">
        <v>81.19</v>
      </c>
      <c r="K74" t="n">
        <v>81.75</v>
      </c>
      <c r="L74" t="n">
        <v>73.58</v>
      </c>
      <c r="M74" t="n">
        <v>61.44</v>
      </c>
      <c r="N74" t="n">
        <v>73.81999999999999</v>
      </c>
      <c r="O74" t="n">
        <v>61.08</v>
      </c>
    </row>
    <row r="75">
      <c r="A75" s="5" t="inlineStr">
        <is>
          <t>Langfristige Vermögensquote in %</t>
        </is>
      </c>
      <c r="B75" s="5" t="inlineStr">
        <is>
          <t>Non-Current Assets Ratio in %</t>
        </is>
      </c>
      <c r="C75" t="n">
        <v>44.34</v>
      </c>
      <c r="D75" t="n">
        <v>42.97</v>
      </c>
      <c r="E75" t="n">
        <v>54.25</v>
      </c>
      <c r="F75" t="n">
        <v>55.62</v>
      </c>
      <c r="G75" t="n">
        <v>54.82</v>
      </c>
      <c r="H75" t="n">
        <v>56.22</v>
      </c>
      <c r="I75" t="n">
        <v>59.91</v>
      </c>
      <c r="J75" t="n">
        <v>58.75</v>
      </c>
      <c r="K75" t="n">
        <v>61.18</v>
      </c>
      <c r="L75" t="n">
        <v>65.43000000000001</v>
      </c>
      <c r="M75" t="n">
        <v>65.11</v>
      </c>
      <c r="N75" t="n">
        <v>63.61</v>
      </c>
      <c r="O75" t="n">
        <v>57.37</v>
      </c>
    </row>
    <row r="76">
      <c r="A76" s="5" t="inlineStr">
        <is>
          <t>Gesamtkapitalrentabilität</t>
        </is>
      </c>
      <c r="B76" s="5" t="inlineStr">
        <is>
          <t>ROA Return on Assets in %</t>
        </is>
      </c>
      <c r="C76" t="n">
        <v>4.03</v>
      </c>
      <c r="D76" t="n">
        <v>7.55</v>
      </c>
      <c r="E76" t="n">
        <v>5.41</v>
      </c>
      <c r="F76" t="n">
        <v>3.59</v>
      </c>
      <c r="G76" t="n">
        <v>4.27</v>
      </c>
      <c r="H76" t="n">
        <v>6.32</v>
      </c>
      <c r="I76" t="n">
        <v>4.63</v>
      </c>
      <c r="J76" t="n">
        <v>4.02</v>
      </c>
      <c r="K76" t="n">
        <v>7.07</v>
      </c>
      <c r="L76" t="n">
        <v>2.32</v>
      </c>
      <c r="M76" t="n">
        <v>-11.33</v>
      </c>
      <c r="N76" t="n">
        <v>3.17</v>
      </c>
      <c r="O76" t="n">
        <v>4.45</v>
      </c>
    </row>
    <row r="77">
      <c r="A77" s="5" t="inlineStr">
        <is>
          <t>Ertrag des eingesetzten Kapitals</t>
        </is>
      </c>
      <c r="B77" s="5" t="inlineStr">
        <is>
          <t>ROCE Return on Cap. Empl. in %</t>
        </is>
      </c>
      <c r="C77" t="n">
        <v>8.640000000000001</v>
      </c>
      <c r="D77" t="n">
        <v>10.43</v>
      </c>
      <c r="E77" t="n">
        <v>9.69</v>
      </c>
      <c r="F77" t="n">
        <v>7.29</v>
      </c>
      <c r="G77" t="n">
        <v>8.130000000000001</v>
      </c>
      <c r="H77" t="n">
        <v>11.11</v>
      </c>
      <c r="I77" t="n">
        <v>8.289999999999999</v>
      </c>
      <c r="J77" t="n">
        <v>7.54</v>
      </c>
      <c r="K77" t="n">
        <v>12.58</v>
      </c>
      <c r="L77" t="n">
        <v>3.99</v>
      </c>
      <c r="M77" t="n">
        <v>-12.84</v>
      </c>
      <c r="N77" t="n">
        <v>5.73</v>
      </c>
      <c r="O77" t="n">
        <v>7.73</v>
      </c>
    </row>
    <row r="78">
      <c r="A78" s="5" t="inlineStr">
        <is>
          <t>Eigenkapital zu Anlagevermögen</t>
        </is>
      </c>
      <c r="B78" s="5" t="inlineStr">
        <is>
          <t>Equity to Fixed Assets in %</t>
        </is>
      </c>
      <c r="C78" t="n">
        <v>125.76</v>
      </c>
      <c r="D78" t="n">
        <v>148.47</v>
      </c>
      <c r="E78" t="n">
        <v>127.2</v>
      </c>
      <c r="F78" t="n">
        <v>123.61</v>
      </c>
      <c r="G78" t="n">
        <v>125.06</v>
      </c>
      <c r="H78" t="n">
        <v>124.31</v>
      </c>
      <c r="I78" t="n">
        <v>118.12</v>
      </c>
      <c r="J78" t="n">
        <v>115.76</v>
      </c>
      <c r="K78" t="n">
        <v>121.95</v>
      </c>
      <c r="L78" t="n">
        <v>123.25</v>
      </c>
      <c r="M78" t="n">
        <v>124.7</v>
      </c>
      <c r="N78" t="n">
        <v>121.21</v>
      </c>
      <c r="O78" t="n">
        <v>130.62</v>
      </c>
    </row>
    <row r="79">
      <c r="A79" s="5" t="inlineStr">
        <is>
          <t>Liquidität Dritten Grades</t>
        </is>
      </c>
      <c r="B79" s="5" t="inlineStr">
        <is>
          <t>Current Ratio in %</t>
        </is>
      </c>
      <c r="C79" t="n">
        <v>287.22</v>
      </c>
      <c r="D79" t="n">
        <v>285.34</v>
      </c>
      <c r="E79" t="n">
        <v>284.57</v>
      </c>
      <c r="F79" t="n">
        <v>187.99</v>
      </c>
      <c r="G79" t="n">
        <v>253.21</v>
      </c>
      <c r="H79" t="n">
        <v>285.1</v>
      </c>
      <c r="I79" t="n">
        <v>294.99</v>
      </c>
      <c r="J79" t="n">
        <v>252.67</v>
      </c>
      <c r="K79" t="n">
        <v>206.03</v>
      </c>
      <c r="L79" t="n">
        <v>321.57</v>
      </c>
      <c r="M79" t="n">
        <v>372.94</v>
      </c>
      <c r="N79" t="n">
        <v>257.11</v>
      </c>
      <c r="O79" t="n">
        <v>265.93</v>
      </c>
    </row>
    <row r="80">
      <c r="A80" s="5" t="inlineStr">
        <is>
          <t>Operativer Cashflow</t>
        </is>
      </c>
      <c r="B80" s="5" t="inlineStr">
        <is>
          <t>Operating Cashflow in M</t>
        </is>
      </c>
      <c r="C80" t="n">
        <v>-4013.4108</v>
      </c>
      <c r="D80" t="n">
        <v>-4490.3628</v>
      </c>
      <c r="E80" t="n">
        <v>1072.4406</v>
      </c>
      <c r="F80" t="n">
        <v>577.9536000000001</v>
      </c>
      <c r="G80" t="n">
        <v>534.4668</v>
      </c>
      <c r="H80" t="n">
        <v>780.6582000000001</v>
      </c>
      <c r="I80" t="n">
        <v>425.7498000000001</v>
      </c>
      <c r="J80" t="n">
        <v>3744.0732</v>
      </c>
      <c r="K80" t="n">
        <v>1077.3504</v>
      </c>
      <c r="L80" t="n">
        <v>1423.03</v>
      </c>
      <c r="M80" t="n">
        <v>295.8219999999999</v>
      </c>
      <c r="N80" t="n">
        <v>977.8949999999999</v>
      </c>
      <c r="O80" t="n">
        <v>1305.963</v>
      </c>
    </row>
    <row r="81">
      <c r="A81" s="5" t="inlineStr">
        <is>
          <t>Aktienrückkauf</t>
        </is>
      </c>
      <c r="B81" s="5" t="inlineStr">
        <is>
          <t>Share Buyback in M</t>
        </is>
      </c>
      <c r="C81" t="n">
        <v>0</v>
      </c>
      <c r="D81" t="n">
        <v>0</v>
      </c>
      <c r="E81" t="n">
        <v>0</v>
      </c>
      <c r="F81" t="n">
        <v>0</v>
      </c>
      <c r="G81" t="n">
        <v>0</v>
      </c>
      <c r="H81" t="n">
        <v>0</v>
      </c>
      <c r="I81" t="n">
        <v>0</v>
      </c>
      <c r="J81" t="n">
        <v>0</v>
      </c>
      <c r="K81" t="n">
        <v>-0.04000000000000625</v>
      </c>
      <c r="L81" t="n">
        <v>0</v>
      </c>
      <c r="M81" t="n">
        <v>0</v>
      </c>
      <c r="N81" t="n">
        <v>0</v>
      </c>
      <c r="O81" t="n">
        <v>0</v>
      </c>
    </row>
    <row r="82">
      <c r="A82" s="5" t="inlineStr">
        <is>
          <t>Umsatzwachstum 1J in %</t>
        </is>
      </c>
      <c r="B82" s="5" t="inlineStr">
        <is>
          <t>Revenue Growth 1Y in %</t>
        </is>
      </c>
      <c r="C82" t="n">
        <v>11.36</v>
      </c>
      <c r="D82" t="n">
        <v>11.28</v>
      </c>
      <c r="E82" t="n">
        <v>12.71</v>
      </c>
      <c r="F82" t="n">
        <v>-1.02</v>
      </c>
      <c r="G82" t="n">
        <v>7.09</v>
      </c>
      <c r="H82" t="n">
        <v>10.69</v>
      </c>
      <c r="I82" t="n">
        <v>6.23</v>
      </c>
      <c r="J82" t="n">
        <v>10.13</v>
      </c>
      <c r="K82" t="n">
        <v>30.84</v>
      </c>
      <c r="L82" t="n">
        <v>26.95</v>
      </c>
      <c r="M82" t="n">
        <v>-31.4</v>
      </c>
      <c r="N82" t="n">
        <v>17.28</v>
      </c>
      <c r="O82" t="inlineStr">
        <is>
          <t>-</t>
        </is>
      </c>
    </row>
    <row r="83">
      <c r="A83" s="5" t="inlineStr">
        <is>
          <t>Umsatzwachstum 3J in %</t>
        </is>
      </c>
      <c r="B83" s="5" t="inlineStr">
        <is>
          <t>Revenue Growth 3Y in %</t>
        </is>
      </c>
      <c r="C83" t="n">
        <v>11.78</v>
      </c>
      <c r="D83" t="n">
        <v>7.66</v>
      </c>
      <c r="E83" t="n">
        <v>6.26</v>
      </c>
      <c r="F83" t="n">
        <v>5.59</v>
      </c>
      <c r="G83" t="n">
        <v>8</v>
      </c>
      <c r="H83" t="n">
        <v>9.02</v>
      </c>
      <c r="I83" t="n">
        <v>15.73</v>
      </c>
      <c r="J83" t="n">
        <v>22.64</v>
      </c>
      <c r="K83" t="n">
        <v>8.800000000000001</v>
      </c>
      <c r="L83" t="n">
        <v>4.28</v>
      </c>
      <c r="M83" t="n">
        <v>-4.71</v>
      </c>
      <c r="N83" t="inlineStr">
        <is>
          <t>-</t>
        </is>
      </c>
      <c r="O83" t="inlineStr">
        <is>
          <t>-</t>
        </is>
      </c>
    </row>
    <row r="84">
      <c r="A84" s="5" t="inlineStr">
        <is>
          <t>Umsatzwachstum 5J in %</t>
        </is>
      </c>
      <c r="B84" s="5" t="inlineStr">
        <is>
          <t>Revenue Growth 5Y in %</t>
        </is>
      </c>
      <c r="C84" t="n">
        <v>8.279999999999999</v>
      </c>
      <c r="D84" t="n">
        <v>8.15</v>
      </c>
      <c r="E84" t="n">
        <v>7.14</v>
      </c>
      <c r="F84" t="n">
        <v>6.62</v>
      </c>
      <c r="G84" t="n">
        <v>13</v>
      </c>
      <c r="H84" t="n">
        <v>16.97</v>
      </c>
      <c r="I84" t="n">
        <v>8.550000000000001</v>
      </c>
      <c r="J84" t="n">
        <v>10.76</v>
      </c>
      <c r="K84" t="n">
        <v>8.73</v>
      </c>
      <c r="L84" t="inlineStr">
        <is>
          <t>-</t>
        </is>
      </c>
      <c r="M84" t="inlineStr">
        <is>
          <t>-</t>
        </is>
      </c>
      <c r="N84" t="inlineStr">
        <is>
          <t>-</t>
        </is>
      </c>
      <c r="O84" t="inlineStr">
        <is>
          <t>-</t>
        </is>
      </c>
    </row>
    <row r="85">
      <c r="A85" s="5" t="inlineStr">
        <is>
          <t>Umsatzwachstum 10J in %</t>
        </is>
      </c>
      <c r="B85" s="5" t="inlineStr">
        <is>
          <t>Revenue Growth 10Y in %</t>
        </is>
      </c>
      <c r="C85" t="n">
        <v>12.63</v>
      </c>
      <c r="D85" t="n">
        <v>8.35</v>
      </c>
      <c r="E85" t="n">
        <v>8.949999999999999</v>
      </c>
      <c r="F85" t="n">
        <v>7.68</v>
      </c>
      <c r="G85" t="inlineStr">
        <is>
          <t>-</t>
        </is>
      </c>
      <c r="H85" t="inlineStr">
        <is>
          <t>-</t>
        </is>
      </c>
      <c r="I85" t="inlineStr">
        <is>
          <t>-</t>
        </is>
      </c>
      <c r="J85" t="inlineStr">
        <is>
          <t>-</t>
        </is>
      </c>
      <c r="K85" t="inlineStr">
        <is>
          <t>-</t>
        </is>
      </c>
      <c r="L85" t="inlineStr">
        <is>
          <t>-</t>
        </is>
      </c>
      <c r="M85" t="inlineStr">
        <is>
          <t>-</t>
        </is>
      </c>
      <c r="N85" t="inlineStr">
        <is>
          <t>-</t>
        </is>
      </c>
      <c r="O85" t="inlineStr">
        <is>
          <t>-</t>
        </is>
      </c>
    </row>
    <row r="86">
      <c r="A86" s="5" t="inlineStr">
        <is>
          <t>Gewinnwachstum 1J in %</t>
        </is>
      </c>
      <c r="B86" s="5" t="inlineStr">
        <is>
          <t>Earnings Growth 1Y in %</t>
        </is>
      </c>
      <c r="C86" t="n">
        <v>-38.8</v>
      </c>
      <c r="D86" t="n">
        <v>65.26000000000001</v>
      </c>
      <c r="E86" t="n">
        <v>54.05</v>
      </c>
      <c r="F86" t="n">
        <v>-14.2</v>
      </c>
      <c r="G86" t="n">
        <v>-27.65</v>
      </c>
      <c r="H86" t="n">
        <v>49.51</v>
      </c>
      <c r="I86" t="n">
        <v>13.12</v>
      </c>
      <c r="J86" t="n">
        <v>-36.95</v>
      </c>
      <c r="K86" t="n">
        <v>259</v>
      </c>
      <c r="L86" t="n">
        <v>-121.71</v>
      </c>
      <c r="M86" t="n">
        <v>-394.39</v>
      </c>
      <c r="N86" t="n">
        <v>-30.87</v>
      </c>
      <c r="O86" t="inlineStr">
        <is>
          <t>-</t>
        </is>
      </c>
    </row>
    <row r="87">
      <c r="A87" s="5" t="inlineStr">
        <is>
          <t>Gewinnwachstum 3J in %</t>
        </is>
      </c>
      <c r="B87" s="5" t="inlineStr">
        <is>
          <t>Earnings Growth 3Y in %</t>
        </is>
      </c>
      <c r="C87" t="n">
        <v>26.84</v>
      </c>
      <c r="D87" t="n">
        <v>35.04</v>
      </c>
      <c r="E87" t="n">
        <v>4.07</v>
      </c>
      <c r="F87" t="n">
        <v>2.55</v>
      </c>
      <c r="G87" t="n">
        <v>11.66</v>
      </c>
      <c r="H87" t="n">
        <v>8.56</v>
      </c>
      <c r="I87" t="n">
        <v>78.39</v>
      </c>
      <c r="J87" t="n">
        <v>33.45</v>
      </c>
      <c r="K87" t="n">
        <v>-85.7</v>
      </c>
      <c r="L87" t="n">
        <v>-182.32</v>
      </c>
      <c r="M87" t="n">
        <v>-141.75</v>
      </c>
      <c r="N87" t="inlineStr">
        <is>
          <t>-</t>
        </is>
      </c>
      <c r="O87" t="inlineStr">
        <is>
          <t>-</t>
        </is>
      </c>
    </row>
    <row r="88">
      <c r="A88" s="5" t="inlineStr">
        <is>
          <t>Gewinnwachstum 5J in %</t>
        </is>
      </c>
      <c r="B88" s="5" t="inlineStr">
        <is>
          <t>Earnings Growth 5Y in %</t>
        </is>
      </c>
      <c r="C88" t="n">
        <v>7.73</v>
      </c>
      <c r="D88" t="n">
        <v>25.39</v>
      </c>
      <c r="E88" t="n">
        <v>14.97</v>
      </c>
      <c r="F88" t="n">
        <v>-3.23</v>
      </c>
      <c r="G88" t="n">
        <v>51.41</v>
      </c>
      <c r="H88" t="n">
        <v>32.59</v>
      </c>
      <c r="I88" t="n">
        <v>-56.19</v>
      </c>
      <c r="J88" t="n">
        <v>-64.98</v>
      </c>
      <c r="K88" t="n">
        <v>-57.59</v>
      </c>
      <c r="L88" t="inlineStr">
        <is>
          <t>-</t>
        </is>
      </c>
      <c r="M88" t="inlineStr">
        <is>
          <t>-</t>
        </is>
      </c>
      <c r="N88" t="inlineStr">
        <is>
          <t>-</t>
        </is>
      </c>
      <c r="O88" t="inlineStr">
        <is>
          <t>-</t>
        </is>
      </c>
    </row>
    <row r="89">
      <c r="A89" s="5" t="inlineStr">
        <is>
          <t>Gewinnwachstum 10J in %</t>
        </is>
      </c>
      <c r="B89" s="5" t="inlineStr">
        <is>
          <t>Earnings Growth 10Y in %</t>
        </is>
      </c>
      <c r="C89" t="n">
        <v>20.16</v>
      </c>
      <c r="D89" t="n">
        <v>-15.4</v>
      </c>
      <c r="E89" t="n">
        <v>-25.01</v>
      </c>
      <c r="F89" t="n">
        <v>-30.41</v>
      </c>
      <c r="G89" t="inlineStr">
        <is>
          <t>-</t>
        </is>
      </c>
      <c r="H89" t="inlineStr">
        <is>
          <t>-</t>
        </is>
      </c>
      <c r="I89" t="inlineStr">
        <is>
          <t>-</t>
        </is>
      </c>
      <c r="J89" t="inlineStr">
        <is>
          <t>-</t>
        </is>
      </c>
      <c r="K89" t="inlineStr">
        <is>
          <t>-</t>
        </is>
      </c>
      <c r="L89" t="inlineStr">
        <is>
          <t>-</t>
        </is>
      </c>
      <c r="M89" t="inlineStr">
        <is>
          <t>-</t>
        </is>
      </c>
      <c r="N89" t="inlineStr">
        <is>
          <t>-</t>
        </is>
      </c>
      <c r="O89" t="inlineStr">
        <is>
          <t>-</t>
        </is>
      </c>
    </row>
    <row r="90">
      <c r="A90" s="5" t="inlineStr">
        <is>
          <t>PEG Ratio</t>
        </is>
      </c>
      <c r="B90" s="5" t="inlineStr">
        <is>
          <t>KGW Kurs/Gewinn/Wachstum</t>
        </is>
      </c>
      <c r="C90" t="n">
        <v>1.75</v>
      </c>
      <c r="D90" t="n">
        <v>0.32</v>
      </c>
      <c r="E90" t="n">
        <v>1.61</v>
      </c>
      <c r="F90" t="n">
        <v>-5.88</v>
      </c>
      <c r="G90" t="n">
        <v>0.29</v>
      </c>
      <c r="H90" t="n">
        <v>0.4</v>
      </c>
      <c r="I90" t="n">
        <v>-0.23</v>
      </c>
      <c r="J90" t="n">
        <v>-0.21</v>
      </c>
      <c r="K90" t="n">
        <v>-0.14</v>
      </c>
      <c r="L90" t="inlineStr">
        <is>
          <t>-</t>
        </is>
      </c>
      <c r="M90" t="inlineStr">
        <is>
          <t>-</t>
        </is>
      </c>
      <c r="N90" t="inlineStr">
        <is>
          <t>-</t>
        </is>
      </c>
      <c r="O90" t="inlineStr">
        <is>
          <t>-</t>
        </is>
      </c>
    </row>
    <row r="91">
      <c r="A91" s="5" t="inlineStr">
        <is>
          <t>EBIT-Wachstum 1J in %</t>
        </is>
      </c>
      <c r="B91" s="5" t="inlineStr">
        <is>
          <t>EBIT Growth 1Y in %</t>
        </is>
      </c>
      <c r="C91" t="n">
        <v>-4.13</v>
      </c>
      <c r="D91" t="n">
        <v>21.54</v>
      </c>
      <c r="E91" t="n">
        <v>49.15</v>
      </c>
      <c r="F91" t="n">
        <v>-14.96</v>
      </c>
      <c r="G91" t="n">
        <v>-23.94</v>
      </c>
      <c r="H91" t="n">
        <v>43.82</v>
      </c>
      <c r="I91" t="n">
        <v>11.54</v>
      </c>
      <c r="J91" t="n">
        <v>-31.42</v>
      </c>
      <c r="K91" t="n">
        <v>237.33</v>
      </c>
      <c r="L91" t="n">
        <v>-132.45</v>
      </c>
      <c r="M91" t="n">
        <v>-295</v>
      </c>
      <c r="N91" t="n">
        <v>-26.49</v>
      </c>
      <c r="O91" t="inlineStr">
        <is>
          <t>-</t>
        </is>
      </c>
    </row>
    <row r="92">
      <c r="A92" s="5" t="inlineStr">
        <is>
          <t>EBIT-Wachstum 3J in %</t>
        </is>
      </c>
      <c r="B92" s="5" t="inlineStr">
        <is>
          <t>EBIT Growth 3Y in %</t>
        </is>
      </c>
      <c r="C92" t="n">
        <v>22.19</v>
      </c>
      <c r="D92" t="n">
        <v>18.58</v>
      </c>
      <c r="E92" t="n">
        <v>3.42</v>
      </c>
      <c r="F92" t="n">
        <v>1.64</v>
      </c>
      <c r="G92" t="n">
        <v>10.47</v>
      </c>
      <c r="H92" t="n">
        <v>7.98</v>
      </c>
      <c r="I92" t="n">
        <v>72.48</v>
      </c>
      <c r="J92" t="n">
        <v>24.49</v>
      </c>
      <c r="K92" t="n">
        <v>-63.37</v>
      </c>
      <c r="L92" t="n">
        <v>-151.31</v>
      </c>
      <c r="M92" t="n">
        <v>-107.16</v>
      </c>
      <c r="N92" t="inlineStr">
        <is>
          <t>-</t>
        </is>
      </c>
      <c r="O92" t="inlineStr">
        <is>
          <t>-</t>
        </is>
      </c>
    </row>
    <row r="93">
      <c r="A93" s="5" t="inlineStr">
        <is>
          <t>EBIT-Wachstum 5J in %</t>
        </is>
      </c>
      <c r="B93" s="5" t="inlineStr">
        <is>
          <t>EBIT Growth 5Y in %</t>
        </is>
      </c>
      <c r="C93" t="n">
        <v>5.53</v>
      </c>
      <c r="D93" t="n">
        <v>15.12</v>
      </c>
      <c r="E93" t="n">
        <v>13.12</v>
      </c>
      <c r="F93" t="n">
        <v>-2.99</v>
      </c>
      <c r="G93" t="n">
        <v>47.47</v>
      </c>
      <c r="H93" t="n">
        <v>25.76</v>
      </c>
      <c r="I93" t="n">
        <v>-42</v>
      </c>
      <c r="J93" t="n">
        <v>-49.61</v>
      </c>
      <c r="K93" t="n">
        <v>-43.32</v>
      </c>
      <c r="L93" t="inlineStr">
        <is>
          <t>-</t>
        </is>
      </c>
      <c r="M93" t="inlineStr">
        <is>
          <t>-</t>
        </is>
      </c>
      <c r="N93" t="inlineStr">
        <is>
          <t>-</t>
        </is>
      </c>
      <c r="O93" t="inlineStr">
        <is>
          <t>-</t>
        </is>
      </c>
    </row>
    <row r="94">
      <c r="A94" s="5" t="inlineStr">
        <is>
          <t>EBIT-Wachstum 10J in %</t>
        </is>
      </c>
      <c r="B94" s="5" t="inlineStr">
        <is>
          <t>EBIT Growth 10Y in %</t>
        </is>
      </c>
      <c r="C94" t="n">
        <v>15.65</v>
      </c>
      <c r="D94" t="n">
        <v>-13.44</v>
      </c>
      <c r="E94" t="n">
        <v>-18.24</v>
      </c>
      <c r="F94" t="n">
        <v>-23.16</v>
      </c>
      <c r="G94" t="inlineStr">
        <is>
          <t>-</t>
        </is>
      </c>
      <c r="H94" t="inlineStr">
        <is>
          <t>-</t>
        </is>
      </c>
      <c r="I94" t="inlineStr">
        <is>
          <t>-</t>
        </is>
      </c>
      <c r="J94" t="inlineStr">
        <is>
          <t>-</t>
        </is>
      </c>
      <c r="K94" t="inlineStr">
        <is>
          <t>-</t>
        </is>
      </c>
      <c r="L94" t="inlineStr">
        <is>
          <t>-</t>
        </is>
      </c>
      <c r="M94" t="inlineStr">
        <is>
          <t>-</t>
        </is>
      </c>
      <c r="N94" t="inlineStr">
        <is>
          <t>-</t>
        </is>
      </c>
      <c r="O94" t="inlineStr">
        <is>
          <t>-</t>
        </is>
      </c>
    </row>
    <row r="95">
      <c r="A95" s="5" t="inlineStr">
        <is>
          <t>Op.Cashflow Wachstum 1J in %</t>
        </is>
      </c>
      <c r="B95" s="5" t="inlineStr">
        <is>
          <t>Op.Cashflow Wachstum 1Y in %</t>
        </is>
      </c>
      <c r="C95" t="n">
        <v>-10.62</v>
      </c>
      <c r="D95" t="n">
        <v>-518.71</v>
      </c>
      <c r="E95" t="n">
        <v>85.56</v>
      </c>
      <c r="F95" t="n">
        <v>8.140000000000001</v>
      </c>
      <c r="G95" t="n">
        <v>-31.54</v>
      </c>
      <c r="H95" t="n">
        <v>83.36</v>
      </c>
      <c r="I95" t="n">
        <v>-88.63</v>
      </c>
      <c r="J95" t="n">
        <v>247.53</v>
      </c>
      <c r="K95" t="n">
        <v>-24.33</v>
      </c>
      <c r="L95" t="n">
        <v>381.04</v>
      </c>
      <c r="M95" t="n">
        <v>-69.75</v>
      </c>
      <c r="N95" t="n">
        <v>-25.12</v>
      </c>
      <c r="O95" t="inlineStr">
        <is>
          <t>-</t>
        </is>
      </c>
    </row>
    <row r="96">
      <c r="A96" s="5" t="inlineStr">
        <is>
          <t>Op.Cashflow Wachstum 3J in %</t>
        </is>
      </c>
      <c r="B96" s="5" t="inlineStr">
        <is>
          <t>Op.Cashflow Wachstum 3Y in %</t>
        </is>
      </c>
      <c r="C96" t="n">
        <v>-147.92</v>
      </c>
      <c r="D96" t="n">
        <v>-141.67</v>
      </c>
      <c r="E96" t="n">
        <v>20.72</v>
      </c>
      <c r="F96" t="n">
        <v>19.99</v>
      </c>
      <c r="G96" t="n">
        <v>-12.27</v>
      </c>
      <c r="H96" t="n">
        <v>80.75</v>
      </c>
      <c r="I96" t="n">
        <v>44.86</v>
      </c>
      <c r="J96" t="n">
        <v>201.41</v>
      </c>
      <c r="K96" t="n">
        <v>95.65000000000001</v>
      </c>
      <c r="L96" t="n">
        <v>95.39</v>
      </c>
      <c r="M96" t="n">
        <v>-31.62</v>
      </c>
      <c r="N96" t="inlineStr">
        <is>
          <t>-</t>
        </is>
      </c>
      <c r="O96" t="inlineStr">
        <is>
          <t>-</t>
        </is>
      </c>
    </row>
    <row r="97">
      <c r="A97" s="5" t="inlineStr">
        <is>
          <t>Op.Cashflow Wachstum 5J in %</t>
        </is>
      </c>
      <c r="B97" s="5" t="inlineStr">
        <is>
          <t>Op.Cashflow Wachstum 5Y in %</t>
        </is>
      </c>
      <c r="C97" t="n">
        <v>-93.43000000000001</v>
      </c>
      <c r="D97" t="n">
        <v>-74.64</v>
      </c>
      <c r="E97" t="n">
        <v>11.38</v>
      </c>
      <c r="F97" t="n">
        <v>43.77</v>
      </c>
      <c r="G97" t="n">
        <v>37.28</v>
      </c>
      <c r="H97" t="n">
        <v>119.79</v>
      </c>
      <c r="I97" t="n">
        <v>89.17</v>
      </c>
      <c r="J97" t="n">
        <v>101.87</v>
      </c>
      <c r="K97" t="n">
        <v>52.37</v>
      </c>
      <c r="L97" t="inlineStr">
        <is>
          <t>-</t>
        </is>
      </c>
      <c r="M97" t="inlineStr">
        <is>
          <t>-</t>
        </is>
      </c>
      <c r="N97" t="inlineStr">
        <is>
          <t>-</t>
        </is>
      </c>
      <c r="O97" t="inlineStr">
        <is>
          <t>-</t>
        </is>
      </c>
    </row>
    <row r="98">
      <c r="A98" s="5" t="inlineStr">
        <is>
          <t>Op.Cashflow Wachstum 10J in %</t>
        </is>
      </c>
      <c r="B98" s="5" t="inlineStr">
        <is>
          <t>Op.Cashflow Wachstum 10Y in %</t>
        </is>
      </c>
      <c r="C98" t="n">
        <v>13.18</v>
      </c>
      <c r="D98" t="n">
        <v>7.27</v>
      </c>
      <c r="E98" t="n">
        <v>56.63</v>
      </c>
      <c r="F98" t="n">
        <v>48.07</v>
      </c>
      <c r="G98" t="inlineStr">
        <is>
          <t>-</t>
        </is>
      </c>
      <c r="H98" t="inlineStr">
        <is>
          <t>-</t>
        </is>
      </c>
      <c r="I98" t="inlineStr">
        <is>
          <t>-</t>
        </is>
      </c>
      <c r="J98" t="inlineStr">
        <is>
          <t>-</t>
        </is>
      </c>
      <c r="K98" t="inlineStr">
        <is>
          <t>-</t>
        </is>
      </c>
      <c r="L98" t="inlineStr">
        <is>
          <t>-</t>
        </is>
      </c>
      <c r="M98" t="inlineStr">
        <is>
          <t>-</t>
        </is>
      </c>
      <c r="N98" t="inlineStr">
        <is>
          <t>-</t>
        </is>
      </c>
      <c r="O98" t="inlineStr">
        <is>
          <t>-</t>
        </is>
      </c>
    </row>
    <row r="99">
      <c r="A99" s="5" t="inlineStr">
        <is>
          <t>Working Capital in Mio</t>
        </is>
      </c>
      <c r="B99" s="5" t="inlineStr">
        <is>
          <t>Working Capital in M</t>
        </is>
      </c>
      <c r="C99" t="n">
        <v>796.7</v>
      </c>
      <c r="D99" t="n">
        <v>709.1</v>
      </c>
      <c r="E99" t="n">
        <v>479.5</v>
      </c>
      <c r="F99" t="n">
        <v>328.3</v>
      </c>
      <c r="G99" t="n">
        <v>424.4</v>
      </c>
      <c r="H99" t="n">
        <v>411.3</v>
      </c>
      <c r="I99" t="n">
        <v>350.6</v>
      </c>
      <c r="J99" t="n">
        <v>335.1</v>
      </c>
      <c r="K99" t="n">
        <v>242.5</v>
      </c>
      <c r="L99" t="n">
        <v>245.5</v>
      </c>
      <c r="M99" t="n">
        <v>248.1</v>
      </c>
      <c r="N99" t="n">
        <v>261.9</v>
      </c>
      <c r="O99" t="n">
        <v>322.9</v>
      </c>
      <c r="P99" t="n">
        <v>322.9</v>
      </c>
    </row>
  </sheetData>
  <pageMargins bottom="1" footer="0.5" header="0.5" left="0.75" right="0.75" top="1"/>
</worksheet>
</file>

<file path=xl/worksheets/sheet68.xml><?xml version="1.0" encoding="utf-8"?>
<worksheet xmlns="http://schemas.openxmlformats.org/spreadsheetml/2006/main">
  <sheetPr>
    <outlinePr summaryBelow="1" summaryRight="1"/>
    <pageSetUpPr/>
  </sheetPr>
  <dimension ref="A1:V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20"/>
    <col customWidth="1" max="14" min="14" width="10"/>
    <col customWidth="1" max="15" min="15" width="10"/>
    <col customWidth="1" max="16" min="16" width="10"/>
    <col customWidth="1" max="17" min="17" width="10"/>
    <col customWidth="1" max="18" min="18" width="10"/>
    <col customWidth="1" max="19" min="19" width="10"/>
    <col customWidth="1" max="20" min="20" width="10"/>
    <col customWidth="1" max="21" min="21" width="20"/>
    <col customWidth="1" max="22" min="22" width="10"/>
  </cols>
  <sheetData>
    <row r="1">
      <c r="A1" s="1" t="inlineStr">
        <is>
          <t xml:space="preserve">WASHTEC </t>
        </is>
      </c>
      <c r="B1" s="2" t="inlineStr">
        <is>
          <t>WKN: 750750  ISIN: DE0007507501  Symbol:WSU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+49-821-5584-0</t>
        </is>
      </c>
      <c r="G4" t="inlineStr">
        <is>
          <t>06.02.2020</t>
        </is>
      </c>
      <c r="H4" t="inlineStr">
        <is>
          <t>Preliminary Results</t>
        </is>
      </c>
      <c r="J4" t="inlineStr">
        <is>
          <t>Axion S.A.</t>
        </is>
      </c>
      <c r="L4" t="inlineStr">
        <is>
          <t>9,99%</t>
        </is>
      </c>
    </row>
    <row r="5">
      <c r="A5" s="5" t="inlineStr">
        <is>
          <t>Ticker</t>
        </is>
      </c>
      <c r="B5" t="inlineStr">
        <is>
          <t>WSU</t>
        </is>
      </c>
      <c r="C5" s="5" t="inlineStr">
        <is>
          <t>Fax</t>
        </is>
      </c>
      <c r="D5" s="5" t="inlineStr"/>
      <c r="E5" t="inlineStr">
        <is>
          <t>+49-821-5584-1410</t>
        </is>
      </c>
      <c r="G5" t="inlineStr">
        <is>
          <t>18.03.2020</t>
        </is>
      </c>
      <c r="H5" t="inlineStr">
        <is>
          <t>Publication Of Annual Report</t>
        </is>
      </c>
      <c r="J5" t="inlineStr">
        <is>
          <t>Kempen European Participations N.V.</t>
        </is>
      </c>
      <c r="L5" t="inlineStr">
        <is>
          <t>9,60%</t>
        </is>
      </c>
    </row>
    <row r="6">
      <c r="A6" s="5" t="inlineStr">
        <is>
          <t>Gelistet Seit / Listed Since</t>
        </is>
      </c>
      <c r="B6" t="inlineStr">
        <is>
          <t>12.11.1997</t>
        </is>
      </c>
      <c r="C6" s="5" t="inlineStr">
        <is>
          <t>Internet</t>
        </is>
      </c>
      <c r="D6" s="5" t="inlineStr"/>
      <c r="E6" t="inlineStr">
        <is>
          <t>http://www.washtec.de</t>
        </is>
      </c>
      <c r="G6" t="inlineStr">
        <is>
          <t>28.07.2020</t>
        </is>
      </c>
      <c r="H6" t="inlineStr">
        <is>
          <t>Annual General Meeting</t>
        </is>
      </c>
      <c r="J6" t="inlineStr">
        <is>
          <t>EQMC Europe Development Capital Fund plc</t>
        </is>
      </c>
      <c r="L6" t="inlineStr">
        <is>
          <t>10,42%</t>
        </is>
      </c>
    </row>
    <row r="7">
      <c r="A7" s="5" t="inlineStr">
        <is>
          <t>Nominalwert / Nominal Value</t>
        </is>
      </c>
      <c r="B7" t="inlineStr">
        <is>
          <t>-</t>
        </is>
      </c>
      <c r="C7" s="5" t="inlineStr">
        <is>
          <t>E-Mail</t>
        </is>
      </c>
      <c r="D7" s="5" t="inlineStr"/>
      <c r="E7" t="inlineStr">
        <is>
          <t>washtec@washtec.de</t>
        </is>
      </c>
      <c r="G7" t="inlineStr">
        <is>
          <t>28.04.2020</t>
        </is>
      </c>
      <c r="H7" t="inlineStr">
        <is>
          <t>Result Q1</t>
        </is>
      </c>
      <c r="J7" t="inlineStr">
        <is>
          <t>Dr. Kurt Schwarz</t>
        </is>
      </c>
      <c r="L7" t="inlineStr">
        <is>
          <t>6,82%</t>
        </is>
      </c>
    </row>
    <row r="8">
      <c r="A8" s="5" t="inlineStr">
        <is>
          <t>Land / Country</t>
        </is>
      </c>
      <c r="B8" t="inlineStr">
        <is>
          <t>Deutschland</t>
        </is>
      </c>
      <c r="C8" s="5" t="inlineStr">
        <is>
          <t>Kontaktperson / Contact Person</t>
        </is>
      </c>
      <c r="D8" s="5" t="inlineStr"/>
      <c r="E8" t="inlineStr">
        <is>
          <t>-</t>
        </is>
      </c>
      <c r="G8" t="inlineStr">
        <is>
          <t>27.10.2020</t>
        </is>
      </c>
      <c r="H8" t="inlineStr">
        <is>
          <t>Q3 Earnings</t>
        </is>
      </c>
      <c r="J8" t="inlineStr">
        <is>
          <t>Bank of America Corporation</t>
        </is>
      </c>
      <c r="L8" t="inlineStr">
        <is>
          <t>6,27%</t>
        </is>
      </c>
    </row>
    <row r="9">
      <c r="A9" s="5" t="inlineStr">
        <is>
          <t>Währung / Currency</t>
        </is>
      </c>
      <c r="B9" t="inlineStr">
        <is>
          <t>EUR</t>
        </is>
      </c>
      <c r="C9" s="5" t="inlineStr"/>
      <c r="D9" s="5" t="inlineStr"/>
      <c r="J9" t="inlineStr">
        <is>
          <t>Investment AG für langfr. Investoren, TGV</t>
        </is>
      </c>
      <c r="L9" t="inlineStr">
        <is>
          <t>5,43%</t>
        </is>
      </c>
    </row>
    <row r="10">
      <c r="A10" s="5" t="inlineStr">
        <is>
          <t>Branche / Industry</t>
        </is>
      </c>
      <c r="B10" t="inlineStr">
        <is>
          <t>Other Motor Vehicle Industry</t>
        </is>
      </c>
      <c r="C10" s="5" t="inlineStr"/>
      <c r="D10" s="5" t="inlineStr"/>
      <c r="J10" t="inlineStr">
        <is>
          <t>Paradigm Capital Value Fund</t>
        </is>
      </c>
      <c r="L10" t="inlineStr">
        <is>
          <t>4,58%</t>
        </is>
      </c>
    </row>
    <row r="11">
      <c r="A11" s="5" t="inlineStr">
        <is>
          <t>Sektor / Sector</t>
        </is>
      </c>
      <c r="B11" t="inlineStr">
        <is>
          <t>Automotive Industry</t>
        </is>
      </c>
      <c r="J11" t="inlineStr">
        <is>
          <t>eigene Aktien</t>
        </is>
      </c>
      <c r="L11" t="inlineStr">
        <is>
          <t>4,25%</t>
        </is>
      </c>
    </row>
    <row r="12">
      <c r="A12" s="5" t="inlineStr">
        <is>
          <t>Typ / Genre</t>
        </is>
      </c>
      <c r="B12" t="inlineStr">
        <is>
          <t>Inhaberaktie</t>
        </is>
      </c>
      <c r="J12" t="inlineStr">
        <is>
          <t>Diversity Industrie Holding AG</t>
        </is>
      </c>
      <c r="L12" t="inlineStr">
        <is>
          <t>4,00%</t>
        </is>
      </c>
    </row>
    <row r="13">
      <c r="A13" s="5" t="inlineStr">
        <is>
          <t>Adresse / Address</t>
        </is>
      </c>
      <c r="B13" t="inlineStr">
        <is>
          <t>WashTec AGArgonstraße 7  D-86153 Augsburg</t>
        </is>
      </c>
    </row>
    <row r="14">
      <c r="A14" s="5" t="inlineStr">
        <is>
          <t>Management</t>
        </is>
      </c>
      <c r="B14" t="inlineStr">
        <is>
          <t>Dr. Ralf Koeppe, Axel Jaeger, Stephan Weber</t>
        </is>
      </c>
    </row>
    <row r="15">
      <c r="A15" s="5" t="inlineStr">
        <is>
          <t>Aufsichtsrat / Board</t>
        </is>
      </c>
      <c r="B15" t="inlineStr">
        <is>
          <t>Dr. Günter Blaschke, Ulrich Bellgardt, Dr. Alexander Selent, Jens Große-Allermann, Dr. Sören Hein, Dr. Hans Lieble</t>
        </is>
      </c>
    </row>
    <row r="16">
      <c r="A16" s="5" t="inlineStr">
        <is>
          <t>Beschreibung</t>
        </is>
      </c>
      <c r="B16" t="inlineStr">
        <is>
          <t>Die Washtec AG ist ein führender Anbieter von Fahrzeugwaschanlagen für PKW, Nutzfahrzeuge und Schienenfahrzeuge. Portalanlagen, Waschstraßensysteme und SB-Waschplätze bilden die Angebotspalette der WashTec im PKW- und Nutzfahrzeugbereich. Die Anlagen arbeiten entweder mit Bürsten oder mit Hochdrucktechnik. Ergänzend dazu bietet das Unternehmen Wartung und Service-Dienstleistungen an. Zu den Hauptkunden zählen Tankstellen, Supermärkte, Verkehrsunternehmen und selbständige Betreiber. Washtec fertigt seine Produkte in Werken in Deutschland, Frankreich, Kanada und den USA. Des Weiteren werden die Anlagen weltweit vertrieben. Darüber hinaus bietet die Gesellschaft weitreichende Dienstleistungen wie regelmäßige Wartung, Chemieversorgung, Hallenreinigung, technisches und optisches Facelifting. Für Netzbetreiber bietet die Wesurent Car Wash Marketing GmbH ein umfassendes Leistungsspektrum, das von Finanzierungsmodellen über Planungsunterstützung und Standortrealisierung bis hin zum Betrieb der Anlage in Zusammenarbeit mit dem Kunden reicht. auwa Chemie verfügt über ein komplettes Produktportfolio von Waschchemie und ist mit der Marke „auwa“ ein etablierter Hersteller des mittelständisch geprägten Marktes für Waschchemie in Europa. auwa Chemie verfügt über einen eigenen Vertrieb in Deutschland und unabhängige Vertriebspartner in Europa. So kann WashTec seine Kunden durch die Lieferung von speziell auf Fahrzeugwaschanlagen ausgerichteter Waschchemie noch umfangreicher in ihrem Waschgeschäft unterstützen. Copyright 2014 FINANCE BASE AG</t>
        </is>
      </c>
    </row>
    <row r="17">
      <c r="A17" s="5" t="inlineStr">
        <is>
          <t>Profile</t>
        </is>
      </c>
      <c r="B17" t="inlineStr">
        <is>
          <t>The WashTec AG is a leading provider of vehicle wash systems for cars, trucks and rail vehicles. Portal systems, car wash systems and jet washes form the range of WashTec in cars and commercial vehicles. The systems work with either brush or high pressure technology. In addition to this, the company maintenance and servicing offers. The main customers include gas stations, supermarkets, transport companies and independent operators. Washtec manufactures its products in factories in Germany, France, Canada and the USA. Furthermore, the distributed systems worldwide. The company also offers extensive services such as regular maintenance, chemical supply, hall cleaning, technical and visual facelift. For network operators, the Wesurent Car Wash Marketing GmbH offers a comprehensive range of services, ranging in cooperation with the customer financing models to support planning and site implementation to operation of the plant. auwa Chemie offers a complete product portfolio of wash chemicals and with the brand "auwa" an established manufacturer of medium-sized market for car wash chemicals in Europe. auwa chemistry has its own sales in Germany and independent distributors in Europe. So WashTec can support its customers through the supply of specially geared to car washes wash chemicals more extensively in its car wash business.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436.5</v>
      </c>
      <c r="D20" t="n">
        <v>435.4</v>
      </c>
      <c r="E20" t="n">
        <v>425</v>
      </c>
      <c r="F20" t="n">
        <v>372.8</v>
      </c>
      <c r="G20" t="n">
        <v>340.9</v>
      </c>
      <c r="H20" t="n">
        <v>302.6</v>
      </c>
      <c r="I20" t="n">
        <v>299.7</v>
      </c>
      <c r="J20" t="n">
        <v>301.5</v>
      </c>
      <c r="K20" t="n">
        <v>293.3</v>
      </c>
      <c r="L20" t="n">
        <v>269.4</v>
      </c>
      <c r="M20" t="n">
        <v>256.3</v>
      </c>
      <c r="N20" t="n">
        <v>285.1</v>
      </c>
      <c r="O20" t="n">
        <v>279.7</v>
      </c>
      <c r="P20" t="n">
        <v>261.4</v>
      </c>
      <c r="Q20" t="n">
        <v>225.8</v>
      </c>
      <c r="R20" t="n">
        <v>211.8</v>
      </c>
      <c r="S20" t="n">
        <v>241.1</v>
      </c>
      <c r="T20" t="n">
        <v>235.5</v>
      </c>
      <c r="U20" t="n">
        <v>256.2</v>
      </c>
      <c r="V20" t="n">
        <v>267</v>
      </c>
    </row>
    <row r="21">
      <c r="A21" s="5" t="inlineStr">
        <is>
          <t>Operatives Ergebnis (EBIT)</t>
        </is>
      </c>
      <c r="B21" s="5" t="inlineStr">
        <is>
          <t>EBIT Earning Before Interest &amp; Tax</t>
        </is>
      </c>
      <c r="C21" t="n">
        <v>36.3</v>
      </c>
      <c r="D21" t="n">
        <v>51.5</v>
      </c>
      <c r="E21" t="n">
        <v>52.2</v>
      </c>
      <c r="F21" t="n">
        <v>44.1</v>
      </c>
      <c r="G21" t="n">
        <v>36.4</v>
      </c>
      <c r="H21" t="n">
        <v>18.4</v>
      </c>
      <c r="I21" t="n">
        <v>17.1</v>
      </c>
      <c r="J21" t="n">
        <v>19.2</v>
      </c>
      <c r="K21" t="n">
        <v>-10.2</v>
      </c>
      <c r="L21" t="n">
        <v>20.3</v>
      </c>
      <c r="M21" t="n">
        <v>13.1</v>
      </c>
      <c r="N21" t="n">
        <v>29.4</v>
      </c>
      <c r="O21" t="n">
        <v>28.9</v>
      </c>
      <c r="P21" t="n">
        <v>24.9</v>
      </c>
      <c r="Q21" t="n">
        <v>19.4</v>
      </c>
      <c r="R21" t="n">
        <v>9.1</v>
      </c>
      <c r="S21" t="n">
        <v>-15.7</v>
      </c>
      <c r="T21" t="n">
        <v>-7.5</v>
      </c>
      <c r="U21" t="n">
        <v>13.5</v>
      </c>
      <c r="V21" t="n">
        <v>6.6</v>
      </c>
    </row>
    <row r="22">
      <c r="A22" s="5" t="inlineStr">
        <is>
          <t>Finanzergebnis</t>
        </is>
      </c>
      <c r="B22" s="5" t="inlineStr">
        <is>
          <t>Financial Result</t>
        </is>
      </c>
      <c r="C22" t="n">
        <v>-0.6</v>
      </c>
      <c r="D22" t="n">
        <v>-0.7</v>
      </c>
      <c r="E22" t="n">
        <v>-0.6</v>
      </c>
      <c r="F22" t="n">
        <v>-0.5</v>
      </c>
      <c r="G22" t="n">
        <v>-0.5</v>
      </c>
      <c r="H22" t="n">
        <v>-0.7</v>
      </c>
      <c r="I22" t="n">
        <v>-1.3</v>
      </c>
      <c r="J22" t="n">
        <v>-2.7</v>
      </c>
      <c r="K22" t="n">
        <v>-1.6</v>
      </c>
      <c r="L22" t="n">
        <v>-1.7</v>
      </c>
      <c r="M22" t="n">
        <v>-2.6</v>
      </c>
      <c r="N22" t="n">
        <v>-3</v>
      </c>
      <c r="O22" t="n">
        <v>-3.9</v>
      </c>
      <c r="P22" t="n">
        <v>-3.9</v>
      </c>
      <c r="Q22" t="n">
        <v>-4.4</v>
      </c>
      <c r="R22" t="n">
        <v>-8.1</v>
      </c>
      <c r="S22" t="n">
        <v>-8.199999999999999</v>
      </c>
      <c r="T22" t="n">
        <v>-8.6</v>
      </c>
      <c r="U22" t="n">
        <v>-9.199999999999999</v>
      </c>
      <c r="V22" t="n">
        <v>-8.1</v>
      </c>
    </row>
    <row r="23">
      <c r="A23" s="5" t="inlineStr">
        <is>
          <t>Ergebnis vor Steuer (EBT)</t>
        </is>
      </c>
      <c r="B23" s="5" t="inlineStr">
        <is>
          <t>EBT Earning Before Tax</t>
        </is>
      </c>
      <c r="C23" t="n">
        <v>35.7</v>
      </c>
      <c r="D23" t="n">
        <v>50.8</v>
      </c>
      <c r="E23" t="n">
        <v>51.6</v>
      </c>
      <c r="F23" t="n">
        <v>43.6</v>
      </c>
      <c r="G23" t="n">
        <v>35.9</v>
      </c>
      <c r="H23" t="n">
        <v>17.7</v>
      </c>
      <c r="I23" t="n">
        <v>15.8</v>
      </c>
      <c r="J23" t="n">
        <v>16.5</v>
      </c>
      <c r="K23" t="n">
        <v>-11.8</v>
      </c>
      <c r="L23" t="n">
        <v>18.6</v>
      </c>
      <c r="M23" t="n">
        <v>10.5</v>
      </c>
      <c r="N23" t="n">
        <v>26.4</v>
      </c>
      <c r="O23" t="n">
        <v>25</v>
      </c>
      <c r="P23" t="n">
        <v>21</v>
      </c>
      <c r="Q23" t="n">
        <v>15</v>
      </c>
      <c r="R23" t="n">
        <v>1</v>
      </c>
      <c r="S23" t="n">
        <v>-23.9</v>
      </c>
      <c r="T23" t="n">
        <v>-16.1</v>
      </c>
      <c r="U23" t="n">
        <v>4.3</v>
      </c>
      <c r="V23" t="n">
        <v>-1.5</v>
      </c>
    </row>
    <row r="24">
      <c r="A24" s="5" t="inlineStr">
        <is>
          <t>Steuern auf Einkommen und Ertrag</t>
        </is>
      </c>
      <c r="B24" s="5" t="inlineStr">
        <is>
          <t>Taxes on income and earnings</t>
        </is>
      </c>
      <c r="C24" t="n">
        <v>13.4</v>
      </c>
      <c r="D24" t="n">
        <v>16.8</v>
      </c>
      <c r="E24" t="n">
        <v>14.7</v>
      </c>
      <c r="F24" t="n">
        <v>13.1</v>
      </c>
      <c r="G24" t="n">
        <v>11.4</v>
      </c>
      <c r="H24" t="n">
        <v>5</v>
      </c>
      <c r="I24" t="n">
        <v>4.6</v>
      </c>
      <c r="J24" t="n">
        <v>6.4</v>
      </c>
      <c r="K24" t="n">
        <v>2.7</v>
      </c>
      <c r="L24" t="n">
        <v>7.8</v>
      </c>
      <c r="M24" t="n">
        <v>4.7</v>
      </c>
      <c r="N24" t="n">
        <v>11.1</v>
      </c>
      <c r="O24" t="n">
        <v>12.4</v>
      </c>
      <c r="P24" t="n">
        <v>8.5</v>
      </c>
      <c r="Q24" t="n">
        <v>5.6</v>
      </c>
      <c r="R24" t="n">
        <v>4.2</v>
      </c>
      <c r="S24" t="n">
        <v>-5.9</v>
      </c>
      <c r="T24" t="n">
        <v>-2</v>
      </c>
      <c r="U24" t="n">
        <v>2.7</v>
      </c>
      <c r="V24" t="n">
        <v>8.4</v>
      </c>
    </row>
    <row r="25">
      <c r="A25" s="5" t="inlineStr">
        <is>
          <t>Ergebnis nach Steuer</t>
        </is>
      </c>
      <c r="B25" s="5" t="inlineStr">
        <is>
          <t>Earnings after tax</t>
        </is>
      </c>
      <c r="C25" t="n">
        <v>22.3</v>
      </c>
      <c r="D25" t="n">
        <v>34</v>
      </c>
      <c r="E25" t="n">
        <v>36.9</v>
      </c>
      <c r="F25" t="n">
        <v>30.6</v>
      </c>
      <c r="G25" t="n">
        <v>24.6</v>
      </c>
      <c r="H25" t="n">
        <v>12.7</v>
      </c>
      <c r="I25" t="n">
        <v>11.2</v>
      </c>
      <c r="J25" t="n">
        <v>10.1</v>
      </c>
      <c r="K25" t="n">
        <v>-14.5</v>
      </c>
      <c r="L25" t="n">
        <v>10.8</v>
      </c>
      <c r="M25" t="n">
        <v>5.8</v>
      </c>
      <c r="N25" t="n">
        <v>15.3</v>
      </c>
      <c r="O25" t="n">
        <v>12.6</v>
      </c>
      <c r="P25" t="n">
        <v>12.5</v>
      </c>
      <c r="Q25" t="n">
        <v>9.4</v>
      </c>
      <c r="R25" t="n">
        <v>-3.2</v>
      </c>
      <c r="S25" t="n">
        <v>-18</v>
      </c>
      <c r="T25" t="n">
        <v>-14.1</v>
      </c>
      <c r="U25" t="n">
        <v>1.6</v>
      </c>
      <c r="V25" t="n">
        <v>-9.9</v>
      </c>
    </row>
    <row r="26">
      <c r="A26" s="5" t="inlineStr">
        <is>
          <t>Jahresüberschuss/-fehlbetrag</t>
        </is>
      </c>
      <c r="B26" s="5" t="inlineStr">
        <is>
          <t>Net Profit</t>
        </is>
      </c>
      <c r="C26" t="n">
        <v>22.3</v>
      </c>
      <c r="D26" t="n">
        <v>34</v>
      </c>
      <c r="E26" t="n">
        <v>36.9</v>
      </c>
      <c r="F26" t="n">
        <v>30.6</v>
      </c>
      <c r="G26" t="n">
        <v>24.6</v>
      </c>
      <c r="H26" t="n">
        <v>12.7</v>
      </c>
      <c r="I26" t="n">
        <v>11.2</v>
      </c>
      <c r="J26" t="n">
        <v>10.1</v>
      </c>
      <c r="K26" t="n">
        <v>-14.5</v>
      </c>
      <c r="L26" t="n">
        <v>10.8</v>
      </c>
      <c r="M26" t="n">
        <v>5.2</v>
      </c>
      <c r="N26" t="n">
        <v>15.3</v>
      </c>
      <c r="O26" t="n">
        <v>12.6</v>
      </c>
      <c r="P26" t="n">
        <v>12.5</v>
      </c>
      <c r="Q26" t="n">
        <v>9.4</v>
      </c>
      <c r="R26" t="n">
        <v>-3.2</v>
      </c>
      <c r="S26" t="n">
        <v>-18</v>
      </c>
      <c r="T26" t="n">
        <v>-14.1</v>
      </c>
      <c r="U26" t="n">
        <v>1.6</v>
      </c>
      <c r="V26" t="n">
        <v>-9.9</v>
      </c>
    </row>
    <row r="27">
      <c r="A27" s="5" t="inlineStr">
        <is>
          <t>Summe Umlaufvermögen</t>
        </is>
      </c>
      <c r="B27" s="5" t="inlineStr">
        <is>
          <t>Current Assets</t>
        </is>
      </c>
      <c r="C27" t="n">
        <v>153.9</v>
      </c>
      <c r="D27" t="n">
        <v>133.3</v>
      </c>
      <c r="E27" t="n">
        <v>128</v>
      </c>
      <c r="F27" t="n">
        <v>121</v>
      </c>
      <c r="G27" t="n">
        <v>104.3</v>
      </c>
      <c r="H27" t="n">
        <v>98.7</v>
      </c>
      <c r="I27" t="n">
        <v>82.40000000000001</v>
      </c>
      <c r="J27" t="n">
        <v>87</v>
      </c>
      <c r="K27" t="n">
        <v>93.5</v>
      </c>
      <c r="L27" t="n">
        <v>99.40000000000001</v>
      </c>
      <c r="M27" t="n">
        <v>83.7</v>
      </c>
      <c r="N27" t="n">
        <v>83.90000000000001</v>
      </c>
      <c r="O27" t="n">
        <v>93.3</v>
      </c>
      <c r="P27" t="n">
        <v>83</v>
      </c>
      <c r="Q27" t="n">
        <v>72.3</v>
      </c>
      <c r="R27" t="n">
        <v>62.7</v>
      </c>
      <c r="S27" t="n">
        <v>90.3</v>
      </c>
      <c r="T27" t="n">
        <v>101.2</v>
      </c>
      <c r="U27" t="n">
        <v>120.1</v>
      </c>
      <c r="V27" t="n">
        <v>117.5</v>
      </c>
    </row>
    <row r="28">
      <c r="A28" s="5" t="inlineStr">
        <is>
          <t>Summe Anlagevermögen</t>
        </is>
      </c>
      <c r="B28" s="5" t="inlineStr">
        <is>
          <t>Fixed Assets</t>
        </is>
      </c>
      <c r="C28" t="n">
        <v>121</v>
      </c>
      <c r="D28" t="n">
        <v>103.9</v>
      </c>
      <c r="E28" t="n">
        <v>105.9</v>
      </c>
      <c r="F28" t="n">
        <v>97.09999999999999</v>
      </c>
      <c r="G28" t="n">
        <v>85.7</v>
      </c>
      <c r="H28" t="n">
        <v>87.09999999999999</v>
      </c>
      <c r="I28" t="n">
        <v>91.8</v>
      </c>
      <c r="J28" t="n">
        <v>90.7</v>
      </c>
      <c r="K28" t="n">
        <v>94.40000000000001</v>
      </c>
      <c r="L28" t="n">
        <v>110.7</v>
      </c>
      <c r="M28" t="n">
        <v>108.6</v>
      </c>
      <c r="N28" t="n">
        <v>108.9</v>
      </c>
      <c r="O28" t="n">
        <v>101.1</v>
      </c>
      <c r="P28" t="n">
        <v>101</v>
      </c>
      <c r="Q28" t="n">
        <v>78.59999999999999</v>
      </c>
      <c r="R28" t="n">
        <v>75.2</v>
      </c>
      <c r="S28" t="n">
        <v>81.8</v>
      </c>
      <c r="T28" t="n">
        <v>94.40000000000001</v>
      </c>
      <c r="U28" t="n">
        <v>99.59999999999999</v>
      </c>
      <c r="V28" t="n">
        <v>101.9</v>
      </c>
    </row>
    <row r="29">
      <c r="A29" s="5" t="inlineStr">
        <is>
          <t>Summe Aktiva</t>
        </is>
      </c>
      <c r="B29" s="5" t="inlineStr">
        <is>
          <t>Total Assets</t>
        </is>
      </c>
      <c r="C29" t="n">
        <v>274.9</v>
      </c>
      <c r="D29" t="n">
        <v>237.2</v>
      </c>
      <c r="E29" t="n">
        <v>233.9</v>
      </c>
      <c r="F29" t="n">
        <v>218.1</v>
      </c>
      <c r="G29" t="n">
        <v>190</v>
      </c>
      <c r="H29" t="n">
        <v>185.8</v>
      </c>
      <c r="I29" t="n">
        <v>174.2</v>
      </c>
      <c r="J29" t="n">
        <v>183.6</v>
      </c>
      <c r="K29" t="n">
        <v>195</v>
      </c>
      <c r="L29" t="n">
        <v>217.1</v>
      </c>
      <c r="M29" t="n">
        <v>199.9</v>
      </c>
      <c r="N29" t="n">
        <v>202.8</v>
      </c>
      <c r="O29" t="n">
        <v>211.3</v>
      </c>
      <c r="P29" t="n">
        <v>208.8</v>
      </c>
      <c r="Q29" t="n">
        <v>182.5</v>
      </c>
      <c r="R29" t="n">
        <v>170.1</v>
      </c>
      <c r="S29" t="n">
        <v>206.7</v>
      </c>
      <c r="T29" t="n">
        <v>224.4</v>
      </c>
      <c r="U29" t="n">
        <v>246.1</v>
      </c>
      <c r="V29" t="n">
        <v>248.1</v>
      </c>
    </row>
    <row r="30">
      <c r="A30" s="5" t="inlineStr">
        <is>
          <t>Summe kurzfristiges Fremdkapital</t>
        </is>
      </c>
      <c r="B30" s="5" t="inlineStr">
        <is>
          <t>Short-Term Debt</t>
        </is>
      </c>
      <c r="C30" t="n">
        <v>153.3</v>
      </c>
      <c r="D30" t="n">
        <v>118.5</v>
      </c>
      <c r="E30" t="n">
        <v>115.8</v>
      </c>
      <c r="F30" t="n">
        <v>107.7</v>
      </c>
      <c r="G30" t="n">
        <v>87.40000000000001</v>
      </c>
      <c r="H30" t="n">
        <v>71.90000000000001</v>
      </c>
      <c r="I30" t="n">
        <v>64.7</v>
      </c>
      <c r="J30" t="n">
        <v>71.8</v>
      </c>
      <c r="K30" t="n">
        <v>77.7</v>
      </c>
      <c r="L30" t="n">
        <v>98.3</v>
      </c>
      <c r="M30" t="n">
        <v>60.8</v>
      </c>
      <c r="N30" t="n">
        <v>68.2</v>
      </c>
      <c r="O30" t="n">
        <v>76.90000000000001</v>
      </c>
      <c r="P30" t="n">
        <v>80.40000000000001</v>
      </c>
      <c r="Q30" t="n">
        <v>61.2</v>
      </c>
      <c r="R30" t="n">
        <v>142.4</v>
      </c>
      <c r="S30" t="n">
        <v>137.3</v>
      </c>
      <c r="T30" t="n">
        <v>134.3</v>
      </c>
      <c r="U30" t="n">
        <v>142.6</v>
      </c>
      <c r="V30" t="n">
        <v>139.9</v>
      </c>
    </row>
    <row r="31">
      <c r="A31" s="5" t="inlineStr">
        <is>
          <t>Summe langfristiges Fremdkapital</t>
        </is>
      </c>
      <c r="B31" s="5" t="inlineStr">
        <is>
          <t>Long-Term Debt</t>
        </is>
      </c>
      <c r="C31" t="n">
        <v>37.2</v>
      </c>
      <c r="D31" t="n">
        <v>23.3</v>
      </c>
      <c r="E31" t="n">
        <v>24</v>
      </c>
      <c r="F31" t="n">
        <v>22.9</v>
      </c>
      <c r="G31" t="n">
        <v>22.4</v>
      </c>
      <c r="H31" t="n">
        <v>23</v>
      </c>
      <c r="I31" t="n">
        <v>21.7</v>
      </c>
      <c r="J31" t="n">
        <v>23.6</v>
      </c>
      <c r="K31" t="n">
        <v>38.3</v>
      </c>
      <c r="L31" t="n">
        <v>19.1</v>
      </c>
      <c r="M31" t="n">
        <v>53.6</v>
      </c>
      <c r="N31" t="n">
        <v>55.5</v>
      </c>
      <c r="O31" t="n">
        <v>61.7</v>
      </c>
      <c r="P31" t="n">
        <v>66.7</v>
      </c>
      <c r="Q31" t="n">
        <v>65.7</v>
      </c>
      <c r="R31" t="n">
        <v>19</v>
      </c>
      <c r="S31" t="n">
        <v>59.7</v>
      </c>
      <c r="T31" t="n">
        <v>63.5</v>
      </c>
      <c r="U31" t="n">
        <v>63.4</v>
      </c>
      <c r="V31" t="n">
        <v>66.40000000000001</v>
      </c>
    </row>
    <row r="32">
      <c r="A32" s="5" t="inlineStr">
        <is>
          <t>Summe Fremdkapital</t>
        </is>
      </c>
      <c r="B32" s="5" t="inlineStr">
        <is>
          <t>Total Liabilities</t>
        </is>
      </c>
      <c r="C32" t="n">
        <v>190.5</v>
      </c>
      <c r="D32" t="n">
        <v>141.8</v>
      </c>
      <c r="E32" t="n">
        <v>139.8</v>
      </c>
      <c r="F32" t="n">
        <v>130.7</v>
      </c>
      <c r="G32" t="n">
        <v>109.8</v>
      </c>
      <c r="H32" t="n">
        <v>94.90000000000001</v>
      </c>
      <c r="I32" t="n">
        <v>86.40000000000001</v>
      </c>
      <c r="J32" t="n">
        <v>99.09999999999999</v>
      </c>
      <c r="K32" t="n">
        <v>119.9</v>
      </c>
      <c r="L32" t="n">
        <v>122.7</v>
      </c>
      <c r="M32" t="n">
        <v>114.4</v>
      </c>
      <c r="N32" t="n">
        <v>123.7</v>
      </c>
      <c r="O32" t="n">
        <v>138.6</v>
      </c>
      <c r="P32" t="n">
        <v>147.1</v>
      </c>
      <c r="Q32" t="n">
        <v>133.2</v>
      </c>
      <c r="R32" t="n">
        <v>166.1</v>
      </c>
      <c r="S32" t="n">
        <v>199.5</v>
      </c>
      <c r="T32" t="n">
        <v>198.8</v>
      </c>
      <c r="U32" t="n">
        <v>206</v>
      </c>
      <c r="V32" t="n">
        <v>207.5</v>
      </c>
    </row>
    <row r="33">
      <c r="A33" s="5" t="inlineStr">
        <is>
          <t>Minderheitenanteil</t>
        </is>
      </c>
      <c r="B33" s="5" t="inlineStr">
        <is>
          <t>Minority Share</t>
        </is>
      </c>
      <c r="C33" t="inlineStr">
        <is>
          <t>-</t>
        </is>
      </c>
      <c r="D33" t="inlineStr">
        <is>
          <t>-</t>
        </is>
      </c>
      <c r="E33" t="inlineStr">
        <is>
          <t>-</t>
        </is>
      </c>
      <c r="F33" t="inlineStr">
        <is>
          <t>-</t>
        </is>
      </c>
      <c r="G33" t="inlineStr">
        <is>
          <t>-</t>
        </is>
      </c>
      <c r="H33" t="inlineStr">
        <is>
          <t>-</t>
        </is>
      </c>
      <c r="I33" t="inlineStr">
        <is>
          <t>-</t>
        </is>
      </c>
      <c r="J33" t="inlineStr">
        <is>
          <t>-</t>
        </is>
      </c>
      <c r="K33" t="inlineStr">
        <is>
          <t>-</t>
        </is>
      </c>
      <c r="L33" t="inlineStr">
        <is>
          <t>-</t>
        </is>
      </c>
      <c r="M33" t="inlineStr">
        <is>
          <t>-</t>
        </is>
      </c>
      <c r="N33" t="inlineStr">
        <is>
          <t>-</t>
        </is>
      </c>
      <c r="O33" t="inlineStr">
        <is>
          <t>-</t>
        </is>
      </c>
      <c r="P33" t="inlineStr">
        <is>
          <t>-</t>
        </is>
      </c>
      <c r="Q33" t="inlineStr">
        <is>
          <t>-</t>
        </is>
      </c>
      <c r="R33" t="inlineStr">
        <is>
          <t>-</t>
        </is>
      </c>
      <c r="S33" t="inlineStr">
        <is>
          <t>-</t>
        </is>
      </c>
      <c r="T33" t="inlineStr">
        <is>
          <t>-</t>
        </is>
      </c>
      <c r="U33" t="inlineStr">
        <is>
          <t>-</t>
        </is>
      </c>
      <c r="V33" t="inlineStr">
        <is>
          <t>-</t>
        </is>
      </c>
    </row>
    <row r="34">
      <c r="A34" s="5" t="inlineStr">
        <is>
          <t>Summe Eigenkapital</t>
        </is>
      </c>
      <c r="B34" s="5" t="inlineStr">
        <is>
          <t>Equity</t>
        </is>
      </c>
      <c r="C34" t="n">
        <v>84.5</v>
      </c>
      <c r="D34" t="n">
        <v>95.40000000000001</v>
      </c>
      <c r="E34" t="n">
        <v>94.2</v>
      </c>
      <c r="F34" t="n">
        <v>87.40000000000001</v>
      </c>
      <c r="G34" t="n">
        <v>80.3</v>
      </c>
      <c r="H34" t="n">
        <v>90.90000000000001</v>
      </c>
      <c r="I34" t="n">
        <v>87.8</v>
      </c>
      <c r="J34" t="n">
        <v>84.40000000000001</v>
      </c>
      <c r="K34" t="n">
        <v>75.2</v>
      </c>
      <c r="L34" t="n">
        <v>94.40000000000001</v>
      </c>
      <c r="M34" t="n">
        <v>85.59999999999999</v>
      </c>
      <c r="N34" t="n">
        <v>79.09999999999999</v>
      </c>
      <c r="O34" t="n">
        <v>72.7</v>
      </c>
      <c r="P34" t="n">
        <v>61.7</v>
      </c>
      <c r="Q34" t="n">
        <v>49.3</v>
      </c>
      <c r="R34" t="n">
        <v>4</v>
      </c>
      <c r="S34" t="n">
        <v>7.2</v>
      </c>
      <c r="T34" t="n">
        <v>25.5</v>
      </c>
      <c r="U34" t="n">
        <v>40.1</v>
      </c>
      <c r="V34" t="n">
        <v>40.6</v>
      </c>
    </row>
    <row r="35">
      <c r="A35" s="5" t="inlineStr">
        <is>
          <t>Summe Passiva</t>
        </is>
      </c>
      <c r="B35" s="5" t="inlineStr">
        <is>
          <t>Liabilities &amp; Shareholder Equity</t>
        </is>
      </c>
      <c r="C35" t="n">
        <v>274.9</v>
      </c>
      <c r="D35" t="n">
        <v>237.2</v>
      </c>
      <c r="E35" t="n">
        <v>233.9</v>
      </c>
      <c r="F35" t="n">
        <v>218.1</v>
      </c>
      <c r="G35" t="n">
        <v>190</v>
      </c>
      <c r="H35" t="n">
        <v>185.8</v>
      </c>
      <c r="I35" t="n">
        <v>174.2</v>
      </c>
      <c r="J35" t="n">
        <v>183.6</v>
      </c>
      <c r="K35" t="n">
        <v>195</v>
      </c>
      <c r="L35" t="n">
        <v>217.1</v>
      </c>
      <c r="M35" t="n">
        <v>199.9</v>
      </c>
      <c r="N35" t="n">
        <v>202.8</v>
      </c>
      <c r="O35" t="n">
        <v>211.3</v>
      </c>
      <c r="P35" t="n">
        <v>208.8</v>
      </c>
      <c r="Q35" t="n">
        <v>182.5</v>
      </c>
      <c r="R35" t="n">
        <v>170.1</v>
      </c>
      <c r="S35" t="n">
        <v>206.7</v>
      </c>
      <c r="T35" t="n">
        <v>224.4</v>
      </c>
      <c r="U35" t="n">
        <v>246.1</v>
      </c>
      <c r="V35" t="n">
        <v>248.1</v>
      </c>
    </row>
    <row r="36">
      <c r="A36" s="5" t="inlineStr">
        <is>
          <t>Mio.Aktien im Umlauf</t>
        </is>
      </c>
      <c r="B36" s="5" t="inlineStr">
        <is>
          <t>Million shares outstanding</t>
        </is>
      </c>
      <c r="C36" t="n">
        <v>13.98</v>
      </c>
      <c r="D36" t="n">
        <v>13.98</v>
      </c>
      <c r="E36" t="n">
        <v>13.98</v>
      </c>
      <c r="F36" t="n">
        <v>13.98</v>
      </c>
      <c r="G36" t="n">
        <v>13.98</v>
      </c>
      <c r="H36" t="n">
        <v>13.98</v>
      </c>
      <c r="I36" t="n">
        <v>13.98</v>
      </c>
      <c r="J36" t="n">
        <v>13.96</v>
      </c>
      <c r="K36" t="n">
        <v>13.98</v>
      </c>
      <c r="L36" t="n">
        <v>14</v>
      </c>
      <c r="M36" t="n">
        <v>14</v>
      </c>
      <c r="N36" t="n">
        <v>15.2</v>
      </c>
      <c r="O36" t="n">
        <v>15.2</v>
      </c>
      <c r="P36" t="n">
        <v>15.2</v>
      </c>
      <c r="Q36" t="n">
        <v>15.2</v>
      </c>
      <c r="R36" t="n">
        <v>7.6</v>
      </c>
      <c r="S36" t="n">
        <v>7.6</v>
      </c>
      <c r="T36" t="n">
        <v>7.6</v>
      </c>
      <c r="U36" t="n">
        <v>7.6</v>
      </c>
      <c r="V36" t="n">
        <v>7.6</v>
      </c>
    </row>
    <row r="37">
      <c r="A37" s="5" t="inlineStr">
        <is>
          <t>Ergebnis je Aktie (brutto)</t>
        </is>
      </c>
      <c r="B37" s="5" t="inlineStr">
        <is>
          <t>Earnings per share</t>
        </is>
      </c>
      <c r="C37" t="n">
        <v>2.55</v>
      </c>
      <c r="D37" t="n">
        <v>3.63</v>
      </c>
      <c r="E37" t="n">
        <v>3.69</v>
      </c>
      <c r="F37" t="n">
        <v>3.12</v>
      </c>
      <c r="G37" t="n">
        <v>2.57</v>
      </c>
      <c r="H37" t="n">
        <v>1.27</v>
      </c>
      <c r="I37" t="n">
        <v>1.13</v>
      </c>
      <c r="J37" t="n">
        <v>1.18</v>
      </c>
      <c r="K37" t="n">
        <v>-0.84</v>
      </c>
      <c r="L37" t="n">
        <v>1.33</v>
      </c>
      <c r="M37" t="n">
        <v>0.75</v>
      </c>
      <c r="N37" t="n">
        <v>1.74</v>
      </c>
      <c r="O37" t="n">
        <v>1.64</v>
      </c>
      <c r="P37" t="n">
        <v>1.38</v>
      </c>
      <c r="Q37" t="n">
        <v>0.99</v>
      </c>
      <c r="R37" t="n">
        <v>0.13</v>
      </c>
      <c r="S37" t="n">
        <v>-3.14</v>
      </c>
      <c r="T37" t="n">
        <v>-2.12</v>
      </c>
      <c r="U37" t="n">
        <v>0.57</v>
      </c>
      <c r="V37" t="n">
        <v>-0.2</v>
      </c>
    </row>
    <row r="38">
      <c r="A38" s="5" t="inlineStr">
        <is>
          <t>Ergebnis je Aktie (unverwässert)</t>
        </is>
      </c>
      <c r="B38" s="5" t="inlineStr">
        <is>
          <t>Basic Earnings per share</t>
        </is>
      </c>
      <c r="C38" t="n">
        <v>1.66</v>
      </c>
      <c r="D38" t="n">
        <v>2.54</v>
      </c>
      <c r="E38" t="n">
        <v>2.76</v>
      </c>
      <c r="F38" t="n">
        <v>2.29</v>
      </c>
      <c r="G38" t="n">
        <v>1.78</v>
      </c>
      <c r="H38" t="n">
        <v>0.91</v>
      </c>
      <c r="I38" t="n">
        <v>0.8</v>
      </c>
      <c r="J38" t="n">
        <v>0.72</v>
      </c>
      <c r="K38" t="n">
        <v>-1.04</v>
      </c>
      <c r="L38" t="n">
        <v>0.77</v>
      </c>
      <c r="M38" t="n">
        <v>0.41</v>
      </c>
      <c r="N38" t="n">
        <v>1.03</v>
      </c>
      <c r="O38" t="n">
        <v>0.83</v>
      </c>
      <c r="P38" t="n">
        <v>0.82</v>
      </c>
      <c r="Q38" t="n">
        <v>0.8100000000000001</v>
      </c>
      <c r="R38" t="n">
        <v>-0.42</v>
      </c>
      <c r="S38" t="n">
        <v>-2.37</v>
      </c>
      <c r="T38" t="n">
        <v>-1.85</v>
      </c>
      <c r="U38" t="n">
        <v>0.21</v>
      </c>
      <c r="V38" t="n">
        <v>-1.3</v>
      </c>
    </row>
    <row r="39">
      <c r="A39" s="5" t="inlineStr">
        <is>
          <t>Ergebnis je Aktie (verwässert)</t>
        </is>
      </c>
      <c r="B39" s="5" t="inlineStr">
        <is>
          <t>Diluted Earnings per share</t>
        </is>
      </c>
      <c r="C39" t="n">
        <v>1.66</v>
      </c>
      <c r="D39" t="n">
        <v>2.54</v>
      </c>
      <c r="E39" t="n">
        <v>2.76</v>
      </c>
      <c r="F39" t="n">
        <v>2.29</v>
      </c>
      <c r="G39" t="n">
        <v>1.78</v>
      </c>
      <c r="H39" t="n">
        <v>0.91</v>
      </c>
      <c r="I39" t="n">
        <v>0.8</v>
      </c>
      <c r="J39" t="n">
        <v>0.72</v>
      </c>
      <c r="K39" t="n">
        <v>-1.04</v>
      </c>
      <c r="L39" t="n">
        <v>0.77</v>
      </c>
      <c r="M39" t="n">
        <v>0.41</v>
      </c>
      <c r="N39" t="n">
        <v>1.03</v>
      </c>
      <c r="O39" t="n">
        <v>0.83</v>
      </c>
      <c r="P39" t="n">
        <v>0.82</v>
      </c>
      <c r="Q39" t="n">
        <v>0.8100000000000001</v>
      </c>
      <c r="R39" t="n">
        <v>-0.42</v>
      </c>
      <c r="S39" t="n">
        <v>-2.37</v>
      </c>
      <c r="T39" t="n">
        <v>-1.85</v>
      </c>
      <c r="U39" t="n">
        <v>0.21</v>
      </c>
      <c r="V39" t="n">
        <v>-1.3</v>
      </c>
    </row>
    <row r="40">
      <c r="A40" s="5" t="inlineStr">
        <is>
          <t>Dividende je Aktie</t>
        </is>
      </c>
      <c r="B40" s="5" t="inlineStr">
        <is>
          <t>Dividend per share</t>
        </is>
      </c>
      <c r="C40" t="n">
        <v>1.65</v>
      </c>
      <c r="D40" t="n">
        <v>2.45</v>
      </c>
      <c r="E40" t="n">
        <v>2.45</v>
      </c>
      <c r="F40" t="n">
        <v>2.1</v>
      </c>
      <c r="G40" t="n">
        <v>1.7</v>
      </c>
      <c r="H40" t="n">
        <v>0.7</v>
      </c>
      <c r="I40" t="n">
        <v>0.32</v>
      </c>
      <c r="J40" t="n">
        <v>0.29</v>
      </c>
      <c r="K40" t="inlineStr">
        <is>
          <t>-</t>
        </is>
      </c>
      <c r="L40" t="n">
        <v>0.31</v>
      </c>
      <c r="M40" t="n">
        <v>0.12</v>
      </c>
      <c r="N40" t="inlineStr">
        <is>
          <t>-</t>
        </is>
      </c>
      <c r="O40" t="inlineStr">
        <is>
          <t>-</t>
        </is>
      </c>
      <c r="P40" t="inlineStr">
        <is>
          <t>-</t>
        </is>
      </c>
      <c r="Q40" t="inlineStr">
        <is>
          <t>-</t>
        </is>
      </c>
      <c r="R40" t="inlineStr">
        <is>
          <t>-</t>
        </is>
      </c>
      <c r="S40" t="inlineStr">
        <is>
          <t>-</t>
        </is>
      </c>
      <c r="T40" t="inlineStr">
        <is>
          <t>-</t>
        </is>
      </c>
      <c r="U40" t="n">
        <v>0.1</v>
      </c>
      <c r="V40" t="n">
        <v>0.31</v>
      </c>
    </row>
    <row r="41">
      <c r="A41" s="5" t="inlineStr">
        <is>
          <t>Sonderdividende je Aktie</t>
        </is>
      </c>
      <c r="B41" s="5" t="inlineStr">
        <is>
          <t>Special Dividend per share</t>
        </is>
      </c>
      <c r="C41" t="inlineStr">
        <is>
          <t>-</t>
        </is>
      </c>
      <c r="D41" t="inlineStr">
        <is>
          <t>-</t>
        </is>
      </c>
      <c r="E41" t="inlineStr">
        <is>
          <t>-</t>
        </is>
      </c>
      <c r="F41" t="inlineStr">
        <is>
          <t>-</t>
        </is>
      </c>
      <c r="G41" t="inlineStr">
        <is>
          <t>-</t>
        </is>
      </c>
      <c r="H41" t="n">
        <v>0.95</v>
      </c>
      <c r="I41" t="n">
        <v>0.32</v>
      </c>
      <c r="J41" t="n">
        <v>0.29</v>
      </c>
      <c r="K41" t="inlineStr">
        <is>
          <t>-</t>
        </is>
      </c>
      <c r="L41" t="inlineStr">
        <is>
          <t>-</t>
        </is>
      </c>
      <c r="M41" t="inlineStr">
        <is>
          <t>-</t>
        </is>
      </c>
      <c r="N41" t="inlineStr">
        <is>
          <t>-</t>
        </is>
      </c>
      <c r="O41" t="inlineStr">
        <is>
          <t>-</t>
        </is>
      </c>
      <c r="P41" t="inlineStr">
        <is>
          <t>-</t>
        </is>
      </c>
      <c r="Q41" t="inlineStr">
        <is>
          <t>-</t>
        </is>
      </c>
      <c r="R41" t="inlineStr">
        <is>
          <t>-</t>
        </is>
      </c>
      <c r="S41" t="inlineStr">
        <is>
          <t>-</t>
        </is>
      </c>
      <c r="T41" t="inlineStr">
        <is>
          <t>-</t>
        </is>
      </c>
      <c r="U41" t="inlineStr">
        <is>
          <t>-</t>
        </is>
      </c>
      <c r="V41" t="inlineStr">
        <is>
          <t>-</t>
        </is>
      </c>
    </row>
    <row r="42">
      <c r="A42" s="5" t="inlineStr">
        <is>
          <t>Dividendenausschüttung in Mio</t>
        </is>
      </c>
      <c r="B42" s="5" t="inlineStr">
        <is>
          <t>Dividend Payment in M</t>
        </is>
      </c>
      <c r="C42" t="n">
        <v>22.08</v>
      </c>
      <c r="D42" t="n">
        <v>32.79</v>
      </c>
      <c r="E42" t="n">
        <v>32.79</v>
      </c>
      <c r="F42" t="n">
        <v>28.1</v>
      </c>
      <c r="G42" t="n">
        <v>22.75</v>
      </c>
      <c r="H42" t="n">
        <v>22.99</v>
      </c>
      <c r="I42" t="n">
        <v>8.92</v>
      </c>
      <c r="J42" t="n">
        <v>8.08</v>
      </c>
      <c r="K42" t="inlineStr">
        <is>
          <t>-</t>
        </is>
      </c>
      <c r="L42" t="n">
        <v>4.3</v>
      </c>
      <c r="M42" t="n">
        <v>1.7</v>
      </c>
      <c r="N42" t="inlineStr">
        <is>
          <t>-</t>
        </is>
      </c>
      <c r="O42" t="inlineStr">
        <is>
          <t>-</t>
        </is>
      </c>
      <c r="P42" t="inlineStr">
        <is>
          <t>-</t>
        </is>
      </c>
      <c r="Q42" t="inlineStr">
        <is>
          <t>-</t>
        </is>
      </c>
      <c r="R42" t="inlineStr">
        <is>
          <t>-</t>
        </is>
      </c>
      <c r="S42" t="inlineStr">
        <is>
          <t>-</t>
        </is>
      </c>
      <c r="T42" t="inlineStr">
        <is>
          <t>-</t>
        </is>
      </c>
      <c r="U42" t="inlineStr">
        <is>
          <t>-</t>
        </is>
      </c>
      <c r="V42" t="inlineStr">
        <is>
          <t>-</t>
        </is>
      </c>
    </row>
    <row r="43">
      <c r="A43" s="5" t="inlineStr">
        <is>
          <t>Umsatz</t>
        </is>
      </c>
      <c r="B43" s="5" t="inlineStr">
        <is>
          <t>Revenue</t>
        </is>
      </c>
      <c r="C43" t="n">
        <v>31.23</v>
      </c>
      <c r="D43" t="n">
        <v>31.15</v>
      </c>
      <c r="E43" t="n">
        <v>30.41</v>
      </c>
      <c r="F43" t="n">
        <v>26.67</v>
      </c>
      <c r="G43" t="n">
        <v>24.39</v>
      </c>
      <c r="H43" t="n">
        <v>21.65</v>
      </c>
      <c r="I43" t="n">
        <v>21.44</v>
      </c>
      <c r="J43" t="n">
        <v>21.59</v>
      </c>
      <c r="K43" t="n">
        <v>20.98</v>
      </c>
      <c r="L43" t="n">
        <v>19.24</v>
      </c>
      <c r="M43" t="n">
        <v>18.31</v>
      </c>
      <c r="N43" t="n">
        <v>18.76</v>
      </c>
      <c r="O43" t="n">
        <v>18.4</v>
      </c>
      <c r="P43" t="n">
        <v>17.2</v>
      </c>
      <c r="Q43" t="n">
        <v>14.86</v>
      </c>
      <c r="R43" t="n">
        <v>27.87</v>
      </c>
      <c r="S43" t="n">
        <v>31.72</v>
      </c>
      <c r="T43" t="n">
        <v>30.99</v>
      </c>
      <c r="U43" t="n">
        <v>33.71</v>
      </c>
      <c r="V43" t="n">
        <v>35.13</v>
      </c>
    </row>
    <row r="44">
      <c r="A44" s="5" t="inlineStr">
        <is>
          <t>Buchwert je Aktie</t>
        </is>
      </c>
      <c r="B44" s="5" t="inlineStr">
        <is>
          <t>Book value per share</t>
        </is>
      </c>
      <c r="C44" t="n">
        <v>6.05</v>
      </c>
      <c r="D44" t="n">
        <v>6.83</v>
      </c>
      <c r="E44" t="n">
        <v>6.74</v>
      </c>
      <c r="F44" t="n">
        <v>6.25</v>
      </c>
      <c r="G44" t="n">
        <v>5.75</v>
      </c>
      <c r="H44" t="n">
        <v>6.5</v>
      </c>
      <c r="I44" t="n">
        <v>6.28</v>
      </c>
      <c r="J44" t="n">
        <v>6.04</v>
      </c>
      <c r="K44" t="n">
        <v>5.38</v>
      </c>
      <c r="L44" t="n">
        <v>6.74</v>
      </c>
      <c r="M44" t="n">
        <v>6.11</v>
      </c>
      <c r="N44" t="n">
        <v>5.2</v>
      </c>
      <c r="O44" t="n">
        <v>4.78</v>
      </c>
      <c r="P44" t="n">
        <v>4.06</v>
      </c>
      <c r="Q44" t="n">
        <v>3.24</v>
      </c>
      <c r="R44" t="n">
        <v>0.53</v>
      </c>
      <c r="S44" t="n">
        <v>0.95</v>
      </c>
      <c r="T44" t="n">
        <v>3.36</v>
      </c>
      <c r="U44" t="n">
        <v>5.28</v>
      </c>
      <c r="V44" t="n">
        <v>5.34</v>
      </c>
    </row>
    <row r="45">
      <c r="A45" s="5" t="inlineStr">
        <is>
          <t>Cashflow je Aktie</t>
        </is>
      </c>
      <c r="B45" s="5" t="inlineStr">
        <is>
          <t>Cashflow per share</t>
        </is>
      </c>
      <c r="C45" t="n">
        <v>1.56</v>
      </c>
      <c r="D45" t="n">
        <v>2.73</v>
      </c>
      <c r="E45" t="n">
        <v>2.78</v>
      </c>
      <c r="F45" t="n">
        <v>2.85</v>
      </c>
      <c r="G45" t="n">
        <v>2.35</v>
      </c>
      <c r="H45" t="n">
        <v>2.09</v>
      </c>
      <c r="I45" t="n">
        <v>1.5</v>
      </c>
      <c r="J45" t="n">
        <v>1.65</v>
      </c>
      <c r="K45" t="n">
        <v>1.23</v>
      </c>
      <c r="L45" t="n">
        <v>2.08</v>
      </c>
      <c r="M45" t="n">
        <v>1.48</v>
      </c>
      <c r="N45" t="n">
        <v>2.17</v>
      </c>
      <c r="O45" t="n">
        <v>1.42</v>
      </c>
      <c r="P45" t="n">
        <v>1.47</v>
      </c>
      <c r="Q45" t="n">
        <v>1.68</v>
      </c>
      <c r="R45" t="n">
        <v>4.22</v>
      </c>
      <c r="S45" t="n">
        <v>0.58</v>
      </c>
      <c r="T45" t="n">
        <v>2.76</v>
      </c>
      <c r="U45" t="n">
        <v>0.86</v>
      </c>
      <c r="V45" t="n">
        <v>1.45</v>
      </c>
    </row>
    <row r="46">
      <c r="A46" s="5" t="inlineStr">
        <is>
          <t>Bilanzsumme je Aktie</t>
        </is>
      </c>
      <c r="B46" s="5" t="inlineStr">
        <is>
          <t>Total assets per share</t>
        </is>
      </c>
      <c r="C46" t="n">
        <v>19.67</v>
      </c>
      <c r="D46" t="n">
        <v>16.97</v>
      </c>
      <c r="E46" t="n">
        <v>16.73</v>
      </c>
      <c r="F46" t="n">
        <v>15.6</v>
      </c>
      <c r="G46" t="n">
        <v>13.59</v>
      </c>
      <c r="H46" t="n">
        <v>13.29</v>
      </c>
      <c r="I46" t="n">
        <v>12.46</v>
      </c>
      <c r="J46" t="n">
        <v>13.15</v>
      </c>
      <c r="K46" t="n">
        <v>13.95</v>
      </c>
      <c r="L46" t="n">
        <v>15.51</v>
      </c>
      <c r="M46" t="n">
        <v>14.28</v>
      </c>
      <c r="N46" t="n">
        <v>13.34</v>
      </c>
      <c r="O46" t="n">
        <v>13.9</v>
      </c>
      <c r="P46" t="n">
        <v>13.74</v>
      </c>
      <c r="Q46" t="n">
        <v>12.01</v>
      </c>
      <c r="R46" t="n">
        <v>22.38</v>
      </c>
      <c r="S46" t="n">
        <v>27.2</v>
      </c>
      <c r="T46" t="n">
        <v>29.53</v>
      </c>
      <c r="U46" t="n">
        <v>32.38</v>
      </c>
      <c r="V46" t="n">
        <v>32.64</v>
      </c>
    </row>
    <row r="47">
      <c r="A47" s="5" t="inlineStr">
        <is>
          <t>Personal am Ende des Jahres</t>
        </is>
      </c>
      <c r="B47" s="5" t="inlineStr">
        <is>
          <t>Staff at the end of year</t>
        </is>
      </c>
      <c r="C47" t="n">
        <v>1874</v>
      </c>
      <c r="D47" t="n">
        <v>1870</v>
      </c>
      <c r="E47" t="n">
        <v>1814</v>
      </c>
      <c r="F47" t="n">
        <v>1767</v>
      </c>
      <c r="G47" t="n">
        <v>1689</v>
      </c>
      <c r="H47" t="n">
        <v>1664</v>
      </c>
      <c r="I47" t="n">
        <v>1681</v>
      </c>
      <c r="J47" t="n">
        <v>1674</v>
      </c>
      <c r="K47" t="n">
        <v>1651</v>
      </c>
      <c r="L47" t="n">
        <v>1639</v>
      </c>
      <c r="M47" t="n">
        <v>1553</v>
      </c>
      <c r="N47" t="n">
        <v>1562</v>
      </c>
      <c r="O47" t="n">
        <v>1529</v>
      </c>
      <c r="P47" t="n">
        <v>1412</v>
      </c>
      <c r="Q47" t="n">
        <v>1309</v>
      </c>
      <c r="R47" t="n">
        <v>1361</v>
      </c>
      <c r="S47" t="n">
        <v>1600</v>
      </c>
      <c r="T47" t="n">
        <v>1688</v>
      </c>
      <c r="U47" t="n">
        <v>1764</v>
      </c>
      <c r="V47" t="n">
        <v>1838</v>
      </c>
    </row>
    <row r="48">
      <c r="A48" s="5" t="inlineStr">
        <is>
          <t>Personalaufwand in Mio. EUR</t>
        </is>
      </c>
      <c r="B48" s="5" t="inlineStr">
        <is>
          <t>Personnel expenses in M</t>
        </is>
      </c>
      <c r="C48" t="n">
        <v>139.9</v>
      </c>
      <c r="D48" t="n">
        <v>135.2</v>
      </c>
      <c r="E48" t="n">
        <v>131.6</v>
      </c>
      <c r="F48" t="n">
        <v>122.9</v>
      </c>
      <c r="G48" t="n">
        <v>113.2</v>
      </c>
      <c r="H48" t="n">
        <v>111.1</v>
      </c>
      <c r="I48" t="n">
        <v>106.4</v>
      </c>
      <c r="J48" t="n">
        <v>100.2</v>
      </c>
      <c r="K48" t="n">
        <v>104.8</v>
      </c>
      <c r="L48" t="n">
        <v>92.8</v>
      </c>
      <c r="M48" t="n">
        <v>89.90000000000001</v>
      </c>
      <c r="N48" t="n">
        <v>89.40000000000001</v>
      </c>
      <c r="O48" t="n">
        <v>85.90000000000001</v>
      </c>
      <c r="P48" t="n">
        <v>85.5</v>
      </c>
      <c r="Q48" t="n">
        <v>80</v>
      </c>
      <c r="R48" t="n">
        <v>72.5</v>
      </c>
      <c r="S48" t="n">
        <v>91.7</v>
      </c>
      <c r="T48" t="n">
        <v>88.40000000000001</v>
      </c>
      <c r="U48" t="n">
        <v>88.59999999999999</v>
      </c>
      <c r="V48" t="n">
        <v>96.3</v>
      </c>
    </row>
    <row r="49">
      <c r="A49" s="5" t="inlineStr">
        <is>
          <t>Aufwand je Mitarbeiter in EUR</t>
        </is>
      </c>
      <c r="B49" s="5" t="inlineStr">
        <is>
          <t>Effort per employee</t>
        </is>
      </c>
      <c r="C49" t="n">
        <v>74653</v>
      </c>
      <c r="D49" t="n">
        <v>72299</v>
      </c>
      <c r="E49" t="n">
        <v>72547</v>
      </c>
      <c r="F49" t="n">
        <v>69553</v>
      </c>
      <c r="G49" t="n">
        <v>67022</v>
      </c>
      <c r="H49" t="n">
        <v>66767</v>
      </c>
      <c r="I49" t="n">
        <v>63296</v>
      </c>
      <c r="J49" t="n">
        <v>59857</v>
      </c>
      <c r="K49" t="n">
        <v>63477</v>
      </c>
      <c r="L49" t="n">
        <v>56620</v>
      </c>
      <c r="M49" t="n">
        <v>57888</v>
      </c>
      <c r="N49" t="n">
        <v>57234</v>
      </c>
      <c r="O49" t="n">
        <v>56181</v>
      </c>
      <c r="P49" t="n">
        <v>60552</v>
      </c>
      <c r="Q49" t="n">
        <v>61115</v>
      </c>
      <c r="R49" t="n">
        <v>53270</v>
      </c>
      <c r="S49" t="n">
        <v>57313</v>
      </c>
      <c r="T49" t="n">
        <v>52370</v>
      </c>
      <c r="U49" t="n">
        <v>50227</v>
      </c>
      <c r="V49" t="n">
        <v>52394</v>
      </c>
    </row>
    <row r="50">
      <c r="A50" s="5" t="inlineStr">
        <is>
          <t>Umsatz je Aktie</t>
        </is>
      </c>
      <c r="B50" s="5" t="inlineStr">
        <is>
          <t>Revenue per share</t>
        </is>
      </c>
      <c r="C50" t="n">
        <v>232914</v>
      </c>
      <c r="D50" t="n">
        <v>232859</v>
      </c>
      <c r="E50" t="n">
        <v>234281</v>
      </c>
      <c r="F50" t="n">
        <v>210970</v>
      </c>
      <c r="G50" t="n">
        <v>201813</v>
      </c>
      <c r="H50" t="n">
        <v>183681</v>
      </c>
      <c r="I50" t="n">
        <v>178292</v>
      </c>
      <c r="J50" t="n">
        <v>184025</v>
      </c>
      <c r="K50" t="n">
        <v>177627</v>
      </c>
      <c r="L50" t="n">
        <v>163767</v>
      </c>
      <c r="M50" t="n">
        <v>166674</v>
      </c>
      <c r="N50" t="n">
        <v>182522</v>
      </c>
      <c r="O50" t="n">
        <v>182930</v>
      </c>
      <c r="P50" t="n">
        <v>185127</v>
      </c>
      <c r="Q50" t="n">
        <v>172498</v>
      </c>
      <c r="R50" t="n">
        <v>155620</v>
      </c>
      <c r="S50" t="n">
        <v>150687</v>
      </c>
      <c r="T50" t="n">
        <v>139514</v>
      </c>
      <c r="U50" t="n">
        <v>145238</v>
      </c>
      <c r="V50" t="n">
        <v>145266</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row>
    <row r="52">
      <c r="A52" s="5" t="inlineStr">
        <is>
          <t>Gewinn je Mitarbeiter in EUR</t>
        </is>
      </c>
      <c r="B52" s="5" t="inlineStr">
        <is>
          <t>Earnings per employee</t>
        </is>
      </c>
      <c r="C52" t="n">
        <v>11900</v>
      </c>
      <c r="D52" t="n">
        <v>18182</v>
      </c>
      <c r="E52" t="n">
        <v>20342</v>
      </c>
      <c r="F52" t="n">
        <v>17317</v>
      </c>
      <c r="G52" t="n">
        <v>14565</v>
      </c>
      <c r="H52" t="n">
        <v>7632</v>
      </c>
      <c r="I52" t="n">
        <v>6663</v>
      </c>
      <c r="J52" t="n">
        <v>6033</v>
      </c>
      <c r="K52" t="n">
        <v>-8783</v>
      </c>
      <c r="L52" t="n">
        <v>6589</v>
      </c>
      <c r="M52" t="n">
        <v>3348</v>
      </c>
      <c r="N52" t="n">
        <v>9795</v>
      </c>
      <c r="O52" t="n">
        <v>8241</v>
      </c>
      <c r="P52" t="n">
        <v>8853</v>
      </c>
      <c r="Q52" t="n">
        <v>7181</v>
      </c>
      <c r="R52" t="n">
        <v>-2351</v>
      </c>
      <c r="S52" t="n">
        <v>-11250</v>
      </c>
      <c r="T52" t="n">
        <v>-8353</v>
      </c>
      <c r="U52" t="n">
        <v>907.03</v>
      </c>
      <c r="V52" t="n">
        <v>-5386</v>
      </c>
    </row>
    <row r="53">
      <c r="A53" s="5" t="inlineStr">
        <is>
          <t>KGV (Kurs/Gewinn)</t>
        </is>
      </c>
      <c r="B53" s="5" t="inlineStr">
        <is>
          <t>PE (price/earnings)</t>
        </is>
      </c>
      <c r="C53" t="n">
        <v>32.3</v>
      </c>
      <c r="D53" t="n">
        <v>23.8</v>
      </c>
      <c r="E53" t="n">
        <v>28.5</v>
      </c>
      <c r="F53" t="n">
        <v>21.6</v>
      </c>
      <c r="G53" t="n">
        <v>17.1</v>
      </c>
      <c r="H53" t="n">
        <v>14.4</v>
      </c>
      <c r="I53" t="n">
        <v>13.4</v>
      </c>
      <c r="J53" t="n">
        <v>12.5</v>
      </c>
      <c r="K53" t="inlineStr">
        <is>
          <t>-</t>
        </is>
      </c>
      <c r="L53" t="n">
        <v>11.7</v>
      </c>
      <c r="M53" t="n">
        <v>18.6</v>
      </c>
      <c r="N53" t="n">
        <v>5.7</v>
      </c>
      <c r="O53" t="n">
        <v>13.6</v>
      </c>
      <c r="P53" t="n">
        <v>16.9</v>
      </c>
      <c r="Q53" t="n">
        <v>13.4</v>
      </c>
      <c r="R53" t="inlineStr">
        <is>
          <t>-</t>
        </is>
      </c>
      <c r="S53" t="inlineStr">
        <is>
          <t>-</t>
        </is>
      </c>
      <c r="T53" t="inlineStr">
        <is>
          <t>-</t>
        </is>
      </c>
      <c r="U53" t="n">
        <v>16.2</v>
      </c>
      <c r="V53" t="inlineStr">
        <is>
          <t>-</t>
        </is>
      </c>
    </row>
    <row r="54">
      <c r="A54" s="5" t="inlineStr">
        <is>
          <t>KUV (Kurs/Umsatz)</t>
        </is>
      </c>
      <c r="B54" s="5" t="inlineStr">
        <is>
          <t>PS (price/sales)</t>
        </is>
      </c>
      <c r="C54" t="n">
        <v>1.72</v>
      </c>
      <c r="D54" t="n">
        <v>1.94</v>
      </c>
      <c r="E54" t="n">
        <v>2.59</v>
      </c>
      <c r="F54" t="n">
        <v>1.86</v>
      </c>
      <c r="G54" t="n">
        <v>1.25</v>
      </c>
      <c r="H54" t="n">
        <v>0.61</v>
      </c>
      <c r="I54" t="n">
        <v>0.5</v>
      </c>
      <c r="J54" t="n">
        <v>0.42</v>
      </c>
      <c r="K54" t="n">
        <v>0.35</v>
      </c>
      <c r="L54" t="n">
        <v>0.47</v>
      </c>
      <c r="M54" t="n">
        <v>0.42</v>
      </c>
      <c r="N54" t="n">
        <v>0.31</v>
      </c>
      <c r="O54" t="n">
        <v>0.61</v>
      </c>
      <c r="P54" t="n">
        <v>0.8</v>
      </c>
      <c r="Q54" t="n">
        <v>0.73</v>
      </c>
      <c r="R54" t="n">
        <v>0.11</v>
      </c>
      <c r="S54" t="n">
        <v>0.04</v>
      </c>
      <c r="T54" t="n">
        <v>0.05</v>
      </c>
      <c r="U54" t="n">
        <v>0.1</v>
      </c>
      <c r="V54" t="n">
        <v>0.17</v>
      </c>
    </row>
    <row r="55">
      <c r="A55" s="5" t="inlineStr">
        <is>
          <t>KBV (Kurs/Buchwert)</t>
        </is>
      </c>
      <c r="B55" s="5" t="inlineStr">
        <is>
          <t>PB (price/book value)</t>
        </is>
      </c>
      <c r="C55" t="n">
        <v>8.880000000000001</v>
      </c>
      <c r="D55" t="n">
        <v>8.85</v>
      </c>
      <c r="E55" t="n">
        <v>11.68</v>
      </c>
      <c r="F55" t="n">
        <v>7.92</v>
      </c>
      <c r="G55" t="n">
        <v>5.31</v>
      </c>
      <c r="H55" t="n">
        <v>2.01</v>
      </c>
      <c r="I55" t="n">
        <v>1.7</v>
      </c>
      <c r="J55" t="n">
        <v>1.49</v>
      </c>
      <c r="K55" t="n">
        <v>1.37</v>
      </c>
      <c r="L55" t="n">
        <v>1.33</v>
      </c>
      <c r="M55" t="n">
        <v>1.24</v>
      </c>
      <c r="N55" t="n">
        <v>1.13</v>
      </c>
      <c r="O55" t="n">
        <v>2.35</v>
      </c>
      <c r="P55" t="n">
        <v>3.41</v>
      </c>
      <c r="Q55" t="n">
        <v>3.35</v>
      </c>
      <c r="R55" t="n">
        <v>5.89</v>
      </c>
      <c r="S55" t="n">
        <v>1.33</v>
      </c>
      <c r="T55" t="n">
        <v>0.42</v>
      </c>
      <c r="U55" t="n">
        <v>0.64</v>
      </c>
      <c r="V55" t="n">
        <v>1.14</v>
      </c>
    </row>
    <row r="56">
      <c r="A56" s="5" t="inlineStr">
        <is>
          <t>KCV (Kurs/Cashflow)</t>
        </is>
      </c>
      <c r="B56" s="5" t="inlineStr">
        <is>
          <t>PC (price/cashflow)</t>
        </is>
      </c>
      <c r="C56" t="n">
        <v>34.43</v>
      </c>
      <c r="D56" t="n">
        <v>22.1</v>
      </c>
      <c r="E56" t="n">
        <v>28.35</v>
      </c>
      <c r="F56" t="n">
        <v>17.34</v>
      </c>
      <c r="G56" t="n">
        <v>12.96</v>
      </c>
      <c r="H56" t="n">
        <v>6.27</v>
      </c>
      <c r="I56" t="n">
        <v>7.12</v>
      </c>
      <c r="J56" t="n">
        <v>5.46</v>
      </c>
      <c r="K56" t="n">
        <v>5.97</v>
      </c>
      <c r="L56" t="n">
        <v>4.33</v>
      </c>
      <c r="M56" t="n">
        <v>5.15</v>
      </c>
      <c r="N56" t="n">
        <v>2.71</v>
      </c>
      <c r="O56" t="n">
        <v>7.92</v>
      </c>
      <c r="P56" t="n">
        <v>9.390000000000001</v>
      </c>
      <c r="Q56" t="n">
        <v>6.47</v>
      </c>
      <c r="R56" t="n">
        <v>0.73</v>
      </c>
      <c r="S56" t="n">
        <v>2.18</v>
      </c>
      <c r="T56" t="n">
        <v>0.51</v>
      </c>
      <c r="U56" t="n">
        <v>3.98</v>
      </c>
      <c r="V56" t="n">
        <v>4.21</v>
      </c>
    </row>
    <row r="57">
      <c r="A57" s="5" t="inlineStr">
        <is>
          <t>Dividendenrendite in %</t>
        </is>
      </c>
      <c r="B57" s="5" t="inlineStr">
        <is>
          <t>Dividend Yield in %</t>
        </is>
      </c>
      <c r="C57" t="n">
        <v>3.07</v>
      </c>
      <c r="D57" t="n">
        <v>4.06</v>
      </c>
      <c r="E57" t="n">
        <v>3.11</v>
      </c>
      <c r="F57" t="n">
        <v>4.24</v>
      </c>
      <c r="G57" t="n">
        <v>5.57</v>
      </c>
      <c r="H57" t="n">
        <v>5.34</v>
      </c>
      <c r="I57" t="n">
        <v>2.99</v>
      </c>
      <c r="J57" t="n">
        <v>3.21</v>
      </c>
      <c r="K57" t="inlineStr">
        <is>
          <t>-</t>
        </is>
      </c>
      <c r="L57" t="n">
        <v>3.44</v>
      </c>
      <c r="M57" t="n">
        <v>1.58</v>
      </c>
      <c r="N57" t="inlineStr">
        <is>
          <t>-</t>
        </is>
      </c>
      <c r="O57" t="inlineStr">
        <is>
          <t>-</t>
        </is>
      </c>
      <c r="P57" t="inlineStr">
        <is>
          <t>-</t>
        </is>
      </c>
      <c r="Q57" t="inlineStr">
        <is>
          <t>-</t>
        </is>
      </c>
      <c r="R57" t="inlineStr">
        <is>
          <t>-</t>
        </is>
      </c>
      <c r="S57" t="inlineStr">
        <is>
          <t>-</t>
        </is>
      </c>
      <c r="T57" t="inlineStr">
        <is>
          <t>-</t>
        </is>
      </c>
      <c r="U57" t="n">
        <v>2.94</v>
      </c>
      <c r="V57" t="n">
        <v>5.08</v>
      </c>
    </row>
    <row r="58">
      <c r="A58" s="5" t="inlineStr">
        <is>
          <t>Gewinnrendite in %</t>
        </is>
      </c>
      <c r="B58" s="5" t="inlineStr">
        <is>
          <t>Return on profit in %</t>
        </is>
      </c>
      <c r="C58" t="n">
        <v>3.1</v>
      </c>
      <c r="D58" t="n">
        <v>4.2</v>
      </c>
      <c r="E58" t="n">
        <v>3.5</v>
      </c>
      <c r="F58" t="n">
        <v>4.6</v>
      </c>
      <c r="G58" t="n">
        <v>5.8</v>
      </c>
      <c r="H58" t="n">
        <v>6.9</v>
      </c>
      <c r="I58" t="n">
        <v>7.5</v>
      </c>
      <c r="J58" t="n">
        <v>8</v>
      </c>
      <c r="K58" t="n">
        <v>-14.1</v>
      </c>
      <c r="L58" t="n">
        <v>8.6</v>
      </c>
      <c r="M58" t="n">
        <v>5.4</v>
      </c>
      <c r="N58" t="n">
        <v>17.5</v>
      </c>
      <c r="O58" t="n">
        <v>7.4</v>
      </c>
      <c r="P58" t="n">
        <v>5.9</v>
      </c>
      <c r="Q58" t="n">
        <v>7.5</v>
      </c>
      <c r="R58" t="n">
        <v>-13.5</v>
      </c>
      <c r="S58" t="n">
        <v>-188.1</v>
      </c>
      <c r="T58" t="n">
        <v>-132.1</v>
      </c>
      <c r="U58" t="n">
        <v>6.2</v>
      </c>
      <c r="V58" t="n">
        <v>-21.3</v>
      </c>
    </row>
    <row r="59">
      <c r="A59" s="5" t="inlineStr">
        <is>
          <t>Eigenkapitalrendite in %</t>
        </is>
      </c>
      <c r="B59" s="5" t="inlineStr">
        <is>
          <t>Return on Equity in %</t>
        </is>
      </c>
      <c r="C59" t="n">
        <v>26.39</v>
      </c>
      <c r="D59" t="n">
        <v>35.64</v>
      </c>
      <c r="E59" t="n">
        <v>39.17</v>
      </c>
      <c r="F59" t="n">
        <v>35.01</v>
      </c>
      <c r="G59" t="n">
        <v>30.64</v>
      </c>
      <c r="H59" t="n">
        <v>13.97</v>
      </c>
      <c r="I59" t="n">
        <v>12.76</v>
      </c>
      <c r="J59" t="n">
        <v>11.97</v>
      </c>
      <c r="K59" t="n">
        <v>-19.28</v>
      </c>
      <c r="L59" t="n">
        <v>11.44</v>
      </c>
      <c r="M59" t="n">
        <v>6.07</v>
      </c>
      <c r="N59" t="n">
        <v>19.34</v>
      </c>
      <c r="O59" t="n">
        <v>17.33</v>
      </c>
      <c r="P59" t="n">
        <v>20.26</v>
      </c>
      <c r="Q59" t="n">
        <v>19.07</v>
      </c>
      <c r="R59" t="n">
        <v>-80</v>
      </c>
      <c r="S59" t="n">
        <v>-250</v>
      </c>
      <c r="T59" t="n">
        <v>-55.29</v>
      </c>
      <c r="U59" t="n">
        <v>3.99</v>
      </c>
      <c r="V59" t="n">
        <v>-24.38</v>
      </c>
    </row>
    <row r="60">
      <c r="A60" s="5" t="inlineStr">
        <is>
          <t>Umsatzrendite in %</t>
        </is>
      </c>
      <c r="B60" s="5" t="inlineStr">
        <is>
          <t>Return on sales in %</t>
        </is>
      </c>
      <c r="C60" t="n">
        <v>5.11</v>
      </c>
      <c r="D60" t="n">
        <v>7.81</v>
      </c>
      <c r="E60" t="n">
        <v>8.68</v>
      </c>
      <c r="F60" t="n">
        <v>8.210000000000001</v>
      </c>
      <c r="G60" t="n">
        <v>7.22</v>
      </c>
      <c r="H60" t="n">
        <v>4.2</v>
      </c>
      <c r="I60" t="n">
        <v>3.74</v>
      </c>
      <c r="J60" t="n">
        <v>3.35</v>
      </c>
      <c r="K60" t="n">
        <v>-4.94</v>
      </c>
      <c r="L60" t="n">
        <v>4.01</v>
      </c>
      <c r="M60" t="n">
        <v>2.03</v>
      </c>
      <c r="N60" t="n">
        <v>5.37</v>
      </c>
      <c r="O60" t="n">
        <v>4.5</v>
      </c>
      <c r="P60" t="n">
        <v>4.78</v>
      </c>
      <c r="Q60" t="n">
        <v>4.16</v>
      </c>
      <c r="R60" t="n">
        <v>-1.51</v>
      </c>
      <c r="S60" t="n">
        <v>-7.47</v>
      </c>
      <c r="T60" t="n">
        <v>-5.99</v>
      </c>
      <c r="U60" t="n">
        <v>0.62</v>
      </c>
      <c r="V60" t="n">
        <v>-3.71</v>
      </c>
    </row>
    <row r="61">
      <c r="A61" s="5" t="inlineStr">
        <is>
          <t>Gesamtkapitalrendite in %</t>
        </is>
      </c>
      <c r="B61" s="5" t="inlineStr">
        <is>
          <t>Total Return on Investment in %</t>
        </is>
      </c>
      <c r="C61" t="n">
        <v>8.4</v>
      </c>
      <c r="D61" t="n">
        <v>14.67</v>
      </c>
      <c r="E61" t="n">
        <v>16.08</v>
      </c>
      <c r="F61" t="n">
        <v>14.31</v>
      </c>
      <c r="G61" t="n">
        <v>13.53</v>
      </c>
      <c r="H61" t="n">
        <v>7.43</v>
      </c>
      <c r="I61" t="n">
        <v>7.29</v>
      </c>
      <c r="J61" t="n">
        <v>7.03</v>
      </c>
      <c r="K61" t="n">
        <v>-6.56</v>
      </c>
      <c r="L61" t="n">
        <v>5.85</v>
      </c>
      <c r="M61" t="n">
        <v>3.95</v>
      </c>
      <c r="N61" t="n">
        <v>9.57</v>
      </c>
      <c r="O61" t="n">
        <v>8.279999999999999</v>
      </c>
      <c r="P61" t="n">
        <v>8.140000000000001</v>
      </c>
      <c r="Q61" t="n">
        <v>7.73</v>
      </c>
      <c r="R61" t="n">
        <v>3</v>
      </c>
      <c r="S61" t="n">
        <v>-4.16</v>
      </c>
      <c r="T61" t="n">
        <v>-2.27</v>
      </c>
      <c r="U61" t="n">
        <v>4.55</v>
      </c>
      <c r="V61" t="n">
        <v>-0.4</v>
      </c>
    </row>
    <row r="62">
      <c r="A62" s="5" t="inlineStr">
        <is>
          <t>Return on Investment in %</t>
        </is>
      </c>
      <c r="B62" s="5" t="inlineStr">
        <is>
          <t>Return on Investment in %</t>
        </is>
      </c>
      <c r="C62" t="n">
        <v>8.109999999999999</v>
      </c>
      <c r="D62" t="n">
        <v>14.33</v>
      </c>
      <c r="E62" t="n">
        <v>15.78</v>
      </c>
      <c r="F62" t="n">
        <v>14.03</v>
      </c>
      <c r="G62" t="n">
        <v>12.95</v>
      </c>
      <c r="H62" t="n">
        <v>6.84</v>
      </c>
      <c r="I62" t="n">
        <v>6.43</v>
      </c>
      <c r="J62" t="n">
        <v>5.5</v>
      </c>
      <c r="K62" t="n">
        <v>-7.44</v>
      </c>
      <c r="L62" t="n">
        <v>4.97</v>
      </c>
      <c r="M62" t="n">
        <v>2.6</v>
      </c>
      <c r="N62" t="n">
        <v>7.54</v>
      </c>
      <c r="O62" t="n">
        <v>5.96</v>
      </c>
      <c r="P62" t="n">
        <v>5.99</v>
      </c>
      <c r="Q62" t="n">
        <v>5.15</v>
      </c>
      <c r="R62" t="n">
        <v>-1.88</v>
      </c>
      <c r="S62" t="n">
        <v>-8.710000000000001</v>
      </c>
      <c r="T62" t="n">
        <v>-6.28</v>
      </c>
      <c r="U62" t="n">
        <v>0.65</v>
      </c>
      <c r="V62" t="n">
        <v>-3.99</v>
      </c>
    </row>
    <row r="63">
      <c r="A63" s="5" t="inlineStr">
        <is>
          <t>Arbeitsintensität in %</t>
        </is>
      </c>
      <c r="B63" s="5" t="inlineStr">
        <is>
          <t>Work Intensity in %</t>
        </is>
      </c>
      <c r="C63" t="n">
        <v>55.98</v>
      </c>
      <c r="D63" t="n">
        <v>56.2</v>
      </c>
      <c r="E63" t="n">
        <v>54.72</v>
      </c>
      <c r="F63" t="n">
        <v>55.48</v>
      </c>
      <c r="G63" t="n">
        <v>54.89</v>
      </c>
      <c r="H63" t="n">
        <v>53.12</v>
      </c>
      <c r="I63" t="n">
        <v>47.3</v>
      </c>
      <c r="J63" t="n">
        <v>47.39</v>
      </c>
      <c r="K63" t="n">
        <v>47.95</v>
      </c>
      <c r="L63" t="n">
        <v>45.79</v>
      </c>
      <c r="M63" t="n">
        <v>41.87</v>
      </c>
      <c r="N63" t="n">
        <v>41.37</v>
      </c>
      <c r="O63" t="n">
        <v>44.16</v>
      </c>
      <c r="P63" t="n">
        <v>39.75</v>
      </c>
      <c r="Q63" t="n">
        <v>39.62</v>
      </c>
      <c r="R63" t="n">
        <v>36.86</v>
      </c>
      <c r="S63" t="n">
        <v>43.69</v>
      </c>
      <c r="T63" t="n">
        <v>45.1</v>
      </c>
      <c r="U63" t="n">
        <v>48.8</v>
      </c>
      <c r="V63" t="n">
        <v>47.36</v>
      </c>
    </row>
    <row r="64">
      <c r="A64" s="5" t="inlineStr">
        <is>
          <t>Eigenkapitalquote in %</t>
        </is>
      </c>
      <c r="B64" s="5" t="inlineStr">
        <is>
          <t>Equity Ratio in %</t>
        </is>
      </c>
      <c r="C64" t="n">
        <v>30.74</v>
      </c>
      <c r="D64" t="n">
        <v>40.22</v>
      </c>
      <c r="E64" t="n">
        <v>40.27</v>
      </c>
      <c r="F64" t="n">
        <v>40.07</v>
      </c>
      <c r="G64" t="n">
        <v>42.26</v>
      </c>
      <c r="H64" t="n">
        <v>48.92</v>
      </c>
      <c r="I64" t="n">
        <v>50.4</v>
      </c>
      <c r="J64" t="n">
        <v>45.97</v>
      </c>
      <c r="K64" t="n">
        <v>38.56</v>
      </c>
      <c r="L64" t="n">
        <v>43.48</v>
      </c>
      <c r="M64" t="n">
        <v>42.82</v>
      </c>
      <c r="N64" t="n">
        <v>39</v>
      </c>
      <c r="O64" t="n">
        <v>34.41</v>
      </c>
      <c r="P64" t="n">
        <v>29.55</v>
      </c>
      <c r="Q64" t="n">
        <v>27.01</v>
      </c>
      <c r="R64" t="n">
        <v>2.35</v>
      </c>
      <c r="S64" t="n">
        <v>3.48</v>
      </c>
      <c r="T64" t="n">
        <v>11.36</v>
      </c>
      <c r="U64" t="n">
        <v>16.29</v>
      </c>
      <c r="V64" t="n">
        <v>16.36</v>
      </c>
    </row>
    <row r="65">
      <c r="A65" s="5" t="inlineStr">
        <is>
          <t>Fremdkapitalquote in %</t>
        </is>
      </c>
      <c r="B65" s="5" t="inlineStr">
        <is>
          <t>Debt Ratio in %</t>
        </is>
      </c>
      <c r="C65" t="n">
        <v>69.26000000000001</v>
      </c>
      <c r="D65" t="n">
        <v>59.78</v>
      </c>
      <c r="E65" t="n">
        <v>59.73</v>
      </c>
      <c r="F65" t="n">
        <v>59.93</v>
      </c>
      <c r="G65" t="n">
        <v>57.74</v>
      </c>
      <c r="H65" t="n">
        <v>51.08</v>
      </c>
      <c r="I65" t="n">
        <v>49.6</v>
      </c>
      <c r="J65" t="n">
        <v>54.03</v>
      </c>
      <c r="K65" t="n">
        <v>61.44</v>
      </c>
      <c r="L65" t="n">
        <v>56.52</v>
      </c>
      <c r="M65" t="n">
        <v>57.18</v>
      </c>
      <c r="N65" t="n">
        <v>61</v>
      </c>
      <c r="O65" t="n">
        <v>65.59</v>
      </c>
      <c r="P65" t="n">
        <v>70.45</v>
      </c>
      <c r="Q65" t="n">
        <v>72.98999999999999</v>
      </c>
      <c r="R65" t="n">
        <v>97.65000000000001</v>
      </c>
      <c r="S65" t="n">
        <v>96.52</v>
      </c>
      <c r="T65" t="n">
        <v>88.64</v>
      </c>
      <c r="U65" t="n">
        <v>83.70999999999999</v>
      </c>
      <c r="V65" t="n">
        <v>83.64</v>
      </c>
    </row>
    <row r="66">
      <c r="A66" s="5" t="inlineStr">
        <is>
          <t>Verschuldungsgrad in %</t>
        </is>
      </c>
      <c r="B66" s="5" t="inlineStr">
        <is>
          <t>Finance Gearing in %</t>
        </is>
      </c>
      <c r="C66" t="n">
        <v>225.33</v>
      </c>
      <c r="D66" t="n">
        <v>148.64</v>
      </c>
      <c r="E66" t="n">
        <v>148.3</v>
      </c>
      <c r="F66" t="n">
        <v>149.54</v>
      </c>
      <c r="G66" t="n">
        <v>136.61</v>
      </c>
      <c r="H66" t="n">
        <v>104.4</v>
      </c>
      <c r="I66" t="n">
        <v>98.41</v>
      </c>
      <c r="J66" t="n">
        <v>117.54</v>
      </c>
      <c r="K66" t="n">
        <v>159.31</v>
      </c>
      <c r="L66" t="n">
        <v>129.98</v>
      </c>
      <c r="M66" t="n">
        <v>133.53</v>
      </c>
      <c r="N66" t="n">
        <v>156.38</v>
      </c>
      <c r="O66" t="n">
        <v>190.65</v>
      </c>
      <c r="P66" t="n">
        <v>238.41</v>
      </c>
      <c r="Q66" t="n">
        <v>270.18</v>
      </c>
      <c r="R66" t="n">
        <v>4153</v>
      </c>
      <c r="S66" t="n">
        <v>2771</v>
      </c>
      <c r="T66" t="n">
        <v>780</v>
      </c>
      <c r="U66" t="n">
        <v>513.72</v>
      </c>
      <c r="V66" t="n">
        <v>511.08</v>
      </c>
    </row>
    <row r="67">
      <c r="A67" s="5" t="inlineStr"/>
      <c r="B67" s="5" t="inlineStr"/>
    </row>
    <row r="68">
      <c r="A68" s="5" t="inlineStr">
        <is>
          <t>Kurzfristige Vermögensquote in %</t>
        </is>
      </c>
      <c r="B68" s="5" t="inlineStr">
        <is>
          <t>Current Assets Ratio in %</t>
        </is>
      </c>
      <c r="C68" t="n">
        <v>55.98</v>
      </c>
      <c r="D68" t="n">
        <v>56.2</v>
      </c>
      <c r="E68" t="n">
        <v>54.72</v>
      </c>
      <c r="F68" t="n">
        <v>55.48</v>
      </c>
      <c r="G68" t="n">
        <v>54.89</v>
      </c>
      <c r="H68" t="n">
        <v>53.12</v>
      </c>
      <c r="I68" t="n">
        <v>47.3</v>
      </c>
      <c r="J68" t="n">
        <v>47.39</v>
      </c>
      <c r="K68" t="n">
        <v>47.95</v>
      </c>
      <c r="L68" t="n">
        <v>45.79</v>
      </c>
      <c r="M68" t="n">
        <v>41.87</v>
      </c>
      <c r="N68" t="n">
        <v>41.37</v>
      </c>
      <c r="O68" t="n">
        <v>44.16</v>
      </c>
      <c r="P68" t="n">
        <v>39.75</v>
      </c>
      <c r="Q68" t="n">
        <v>39.62</v>
      </c>
      <c r="R68" t="n">
        <v>36.86</v>
      </c>
      <c r="S68" t="n">
        <v>43.69</v>
      </c>
      <c r="T68" t="n">
        <v>45.1</v>
      </c>
      <c r="U68" t="n">
        <v>48.8</v>
      </c>
    </row>
    <row r="69">
      <c r="A69" s="5" t="inlineStr">
        <is>
          <t>Nettogewinn Marge in %</t>
        </is>
      </c>
      <c r="B69" s="5" t="inlineStr">
        <is>
          <t>Net Profit Marge in %</t>
        </is>
      </c>
      <c r="C69" t="n">
        <v>71.41</v>
      </c>
      <c r="D69" t="n">
        <v>109.15</v>
      </c>
      <c r="E69" t="n">
        <v>121.34</v>
      </c>
      <c r="F69" t="n">
        <v>114.74</v>
      </c>
      <c r="G69" t="n">
        <v>100.86</v>
      </c>
      <c r="H69" t="n">
        <v>58.66</v>
      </c>
      <c r="I69" t="n">
        <v>52.24</v>
      </c>
      <c r="J69" t="n">
        <v>46.78</v>
      </c>
      <c r="K69" t="n">
        <v>-69.11</v>
      </c>
      <c r="L69" t="n">
        <v>56.13</v>
      </c>
      <c r="M69" t="n">
        <v>28.4</v>
      </c>
      <c r="N69" t="n">
        <v>81.56</v>
      </c>
      <c r="O69" t="n">
        <v>68.48</v>
      </c>
      <c r="P69" t="n">
        <v>72.67</v>
      </c>
      <c r="Q69" t="n">
        <v>63.26</v>
      </c>
      <c r="R69" t="n">
        <v>-11.48</v>
      </c>
      <c r="S69" t="n">
        <v>-56.75</v>
      </c>
      <c r="T69" t="n">
        <v>-45.5</v>
      </c>
      <c r="U69" t="n">
        <v>4.75</v>
      </c>
    </row>
    <row r="70">
      <c r="A70" s="5" t="inlineStr">
        <is>
          <t>Operative Ergebnis Marge in %</t>
        </is>
      </c>
      <c r="B70" s="5" t="inlineStr">
        <is>
          <t>EBIT Marge in %</t>
        </is>
      </c>
      <c r="C70" t="n">
        <v>116.23</v>
      </c>
      <c r="D70" t="n">
        <v>165.33</v>
      </c>
      <c r="E70" t="n">
        <v>171.65</v>
      </c>
      <c r="F70" t="n">
        <v>165.35</v>
      </c>
      <c r="G70" t="n">
        <v>149.24</v>
      </c>
      <c r="H70" t="n">
        <v>84.98999999999999</v>
      </c>
      <c r="I70" t="n">
        <v>79.76000000000001</v>
      </c>
      <c r="J70" t="n">
        <v>88.93000000000001</v>
      </c>
      <c r="K70" t="n">
        <v>-48.62</v>
      </c>
      <c r="L70" t="n">
        <v>105.51</v>
      </c>
      <c r="M70" t="n">
        <v>71.55</v>
      </c>
      <c r="N70" t="n">
        <v>156.72</v>
      </c>
      <c r="O70" t="n">
        <v>157.07</v>
      </c>
      <c r="P70" t="n">
        <v>144.77</v>
      </c>
      <c r="Q70" t="n">
        <v>130.55</v>
      </c>
      <c r="R70" t="n">
        <v>32.65</v>
      </c>
      <c r="S70" t="n">
        <v>-49.5</v>
      </c>
      <c r="T70" t="n">
        <v>-24.2</v>
      </c>
      <c r="U70" t="n">
        <v>40.05</v>
      </c>
    </row>
    <row r="71">
      <c r="A71" s="5" t="inlineStr">
        <is>
          <t>Vermögensumsschlag in %</t>
        </is>
      </c>
      <c r="B71" s="5" t="inlineStr">
        <is>
          <t>Asset Turnover in %</t>
        </is>
      </c>
      <c r="C71" t="n">
        <v>11.36</v>
      </c>
      <c r="D71" t="n">
        <v>13.13</v>
      </c>
      <c r="E71" t="n">
        <v>13</v>
      </c>
      <c r="F71" t="n">
        <v>12.23</v>
      </c>
      <c r="G71" t="n">
        <v>12.84</v>
      </c>
      <c r="H71" t="n">
        <v>11.65</v>
      </c>
      <c r="I71" t="n">
        <v>12.31</v>
      </c>
      <c r="J71" t="n">
        <v>11.76</v>
      </c>
      <c r="K71" t="n">
        <v>10.76</v>
      </c>
      <c r="L71" t="n">
        <v>8.859999999999999</v>
      </c>
      <c r="M71" t="n">
        <v>9.16</v>
      </c>
      <c r="N71" t="n">
        <v>9.25</v>
      </c>
      <c r="O71" t="n">
        <v>8.710000000000001</v>
      </c>
      <c r="P71" t="n">
        <v>8.24</v>
      </c>
      <c r="Q71" t="n">
        <v>8.140000000000001</v>
      </c>
      <c r="R71" t="n">
        <v>16.38</v>
      </c>
      <c r="S71" t="n">
        <v>15.35</v>
      </c>
      <c r="T71" t="n">
        <v>13.81</v>
      </c>
      <c r="U71" t="n">
        <v>13.7</v>
      </c>
    </row>
    <row r="72">
      <c r="A72" s="5" t="inlineStr">
        <is>
          <t>Langfristige Vermögensquote in %</t>
        </is>
      </c>
      <c r="B72" s="5" t="inlineStr">
        <is>
          <t>Non-Current Assets Ratio in %</t>
        </is>
      </c>
      <c r="C72" t="n">
        <v>44.02</v>
      </c>
      <c r="D72" t="n">
        <v>43.8</v>
      </c>
      <c r="E72" t="n">
        <v>45.28</v>
      </c>
      <c r="F72" t="n">
        <v>44.52</v>
      </c>
      <c r="G72" t="n">
        <v>45.11</v>
      </c>
      <c r="H72" t="n">
        <v>46.88</v>
      </c>
      <c r="I72" t="n">
        <v>52.7</v>
      </c>
      <c r="J72" t="n">
        <v>49.4</v>
      </c>
      <c r="K72" t="n">
        <v>48.41</v>
      </c>
      <c r="L72" t="n">
        <v>50.99</v>
      </c>
      <c r="M72" t="n">
        <v>54.33</v>
      </c>
      <c r="N72" t="n">
        <v>53.7</v>
      </c>
      <c r="O72" t="n">
        <v>47.85</v>
      </c>
      <c r="P72" t="n">
        <v>48.37</v>
      </c>
      <c r="Q72" t="n">
        <v>43.07</v>
      </c>
      <c r="R72" t="n">
        <v>44.21</v>
      </c>
      <c r="S72" t="n">
        <v>39.57</v>
      </c>
      <c r="T72" t="n">
        <v>42.07</v>
      </c>
      <c r="U72" t="n">
        <v>40.47</v>
      </c>
    </row>
    <row r="73">
      <c r="A73" s="5" t="inlineStr">
        <is>
          <t>Gesamtkapitalrentabilität</t>
        </is>
      </c>
      <c r="B73" s="5" t="inlineStr">
        <is>
          <t>ROA Return on Assets in %</t>
        </is>
      </c>
      <c r="C73" t="n">
        <v>8.109999999999999</v>
      </c>
      <c r="D73" t="n">
        <v>14.33</v>
      </c>
      <c r="E73" t="n">
        <v>15.78</v>
      </c>
      <c r="F73" t="n">
        <v>14.03</v>
      </c>
      <c r="G73" t="n">
        <v>12.95</v>
      </c>
      <c r="H73" t="n">
        <v>6.84</v>
      </c>
      <c r="I73" t="n">
        <v>6.43</v>
      </c>
      <c r="J73" t="n">
        <v>5.5</v>
      </c>
      <c r="K73" t="n">
        <v>-7.44</v>
      </c>
      <c r="L73" t="n">
        <v>4.97</v>
      </c>
      <c r="M73" t="n">
        <v>2.6</v>
      </c>
      <c r="N73" t="n">
        <v>7.54</v>
      </c>
      <c r="O73" t="n">
        <v>5.96</v>
      </c>
      <c r="P73" t="n">
        <v>5.99</v>
      </c>
      <c r="Q73" t="n">
        <v>5.15</v>
      </c>
      <c r="R73" t="n">
        <v>-1.88</v>
      </c>
      <c r="S73" t="n">
        <v>-8.710000000000001</v>
      </c>
      <c r="T73" t="n">
        <v>-6.28</v>
      </c>
      <c r="U73" t="n">
        <v>0.65</v>
      </c>
    </row>
    <row r="74">
      <c r="A74" s="5" t="inlineStr">
        <is>
          <t>Ertrag des eingesetzten Kapitals</t>
        </is>
      </c>
      <c r="B74" s="5" t="inlineStr">
        <is>
          <t>ROCE Return on Cap. Empl. in %</t>
        </is>
      </c>
      <c r="C74" t="n">
        <v>29.85</v>
      </c>
      <c r="D74" t="n">
        <v>43.39</v>
      </c>
      <c r="E74" t="n">
        <v>44.2</v>
      </c>
      <c r="F74" t="n">
        <v>39.95</v>
      </c>
      <c r="G74" t="n">
        <v>35.48</v>
      </c>
      <c r="H74" t="n">
        <v>16.15</v>
      </c>
      <c r="I74" t="n">
        <v>15.62</v>
      </c>
      <c r="J74" t="n">
        <v>17.17</v>
      </c>
      <c r="K74" t="n">
        <v>-8.699999999999999</v>
      </c>
      <c r="L74" t="n">
        <v>17.09</v>
      </c>
      <c r="M74" t="n">
        <v>9.42</v>
      </c>
      <c r="N74" t="n">
        <v>21.84</v>
      </c>
      <c r="O74" t="n">
        <v>21.5</v>
      </c>
      <c r="P74" t="n">
        <v>19.39</v>
      </c>
      <c r="Q74" t="n">
        <v>15.99</v>
      </c>
      <c r="R74" t="n">
        <v>32.85</v>
      </c>
      <c r="S74" t="n">
        <v>-22.62</v>
      </c>
      <c r="T74" t="n">
        <v>-8.32</v>
      </c>
      <c r="U74" t="n">
        <v>13.04</v>
      </c>
    </row>
    <row r="75">
      <c r="A75" s="5" t="inlineStr">
        <is>
          <t>Eigenkapital zu Anlagevermögen</t>
        </is>
      </c>
      <c r="B75" s="5" t="inlineStr">
        <is>
          <t>Equity to Fixed Assets in %</t>
        </is>
      </c>
      <c r="C75" t="n">
        <v>69.83</v>
      </c>
      <c r="D75" t="n">
        <v>91.81999999999999</v>
      </c>
      <c r="E75" t="n">
        <v>88.95</v>
      </c>
      <c r="F75" t="n">
        <v>90.01000000000001</v>
      </c>
      <c r="G75" t="n">
        <v>93.7</v>
      </c>
      <c r="H75" t="n">
        <v>104.36</v>
      </c>
      <c r="I75" t="n">
        <v>95.64</v>
      </c>
      <c r="J75" t="n">
        <v>93.05</v>
      </c>
      <c r="K75" t="n">
        <v>79.66</v>
      </c>
      <c r="L75" t="n">
        <v>85.28</v>
      </c>
      <c r="M75" t="n">
        <v>78.81999999999999</v>
      </c>
      <c r="N75" t="n">
        <v>72.64</v>
      </c>
      <c r="O75" t="n">
        <v>71.91</v>
      </c>
      <c r="P75" t="n">
        <v>61.09</v>
      </c>
      <c r="Q75" t="n">
        <v>62.72</v>
      </c>
      <c r="R75" t="n">
        <v>5.32</v>
      </c>
      <c r="S75" t="n">
        <v>8.800000000000001</v>
      </c>
      <c r="T75" t="n">
        <v>27.01</v>
      </c>
      <c r="U75" t="n">
        <v>40.26</v>
      </c>
    </row>
    <row r="76">
      <c r="A76" s="5" t="inlineStr">
        <is>
          <t>Liquidität Dritten Grades</t>
        </is>
      </c>
      <c r="B76" s="5" t="inlineStr">
        <is>
          <t>Current Ratio in %</t>
        </is>
      </c>
      <c r="C76" t="n">
        <v>100.39</v>
      </c>
      <c r="D76" t="n">
        <v>112.49</v>
      </c>
      <c r="E76" t="n">
        <v>110.54</v>
      </c>
      <c r="F76" t="n">
        <v>112.35</v>
      </c>
      <c r="G76" t="n">
        <v>119.34</v>
      </c>
      <c r="H76" t="n">
        <v>137.27</v>
      </c>
      <c r="I76" t="n">
        <v>127.36</v>
      </c>
      <c r="J76" t="n">
        <v>121.17</v>
      </c>
      <c r="K76" t="n">
        <v>120.33</v>
      </c>
      <c r="L76" t="n">
        <v>101.12</v>
      </c>
      <c r="M76" t="n">
        <v>137.66</v>
      </c>
      <c r="N76" t="n">
        <v>123.02</v>
      </c>
      <c r="O76" t="n">
        <v>121.33</v>
      </c>
      <c r="P76" t="n">
        <v>103.23</v>
      </c>
      <c r="Q76" t="n">
        <v>118.14</v>
      </c>
      <c r="R76" t="n">
        <v>44.03</v>
      </c>
      <c r="S76" t="n">
        <v>65.77</v>
      </c>
      <c r="T76" t="n">
        <v>75.34999999999999</v>
      </c>
      <c r="U76" t="n">
        <v>84.22</v>
      </c>
    </row>
    <row r="77">
      <c r="A77" s="5" t="inlineStr">
        <is>
          <t>Operativer Cashflow</t>
        </is>
      </c>
      <c r="B77" s="5" t="inlineStr">
        <is>
          <t>Operating Cashflow in M</t>
        </is>
      </c>
      <c r="C77" t="n">
        <v>481.3314</v>
      </c>
      <c r="D77" t="n">
        <v>308.958</v>
      </c>
      <c r="E77" t="n">
        <v>396.333</v>
      </c>
      <c r="F77" t="n">
        <v>242.4132</v>
      </c>
      <c r="G77" t="n">
        <v>181.1808</v>
      </c>
      <c r="H77" t="n">
        <v>87.6546</v>
      </c>
      <c r="I77" t="n">
        <v>99.5376</v>
      </c>
      <c r="J77" t="n">
        <v>76.22160000000001</v>
      </c>
      <c r="K77" t="n">
        <v>83.4606</v>
      </c>
      <c r="L77" t="n">
        <v>60.62</v>
      </c>
      <c r="M77" t="n">
        <v>72.10000000000001</v>
      </c>
      <c r="N77" t="n">
        <v>41.192</v>
      </c>
      <c r="O77" t="n">
        <v>120.384</v>
      </c>
      <c r="P77" t="n">
        <v>142.728</v>
      </c>
      <c r="Q77" t="n">
        <v>98.34399999999999</v>
      </c>
      <c r="R77" t="n">
        <v>5.548</v>
      </c>
      <c r="S77" t="n">
        <v>16.568</v>
      </c>
      <c r="T77" t="n">
        <v>3.876</v>
      </c>
      <c r="U77" t="n">
        <v>30.248</v>
      </c>
    </row>
    <row r="78">
      <c r="A78" s="5" t="inlineStr">
        <is>
          <t>Aktienrückkauf</t>
        </is>
      </c>
      <c r="B78" s="5" t="inlineStr">
        <is>
          <t>Share Buyback in M</t>
        </is>
      </c>
      <c r="C78" t="n">
        <v>0</v>
      </c>
      <c r="D78" t="n">
        <v>0</v>
      </c>
      <c r="E78" t="n">
        <v>0</v>
      </c>
      <c r="F78" t="n">
        <v>0</v>
      </c>
      <c r="G78" t="n">
        <v>0</v>
      </c>
      <c r="H78" t="n">
        <v>0</v>
      </c>
      <c r="I78" t="n">
        <v>-0.01999999999999957</v>
      </c>
      <c r="J78" t="n">
        <v>0.01999999999999957</v>
      </c>
      <c r="K78" t="n">
        <v>0.01999999999999957</v>
      </c>
      <c r="L78" t="n">
        <v>0</v>
      </c>
      <c r="M78" t="n">
        <v>1.199999999999999</v>
      </c>
      <c r="N78" t="n">
        <v>0</v>
      </c>
      <c r="O78" t="n">
        <v>0</v>
      </c>
      <c r="P78" t="n">
        <v>0</v>
      </c>
      <c r="Q78" t="n">
        <v>-7.6</v>
      </c>
      <c r="R78" t="n">
        <v>0</v>
      </c>
      <c r="S78" t="n">
        <v>0</v>
      </c>
      <c r="T78" t="n">
        <v>0</v>
      </c>
      <c r="U78" t="n">
        <v>0</v>
      </c>
    </row>
    <row r="79">
      <c r="A79" s="5" t="inlineStr">
        <is>
          <t>Umsatzwachstum 1J in %</t>
        </is>
      </c>
      <c r="B79" s="5" t="inlineStr">
        <is>
          <t>Revenue Growth 1Y in %</t>
        </is>
      </c>
      <c r="C79" t="n">
        <v>0.26</v>
      </c>
      <c r="D79" t="n">
        <v>2.43</v>
      </c>
      <c r="E79" t="n">
        <v>14.02</v>
      </c>
      <c r="F79" t="n">
        <v>9.35</v>
      </c>
      <c r="G79" t="n">
        <v>12.66</v>
      </c>
      <c r="H79" t="n">
        <v>0.98</v>
      </c>
      <c r="I79" t="n">
        <v>-0.6899999999999999</v>
      </c>
      <c r="J79" t="n">
        <v>2.91</v>
      </c>
      <c r="K79" t="n">
        <v>9.039999999999999</v>
      </c>
      <c r="L79" t="n">
        <v>5.08</v>
      </c>
      <c r="M79" t="n">
        <v>-2.4</v>
      </c>
      <c r="N79" t="n">
        <v>1.96</v>
      </c>
      <c r="O79" t="n">
        <v>6.98</v>
      </c>
      <c r="P79" t="n">
        <v>15.75</v>
      </c>
      <c r="Q79" t="n">
        <v>-46.68</v>
      </c>
      <c r="R79" t="n">
        <v>-12.14</v>
      </c>
      <c r="S79" t="n">
        <v>2.36</v>
      </c>
      <c r="T79" t="n">
        <v>-8.07</v>
      </c>
      <c r="U79" t="n">
        <v>-4.04</v>
      </c>
    </row>
    <row r="80">
      <c r="A80" s="5" t="inlineStr">
        <is>
          <t>Umsatzwachstum 3J in %</t>
        </is>
      </c>
      <c r="B80" s="5" t="inlineStr">
        <is>
          <t>Revenue Growth 3Y in %</t>
        </is>
      </c>
      <c r="C80" t="n">
        <v>5.57</v>
      </c>
      <c r="D80" t="n">
        <v>8.6</v>
      </c>
      <c r="E80" t="n">
        <v>12.01</v>
      </c>
      <c r="F80" t="n">
        <v>7.66</v>
      </c>
      <c r="G80" t="n">
        <v>4.32</v>
      </c>
      <c r="H80" t="n">
        <v>1.07</v>
      </c>
      <c r="I80" t="n">
        <v>3.75</v>
      </c>
      <c r="J80" t="n">
        <v>5.68</v>
      </c>
      <c r="K80" t="n">
        <v>3.91</v>
      </c>
      <c r="L80" t="n">
        <v>1.55</v>
      </c>
      <c r="M80" t="n">
        <v>2.18</v>
      </c>
      <c r="N80" t="n">
        <v>8.23</v>
      </c>
      <c r="O80" t="n">
        <v>-7.98</v>
      </c>
      <c r="P80" t="n">
        <v>-14.36</v>
      </c>
      <c r="Q80" t="n">
        <v>-18.82</v>
      </c>
      <c r="R80" t="n">
        <v>-5.95</v>
      </c>
      <c r="S80" t="n">
        <v>-3.25</v>
      </c>
      <c r="T80" t="inlineStr">
        <is>
          <t>-</t>
        </is>
      </c>
      <c r="U80" t="inlineStr">
        <is>
          <t>-</t>
        </is>
      </c>
    </row>
    <row r="81">
      <c r="A81" s="5" t="inlineStr">
        <is>
          <t>Umsatzwachstum 5J in %</t>
        </is>
      </c>
      <c r="B81" s="5" t="inlineStr">
        <is>
          <t>Revenue Growth 5Y in %</t>
        </is>
      </c>
      <c r="C81" t="n">
        <v>7.74</v>
      </c>
      <c r="D81" t="n">
        <v>7.89</v>
      </c>
      <c r="E81" t="n">
        <v>7.26</v>
      </c>
      <c r="F81" t="n">
        <v>5.04</v>
      </c>
      <c r="G81" t="n">
        <v>4.98</v>
      </c>
      <c r="H81" t="n">
        <v>3.46</v>
      </c>
      <c r="I81" t="n">
        <v>2.79</v>
      </c>
      <c r="J81" t="n">
        <v>3.32</v>
      </c>
      <c r="K81" t="n">
        <v>4.13</v>
      </c>
      <c r="L81" t="n">
        <v>5.47</v>
      </c>
      <c r="M81" t="n">
        <v>-4.88</v>
      </c>
      <c r="N81" t="n">
        <v>-6.83</v>
      </c>
      <c r="O81" t="n">
        <v>-6.75</v>
      </c>
      <c r="P81" t="n">
        <v>-9.76</v>
      </c>
      <c r="Q81" t="n">
        <v>-13.71</v>
      </c>
      <c r="R81" t="inlineStr">
        <is>
          <t>-</t>
        </is>
      </c>
      <c r="S81" t="inlineStr">
        <is>
          <t>-</t>
        </is>
      </c>
      <c r="T81" t="inlineStr">
        <is>
          <t>-</t>
        </is>
      </c>
      <c r="U81" t="inlineStr">
        <is>
          <t>-</t>
        </is>
      </c>
    </row>
    <row r="82">
      <c r="A82" s="5" t="inlineStr">
        <is>
          <t>Umsatzwachstum 10J in %</t>
        </is>
      </c>
      <c r="B82" s="5" t="inlineStr">
        <is>
          <t>Revenue Growth 10Y in %</t>
        </is>
      </c>
      <c r="C82" t="n">
        <v>5.6</v>
      </c>
      <c r="D82" t="n">
        <v>5.34</v>
      </c>
      <c r="E82" t="n">
        <v>5.29</v>
      </c>
      <c r="F82" t="n">
        <v>4.59</v>
      </c>
      <c r="G82" t="n">
        <v>5.23</v>
      </c>
      <c r="H82" t="n">
        <v>-0.71</v>
      </c>
      <c r="I82" t="n">
        <v>-2.02</v>
      </c>
      <c r="J82" t="n">
        <v>-1.71</v>
      </c>
      <c r="K82" t="n">
        <v>-2.81</v>
      </c>
      <c r="L82" t="n">
        <v>-4.12</v>
      </c>
      <c r="M82" t="inlineStr">
        <is>
          <t>-</t>
        </is>
      </c>
      <c r="N82" t="inlineStr">
        <is>
          <t>-</t>
        </is>
      </c>
      <c r="O82" t="inlineStr">
        <is>
          <t>-</t>
        </is>
      </c>
      <c r="P82" t="inlineStr">
        <is>
          <t>-</t>
        </is>
      </c>
      <c r="Q82" t="inlineStr">
        <is>
          <t>-</t>
        </is>
      </c>
      <c r="R82" t="inlineStr">
        <is>
          <t>-</t>
        </is>
      </c>
      <c r="S82" t="inlineStr">
        <is>
          <t>-</t>
        </is>
      </c>
      <c r="T82" t="inlineStr">
        <is>
          <t>-</t>
        </is>
      </c>
      <c r="U82" t="inlineStr">
        <is>
          <t>-</t>
        </is>
      </c>
    </row>
    <row r="83">
      <c r="A83" s="5" t="inlineStr">
        <is>
          <t>Gewinnwachstum 1J in %</t>
        </is>
      </c>
      <c r="B83" s="5" t="inlineStr">
        <is>
          <t>Earnings Growth 1Y in %</t>
        </is>
      </c>
      <c r="C83" t="n">
        <v>-34.41</v>
      </c>
      <c r="D83" t="n">
        <v>-7.86</v>
      </c>
      <c r="E83" t="n">
        <v>20.59</v>
      </c>
      <c r="F83" t="n">
        <v>24.39</v>
      </c>
      <c r="G83" t="n">
        <v>93.7</v>
      </c>
      <c r="H83" t="n">
        <v>13.39</v>
      </c>
      <c r="I83" t="n">
        <v>10.89</v>
      </c>
      <c r="J83" t="n">
        <v>-169.66</v>
      </c>
      <c r="K83" t="n">
        <v>-234.26</v>
      </c>
      <c r="L83" t="n">
        <v>107.69</v>
      </c>
      <c r="M83" t="n">
        <v>-66.01000000000001</v>
      </c>
      <c r="N83" t="n">
        <v>21.43</v>
      </c>
      <c r="O83" t="n">
        <v>0.8</v>
      </c>
      <c r="P83" t="n">
        <v>32.98</v>
      </c>
      <c r="Q83" t="n">
        <v>-393.75</v>
      </c>
      <c r="R83" t="n">
        <v>-82.22</v>
      </c>
      <c r="S83" t="n">
        <v>27.66</v>
      </c>
      <c r="T83" t="n">
        <v>-981.25</v>
      </c>
      <c r="U83" t="n">
        <v>-116.16</v>
      </c>
    </row>
    <row r="84">
      <c r="A84" s="5" t="inlineStr">
        <is>
          <t>Gewinnwachstum 3J in %</t>
        </is>
      </c>
      <c r="B84" s="5" t="inlineStr">
        <is>
          <t>Earnings Growth 3Y in %</t>
        </is>
      </c>
      <c r="C84" t="n">
        <v>-7.23</v>
      </c>
      <c r="D84" t="n">
        <v>12.37</v>
      </c>
      <c r="E84" t="n">
        <v>46.23</v>
      </c>
      <c r="F84" t="n">
        <v>43.83</v>
      </c>
      <c r="G84" t="n">
        <v>39.33</v>
      </c>
      <c r="H84" t="n">
        <v>-48.46</v>
      </c>
      <c r="I84" t="n">
        <v>-131.01</v>
      </c>
      <c r="J84" t="n">
        <v>-98.73999999999999</v>
      </c>
      <c r="K84" t="n">
        <v>-64.19</v>
      </c>
      <c r="L84" t="n">
        <v>21.04</v>
      </c>
      <c r="M84" t="n">
        <v>-14.59</v>
      </c>
      <c r="N84" t="n">
        <v>18.4</v>
      </c>
      <c r="O84" t="n">
        <v>-119.99</v>
      </c>
      <c r="P84" t="n">
        <v>-147.66</v>
      </c>
      <c r="Q84" t="n">
        <v>-149.44</v>
      </c>
      <c r="R84" t="n">
        <v>-345.27</v>
      </c>
      <c r="S84" t="n">
        <v>-356.58</v>
      </c>
      <c r="T84" t="inlineStr">
        <is>
          <t>-</t>
        </is>
      </c>
      <c r="U84" t="inlineStr">
        <is>
          <t>-</t>
        </is>
      </c>
    </row>
    <row r="85">
      <c r="A85" s="5" t="inlineStr">
        <is>
          <t>Gewinnwachstum 5J in %</t>
        </is>
      </c>
      <c r="B85" s="5" t="inlineStr">
        <is>
          <t>Earnings Growth 5Y in %</t>
        </is>
      </c>
      <c r="C85" t="n">
        <v>19.28</v>
      </c>
      <c r="D85" t="n">
        <v>28.84</v>
      </c>
      <c r="E85" t="n">
        <v>32.59</v>
      </c>
      <c r="F85" t="n">
        <v>-5.46</v>
      </c>
      <c r="G85" t="n">
        <v>-57.19</v>
      </c>
      <c r="H85" t="n">
        <v>-54.39</v>
      </c>
      <c r="I85" t="n">
        <v>-70.27</v>
      </c>
      <c r="J85" t="n">
        <v>-68.16</v>
      </c>
      <c r="K85" t="n">
        <v>-34.07</v>
      </c>
      <c r="L85" t="n">
        <v>19.38</v>
      </c>
      <c r="M85" t="n">
        <v>-80.91</v>
      </c>
      <c r="N85" t="n">
        <v>-84.15000000000001</v>
      </c>
      <c r="O85" t="n">
        <v>-82.91</v>
      </c>
      <c r="P85" t="n">
        <v>-279.32</v>
      </c>
      <c r="Q85" t="n">
        <v>-309.14</v>
      </c>
      <c r="R85" t="inlineStr">
        <is>
          <t>-</t>
        </is>
      </c>
      <c r="S85" t="inlineStr">
        <is>
          <t>-</t>
        </is>
      </c>
      <c r="T85" t="inlineStr">
        <is>
          <t>-</t>
        </is>
      </c>
      <c r="U85" t="inlineStr">
        <is>
          <t>-</t>
        </is>
      </c>
    </row>
    <row r="86">
      <c r="A86" s="5" t="inlineStr">
        <is>
          <t>Gewinnwachstum 10J in %</t>
        </is>
      </c>
      <c r="B86" s="5" t="inlineStr">
        <is>
          <t>Earnings Growth 10Y in %</t>
        </is>
      </c>
      <c r="C86" t="n">
        <v>-17.55</v>
      </c>
      <c r="D86" t="n">
        <v>-20.71</v>
      </c>
      <c r="E86" t="n">
        <v>-17.79</v>
      </c>
      <c r="F86" t="n">
        <v>-19.76</v>
      </c>
      <c r="G86" t="n">
        <v>-18.9</v>
      </c>
      <c r="H86" t="n">
        <v>-67.65000000000001</v>
      </c>
      <c r="I86" t="n">
        <v>-77.20999999999999</v>
      </c>
      <c r="J86" t="n">
        <v>-75.53</v>
      </c>
      <c r="K86" t="n">
        <v>-156.69</v>
      </c>
      <c r="L86" t="n">
        <v>-144.88</v>
      </c>
      <c r="M86" t="inlineStr">
        <is>
          <t>-</t>
        </is>
      </c>
      <c r="N86" t="inlineStr">
        <is>
          <t>-</t>
        </is>
      </c>
      <c r="O86" t="inlineStr">
        <is>
          <t>-</t>
        </is>
      </c>
      <c r="P86" t="inlineStr">
        <is>
          <t>-</t>
        </is>
      </c>
      <c r="Q86" t="inlineStr">
        <is>
          <t>-</t>
        </is>
      </c>
      <c r="R86" t="inlineStr">
        <is>
          <t>-</t>
        </is>
      </c>
      <c r="S86" t="inlineStr">
        <is>
          <t>-</t>
        </is>
      </c>
      <c r="T86" t="inlineStr">
        <is>
          <t>-</t>
        </is>
      </c>
      <c r="U86" t="inlineStr">
        <is>
          <t>-</t>
        </is>
      </c>
    </row>
    <row r="87">
      <c r="A87" s="5" t="inlineStr">
        <is>
          <t>PEG Ratio</t>
        </is>
      </c>
      <c r="B87" s="5" t="inlineStr">
        <is>
          <t>KGW Kurs/Gewinn/Wachstum</t>
        </is>
      </c>
      <c r="C87" t="n">
        <v>1.68</v>
      </c>
      <c r="D87" t="n">
        <v>0.83</v>
      </c>
      <c r="E87" t="n">
        <v>0.87</v>
      </c>
      <c r="F87" t="n">
        <v>-3.96</v>
      </c>
      <c r="G87" t="n">
        <v>-0.3</v>
      </c>
      <c r="H87" t="n">
        <v>-0.26</v>
      </c>
      <c r="I87" t="n">
        <v>-0.19</v>
      </c>
      <c r="J87" t="n">
        <v>-0.18</v>
      </c>
      <c r="K87" t="inlineStr">
        <is>
          <t>-</t>
        </is>
      </c>
      <c r="L87" t="n">
        <v>0.6</v>
      </c>
      <c r="M87" t="n">
        <v>-0.23</v>
      </c>
      <c r="N87" t="n">
        <v>-0.07000000000000001</v>
      </c>
      <c r="O87" t="n">
        <v>-0.16</v>
      </c>
      <c r="P87" t="n">
        <v>-0.06</v>
      </c>
      <c r="Q87" t="n">
        <v>-0.04</v>
      </c>
      <c r="R87" t="inlineStr">
        <is>
          <t>-</t>
        </is>
      </c>
      <c r="S87" t="inlineStr">
        <is>
          <t>-</t>
        </is>
      </c>
      <c r="T87" t="inlineStr">
        <is>
          <t>-</t>
        </is>
      </c>
      <c r="U87" t="inlineStr">
        <is>
          <t>-</t>
        </is>
      </c>
    </row>
    <row r="88">
      <c r="A88" s="5" t="inlineStr">
        <is>
          <t>EBIT-Wachstum 1J in %</t>
        </is>
      </c>
      <c r="B88" s="5" t="inlineStr">
        <is>
          <t>EBIT Growth 1Y in %</t>
        </is>
      </c>
      <c r="C88" t="n">
        <v>-29.51</v>
      </c>
      <c r="D88" t="n">
        <v>-1.34</v>
      </c>
      <c r="E88" t="n">
        <v>18.37</v>
      </c>
      <c r="F88" t="n">
        <v>21.15</v>
      </c>
      <c r="G88" t="n">
        <v>97.83</v>
      </c>
      <c r="H88" t="n">
        <v>7.6</v>
      </c>
      <c r="I88" t="n">
        <v>-10.94</v>
      </c>
      <c r="J88" t="n">
        <v>-288.24</v>
      </c>
      <c r="K88" t="n">
        <v>-150.25</v>
      </c>
      <c r="L88" t="n">
        <v>54.96</v>
      </c>
      <c r="M88" t="n">
        <v>-55.44</v>
      </c>
      <c r="N88" t="n">
        <v>1.73</v>
      </c>
      <c r="O88" t="n">
        <v>16.06</v>
      </c>
      <c r="P88" t="n">
        <v>28.35</v>
      </c>
      <c r="Q88" t="n">
        <v>113.19</v>
      </c>
      <c r="R88" t="n">
        <v>-157.96</v>
      </c>
      <c r="S88" t="n">
        <v>109.33</v>
      </c>
      <c r="T88" t="n">
        <v>-155.56</v>
      </c>
      <c r="U88" t="n">
        <v>104.55</v>
      </c>
    </row>
    <row r="89">
      <c r="A89" s="5" t="inlineStr">
        <is>
          <t>EBIT-Wachstum 3J in %</t>
        </is>
      </c>
      <c r="B89" s="5" t="inlineStr">
        <is>
          <t>EBIT Growth 3Y in %</t>
        </is>
      </c>
      <c r="C89" t="n">
        <v>-4.16</v>
      </c>
      <c r="D89" t="n">
        <v>12.73</v>
      </c>
      <c r="E89" t="n">
        <v>45.78</v>
      </c>
      <c r="F89" t="n">
        <v>42.19</v>
      </c>
      <c r="G89" t="n">
        <v>31.5</v>
      </c>
      <c r="H89" t="n">
        <v>-97.19</v>
      </c>
      <c r="I89" t="n">
        <v>-149.81</v>
      </c>
      <c r="J89" t="n">
        <v>-127.84</v>
      </c>
      <c r="K89" t="n">
        <v>-50.24</v>
      </c>
      <c r="L89" t="n">
        <v>0.42</v>
      </c>
      <c r="M89" t="n">
        <v>-12.55</v>
      </c>
      <c r="N89" t="n">
        <v>15.38</v>
      </c>
      <c r="O89" t="n">
        <v>52.53</v>
      </c>
      <c r="P89" t="n">
        <v>-5.47</v>
      </c>
      <c r="Q89" t="n">
        <v>21.52</v>
      </c>
      <c r="R89" t="n">
        <v>-68.06</v>
      </c>
      <c r="S89" t="n">
        <v>19.44</v>
      </c>
      <c r="T89" t="inlineStr">
        <is>
          <t>-</t>
        </is>
      </c>
      <c r="U89" t="inlineStr">
        <is>
          <t>-</t>
        </is>
      </c>
    </row>
    <row r="90">
      <c r="A90" s="5" t="inlineStr">
        <is>
          <t>EBIT-Wachstum 5J in %</t>
        </is>
      </c>
      <c r="B90" s="5" t="inlineStr">
        <is>
          <t>EBIT Growth 5Y in %</t>
        </is>
      </c>
      <c r="C90" t="n">
        <v>21.3</v>
      </c>
      <c r="D90" t="n">
        <v>28.72</v>
      </c>
      <c r="E90" t="n">
        <v>26.8</v>
      </c>
      <c r="F90" t="n">
        <v>-34.52</v>
      </c>
      <c r="G90" t="n">
        <v>-68.8</v>
      </c>
      <c r="H90" t="n">
        <v>-77.37</v>
      </c>
      <c r="I90" t="n">
        <v>-89.98</v>
      </c>
      <c r="J90" t="n">
        <v>-87.45</v>
      </c>
      <c r="K90" t="n">
        <v>-26.59</v>
      </c>
      <c r="L90" t="n">
        <v>9.130000000000001</v>
      </c>
      <c r="M90" t="n">
        <v>20.78</v>
      </c>
      <c r="N90" t="n">
        <v>0.27</v>
      </c>
      <c r="O90" t="n">
        <v>21.79</v>
      </c>
      <c r="P90" t="n">
        <v>-12.53</v>
      </c>
      <c r="Q90" t="n">
        <v>2.71</v>
      </c>
      <c r="R90" t="inlineStr">
        <is>
          <t>-</t>
        </is>
      </c>
      <c r="S90" t="inlineStr">
        <is>
          <t>-</t>
        </is>
      </c>
      <c r="T90" t="inlineStr">
        <is>
          <t>-</t>
        </is>
      </c>
      <c r="U90" t="inlineStr">
        <is>
          <t>-</t>
        </is>
      </c>
    </row>
    <row r="91">
      <c r="A91" s="5" t="inlineStr">
        <is>
          <t>EBIT-Wachstum 10J in %</t>
        </is>
      </c>
      <c r="B91" s="5" t="inlineStr">
        <is>
          <t>EBIT Growth 10Y in %</t>
        </is>
      </c>
      <c r="C91" t="n">
        <v>-28.04</v>
      </c>
      <c r="D91" t="n">
        <v>-30.63</v>
      </c>
      <c r="E91" t="n">
        <v>-30.32</v>
      </c>
      <c r="F91" t="n">
        <v>-30.55</v>
      </c>
      <c r="G91" t="n">
        <v>-29.83</v>
      </c>
      <c r="H91" t="n">
        <v>-28.3</v>
      </c>
      <c r="I91" t="n">
        <v>-44.85</v>
      </c>
      <c r="J91" t="n">
        <v>-32.83</v>
      </c>
      <c r="K91" t="n">
        <v>-19.56</v>
      </c>
      <c r="L91" t="n">
        <v>5.92</v>
      </c>
      <c r="M91" t="inlineStr">
        <is>
          <t>-</t>
        </is>
      </c>
      <c r="N91" t="inlineStr">
        <is>
          <t>-</t>
        </is>
      </c>
      <c r="O91" t="inlineStr">
        <is>
          <t>-</t>
        </is>
      </c>
      <c r="P91" t="inlineStr">
        <is>
          <t>-</t>
        </is>
      </c>
      <c r="Q91" t="inlineStr">
        <is>
          <t>-</t>
        </is>
      </c>
      <c r="R91" t="inlineStr">
        <is>
          <t>-</t>
        </is>
      </c>
      <c r="S91" t="inlineStr">
        <is>
          <t>-</t>
        </is>
      </c>
      <c r="T91" t="inlineStr">
        <is>
          <t>-</t>
        </is>
      </c>
      <c r="U91" t="inlineStr">
        <is>
          <t>-</t>
        </is>
      </c>
    </row>
    <row r="92">
      <c r="A92" s="5" t="inlineStr">
        <is>
          <t>Op.Cashflow Wachstum 1J in %</t>
        </is>
      </c>
      <c r="B92" s="5" t="inlineStr">
        <is>
          <t>Op.Cashflow Wachstum 1Y in %</t>
        </is>
      </c>
      <c r="C92" t="n">
        <v>55.79</v>
      </c>
      <c r="D92" t="n">
        <v>-22.05</v>
      </c>
      <c r="E92" t="n">
        <v>63.49</v>
      </c>
      <c r="F92" t="n">
        <v>33.8</v>
      </c>
      <c r="G92" t="n">
        <v>106.7</v>
      </c>
      <c r="H92" t="n">
        <v>-11.94</v>
      </c>
      <c r="I92" t="n">
        <v>30.4</v>
      </c>
      <c r="J92" t="n">
        <v>-8.539999999999999</v>
      </c>
      <c r="K92" t="n">
        <v>37.88</v>
      </c>
      <c r="L92" t="n">
        <v>-15.92</v>
      </c>
      <c r="M92" t="n">
        <v>90.04000000000001</v>
      </c>
      <c r="N92" t="n">
        <v>-65.78</v>
      </c>
      <c r="O92" t="n">
        <v>-15.65</v>
      </c>
      <c r="P92" t="n">
        <v>45.13</v>
      </c>
      <c r="Q92" t="n">
        <v>786.3</v>
      </c>
      <c r="R92" t="n">
        <v>-66.51000000000001</v>
      </c>
      <c r="S92" t="n">
        <v>327.45</v>
      </c>
      <c r="T92" t="n">
        <v>-87.19</v>
      </c>
      <c r="U92" t="n">
        <v>-5.46</v>
      </c>
    </row>
    <row r="93">
      <c r="A93" s="5" t="inlineStr">
        <is>
          <t>Op.Cashflow Wachstum 3J in %</t>
        </is>
      </c>
      <c r="B93" s="5" t="inlineStr">
        <is>
          <t>Op.Cashflow Wachstum 3Y in %</t>
        </is>
      </c>
      <c r="C93" t="n">
        <v>32.41</v>
      </c>
      <c r="D93" t="n">
        <v>25.08</v>
      </c>
      <c r="E93" t="n">
        <v>68</v>
      </c>
      <c r="F93" t="n">
        <v>42.85</v>
      </c>
      <c r="G93" t="n">
        <v>41.72</v>
      </c>
      <c r="H93" t="n">
        <v>3.31</v>
      </c>
      <c r="I93" t="n">
        <v>19.91</v>
      </c>
      <c r="J93" t="n">
        <v>4.47</v>
      </c>
      <c r="K93" t="n">
        <v>37.33</v>
      </c>
      <c r="L93" t="n">
        <v>2.78</v>
      </c>
      <c r="M93" t="n">
        <v>2.87</v>
      </c>
      <c r="N93" t="n">
        <v>-12.1</v>
      </c>
      <c r="O93" t="n">
        <v>271.93</v>
      </c>
      <c r="P93" t="n">
        <v>254.97</v>
      </c>
      <c r="Q93" t="n">
        <v>349.08</v>
      </c>
      <c r="R93" t="n">
        <v>57.92</v>
      </c>
      <c r="S93" t="n">
        <v>78.27</v>
      </c>
      <c r="T93" t="inlineStr">
        <is>
          <t>-</t>
        </is>
      </c>
      <c r="U93" t="inlineStr">
        <is>
          <t>-</t>
        </is>
      </c>
    </row>
    <row r="94">
      <c r="A94" s="5" t="inlineStr">
        <is>
          <t>Op.Cashflow Wachstum 5J in %</t>
        </is>
      </c>
      <c r="B94" s="5" t="inlineStr">
        <is>
          <t>Op.Cashflow Wachstum 5Y in %</t>
        </is>
      </c>
      <c r="C94" t="n">
        <v>47.55</v>
      </c>
      <c r="D94" t="n">
        <v>34</v>
      </c>
      <c r="E94" t="n">
        <v>44.49</v>
      </c>
      <c r="F94" t="n">
        <v>30.08</v>
      </c>
      <c r="G94" t="n">
        <v>30.9</v>
      </c>
      <c r="H94" t="n">
        <v>6.38</v>
      </c>
      <c r="I94" t="n">
        <v>26.77</v>
      </c>
      <c r="J94" t="n">
        <v>7.54</v>
      </c>
      <c r="K94" t="n">
        <v>6.11</v>
      </c>
      <c r="L94" t="n">
        <v>7.56</v>
      </c>
      <c r="M94" t="n">
        <v>168.01</v>
      </c>
      <c r="N94" t="n">
        <v>136.7</v>
      </c>
      <c r="O94" t="n">
        <v>215.34</v>
      </c>
      <c r="P94" t="n">
        <v>201.04</v>
      </c>
      <c r="Q94" t="n">
        <v>190.92</v>
      </c>
      <c r="R94" t="inlineStr">
        <is>
          <t>-</t>
        </is>
      </c>
      <c r="S94" t="inlineStr">
        <is>
          <t>-</t>
        </is>
      </c>
      <c r="T94" t="inlineStr">
        <is>
          <t>-</t>
        </is>
      </c>
      <c r="U94" t="inlineStr">
        <is>
          <t>-</t>
        </is>
      </c>
    </row>
    <row r="95">
      <c r="A95" s="5" t="inlineStr">
        <is>
          <t>Op.Cashflow Wachstum 10J in %</t>
        </is>
      </c>
      <c r="B95" s="5" t="inlineStr">
        <is>
          <t>Op.Cashflow Wachstum 10Y in %</t>
        </is>
      </c>
      <c r="C95" t="n">
        <v>26.96</v>
      </c>
      <c r="D95" t="n">
        <v>30.39</v>
      </c>
      <c r="E95" t="n">
        <v>26.01</v>
      </c>
      <c r="F95" t="n">
        <v>18.1</v>
      </c>
      <c r="G95" t="n">
        <v>19.23</v>
      </c>
      <c r="H95" t="n">
        <v>87.19</v>
      </c>
      <c r="I95" t="n">
        <v>81.73</v>
      </c>
      <c r="J95" t="n">
        <v>111.44</v>
      </c>
      <c r="K95" t="n">
        <v>103.58</v>
      </c>
      <c r="L95" t="n">
        <v>99.23999999999999</v>
      </c>
      <c r="M95" t="inlineStr">
        <is>
          <t>-</t>
        </is>
      </c>
      <c r="N95" t="inlineStr">
        <is>
          <t>-</t>
        </is>
      </c>
      <c r="O95" t="inlineStr">
        <is>
          <t>-</t>
        </is>
      </c>
      <c r="P95" t="inlineStr">
        <is>
          <t>-</t>
        </is>
      </c>
      <c r="Q95" t="inlineStr">
        <is>
          <t>-</t>
        </is>
      </c>
      <c r="R95" t="inlineStr">
        <is>
          <t>-</t>
        </is>
      </c>
      <c r="S95" t="inlineStr">
        <is>
          <t>-</t>
        </is>
      </c>
      <c r="T95" t="inlineStr">
        <is>
          <t>-</t>
        </is>
      </c>
      <c r="U95" t="inlineStr">
        <is>
          <t>-</t>
        </is>
      </c>
    </row>
    <row r="96">
      <c r="A96" s="5" t="inlineStr">
        <is>
          <t>Working Capital in Mio</t>
        </is>
      </c>
      <c r="B96" s="5" t="inlineStr">
        <is>
          <t>Working Capital in M</t>
        </is>
      </c>
      <c r="C96" t="n">
        <v>0.6</v>
      </c>
      <c r="D96" t="n">
        <v>14.8</v>
      </c>
      <c r="E96" t="n">
        <v>12.2</v>
      </c>
      <c r="F96" t="n">
        <v>13.3</v>
      </c>
      <c r="G96" t="n">
        <v>16.9</v>
      </c>
      <c r="H96" t="n">
        <v>26.8</v>
      </c>
      <c r="I96" t="n">
        <v>17.7</v>
      </c>
      <c r="J96" t="n">
        <v>15.2</v>
      </c>
      <c r="K96" t="n">
        <v>15.8</v>
      </c>
      <c r="L96" t="n">
        <v>1.1</v>
      </c>
      <c r="M96" t="n">
        <v>22.9</v>
      </c>
      <c r="N96" t="n">
        <v>15.7</v>
      </c>
      <c r="O96" t="n">
        <v>16.4</v>
      </c>
      <c r="P96" t="n">
        <v>2.6</v>
      </c>
      <c r="Q96" t="n">
        <v>11.1</v>
      </c>
      <c r="R96" t="n">
        <v>-79.7</v>
      </c>
      <c r="S96" t="n">
        <v>-47</v>
      </c>
      <c r="T96" t="n">
        <v>-33.1</v>
      </c>
      <c r="U96" t="n">
        <v>-22.5</v>
      </c>
      <c r="V96" t="n">
        <v>-22.4</v>
      </c>
    </row>
  </sheetData>
  <pageMargins bottom="1" footer="0.5" header="0.5" left="0.75" right="0.75" top="1"/>
</worksheet>
</file>

<file path=xl/worksheets/sheet69.xml><?xml version="1.0" encoding="utf-8"?>
<worksheet xmlns="http://schemas.openxmlformats.org/spreadsheetml/2006/main">
  <sheetPr>
    <outlinePr summaryBelow="1" summaryRight="1"/>
    <pageSetUpPr/>
  </sheetPr>
  <dimension ref="A1:V8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20"/>
    <col customWidth="1" max="15" min="15" width="20"/>
    <col customWidth="1" max="16" min="16" width="21"/>
    <col customWidth="1" max="17" min="17" width="19"/>
    <col customWidth="1" max="18" min="18" width="9"/>
    <col customWidth="1" max="19" min="19" width="20"/>
    <col customWidth="1" max="20" min="20" width="9"/>
    <col customWidth="1" max="21" min="21" width="9"/>
    <col customWidth="1" max="22" min="22" width="9"/>
  </cols>
  <sheetData>
    <row r="1">
      <c r="A1" s="1" t="inlineStr">
        <is>
          <t xml:space="preserve">WUESTENROT WUERTTEMBERGISCHE </t>
        </is>
      </c>
      <c r="B1" s="2" t="inlineStr">
        <is>
          <t>WKN: 805100  ISIN: DE0008051004  Symbol:WUW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+49-711-662-0</t>
        </is>
      </c>
      <c r="G4" t="inlineStr">
        <is>
          <t>30.03.2020</t>
        </is>
      </c>
      <c r="H4" t="inlineStr">
        <is>
          <t>Publication Of Annual Report</t>
        </is>
      </c>
      <c r="J4" t="inlineStr">
        <is>
          <t>Wüstenrot Holding AG</t>
        </is>
      </c>
      <c r="L4" t="inlineStr">
        <is>
          <t>39,91%</t>
        </is>
      </c>
    </row>
    <row r="5">
      <c r="A5" s="5" t="inlineStr">
        <is>
          <t>Ticker</t>
        </is>
      </c>
      <c r="B5" t="inlineStr">
        <is>
          <t>WUW</t>
        </is>
      </c>
      <c r="C5" s="5" t="inlineStr">
        <is>
          <t>Fax</t>
        </is>
      </c>
      <c r="D5" s="5" t="inlineStr"/>
      <c r="E5" t="inlineStr">
        <is>
          <t>-</t>
        </is>
      </c>
      <c r="G5" t="inlineStr">
        <is>
          <t>15.05.2020</t>
        </is>
      </c>
      <c r="H5" t="inlineStr">
        <is>
          <t>Result Q1</t>
        </is>
      </c>
      <c r="J5" t="inlineStr">
        <is>
          <t>WS Holding AG</t>
        </is>
      </c>
      <c r="L5" t="inlineStr">
        <is>
          <t>26,40%</t>
        </is>
      </c>
    </row>
    <row r="6">
      <c r="A6" s="5" t="inlineStr">
        <is>
          <t>Gelistet Seit / Listed Since</t>
        </is>
      </c>
      <c r="B6" t="inlineStr">
        <is>
          <t>09.09.1999</t>
        </is>
      </c>
      <c r="C6" s="5" t="inlineStr">
        <is>
          <t>Internet</t>
        </is>
      </c>
      <c r="D6" s="5" t="inlineStr"/>
      <c r="E6" t="inlineStr">
        <is>
          <t>http://www.ww-ag.com/</t>
        </is>
      </c>
      <c r="G6" t="inlineStr">
        <is>
          <t>19.05.2020</t>
        </is>
      </c>
      <c r="H6" t="inlineStr">
        <is>
          <t>Annual General Meeting</t>
        </is>
      </c>
      <c r="J6" t="inlineStr">
        <is>
          <t>Freefloat</t>
        </is>
      </c>
      <c r="L6" t="inlineStr">
        <is>
          <t>33,69%</t>
        </is>
      </c>
    </row>
    <row r="7">
      <c r="A7" s="5" t="inlineStr">
        <is>
          <t>Nominalwert / Nominal Value</t>
        </is>
      </c>
      <c r="B7" t="inlineStr">
        <is>
          <t>-</t>
        </is>
      </c>
      <c r="C7" s="5" t="inlineStr">
        <is>
          <t>E-Mail</t>
        </is>
      </c>
      <c r="D7" s="5" t="inlineStr"/>
      <c r="E7" t="inlineStr">
        <is>
          <t>info@ww-ag.com</t>
        </is>
      </c>
      <c r="G7" t="inlineStr">
        <is>
          <t>14.08.2020</t>
        </is>
      </c>
      <c r="H7" t="inlineStr">
        <is>
          <t>Score Half Year</t>
        </is>
      </c>
    </row>
    <row r="8">
      <c r="A8" s="5" t="inlineStr">
        <is>
          <t>Land / Country</t>
        </is>
      </c>
      <c r="B8" t="inlineStr">
        <is>
          <t>Deutschland</t>
        </is>
      </c>
      <c r="C8" s="5" t="inlineStr">
        <is>
          <t>Inv. Relations Telefon / Phone</t>
        </is>
      </c>
      <c r="D8" s="5" t="inlineStr"/>
      <c r="E8" t="inlineStr">
        <is>
          <t>+49-711-662-725252</t>
        </is>
      </c>
      <c r="G8" t="inlineStr">
        <is>
          <t>13.11.2020</t>
        </is>
      </c>
      <c r="H8" t="inlineStr">
        <is>
          <t>Q3 Earnings</t>
        </is>
      </c>
    </row>
    <row r="9">
      <c r="A9" s="5" t="inlineStr">
        <is>
          <t>Währung / Currency</t>
        </is>
      </c>
      <c r="B9" t="inlineStr">
        <is>
          <t>EUR</t>
        </is>
      </c>
      <c r="C9" s="5" t="inlineStr">
        <is>
          <t>Inv. Relations E-Mail</t>
        </is>
      </c>
      <c r="D9" s="5" t="inlineStr"/>
      <c r="E9" t="inlineStr">
        <is>
          <t>ir@ww-ag.com</t>
        </is>
      </c>
    </row>
    <row r="10">
      <c r="A10" s="5" t="inlineStr">
        <is>
          <t>Branche / Industry</t>
        </is>
      </c>
      <c r="B10" t="inlineStr">
        <is>
          <t>Insurance</t>
        </is>
      </c>
      <c r="C10" s="5" t="inlineStr">
        <is>
          <t>Kontaktperson / Contact Person</t>
        </is>
      </c>
      <c r="D10" s="5" t="inlineStr"/>
      <c r="E10" t="inlineStr">
        <is>
          <t>Michael Ellwanger</t>
        </is>
      </c>
    </row>
    <row r="11">
      <c r="A11" s="5" t="inlineStr">
        <is>
          <t>Sektor / Sector</t>
        </is>
      </c>
      <c r="B11" t="inlineStr">
        <is>
          <t>Financial Sector</t>
        </is>
      </c>
    </row>
    <row r="12">
      <c r="A12" s="5" t="inlineStr">
        <is>
          <t>Typ / Genre</t>
        </is>
      </c>
      <c r="B12" t="inlineStr">
        <is>
          <t>Namensaktie</t>
        </is>
      </c>
    </row>
    <row r="13">
      <c r="A13" s="5" t="inlineStr">
        <is>
          <t>Adresse / Address</t>
        </is>
      </c>
      <c r="B13" t="inlineStr">
        <is>
          <t>Wüstenrot &amp; Württembergische AGGutenbergstraße 30  D-70176 Stuttgart</t>
        </is>
      </c>
    </row>
    <row r="14">
      <c r="A14" s="5" t="inlineStr">
        <is>
          <t>Management</t>
        </is>
      </c>
      <c r="B14" t="inlineStr">
        <is>
          <t>Jürgen Albert Junker, Dr. Michael Gutjahr, Jürgen Steffan, Jens Wieland, Bernd Hertweck, Thomas Bischof, Daniel Welzer</t>
        </is>
      </c>
    </row>
    <row r="15">
      <c r="A15" s="5" t="inlineStr">
        <is>
          <t>Aufsichtsrat / Board</t>
        </is>
      </c>
      <c r="B15" t="inlineStr">
        <is>
          <t>Hans Dietmar Sauer, Frank Weber, Petra Aichholz, Peter Buschbeck, Prof. Dr. Nadine Gatzert, Dr. Reiner Hagemann, Ute Hobinka, Jochen Höpken, Corinna Linner, Marika Lulay, Bernd Mader, Andreas Rothbauer, Hans-Ulrich Schulz, Christoph Seeger, Jutta Stöcker, Susanne Ulshöfer</t>
        </is>
      </c>
    </row>
    <row r="16">
      <c r="A16" s="5" t="inlineStr">
        <is>
          <t>Beschreibung</t>
        </is>
      </c>
      <c r="B16" t="inlineStr">
        <is>
          <t>Die Wüstenrot &amp; Württembergische AG (W&amp;W) ist eine unabhängige Finanzdienstleistungsgruppe mit Sitz in Stuttgart, die 1999 aus der Fusion von Wüstenrot und Württembergische hervorgegangen ist. Seit 2005 gehören auch die Karlsruher Versicherungen zur Gruppe. Geboten werden Leistungen für Wohneigentum, Vermögensbildung, Zukunftssicherung und Risikoschutz aus einer Hand. Dabei gilt das Bauspar- und Baufinanzierungsgeschäft als Kerngeschäft des Wüstenrot-Außendienstes, während das Schaden- und Unfallversicherungsgeschäft die Basis für die Betreuer der Württembergischen ist. Zusätzlich intensivieren beide Vertriebswege mehr und mehr die gemeinsame Marktbearbeitung – das Cross-Selling. Dabei konzentrieren sich Wüstenrot und Württembergische gleichermaßen auf Produkte mit hohen Wachstums- und Ertragsperspektiven. Diese sogenannten „Produkte der Mitte“ sind besonders im Bereich der Altersvorsorge und der Vermögensbildung zu finden. Hierzu zählen Lebens- und Rentenversicherungen Geldanlageprodukte, Investmentfonds, aber auch Krankenversicherungen. Copyright 2014 FINANCE BASE AG</t>
        </is>
      </c>
    </row>
    <row r="17">
      <c r="A17" s="5" t="inlineStr">
        <is>
          <t>Profile</t>
        </is>
      </c>
      <c r="B17" t="inlineStr">
        <is>
          <t>Wüstenrot &amp; Württembergische AG (W &amp; W) is an independent financial services group headquartered in Stuttgart, which emerged from the merger of Wüstenrot and Württembergische 1999th Since 2005, the Karlsruher Insurance belong to the group. offer services for home ownership, wealth creation, future security and risk protection from one source. Here, the building society and mortgage lending business is regarded as core business of the Wüstenrot external service, while the property and casualty insurance business is the basis for the supervisor of the Württembergischen. In addition, both sales channels intensify more and more joint marketing - cross-selling. Here, Wüstenrot and Württembergische equally focus on products with high growth and earnings prospects. These so-called "products of the center" are particularly found in the area of ​​pensions and wealth creation. These include life and annuity investment products, mutual funds, as well as health insurance.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Gesamtertrag</t>
        </is>
      </c>
      <c r="B20" s="5" t="inlineStr">
        <is>
          <t>Total Income</t>
        </is>
      </c>
      <c r="C20" t="n">
        <v>1462</v>
      </c>
      <c r="D20" t="n">
        <v>1351</v>
      </c>
      <c r="E20" t="n">
        <v>1322</v>
      </c>
      <c r="F20" t="n">
        <v>1367</v>
      </c>
      <c r="G20" t="n">
        <v>1438</v>
      </c>
      <c r="H20" t="n">
        <v>1412</v>
      </c>
      <c r="I20" t="n">
        <v>1350</v>
      </c>
      <c r="J20" t="n">
        <v>1373</v>
      </c>
      <c r="K20" t="n">
        <v>1305</v>
      </c>
      <c r="L20" t="n">
        <v>1195</v>
      </c>
      <c r="M20" t="n">
        <v>1229</v>
      </c>
      <c r="N20" t="n">
        <v>1004</v>
      </c>
      <c r="O20" t="n">
        <v>1241</v>
      </c>
      <c r="P20" t="n">
        <v>1319</v>
      </c>
      <c r="Q20" t="n">
        <v>1174</v>
      </c>
      <c r="R20" t="n">
        <v>656.1</v>
      </c>
      <c r="S20" t="n">
        <v>691.6</v>
      </c>
      <c r="T20" t="n">
        <v>531.3</v>
      </c>
      <c r="U20" t="n">
        <v>525</v>
      </c>
      <c r="V20" t="n">
        <v>679.3</v>
      </c>
    </row>
    <row r="21">
      <c r="A21" s="5" t="inlineStr">
        <is>
          <t>Operatives Ergebnis (EBIT)</t>
        </is>
      </c>
      <c r="B21" s="5" t="inlineStr">
        <is>
          <t>EBIT Earning Before Interest &amp; Tax</t>
        </is>
      </c>
      <c r="C21" t="n">
        <v>353</v>
      </c>
      <c r="D21" t="n">
        <v>320.5</v>
      </c>
      <c r="E21" t="n">
        <v>292.4</v>
      </c>
      <c r="F21" t="n">
        <v>291.6</v>
      </c>
      <c r="G21" t="n">
        <v>323.6</v>
      </c>
      <c r="H21" t="n">
        <v>283</v>
      </c>
      <c r="I21" t="n">
        <v>184.6</v>
      </c>
      <c r="J21" t="n">
        <v>291.9</v>
      </c>
      <c r="K21" t="n">
        <v>192.2</v>
      </c>
      <c r="L21" t="n">
        <v>226.5</v>
      </c>
      <c r="M21" t="n">
        <v>292</v>
      </c>
      <c r="N21" t="n">
        <v>102.9</v>
      </c>
      <c r="O21" t="n">
        <v>246.5</v>
      </c>
      <c r="P21" t="n">
        <v>35.9</v>
      </c>
      <c r="Q21" t="n">
        <v>250.7</v>
      </c>
      <c r="R21" t="n">
        <v>147.8</v>
      </c>
      <c r="S21" t="n">
        <v>169</v>
      </c>
      <c r="T21" t="n">
        <v>2.5</v>
      </c>
      <c r="U21" t="n">
        <v>-48.3</v>
      </c>
      <c r="V21" t="n">
        <v>207.9</v>
      </c>
    </row>
    <row r="22">
      <c r="A22" s="5" t="inlineStr">
        <is>
          <t>Finanzergebnis</t>
        </is>
      </c>
      <c r="B22" s="5" t="inlineStr">
        <is>
          <t>Financial Result</t>
        </is>
      </c>
      <c r="C22" t="inlineStr">
        <is>
          <t>-</t>
        </is>
      </c>
      <c r="D22" t="inlineStr">
        <is>
          <t>-</t>
        </is>
      </c>
      <c r="E22" t="inlineStr">
        <is>
          <t>-</t>
        </is>
      </c>
      <c r="F22" t="inlineStr">
        <is>
          <t>-</t>
        </is>
      </c>
      <c r="G22" t="inlineStr">
        <is>
          <t>-</t>
        </is>
      </c>
      <c r="H22" t="inlineStr">
        <is>
          <t>-</t>
        </is>
      </c>
      <c r="I22" t="inlineStr">
        <is>
          <t>-</t>
        </is>
      </c>
      <c r="J22" t="inlineStr">
        <is>
          <t>-</t>
        </is>
      </c>
      <c r="K22" t="inlineStr">
        <is>
          <t>-</t>
        </is>
      </c>
      <c r="L22" t="inlineStr">
        <is>
          <t>-</t>
        </is>
      </c>
      <c r="M22" t="inlineStr">
        <is>
          <t>-</t>
        </is>
      </c>
      <c r="N22" t="inlineStr">
        <is>
          <t>-</t>
        </is>
      </c>
      <c r="O22" t="inlineStr">
        <is>
          <t>-</t>
        </is>
      </c>
      <c r="P22" t="inlineStr">
        <is>
          <t>-</t>
        </is>
      </c>
      <c r="Q22" t="inlineStr">
        <is>
          <t>-</t>
        </is>
      </c>
      <c r="R22" t="n">
        <v>3</v>
      </c>
      <c r="S22" t="inlineStr">
        <is>
          <t>-</t>
        </is>
      </c>
      <c r="T22" t="inlineStr">
        <is>
          <t>-</t>
        </is>
      </c>
      <c r="U22" t="n">
        <v>93</v>
      </c>
      <c r="V22" t="n">
        <v>-0.9</v>
      </c>
    </row>
    <row r="23">
      <c r="A23" s="5" t="inlineStr">
        <is>
          <t>Ergebnis vor Steuer (EBT)</t>
        </is>
      </c>
      <c r="B23" s="5" t="inlineStr">
        <is>
          <t>EBT Earning Before Tax</t>
        </is>
      </c>
      <c r="C23" t="n">
        <v>353</v>
      </c>
      <c r="D23" t="n">
        <v>320.5</v>
      </c>
      <c r="E23" t="n">
        <v>292.4</v>
      </c>
      <c r="F23" t="n">
        <v>291.6</v>
      </c>
      <c r="G23" t="n">
        <v>323.6</v>
      </c>
      <c r="H23" t="n">
        <v>283</v>
      </c>
      <c r="I23" t="n">
        <v>184.6</v>
      </c>
      <c r="J23" t="n">
        <v>291.9</v>
      </c>
      <c r="K23" t="n">
        <v>192.2</v>
      </c>
      <c r="L23" t="n">
        <v>226.5</v>
      </c>
      <c r="M23" t="n">
        <v>292</v>
      </c>
      <c r="N23" t="n">
        <v>102.9</v>
      </c>
      <c r="O23" t="n">
        <v>246.5</v>
      </c>
      <c r="P23" t="n">
        <v>35.9</v>
      </c>
      <c r="Q23" t="n">
        <v>250.7</v>
      </c>
      <c r="R23" t="n">
        <v>150.8</v>
      </c>
      <c r="S23" t="n">
        <v>169</v>
      </c>
      <c r="T23" t="n">
        <v>2.5</v>
      </c>
      <c r="U23" t="n">
        <v>44.7</v>
      </c>
      <c r="V23" t="n">
        <v>207</v>
      </c>
    </row>
    <row r="24">
      <c r="A24" s="5" t="inlineStr">
        <is>
          <t>Steuern auf Einkommen und Ertrag</t>
        </is>
      </c>
      <c r="B24" s="5" t="inlineStr">
        <is>
          <t>Taxes on income and earnings</t>
        </is>
      </c>
      <c r="C24" t="n">
        <v>104</v>
      </c>
      <c r="D24" t="n">
        <v>105.3</v>
      </c>
      <c r="E24" t="n">
        <v>34.4</v>
      </c>
      <c r="F24" t="n">
        <v>56.3</v>
      </c>
      <c r="G24" t="n">
        <v>49.3</v>
      </c>
      <c r="H24" t="n">
        <v>41</v>
      </c>
      <c r="I24" t="n">
        <v>29.7</v>
      </c>
      <c r="J24" t="n">
        <v>56.8</v>
      </c>
      <c r="K24" t="n">
        <v>0.6</v>
      </c>
      <c r="L24" t="n">
        <v>38.3</v>
      </c>
      <c r="M24" t="n">
        <v>70.3</v>
      </c>
      <c r="N24" t="n">
        <v>32.6</v>
      </c>
      <c r="O24" t="n">
        <v>48.2</v>
      </c>
      <c r="P24" t="n">
        <v>-15.7</v>
      </c>
      <c r="Q24" t="n">
        <v>152.4</v>
      </c>
      <c r="R24" t="n">
        <v>100</v>
      </c>
      <c r="S24" t="n">
        <v>121.7</v>
      </c>
      <c r="T24" t="n">
        <v>78.90000000000001</v>
      </c>
      <c r="U24" t="n">
        <v>44</v>
      </c>
      <c r="V24" t="n">
        <v>110.5</v>
      </c>
    </row>
    <row r="25">
      <c r="A25" s="5" t="inlineStr">
        <is>
          <t>Ergebnis nach Steuer</t>
        </is>
      </c>
      <c r="B25" s="5" t="inlineStr">
        <is>
          <t>Earnings after tax</t>
        </is>
      </c>
      <c r="C25" t="n">
        <v>249.1</v>
      </c>
      <c r="D25" t="n">
        <v>215.2</v>
      </c>
      <c r="E25" t="n">
        <v>258</v>
      </c>
      <c r="F25" t="n">
        <v>235.3</v>
      </c>
      <c r="G25" t="n">
        <v>274.3</v>
      </c>
      <c r="H25" t="n">
        <v>242</v>
      </c>
      <c r="I25" t="n">
        <v>154.9</v>
      </c>
      <c r="J25" t="n">
        <v>235.2</v>
      </c>
      <c r="K25" t="n">
        <v>191.6</v>
      </c>
      <c r="L25" t="n">
        <v>188.2</v>
      </c>
      <c r="M25" t="n">
        <v>221.7</v>
      </c>
      <c r="N25" t="n">
        <v>65.5</v>
      </c>
      <c r="O25" t="n">
        <v>189.3</v>
      </c>
      <c r="P25" t="n">
        <v>44.5</v>
      </c>
      <c r="Q25" t="n">
        <v>98.3</v>
      </c>
      <c r="R25" t="n">
        <v>50.8</v>
      </c>
      <c r="S25" t="n">
        <v>42.7</v>
      </c>
      <c r="T25" t="n">
        <v>-80.3</v>
      </c>
      <c r="U25" t="n">
        <v>-2.5</v>
      </c>
      <c r="V25" t="n">
        <v>88.3</v>
      </c>
    </row>
    <row r="26">
      <c r="A26" s="5" t="inlineStr">
        <is>
          <t>Minderheitenanteil</t>
        </is>
      </c>
      <c r="B26" s="5" t="inlineStr">
        <is>
          <t>Minority Share</t>
        </is>
      </c>
      <c r="C26" t="n">
        <v>-1</v>
      </c>
      <c r="D26" t="n">
        <v>-1</v>
      </c>
      <c r="E26" t="n">
        <v>-1.4</v>
      </c>
      <c r="F26" t="n">
        <v>-2.4</v>
      </c>
      <c r="G26" t="n">
        <v>-3.9</v>
      </c>
      <c r="H26" t="n">
        <v>-8.6</v>
      </c>
      <c r="I26" t="n">
        <v>-11.7</v>
      </c>
      <c r="J26" t="n">
        <v>-12.4</v>
      </c>
      <c r="K26" t="n">
        <v>-13</v>
      </c>
      <c r="L26" t="n">
        <v>-15</v>
      </c>
      <c r="M26" t="n">
        <v>-9.4</v>
      </c>
      <c r="N26" t="n">
        <v>-7.4</v>
      </c>
      <c r="O26" t="n">
        <v>-9.1</v>
      </c>
      <c r="P26" t="n">
        <v>-8.9</v>
      </c>
      <c r="Q26" t="inlineStr">
        <is>
          <t>-</t>
        </is>
      </c>
      <c r="R26" t="inlineStr">
        <is>
          <t>-</t>
        </is>
      </c>
      <c r="S26" t="inlineStr">
        <is>
          <t>-</t>
        </is>
      </c>
      <c r="T26" t="inlineStr">
        <is>
          <t>-</t>
        </is>
      </c>
      <c r="U26" t="inlineStr">
        <is>
          <t>-</t>
        </is>
      </c>
      <c r="V26" t="inlineStr">
        <is>
          <t>-</t>
        </is>
      </c>
    </row>
    <row r="27">
      <c r="A27" s="5" t="inlineStr">
        <is>
          <t>Jahresüberschuss/-fehlbetrag</t>
        </is>
      </c>
      <c r="B27" s="5" t="inlineStr">
        <is>
          <t>Net Profit</t>
        </is>
      </c>
      <c r="C27" t="n">
        <v>248.1</v>
      </c>
      <c r="D27" t="n">
        <v>214.2</v>
      </c>
      <c r="E27" t="n">
        <v>256.6</v>
      </c>
      <c r="F27" t="n">
        <v>232.9</v>
      </c>
      <c r="G27" t="n">
        <v>270.4</v>
      </c>
      <c r="H27" t="n">
        <v>233.4</v>
      </c>
      <c r="I27" t="n">
        <v>143.1</v>
      </c>
      <c r="J27" t="n">
        <v>222.8</v>
      </c>
      <c r="K27" t="n">
        <v>178.6</v>
      </c>
      <c r="L27" t="n">
        <v>173.1</v>
      </c>
      <c r="M27" t="n">
        <v>212.3</v>
      </c>
      <c r="N27" t="n">
        <v>58.2</v>
      </c>
      <c r="O27" t="n">
        <v>200.4</v>
      </c>
      <c r="P27" t="n">
        <v>35.6</v>
      </c>
      <c r="Q27" t="n">
        <v>98.3</v>
      </c>
      <c r="R27" t="n">
        <v>48.1</v>
      </c>
      <c r="S27" t="n">
        <v>44.7</v>
      </c>
      <c r="T27" t="n">
        <v>-83.59999999999999</v>
      </c>
      <c r="U27" t="n">
        <v>-66.09999999999999</v>
      </c>
      <c r="V27" t="n">
        <v>87</v>
      </c>
    </row>
    <row r="28">
      <c r="A28" s="5" t="inlineStr">
        <is>
          <t>Summe Aktiva</t>
        </is>
      </c>
      <c r="B28" s="5" t="inlineStr">
        <is>
          <t>Total Assets</t>
        </is>
      </c>
      <c r="C28" t="n">
        <v>75744</v>
      </c>
      <c r="D28" t="n">
        <v>72039</v>
      </c>
      <c r="E28" t="n">
        <v>72018</v>
      </c>
      <c r="F28" t="n">
        <v>72276</v>
      </c>
      <c r="G28" t="n">
        <v>74087</v>
      </c>
      <c r="H28" t="n">
        <v>78536</v>
      </c>
      <c r="I28" t="n">
        <v>75043</v>
      </c>
      <c r="J28" t="n">
        <v>77193</v>
      </c>
      <c r="K28" t="n">
        <v>75359</v>
      </c>
      <c r="L28" t="n">
        <v>75988</v>
      </c>
      <c r="M28" t="n">
        <v>69539</v>
      </c>
      <c r="N28" t="n">
        <v>64462</v>
      </c>
      <c r="O28" t="n">
        <v>68131</v>
      </c>
      <c r="P28" t="n">
        <v>70114</v>
      </c>
      <c r="Q28" t="n">
        <v>70959</v>
      </c>
      <c r="R28" t="n">
        <v>54731</v>
      </c>
      <c r="S28" t="n">
        <v>54502</v>
      </c>
      <c r="T28" t="n">
        <v>53933</v>
      </c>
      <c r="U28" t="n">
        <v>53141</v>
      </c>
      <c r="V28" t="n">
        <v>52220</v>
      </c>
    </row>
    <row r="29">
      <c r="A29" s="5" t="inlineStr">
        <is>
          <t>Summe Fremdkapital</t>
        </is>
      </c>
      <c r="B29" s="5" t="inlineStr">
        <is>
          <t>Total Liabilities</t>
        </is>
      </c>
      <c r="C29" t="n">
        <v>70908</v>
      </c>
      <c r="D29" t="n">
        <v>67803</v>
      </c>
      <c r="E29" t="n">
        <v>68053</v>
      </c>
      <c r="F29" t="n">
        <v>68464</v>
      </c>
      <c r="G29" t="n">
        <v>70443</v>
      </c>
      <c r="H29" t="n">
        <v>74862</v>
      </c>
      <c r="I29" t="n">
        <v>71790</v>
      </c>
      <c r="J29" t="n">
        <v>73780</v>
      </c>
      <c r="K29" t="n">
        <v>72390</v>
      </c>
      <c r="L29" t="n">
        <v>73144</v>
      </c>
      <c r="M29" t="n">
        <v>66891</v>
      </c>
      <c r="N29" t="n">
        <v>62114</v>
      </c>
      <c r="O29" t="n">
        <v>65638</v>
      </c>
      <c r="P29" t="n">
        <v>67808</v>
      </c>
      <c r="Q29" t="n">
        <v>68581</v>
      </c>
      <c r="R29" t="n">
        <v>53175</v>
      </c>
      <c r="S29" t="n">
        <v>52973</v>
      </c>
      <c r="T29" t="n">
        <v>52416</v>
      </c>
      <c r="U29" t="n">
        <v>51552</v>
      </c>
      <c r="V29" t="n">
        <v>50507</v>
      </c>
    </row>
    <row r="30">
      <c r="A30" s="5" t="inlineStr">
        <is>
          <t>Minderheitenanteil</t>
        </is>
      </c>
      <c r="B30" s="5" t="inlineStr">
        <is>
          <t>Minority Share</t>
        </is>
      </c>
      <c r="C30" t="n">
        <v>35.1</v>
      </c>
      <c r="D30" t="n">
        <v>24.9</v>
      </c>
      <c r="E30" t="n">
        <v>20.7</v>
      </c>
      <c r="F30" t="n">
        <v>19.8</v>
      </c>
      <c r="G30" t="n">
        <v>17.8</v>
      </c>
      <c r="H30" t="n">
        <v>113.7</v>
      </c>
      <c r="I30" t="n">
        <v>85</v>
      </c>
      <c r="J30" t="n">
        <v>106.2</v>
      </c>
      <c r="K30" t="n">
        <v>80.59999999999999</v>
      </c>
      <c r="L30" t="n">
        <v>80.40000000000001</v>
      </c>
      <c r="M30" t="n">
        <v>71.59999999999999</v>
      </c>
      <c r="N30" t="n">
        <v>57</v>
      </c>
      <c r="O30" t="n">
        <v>74.40000000000001</v>
      </c>
      <c r="P30" t="n">
        <v>80.3</v>
      </c>
      <c r="Q30" t="n">
        <v>88.40000000000001</v>
      </c>
      <c r="R30" t="n">
        <v>71.90000000000001</v>
      </c>
      <c r="S30" t="n">
        <v>61.6</v>
      </c>
      <c r="T30" t="n">
        <v>62.6</v>
      </c>
      <c r="U30" t="n">
        <v>79</v>
      </c>
      <c r="V30" t="n">
        <v>91.3</v>
      </c>
    </row>
    <row r="31">
      <c r="A31" s="5" t="inlineStr">
        <is>
          <t>Summe Eigenkapital</t>
        </is>
      </c>
      <c r="B31" s="5" t="inlineStr">
        <is>
          <t>Equity</t>
        </is>
      </c>
      <c r="C31" t="n">
        <v>4800</v>
      </c>
      <c r="D31" t="n">
        <v>4211</v>
      </c>
      <c r="E31" t="n">
        <v>3944</v>
      </c>
      <c r="F31" t="n">
        <v>3792</v>
      </c>
      <c r="G31" t="n">
        <v>3626</v>
      </c>
      <c r="H31" t="n">
        <v>3561</v>
      </c>
      <c r="I31" t="n">
        <v>3168</v>
      </c>
      <c r="J31" t="n">
        <v>3307</v>
      </c>
      <c r="K31" t="n">
        <v>2888</v>
      </c>
      <c r="L31" t="n">
        <v>2764</v>
      </c>
      <c r="M31" t="n">
        <v>2576</v>
      </c>
      <c r="N31" t="n">
        <v>2291</v>
      </c>
      <c r="O31" t="n">
        <v>2419</v>
      </c>
      <c r="P31" t="n">
        <v>2226</v>
      </c>
      <c r="Q31" t="n">
        <v>2290</v>
      </c>
      <c r="R31" t="n">
        <v>1484</v>
      </c>
      <c r="S31" t="n">
        <v>1467</v>
      </c>
      <c r="T31" t="n">
        <v>1454</v>
      </c>
      <c r="U31" t="n">
        <v>1510</v>
      </c>
      <c r="V31" t="n">
        <v>1623</v>
      </c>
    </row>
    <row r="32">
      <c r="A32" s="5" t="inlineStr">
        <is>
          <t>Summe Passiva</t>
        </is>
      </c>
      <c r="B32" s="5" t="inlineStr">
        <is>
          <t>Liabilities &amp; Shareholder Equity</t>
        </is>
      </c>
      <c r="C32" t="n">
        <v>75744</v>
      </c>
      <c r="D32" t="n">
        <v>72039</v>
      </c>
      <c r="E32" t="n">
        <v>72018</v>
      </c>
      <c r="F32" t="n">
        <v>72276</v>
      </c>
      <c r="G32" t="n">
        <v>74087</v>
      </c>
      <c r="H32" t="n">
        <v>78536</v>
      </c>
      <c r="I32" t="n">
        <v>75043</v>
      </c>
      <c r="J32" t="n">
        <v>77193</v>
      </c>
      <c r="K32" t="n">
        <v>75359</v>
      </c>
      <c r="L32" t="n">
        <v>75988</v>
      </c>
      <c r="M32" t="n">
        <v>69539</v>
      </c>
      <c r="N32" t="n">
        <v>64462</v>
      </c>
      <c r="O32" t="n">
        <v>68131</v>
      </c>
      <c r="P32" t="n">
        <v>70114</v>
      </c>
      <c r="Q32" t="n">
        <v>70959</v>
      </c>
      <c r="R32" t="n">
        <v>54731</v>
      </c>
      <c r="S32" t="n">
        <v>54502</v>
      </c>
      <c r="T32" t="n">
        <v>53933</v>
      </c>
      <c r="U32" t="n">
        <v>53141</v>
      </c>
      <c r="V32" t="n">
        <v>52220</v>
      </c>
    </row>
    <row r="33">
      <c r="A33" s="5" t="inlineStr">
        <is>
          <t>Mio.Aktien im Umlauf</t>
        </is>
      </c>
      <c r="B33" s="5" t="inlineStr">
        <is>
          <t>Million shares outstanding</t>
        </is>
      </c>
      <c r="C33" t="n">
        <v>93.75</v>
      </c>
      <c r="D33" t="n">
        <v>93.75</v>
      </c>
      <c r="E33" t="n">
        <v>93.75</v>
      </c>
      <c r="F33" t="n">
        <v>93.75</v>
      </c>
      <c r="G33" t="n">
        <v>93.75</v>
      </c>
      <c r="H33" t="n">
        <v>93.75</v>
      </c>
      <c r="I33" t="n">
        <v>91.98999999999999</v>
      </c>
      <c r="J33" t="n">
        <v>91.98999999999999</v>
      </c>
      <c r="K33" t="n">
        <v>92</v>
      </c>
      <c r="L33" t="n">
        <v>92</v>
      </c>
      <c r="M33" t="n">
        <v>92</v>
      </c>
      <c r="N33" t="n">
        <v>86.2</v>
      </c>
      <c r="O33" t="n">
        <v>86.2</v>
      </c>
      <c r="P33" t="n">
        <v>86.2</v>
      </c>
      <c r="Q33" t="n">
        <v>86.2</v>
      </c>
      <c r="R33" t="n">
        <v>86.2</v>
      </c>
      <c r="S33" t="n">
        <v>86.2</v>
      </c>
      <c r="T33" t="n">
        <v>86.2</v>
      </c>
      <c r="U33" t="n">
        <v>86.2</v>
      </c>
      <c r="V33" t="n">
        <v>86.2</v>
      </c>
    </row>
    <row r="34">
      <c r="A34" s="5" t="inlineStr">
        <is>
          <t>Ergebnis je Aktie (brutto)</t>
        </is>
      </c>
      <c r="B34" s="5" t="inlineStr">
        <is>
          <t>Earnings per share</t>
        </is>
      </c>
      <c r="C34" t="n">
        <v>3.77</v>
      </c>
      <c r="D34" t="n">
        <v>3.42</v>
      </c>
      <c r="E34" t="n">
        <v>3.12</v>
      </c>
      <c r="F34" t="n">
        <v>3.11</v>
      </c>
      <c r="G34" t="n">
        <v>3.45</v>
      </c>
      <c r="H34" t="n">
        <v>3.02</v>
      </c>
      <c r="I34" t="n">
        <v>2.01</v>
      </c>
      <c r="J34" t="n">
        <v>3.17</v>
      </c>
      <c r="K34" t="n">
        <v>2.09</v>
      </c>
      <c r="L34" t="n">
        <v>2.46</v>
      </c>
      <c r="M34" t="n">
        <v>3.17</v>
      </c>
      <c r="N34" t="n">
        <v>1.19</v>
      </c>
      <c r="O34" t="n">
        <v>2.86</v>
      </c>
      <c r="P34" t="n">
        <v>0.42</v>
      </c>
      <c r="Q34" t="n">
        <v>2.91</v>
      </c>
      <c r="R34" t="n">
        <v>1.75</v>
      </c>
      <c r="S34" t="n">
        <v>1.96</v>
      </c>
      <c r="T34" t="n">
        <v>0.03</v>
      </c>
      <c r="U34" t="n">
        <v>0.52</v>
      </c>
      <c r="V34" t="n">
        <v>2.4</v>
      </c>
    </row>
    <row r="35">
      <c r="A35" s="5" t="inlineStr">
        <is>
          <t>Ergebnis je Aktie (unverwässert)</t>
        </is>
      </c>
      <c r="B35" s="5" t="inlineStr">
        <is>
          <t>Basic Earnings per share</t>
        </is>
      </c>
      <c r="C35" t="n">
        <v>2.65</v>
      </c>
      <c r="D35" t="n">
        <v>2.29</v>
      </c>
      <c r="E35" t="n">
        <v>2.74</v>
      </c>
      <c r="F35" t="n">
        <v>2.49</v>
      </c>
      <c r="G35" t="n">
        <v>2.88</v>
      </c>
      <c r="H35" t="n">
        <v>2.52</v>
      </c>
      <c r="I35" t="n">
        <v>1.56</v>
      </c>
      <c r="J35" t="n">
        <v>2.42</v>
      </c>
      <c r="K35" t="n">
        <v>1.94</v>
      </c>
      <c r="L35" t="n">
        <v>1.88</v>
      </c>
      <c r="M35" t="n">
        <v>2.4</v>
      </c>
      <c r="N35" t="n">
        <v>0.67</v>
      </c>
      <c r="O35" t="n">
        <v>2.32</v>
      </c>
      <c r="P35" t="n">
        <v>0.41</v>
      </c>
      <c r="Q35" t="n">
        <v>1.03</v>
      </c>
      <c r="R35" t="n">
        <v>0.5600000000000001</v>
      </c>
      <c r="S35" t="n">
        <v>0.52</v>
      </c>
      <c r="T35" t="n">
        <v>-0.97</v>
      </c>
      <c r="U35" t="n">
        <v>-0.77</v>
      </c>
      <c r="V35" t="n">
        <v>1.01</v>
      </c>
    </row>
    <row r="36">
      <c r="A36" s="5" t="inlineStr">
        <is>
          <t>Ergebnis je Aktie (verwässert)</t>
        </is>
      </c>
      <c r="B36" s="5" t="inlineStr">
        <is>
          <t>Diluted Earnings per share</t>
        </is>
      </c>
      <c r="C36" t="n">
        <v>2.65</v>
      </c>
      <c r="D36" t="n">
        <v>2.29</v>
      </c>
      <c r="E36" t="n">
        <v>2.74</v>
      </c>
      <c r="F36" t="n">
        <v>2.49</v>
      </c>
      <c r="G36" t="n">
        <v>2.88</v>
      </c>
      <c r="H36" t="n">
        <v>2.52</v>
      </c>
      <c r="I36" t="n">
        <v>1.56</v>
      </c>
      <c r="J36" t="n">
        <v>2.42</v>
      </c>
      <c r="K36" t="n">
        <v>1.94</v>
      </c>
      <c r="L36" t="n">
        <v>1.88</v>
      </c>
      <c r="M36" t="n">
        <v>2.4</v>
      </c>
      <c r="N36" t="n">
        <v>0.67</v>
      </c>
      <c r="O36" t="n">
        <v>2.32</v>
      </c>
      <c r="P36" t="n">
        <v>0.41</v>
      </c>
      <c r="Q36" t="n">
        <v>1.03</v>
      </c>
      <c r="R36" t="n">
        <v>0.5600000000000001</v>
      </c>
      <c r="S36" t="n">
        <v>0.52</v>
      </c>
      <c r="T36" t="n">
        <v>-0.97</v>
      </c>
      <c r="U36" t="n">
        <v>-0.77</v>
      </c>
      <c r="V36" t="n">
        <v>1.01</v>
      </c>
    </row>
    <row r="37">
      <c r="A37" s="5" t="inlineStr">
        <is>
          <t>Dividende je Aktie</t>
        </is>
      </c>
      <c r="B37" s="5" t="inlineStr">
        <is>
          <t>Dividend per share</t>
        </is>
      </c>
      <c r="C37" t="n">
        <v>0.65</v>
      </c>
      <c r="D37" t="n">
        <v>0.65</v>
      </c>
      <c r="E37" t="n">
        <v>0.65</v>
      </c>
      <c r="F37" t="n">
        <v>0.6</v>
      </c>
      <c r="G37" t="n">
        <v>0.6</v>
      </c>
      <c r="H37" t="n">
        <v>0.5</v>
      </c>
      <c r="I37" t="n">
        <v>0.5</v>
      </c>
      <c r="J37" t="n">
        <v>0.5</v>
      </c>
      <c r="K37" t="n">
        <v>0.5</v>
      </c>
      <c r="L37" t="n">
        <v>0.5</v>
      </c>
      <c r="M37" t="n">
        <v>0.5</v>
      </c>
      <c r="N37" t="n">
        <v>0.5</v>
      </c>
      <c r="O37" t="n">
        <v>0.5</v>
      </c>
      <c r="P37" t="inlineStr">
        <is>
          <t>-</t>
        </is>
      </c>
      <c r="Q37" t="n">
        <v>0.5</v>
      </c>
      <c r="R37" t="n">
        <v>0.4</v>
      </c>
      <c r="S37" t="n">
        <v>0.3</v>
      </c>
      <c r="T37" t="inlineStr">
        <is>
          <t>-</t>
        </is>
      </c>
      <c r="U37" t="inlineStr">
        <is>
          <t>-</t>
        </is>
      </c>
      <c r="V37" t="n">
        <v>0.5</v>
      </c>
    </row>
    <row r="38">
      <c r="A38" s="5" t="inlineStr">
        <is>
          <t>Dividendenausschüttung in Mio</t>
        </is>
      </c>
      <c r="B38" s="5" t="inlineStr">
        <is>
          <t>Dividend Payment in M</t>
        </is>
      </c>
      <c r="C38" t="n">
        <v>60.94</v>
      </c>
      <c r="D38" t="n">
        <v>60.9</v>
      </c>
      <c r="E38" t="n">
        <v>60.9</v>
      </c>
      <c r="F38" t="n">
        <v>56.1</v>
      </c>
      <c r="G38" t="n">
        <v>56.09</v>
      </c>
      <c r="H38" t="n">
        <v>46.88</v>
      </c>
      <c r="I38" t="n">
        <v>46</v>
      </c>
      <c r="J38" t="n">
        <v>46</v>
      </c>
      <c r="K38" t="n">
        <v>46</v>
      </c>
      <c r="L38" t="n">
        <v>46</v>
      </c>
      <c r="M38" t="n">
        <v>55.2</v>
      </c>
      <c r="N38" t="n">
        <v>43.1</v>
      </c>
      <c r="O38" t="n">
        <v>43.1</v>
      </c>
      <c r="P38" t="inlineStr">
        <is>
          <t>-</t>
        </is>
      </c>
      <c r="Q38" t="n">
        <v>43.1</v>
      </c>
      <c r="R38" t="n">
        <v>34.5</v>
      </c>
      <c r="S38" t="n">
        <v>25.7</v>
      </c>
      <c r="T38" t="inlineStr">
        <is>
          <t>-</t>
        </is>
      </c>
      <c r="U38" t="inlineStr">
        <is>
          <t>-</t>
        </is>
      </c>
      <c r="V38" t="n">
        <v>43.1</v>
      </c>
    </row>
    <row r="39">
      <c r="A39" s="5" t="inlineStr">
        <is>
          <t>Ertrag</t>
        </is>
      </c>
      <c r="B39" s="5" t="inlineStr">
        <is>
          <t>Income</t>
        </is>
      </c>
      <c r="C39" t="n">
        <v>15.59</v>
      </c>
      <c r="D39" t="n">
        <v>14.41</v>
      </c>
      <c r="E39" t="n">
        <v>14.1</v>
      </c>
      <c r="F39" t="n">
        <v>14.59</v>
      </c>
      <c r="G39" t="n">
        <v>15.34</v>
      </c>
      <c r="H39" t="n">
        <v>15.06</v>
      </c>
      <c r="I39" t="n">
        <v>14.67</v>
      </c>
      <c r="J39" t="n">
        <v>14.92</v>
      </c>
      <c r="K39" t="n">
        <v>14.18</v>
      </c>
      <c r="L39" t="n">
        <v>12.99</v>
      </c>
      <c r="M39" t="n">
        <v>13.36</v>
      </c>
      <c r="N39" t="n">
        <v>11.64</v>
      </c>
      <c r="O39" t="n">
        <v>14.39</v>
      </c>
      <c r="P39" t="n">
        <v>15.3</v>
      </c>
      <c r="Q39" t="n">
        <v>13.62</v>
      </c>
      <c r="R39" t="n">
        <v>7.61</v>
      </c>
      <c r="S39" t="n">
        <v>8.02</v>
      </c>
      <c r="T39" t="n">
        <v>6.16</v>
      </c>
      <c r="U39" t="n">
        <v>6.09</v>
      </c>
      <c r="V39" t="n">
        <v>7.88</v>
      </c>
    </row>
    <row r="40">
      <c r="A40" s="5" t="inlineStr">
        <is>
          <t>Buchwert je Aktie</t>
        </is>
      </c>
      <c r="B40" s="5" t="inlineStr">
        <is>
          <t>Book value per share</t>
        </is>
      </c>
      <c r="C40" t="n">
        <v>51.57</v>
      </c>
      <c r="D40" t="n">
        <v>45.19</v>
      </c>
      <c r="E40" t="n">
        <v>42.29</v>
      </c>
      <c r="F40" t="n">
        <v>40.66</v>
      </c>
      <c r="G40" t="n">
        <v>38.87</v>
      </c>
      <c r="H40" t="n">
        <v>39.19</v>
      </c>
      <c r="I40" t="n">
        <v>35.36</v>
      </c>
      <c r="J40" t="n">
        <v>37.1</v>
      </c>
      <c r="K40" t="n">
        <v>32.27</v>
      </c>
      <c r="L40" t="n">
        <v>30.92</v>
      </c>
      <c r="M40" t="n">
        <v>28.78</v>
      </c>
      <c r="N40" t="n">
        <v>27.24</v>
      </c>
      <c r="O40" t="n">
        <v>28.93</v>
      </c>
      <c r="P40" t="n">
        <v>26.75</v>
      </c>
      <c r="Q40" t="n">
        <v>27.59</v>
      </c>
      <c r="R40" t="n">
        <v>18.05</v>
      </c>
      <c r="S40" t="n">
        <v>17.73</v>
      </c>
      <c r="T40" t="n">
        <v>17.59</v>
      </c>
      <c r="U40" t="n">
        <v>18.43</v>
      </c>
      <c r="V40" t="n">
        <v>19.88</v>
      </c>
    </row>
    <row r="41">
      <c r="A41" s="5" t="inlineStr">
        <is>
          <t>Cashflow je Aktie</t>
        </is>
      </c>
      <c r="B41" s="5" t="inlineStr">
        <is>
          <t>Cashflow per share</t>
        </is>
      </c>
      <c r="C41" t="n">
        <v>11.31</v>
      </c>
      <c r="D41" t="n">
        <v>-7.72</v>
      </c>
      <c r="E41" t="n">
        <v>3.17</v>
      </c>
      <c r="F41" t="n">
        <v>-16.62</v>
      </c>
      <c r="G41" t="n">
        <v>-13.92</v>
      </c>
      <c r="H41" t="n">
        <v>22.95</v>
      </c>
      <c r="I41" t="n">
        <v>18.63</v>
      </c>
      <c r="J41" t="n">
        <v>10.85</v>
      </c>
      <c r="K41" t="n">
        <v>-0.72</v>
      </c>
      <c r="L41" t="n">
        <v>19.37</v>
      </c>
      <c r="M41" t="n">
        <v>39.02</v>
      </c>
      <c r="N41" t="n">
        <v>26.22</v>
      </c>
      <c r="O41" t="n">
        <v>6.41</v>
      </c>
      <c r="P41" t="n">
        <v>-6.25</v>
      </c>
      <c r="Q41" t="n">
        <v>12.8</v>
      </c>
      <c r="R41" t="n">
        <v>0.2</v>
      </c>
      <c r="S41" t="n">
        <v>5.02</v>
      </c>
      <c r="T41" t="n">
        <v>7.99</v>
      </c>
      <c r="U41" t="n">
        <v>7.29</v>
      </c>
      <c r="V41" t="n">
        <v>14.18</v>
      </c>
    </row>
    <row r="42">
      <c r="A42" s="5" t="inlineStr">
        <is>
          <t>Bilanzsumme je Aktie</t>
        </is>
      </c>
      <c r="B42" s="5" t="inlineStr">
        <is>
          <t>Total assets per share</t>
        </is>
      </c>
      <c r="C42" t="n">
        <v>807.9299999999999</v>
      </c>
      <c r="D42" t="n">
        <v>768.42</v>
      </c>
      <c r="E42" t="n">
        <v>768.1900000000001</v>
      </c>
      <c r="F42" t="n">
        <v>770.9400000000001</v>
      </c>
      <c r="G42" t="n">
        <v>790.26</v>
      </c>
      <c r="H42" t="n">
        <v>837.72</v>
      </c>
      <c r="I42" t="n">
        <v>815.74</v>
      </c>
      <c r="J42" t="n">
        <v>839.12</v>
      </c>
      <c r="K42" t="n">
        <v>819.12</v>
      </c>
      <c r="L42" t="n">
        <v>825.96</v>
      </c>
      <c r="M42" t="n">
        <v>755.86</v>
      </c>
      <c r="N42" t="n">
        <v>747.8200000000001</v>
      </c>
      <c r="O42" t="n">
        <v>790.39</v>
      </c>
      <c r="P42" t="n">
        <v>813.39</v>
      </c>
      <c r="Q42" t="n">
        <v>823.1900000000001</v>
      </c>
      <c r="R42" t="n">
        <v>634.9299999999999</v>
      </c>
      <c r="S42" t="n">
        <v>632.27</v>
      </c>
      <c r="T42" t="n">
        <v>625.67</v>
      </c>
      <c r="U42" t="n">
        <v>616.48</v>
      </c>
      <c r="V42" t="n">
        <v>605.8</v>
      </c>
    </row>
    <row r="43">
      <c r="A43" s="5" t="inlineStr">
        <is>
          <t>Personal am Ende des Jahres</t>
        </is>
      </c>
      <c r="B43" s="5" t="inlineStr">
        <is>
          <t>Staff at the end of year</t>
        </is>
      </c>
      <c r="C43" t="n">
        <v>7991</v>
      </c>
      <c r="D43" t="n">
        <v>8129</v>
      </c>
      <c r="E43" t="n">
        <v>8166</v>
      </c>
      <c r="F43" t="n">
        <v>8395</v>
      </c>
      <c r="G43" t="n">
        <v>8763</v>
      </c>
      <c r="H43" t="n">
        <v>9140</v>
      </c>
      <c r="I43" t="n">
        <v>9605</v>
      </c>
      <c r="J43" t="n">
        <v>9967</v>
      </c>
      <c r="K43" t="n">
        <v>10118</v>
      </c>
      <c r="L43" t="n">
        <v>10117</v>
      </c>
      <c r="M43" t="n">
        <v>9819</v>
      </c>
      <c r="N43" t="n">
        <v>8134</v>
      </c>
      <c r="O43" t="n">
        <v>8445</v>
      </c>
      <c r="P43" t="n">
        <v>9412</v>
      </c>
      <c r="Q43" t="n">
        <v>9529</v>
      </c>
      <c r="R43" t="n">
        <v>8531</v>
      </c>
      <c r="S43" t="n">
        <v>9085</v>
      </c>
      <c r="T43" t="n">
        <v>9410</v>
      </c>
      <c r="U43" t="n">
        <v>9381</v>
      </c>
      <c r="V43" t="n">
        <v>8387</v>
      </c>
    </row>
    <row r="44">
      <c r="A44" s="5" t="inlineStr">
        <is>
          <t>Personalaufwand in Mio. EUR</t>
        </is>
      </c>
      <c r="B44" s="5" t="inlineStr">
        <is>
          <t>Personnel expenses in M</t>
        </is>
      </c>
      <c r="C44" t="n">
        <v>613.6</v>
      </c>
      <c r="D44" t="n">
        <v>588.9</v>
      </c>
      <c r="E44" t="n">
        <v>593.2</v>
      </c>
      <c r="F44" t="n">
        <v>589.2</v>
      </c>
      <c r="G44" t="n">
        <v>608.7</v>
      </c>
      <c r="H44" t="n">
        <v>615.7</v>
      </c>
      <c r="I44" t="n">
        <v>630.8</v>
      </c>
      <c r="J44" t="n">
        <v>614.5</v>
      </c>
      <c r="K44" t="n">
        <v>617.9</v>
      </c>
      <c r="L44" t="n">
        <v>615.9</v>
      </c>
      <c r="M44" t="n">
        <v>585.2</v>
      </c>
      <c r="N44" t="n">
        <v>571.8</v>
      </c>
      <c r="O44" t="n">
        <v>639</v>
      </c>
      <c r="P44" t="n">
        <v>693.5</v>
      </c>
      <c r="Q44" t="n">
        <v>570.4</v>
      </c>
      <c r="R44" t="n">
        <v>260.2</v>
      </c>
      <c r="S44" t="n">
        <v>238.2</v>
      </c>
      <c r="T44" t="n">
        <v>253.6</v>
      </c>
      <c r="U44" t="n">
        <v>252.5</v>
      </c>
      <c r="V44" t="n">
        <v>243.8</v>
      </c>
    </row>
    <row r="45">
      <c r="A45" s="5" t="inlineStr">
        <is>
          <t>Aufwand je Mitarbeiter in EUR</t>
        </is>
      </c>
      <c r="B45" s="5" t="inlineStr">
        <is>
          <t>Effort per employee</t>
        </is>
      </c>
      <c r="C45" t="n">
        <v>76786</v>
      </c>
      <c r="D45" t="n">
        <v>72444</v>
      </c>
      <c r="E45" t="n">
        <v>72643</v>
      </c>
      <c r="F45" t="n">
        <v>70185</v>
      </c>
      <c r="G45" t="n">
        <v>69463</v>
      </c>
      <c r="H45" t="n">
        <v>67363</v>
      </c>
      <c r="I45" t="n">
        <v>65674</v>
      </c>
      <c r="J45" t="n">
        <v>61653</v>
      </c>
      <c r="K45" t="n">
        <v>61069</v>
      </c>
      <c r="L45" t="n">
        <v>60878</v>
      </c>
      <c r="M45" t="n">
        <v>59599</v>
      </c>
      <c r="N45" t="n">
        <v>70298</v>
      </c>
      <c r="O45" t="n">
        <v>75666</v>
      </c>
      <c r="P45" t="n">
        <v>73683</v>
      </c>
      <c r="Q45" t="n">
        <v>59859</v>
      </c>
      <c r="R45" t="n">
        <v>30501</v>
      </c>
      <c r="S45" t="n">
        <v>26219</v>
      </c>
      <c r="T45" t="n">
        <v>26950</v>
      </c>
      <c r="U45" t="n">
        <v>26916</v>
      </c>
      <c r="V45" t="n">
        <v>29069</v>
      </c>
    </row>
    <row r="46">
      <c r="A46" s="5" t="inlineStr">
        <is>
          <t>Ertrag je Mitarbeiter in EUR</t>
        </is>
      </c>
      <c r="B46" s="5" t="inlineStr">
        <is>
          <t>Income per employee</t>
        </is>
      </c>
      <c r="C46" t="n">
        <v>182956</v>
      </c>
      <c r="D46" t="n">
        <v>166207</v>
      </c>
      <c r="E46" t="n">
        <v>161866</v>
      </c>
      <c r="F46" t="n">
        <v>162883</v>
      </c>
      <c r="G46" t="n">
        <v>164099</v>
      </c>
      <c r="H46" t="n">
        <v>154431</v>
      </c>
      <c r="I46" t="n">
        <v>140531</v>
      </c>
      <c r="J46" t="n">
        <v>137735</v>
      </c>
      <c r="K46" t="n">
        <v>128958</v>
      </c>
      <c r="L46" t="n">
        <v>118148</v>
      </c>
      <c r="M46" t="n">
        <v>125166</v>
      </c>
      <c r="N46" t="n">
        <v>123396</v>
      </c>
      <c r="O46" t="n">
        <v>146927</v>
      </c>
      <c r="P46" t="n">
        <v>140119</v>
      </c>
      <c r="Q46" t="n">
        <v>123224</v>
      </c>
      <c r="R46" t="n">
        <v>76908</v>
      </c>
      <c r="S46" t="n">
        <v>76125</v>
      </c>
      <c r="T46" t="n">
        <v>56461</v>
      </c>
      <c r="U46" t="n">
        <v>55964</v>
      </c>
      <c r="V46" t="n">
        <v>80994</v>
      </c>
    </row>
    <row r="47">
      <c r="A47" s="5" t="inlineStr">
        <is>
          <t>Bruttoergebnis je Mitarbeiter in EUR</t>
        </is>
      </c>
      <c r="B47" s="5" t="inlineStr">
        <is>
          <t>Gross Profit per employee</t>
        </is>
      </c>
      <c r="C47" t="inlineStr">
        <is>
          <t>-</t>
        </is>
      </c>
      <c r="D47" t="inlineStr">
        <is>
          <t>-</t>
        </is>
      </c>
      <c r="E47" t="inlineStr">
        <is>
          <t>-</t>
        </is>
      </c>
      <c r="F47" t="inlineStr">
        <is>
          <t>-</t>
        </is>
      </c>
      <c r="G47" t="inlineStr">
        <is>
          <t>-</t>
        </is>
      </c>
      <c r="H47" t="inlineStr">
        <is>
          <t>-</t>
        </is>
      </c>
      <c r="I47" t="inlineStr">
        <is>
          <t>-</t>
        </is>
      </c>
      <c r="J47" t="inlineStr">
        <is>
          <t>-</t>
        </is>
      </c>
      <c r="K47" t="inlineStr">
        <is>
          <t>-</t>
        </is>
      </c>
      <c r="L47" t="inlineStr">
        <is>
          <t>-</t>
        </is>
      </c>
      <c r="M47" t="inlineStr">
        <is>
          <t>-</t>
        </is>
      </c>
      <c r="N47" t="inlineStr">
        <is>
          <t>-</t>
        </is>
      </c>
      <c r="O47" t="inlineStr">
        <is>
          <t>-</t>
        </is>
      </c>
      <c r="P47" t="inlineStr">
        <is>
          <t>-</t>
        </is>
      </c>
      <c r="Q47" t="inlineStr">
        <is>
          <t>-</t>
        </is>
      </c>
      <c r="R47" t="inlineStr">
        <is>
          <t>-</t>
        </is>
      </c>
      <c r="S47" t="inlineStr">
        <is>
          <t>-</t>
        </is>
      </c>
      <c r="T47" t="inlineStr">
        <is>
          <t>-</t>
        </is>
      </c>
      <c r="U47" t="inlineStr">
        <is>
          <t>-</t>
        </is>
      </c>
      <c r="V47" t="inlineStr">
        <is>
          <t>-</t>
        </is>
      </c>
    </row>
    <row r="48">
      <c r="A48" s="5" t="inlineStr">
        <is>
          <t>Gewinn je Mitarbeiter in EUR</t>
        </is>
      </c>
      <c r="B48" s="5" t="inlineStr">
        <is>
          <t>Earnings per employee</t>
        </is>
      </c>
      <c r="C48" t="n">
        <v>31047</v>
      </c>
      <c r="D48" t="n">
        <v>26350</v>
      </c>
      <c r="E48" t="n">
        <v>31423</v>
      </c>
      <c r="F48" t="n">
        <v>27743</v>
      </c>
      <c r="G48" t="n">
        <v>30857</v>
      </c>
      <c r="H48" t="n">
        <v>25536</v>
      </c>
      <c r="I48" t="n">
        <v>14898</v>
      </c>
      <c r="J48" t="n">
        <v>22354</v>
      </c>
      <c r="K48" t="n">
        <v>17652</v>
      </c>
      <c r="L48" t="n">
        <v>17110</v>
      </c>
      <c r="M48" t="n">
        <v>21621</v>
      </c>
      <c r="N48" t="n">
        <v>7155</v>
      </c>
      <c r="O48" t="n">
        <v>23730</v>
      </c>
      <c r="P48" t="n">
        <v>3782</v>
      </c>
      <c r="Q48" t="n">
        <v>10316</v>
      </c>
      <c r="R48" t="n">
        <v>5638</v>
      </c>
      <c r="S48" t="n">
        <v>4920</v>
      </c>
      <c r="T48" t="n">
        <v>-8884</v>
      </c>
      <c r="U48" t="n">
        <v>-7046</v>
      </c>
      <c r="V48" t="n">
        <v>10373</v>
      </c>
    </row>
    <row r="49">
      <c r="A49" s="5" t="inlineStr">
        <is>
          <t>KGV (Kurs/Gewinn)</t>
        </is>
      </c>
      <c r="B49" s="5" t="inlineStr">
        <is>
          <t>PE (price/earnings)</t>
        </is>
      </c>
      <c r="C49" t="n">
        <v>7.4</v>
      </c>
      <c r="D49" t="n">
        <v>6.8</v>
      </c>
      <c r="E49" t="n">
        <v>8.4</v>
      </c>
      <c r="F49" t="n">
        <v>7.5</v>
      </c>
      <c r="G49" t="n">
        <v>6.9</v>
      </c>
      <c r="H49" t="n">
        <v>7</v>
      </c>
      <c r="I49" t="n">
        <v>11.1</v>
      </c>
      <c r="J49" t="n">
        <v>6.4</v>
      </c>
      <c r="K49" t="n">
        <v>7.4</v>
      </c>
      <c r="L49" t="n">
        <v>10.1</v>
      </c>
      <c r="M49" t="n">
        <v>7</v>
      </c>
      <c r="N49" t="n">
        <v>26.9</v>
      </c>
      <c r="O49" t="n">
        <v>8.5</v>
      </c>
      <c r="P49" t="n">
        <v>49.5</v>
      </c>
      <c r="Q49" t="n">
        <v>13.7</v>
      </c>
      <c r="R49" t="n">
        <v>26.6</v>
      </c>
      <c r="S49" t="n">
        <v>33.3</v>
      </c>
      <c r="T49" t="inlineStr">
        <is>
          <t>-</t>
        </is>
      </c>
      <c r="U49" t="inlineStr">
        <is>
          <t>-</t>
        </is>
      </c>
      <c r="V49" t="n">
        <v>20.6</v>
      </c>
    </row>
    <row r="50">
      <c r="A50" s="5" t="inlineStr">
        <is>
          <t>KUV (Kurs/Umsatz)</t>
        </is>
      </c>
      <c r="B50" s="5" t="inlineStr">
        <is>
          <t>PS (price/sales)</t>
        </is>
      </c>
      <c r="C50" t="n">
        <v>1.24</v>
      </c>
      <c r="D50" t="n">
        <v>1.11</v>
      </c>
      <c r="E50" t="n">
        <v>1.64</v>
      </c>
      <c r="F50" t="n">
        <v>1.28</v>
      </c>
      <c r="G50" t="n">
        <v>1.29</v>
      </c>
      <c r="H50" t="n">
        <v>1.18</v>
      </c>
      <c r="I50" t="n">
        <v>1.18</v>
      </c>
      <c r="J50" t="n">
        <v>1.04</v>
      </c>
      <c r="K50" t="n">
        <v>1.01</v>
      </c>
      <c r="L50" t="n">
        <v>1.46</v>
      </c>
      <c r="M50" t="n">
        <v>1.26</v>
      </c>
      <c r="N50" t="n">
        <v>1.55</v>
      </c>
      <c r="O50" t="n">
        <v>1.37</v>
      </c>
      <c r="P50" t="n">
        <v>1.33</v>
      </c>
      <c r="Q50" t="n">
        <v>1.04</v>
      </c>
      <c r="R50" t="n">
        <v>1.96</v>
      </c>
      <c r="S50" t="n">
        <v>2.16</v>
      </c>
      <c r="T50" t="n">
        <v>1.83</v>
      </c>
      <c r="U50" t="n">
        <v>2.54</v>
      </c>
      <c r="V50" t="n">
        <v>2.64</v>
      </c>
    </row>
    <row r="51">
      <c r="A51" s="5" t="inlineStr">
        <is>
          <t>KBV (Kurs/Buchwert)</t>
        </is>
      </c>
      <c r="B51" s="5" t="inlineStr">
        <is>
          <t>PB (price/book value)</t>
        </is>
      </c>
      <c r="C51" t="n">
        <v>0.38</v>
      </c>
      <c r="D51" t="n">
        <v>0.35</v>
      </c>
      <c r="E51" t="n">
        <v>0.55</v>
      </c>
      <c r="F51" t="n">
        <v>0.46</v>
      </c>
      <c r="G51" t="n">
        <v>0.51</v>
      </c>
      <c r="H51" t="n">
        <v>0.47</v>
      </c>
      <c r="I51" t="n">
        <v>0.5</v>
      </c>
      <c r="J51" t="n">
        <v>0.43</v>
      </c>
      <c r="K51" t="n">
        <v>0.46</v>
      </c>
      <c r="L51" t="n">
        <v>0.63</v>
      </c>
      <c r="M51" t="n">
        <v>0.6</v>
      </c>
      <c r="N51" t="n">
        <v>0.68</v>
      </c>
      <c r="O51" t="n">
        <v>0.7</v>
      </c>
      <c r="P51" t="n">
        <v>0.79</v>
      </c>
      <c r="Q51" t="n">
        <v>0.53</v>
      </c>
      <c r="R51" t="n">
        <v>0.87</v>
      </c>
      <c r="S51" t="n">
        <v>1.02</v>
      </c>
      <c r="T51" t="n">
        <v>0.67</v>
      </c>
      <c r="U51" t="n">
        <v>0.89</v>
      </c>
      <c r="V51" t="n">
        <v>1.11</v>
      </c>
    </row>
    <row r="52">
      <c r="A52" s="5" t="inlineStr">
        <is>
          <t>KCV (Kurs/Cashflow)</t>
        </is>
      </c>
      <c r="B52" s="5" t="inlineStr">
        <is>
          <t>PC (price/cashflow)</t>
        </is>
      </c>
      <c r="C52" t="n">
        <v>1.73</v>
      </c>
      <c r="D52" t="n">
        <v>-2.02</v>
      </c>
      <c r="E52" t="n">
        <v>7.31</v>
      </c>
      <c r="F52" t="n">
        <v>-1.12</v>
      </c>
      <c r="G52" t="n">
        <v>-1.42</v>
      </c>
      <c r="H52" t="n">
        <v>0.77</v>
      </c>
      <c r="I52" t="n">
        <v>0.93</v>
      </c>
      <c r="J52" t="n">
        <v>1.43</v>
      </c>
      <c r="K52" t="n">
        <v>-19.78</v>
      </c>
      <c r="L52" t="n">
        <v>0.98</v>
      </c>
      <c r="M52" t="n">
        <v>0.43</v>
      </c>
      <c r="N52" t="n">
        <v>0.6899999999999999</v>
      </c>
      <c r="O52" t="n">
        <v>3.08</v>
      </c>
      <c r="P52" t="n">
        <v>-3.25</v>
      </c>
      <c r="Q52" t="n">
        <v>1.11</v>
      </c>
      <c r="R52" t="n">
        <v>75.55</v>
      </c>
      <c r="S52" t="n">
        <v>3.45</v>
      </c>
      <c r="T52" t="n">
        <v>1.41</v>
      </c>
      <c r="U52" t="n">
        <v>2.13</v>
      </c>
      <c r="V52" t="n">
        <v>1.47</v>
      </c>
    </row>
    <row r="53">
      <c r="A53" s="5" t="inlineStr">
        <is>
          <t>Dividendenrendite in %</t>
        </is>
      </c>
      <c r="B53" s="5" t="inlineStr">
        <is>
          <t>Dividend Yield in %</t>
        </is>
      </c>
      <c r="C53" t="n">
        <v>3.33</v>
      </c>
      <c r="D53" t="n">
        <v>4.17</v>
      </c>
      <c r="E53" t="n">
        <v>2.81</v>
      </c>
      <c r="F53" t="n">
        <v>3.22</v>
      </c>
      <c r="G53" t="n">
        <v>3.04</v>
      </c>
      <c r="H53" t="n">
        <v>2.82</v>
      </c>
      <c r="I53" t="n">
        <v>2.89</v>
      </c>
      <c r="J53" t="n">
        <v>3.23</v>
      </c>
      <c r="K53" t="n">
        <v>3.5</v>
      </c>
      <c r="L53" t="n">
        <v>2.63</v>
      </c>
      <c r="M53" t="n">
        <v>2.97</v>
      </c>
      <c r="N53" t="n">
        <v>2.77</v>
      </c>
      <c r="O53" t="n">
        <v>2.53</v>
      </c>
      <c r="P53" t="inlineStr">
        <is>
          <t>-</t>
        </is>
      </c>
      <c r="Q53" t="n">
        <v>3.53</v>
      </c>
      <c r="R53" t="n">
        <v>2.68</v>
      </c>
      <c r="S53" t="n">
        <v>1.73</v>
      </c>
      <c r="T53" t="inlineStr">
        <is>
          <t>-</t>
        </is>
      </c>
      <c r="U53" t="inlineStr">
        <is>
          <t>-</t>
        </is>
      </c>
      <c r="V53" t="n">
        <v>2.4</v>
      </c>
    </row>
    <row r="54">
      <c r="A54" s="5" t="inlineStr">
        <is>
          <t>Gewinnrendite in %</t>
        </is>
      </c>
      <c r="B54" s="5" t="inlineStr">
        <is>
          <t>Return on profit in %</t>
        </is>
      </c>
      <c r="C54" t="n">
        <v>13.6</v>
      </c>
      <c r="D54" t="n">
        <v>14.7</v>
      </c>
      <c r="E54" t="n">
        <v>11.8</v>
      </c>
      <c r="F54" t="n">
        <v>13.4</v>
      </c>
      <c r="G54" t="n">
        <v>14.6</v>
      </c>
      <c r="H54" t="n">
        <v>14.2</v>
      </c>
      <c r="I54" t="n">
        <v>9</v>
      </c>
      <c r="J54" t="n">
        <v>15.6</v>
      </c>
      <c r="K54" t="n">
        <v>13.6</v>
      </c>
      <c r="L54" t="n">
        <v>9.9</v>
      </c>
      <c r="M54" t="n">
        <v>14.2</v>
      </c>
      <c r="N54" t="n">
        <v>3.7</v>
      </c>
      <c r="O54" t="n">
        <v>11.7</v>
      </c>
      <c r="P54" t="n">
        <v>2</v>
      </c>
      <c r="Q54" t="n">
        <v>7.3</v>
      </c>
      <c r="R54" t="n">
        <v>3.8</v>
      </c>
      <c r="S54" t="n">
        <v>3</v>
      </c>
      <c r="T54" t="n">
        <v>-8.6</v>
      </c>
      <c r="U54" t="n">
        <v>-5</v>
      </c>
      <c r="V54" t="n">
        <v>4.9</v>
      </c>
    </row>
    <row r="55">
      <c r="A55" s="5" t="inlineStr">
        <is>
          <t>Eigenkapitalrendite in %</t>
        </is>
      </c>
      <c r="B55" s="5" t="inlineStr">
        <is>
          <t>Return on Equity in %</t>
        </is>
      </c>
      <c r="C55" t="n">
        <v>5.13</v>
      </c>
      <c r="D55" t="n">
        <v>5.06</v>
      </c>
      <c r="E55" t="n">
        <v>6.47</v>
      </c>
      <c r="F55" t="n">
        <v>6.11</v>
      </c>
      <c r="G55" t="n">
        <v>7.42</v>
      </c>
      <c r="H55" t="n">
        <v>6.35</v>
      </c>
      <c r="I55" t="n">
        <v>4.4</v>
      </c>
      <c r="J55" t="n">
        <v>6.53</v>
      </c>
      <c r="K55" t="n">
        <v>6.02</v>
      </c>
      <c r="L55" t="n">
        <v>6.09</v>
      </c>
      <c r="M55" t="n">
        <v>8.02</v>
      </c>
      <c r="N55" t="n">
        <v>2.48</v>
      </c>
      <c r="O55" t="n">
        <v>8.039999999999999</v>
      </c>
      <c r="P55" t="n">
        <v>1.54</v>
      </c>
      <c r="Q55" t="n">
        <v>4.13</v>
      </c>
      <c r="R55" t="n">
        <v>3.09</v>
      </c>
      <c r="S55" t="n">
        <v>2.92</v>
      </c>
      <c r="T55" t="n">
        <v>-5.51</v>
      </c>
      <c r="U55" t="n">
        <v>-4.16</v>
      </c>
      <c r="V55" t="n">
        <v>5.08</v>
      </c>
    </row>
    <row r="56">
      <c r="A56" s="5" t="inlineStr">
        <is>
          <t>Gesamtkapitalrendite in %</t>
        </is>
      </c>
      <c r="B56" s="5" t="inlineStr">
        <is>
          <t>Total Return on Investment in %</t>
        </is>
      </c>
      <c r="C56" t="n">
        <v>0.33</v>
      </c>
      <c r="D56" t="n">
        <v>0.3</v>
      </c>
      <c r="E56" t="n">
        <v>0.36</v>
      </c>
      <c r="F56" t="n">
        <v>0.32</v>
      </c>
      <c r="G56" t="n">
        <v>0.36</v>
      </c>
      <c r="H56" t="n">
        <v>0.3</v>
      </c>
      <c r="I56" t="n">
        <v>0.19</v>
      </c>
      <c r="J56" t="n">
        <v>0.29</v>
      </c>
      <c r="K56" t="n">
        <v>0.24</v>
      </c>
      <c r="L56" t="n">
        <v>0.23</v>
      </c>
      <c r="M56" t="n">
        <v>0.31</v>
      </c>
      <c r="N56" t="n">
        <v>0.09</v>
      </c>
      <c r="O56" t="n">
        <v>0.29</v>
      </c>
      <c r="P56" t="n">
        <v>0.05</v>
      </c>
      <c r="Q56" t="n">
        <v>0.14</v>
      </c>
      <c r="R56" t="n">
        <v>0.09</v>
      </c>
      <c r="S56" t="n">
        <v>0.08</v>
      </c>
      <c r="T56" t="n">
        <v>-0.16</v>
      </c>
      <c r="U56" t="n">
        <v>-0.12</v>
      </c>
      <c r="V56" t="n">
        <v>0.17</v>
      </c>
    </row>
    <row r="57">
      <c r="A57" s="5" t="inlineStr">
        <is>
          <t>Eigenkapitalquote in %</t>
        </is>
      </c>
      <c r="B57" s="5" t="inlineStr">
        <is>
          <t>Equity Ratio in %</t>
        </is>
      </c>
      <c r="C57" t="n">
        <v>6.38</v>
      </c>
      <c r="D57" t="n">
        <v>5.88</v>
      </c>
      <c r="E57" t="n">
        <v>5.51</v>
      </c>
      <c r="F57" t="n">
        <v>5.27</v>
      </c>
      <c r="G57" t="n">
        <v>4.92</v>
      </c>
      <c r="H57" t="n">
        <v>4.68</v>
      </c>
      <c r="I57" t="n">
        <v>4.33</v>
      </c>
      <c r="J57" t="n">
        <v>4.42</v>
      </c>
      <c r="K57" t="n">
        <v>3.94</v>
      </c>
      <c r="L57" t="n">
        <v>3.74</v>
      </c>
      <c r="M57" t="n">
        <v>3.81</v>
      </c>
      <c r="N57" t="n">
        <v>3.64</v>
      </c>
      <c r="O57" t="n">
        <v>3.66</v>
      </c>
      <c r="P57" t="n">
        <v>3.29</v>
      </c>
      <c r="Q57" t="n">
        <v>3.35</v>
      </c>
      <c r="R57" t="n">
        <v>2.84</v>
      </c>
      <c r="S57" t="n">
        <v>2.8</v>
      </c>
      <c r="T57" t="n">
        <v>2.81</v>
      </c>
      <c r="U57" t="n">
        <v>2.99</v>
      </c>
      <c r="V57" t="n">
        <v>3.28</v>
      </c>
    </row>
    <row r="58">
      <c r="A58" s="5" t="inlineStr">
        <is>
          <t>Fremdkapitalquote in %</t>
        </is>
      </c>
      <c r="B58" s="5" t="inlineStr">
        <is>
          <t>Debt Ratio in %</t>
        </is>
      </c>
      <c r="C58" t="n">
        <v>93.62</v>
      </c>
      <c r="D58" t="n">
        <v>94.12</v>
      </c>
      <c r="E58" t="n">
        <v>94.48999999999999</v>
      </c>
      <c r="F58" t="n">
        <v>94.73</v>
      </c>
      <c r="G58" t="n">
        <v>95.08</v>
      </c>
      <c r="H58" t="n">
        <v>95.31999999999999</v>
      </c>
      <c r="I58" t="n">
        <v>95.67</v>
      </c>
      <c r="J58" t="n">
        <v>95.58</v>
      </c>
      <c r="K58" t="n">
        <v>96.06</v>
      </c>
      <c r="L58" t="n">
        <v>96.26000000000001</v>
      </c>
      <c r="M58" t="n">
        <v>96.19</v>
      </c>
      <c r="N58" t="n">
        <v>96.36</v>
      </c>
      <c r="O58" t="n">
        <v>96.34</v>
      </c>
      <c r="P58" t="n">
        <v>96.70999999999999</v>
      </c>
      <c r="Q58" t="n">
        <v>96.65000000000001</v>
      </c>
      <c r="R58" t="n">
        <v>97.16</v>
      </c>
      <c r="S58" t="n">
        <v>97.2</v>
      </c>
      <c r="T58" t="n">
        <v>97.19</v>
      </c>
      <c r="U58" t="n">
        <v>97.01000000000001</v>
      </c>
      <c r="V58" t="n">
        <v>96.72</v>
      </c>
    </row>
    <row r="59">
      <c r="A59" s="5" t="inlineStr"/>
      <c r="B59" s="5" t="inlineStr"/>
    </row>
    <row r="60">
      <c r="A60" s="5" t="inlineStr"/>
      <c r="B60" s="5" t="inlineStr"/>
    </row>
    <row r="61">
      <c r="A61" s="5" t="inlineStr"/>
      <c r="B61" s="5" t="inlineStr"/>
    </row>
    <row r="62">
      <c r="A62" s="5" t="inlineStr"/>
      <c r="B62" s="5" t="inlineStr"/>
    </row>
    <row r="63">
      <c r="A63" s="5" t="inlineStr"/>
      <c r="B63" s="5" t="inlineStr"/>
    </row>
    <row r="64">
      <c r="A64" s="5" t="inlineStr"/>
      <c r="B64" s="5" t="inlineStr"/>
    </row>
    <row r="65">
      <c r="A65" s="5" t="inlineStr">
        <is>
          <t>Gesamtkapitalrentabilität</t>
        </is>
      </c>
      <c r="B65" s="5" t="inlineStr">
        <is>
          <t>ROA Return on Assets in %</t>
        </is>
      </c>
      <c r="C65" t="n">
        <v>0.33</v>
      </c>
      <c r="D65" t="n">
        <v>0.3</v>
      </c>
      <c r="E65" t="n">
        <v>0.36</v>
      </c>
      <c r="F65" t="n">
        <v>0.32</v>
      </c>
      <c r="G65" t="n">
        <v>0.36</v>
      </c>
      <c r="H65" t="n">
        <v>0.3</v>
      </c>
      <c r="I65" t="n">
        <v>0.19</v>
      </c>
      <c r="J65" t="n">
        <v>0.29</v>
      </c>
      <c r="K65" t="n">
        <v>0.24</v>
      </c>
      <c r="L65" t="n">
        <v>0.23</v>
      </c>
      <c r="M65" t="n">
        <v>0.31</v>
      </c>
      <c r="N65" t="n">
        <v>0.09</v>
      </c>
      <c r="O65" t="n">
        <v>0.29</v>
      </c>
      <c r="P65" t="n">
        <v>0.05</v>
      </c>
      <c r="Q65" t="n">
        <v>0.14</v>
      </c>
      <c r="R65" t="n">
        <v>0.09</v>
      </c>
      <c r="S65" t="n">
        <v>0.08</v>
      </c>
      <c r="T65" t="n">
        <v>-0.16</v>
      </c>
      <c r="U65" t="n">
        <v>-0.12</v>
      </c>
    </row>
    <row r="66">
      <c r="A66" s="5" t="inlineStr">
        <is>
          <t>Ertrag des eingesetzten Kapitals</t>
        </is>
      </c>
      <c r="B66" s="5" t="inlineStr">
        <is>
          <t>ROCE Return on Cap. Empl. in %</t>
        </is>
      </c>
      <c r="C66" t="n">
        <v>0.48</v>
      </c>
      <c r="D66" t="n">
        <v>0.46</v>
      </c>
      <c r="E66" t="n">
        <v>0.42</v>
      </c>
      <c r="F66" t="n">
        <v>0.42</v>
      </c>
      <c r="G66" t="n">
        <v>0.45</v>
      </c>
      <c r="H66" t="n">
        <v>0.37</v>
      </c>
      <c r="I66" t="n">
        <v>0.25</v>
      </c>
      <c r="J66" t="n">
        <v>0.39</v>
      </c>
      <c r="K66" t="n">
        <v>0.26</v>
      </c>
      <c r="L66" t="n">
        <v>0.31</v>
      </c>
      <c r="M66" t="n">
        <v>0.43</v>
      </c>
      <c r="N66" t="n">
        <v>0.16</v>
      </c>
      <c r="O66" t="n">
        <v>0.37</v>
      </c>
      <c r="P66" t="n">
        <v>0.05</v>
      </c>
      <c r="Q66" t="n">
        <v>0.36</v>
      </c>
      <c r="R66" t="n">
        <v>0.28</v>
      </c>
      <c r="S66" t="n">
        <v>0.32</v>
      </c>
      <c r="T66" t="n">
        <v>0</v>
      </c>
      <c r="U66" t="n">
        <v>-0.09</v>
      </c>
    </row>
    <row r="67">
      <c r="A67" s="5" t="inlineStr"/>
      <c r="B67" s="5" t="inlineStr"/>
    </row>
    <row r="68">
      <c r="A68" s="5" t="inlineStr"/>
      <c r="B68" s="5" t="inlineStr"/>
    </row>
    <row r="69">
      <c r="A69" s="5" t="inlineStr">
        <is>
          <t>Operativer Cashflow</t>
        </is>
      </c>
      <c r="B69" s="5" t="inlineStr">
        <is>
          <t>Operating Cashflow in M</t>
        </is>
      </c>
      <c r="C69" t="n">
        <v>162.1875</v>
      </c>
      <c r="D69" t="n">
        <v>-189.375</v>
      </c>
      <c r="E69" t="n">
        <v>685.3125</v>
      </c>
      <c r="F69" t="n">
        <v>-105</v>
      </c>
      <c r="G69" t="n">
        <v>-133.125</v>
      </c>
      <c r="H69" t="n">
        <v>72.1875</v>
      </c>
      <c r="I69" t="n">
        <v>85.55070000000001</v>
      </c>
      <c r="J69" t="n">
        <v>131.5457</v>
      </c>
      <c r="K69" t="n">
        <v>-1819.76</v>
      </c>
      <c r="L69" t="n">
        <v>90.16</v>
      </c>
      <c r="M69" t="n">
        <v>39.56</v>
      </c>
      <c r="N69" t="n">
        <v>59.47799999999999</v>
      </c>
      <c r="O69" t="n">
        <v>265.496</v>
      </c>
      <c r="P69" t="n">
        <v>-280.15</v>
      </c>
      <c r="Q69" t="n">
        <v>95.68200000000002</v>
      </c>
      <c r="R69" t="n">
        <v>6512.41</v>
      </c>
      <c r="S69" t="n">
        <v>297.39</v>
      </c>
      <c r="T69" t="n">
        <v>121.542</v>
      </c>
      <c r="U69" t="n">
        <v>183.606</v>
      </c>
    </row>
    <row r="70">
      <c r="A70" s="5" t="inlineStr">
        <is>
          <t>Aktienrückkauf</t>
        </is>
      </c>
      <c r="B70" s="5" t="inlineStr">
        <is>
          <t>Share Buyback in M</t>
        </is>
      </c>
      <c r="C70" t="n">
        <v>0</v>
      </c>
      <c r="D70" t="n">
        <v>0</v>
      </c>
      <c r="E70" t="n">
        <v>0</v>
      </c>
      <c r="F70" t="n">
        <v>0</v>
      </c>
      <c r="G70" t="n">
        <v>0</v>
      </c>
      <c r="H70" t="n">
        <v>-1.760000000000005</v>
      </c>
      <c r="I70" t="n">
        <v>0</v>
      </c>
      <c r="J70" t="n">
        <v>0.01000000000000512</v>
      </c>
      <c r="K70" t="n">
        <v>0</v>
      </c>
      <c r="L70" t="n">
        <v>0</v>
      </c>
      <c r="M70" t="n">
        <v>-5.799999999999997</v>
      </c>
      <c r="N70" t="n">
        <v>0</v>
      </c>
      <c r="O70" t="n">
        <v>0</v>
      </c>
      <c r="P70" t="n">
        <v>0</v>
      </c>
      <c r="Q70" t="n">
        <v>0</v>
      </c>
      <c r="R70" t="n">
        <v>0</v>
      </c>
      <c r="S70" t="n">
        <v>0</v>
      </c>
      <c r="T70" t="n">
        <v>0</v>
      </c>
      <c r="U70" t="n">
        <v>0</v>
      </c>
    </row>
    <row r="71">
      <c r="A71" s="5" t="inlineStr"/>
      <c r="B71" s="5" t="inlineStr"/>
    </row>
    <row r="72">
      <c r="A72" s="5" t="inlineStr"/>
      <c r="B72" s="5" t="inlineStr"/>
    </row>
    <row r="73">
      <c r="A73" s="5" t="inlineStr"/>
      <c r="B73" s="5" t="inlineStr"/>
    </row>
    <row r="74">
      <c r="A74" s="5" t="inlineStr"/>
      <c r="B74" s="5" t="inlineStr"/>
    </row>
    <row r="75">
      <c r="A75" s="5" t="inlineStr">
        <is>
          <t>Gewinnwachstum 1J in %</t>
        </is>
      </c>
      <c r="B75" s="5" t="inlineStr">
        <is>
          <t>Earnings Growth 1Y in %</t>
        </is>
      </c>
      <c r="C75" t="n">
        <v>15.83</v>
      </c>
      <c r="D75" t="n">
        <v>-16.52</v>
      </c>
      <c r="E75" t="n">
        <v>10.18</v>
      </c>
      <c r="F75" t="n">
        <v>-13.87</v>
      </c>
      <c r="G75" t="n">
        <v>15.85</v>
      </c>
      <c r="H75" t="n">
        <v>63.1</v>
      </c>
      <c r="I75" t="n">
        <v>-35.77</v>
      </c>
      <c r="J75" t="n">
        <v>24.75</v>
      </c>
      <c r="K75" t="n">
        <v>3.18</v>
      </c>
      <c r="L75" t="n">
        <v>-18.46</v>
      </c>
      <c r="M75" t="n">
        <v>264.78</v>
      </c>
      <c r="N75" t="n">
        <v>-70.95999999999999</v>
      </c>
      <c r="O75" t="n">
        <v>462.92</v>
      </c>
      <c r="P75" t="n">
        <v>-63.78</v>
      </c>
      <c r="Q75" t="n">
        <v>104.37</v>
      </c>
      <c r="R75" t="n">
        <v>7.61</v>
      </c>
      <c r="S75" t="n">
        <v>-153.47</v>
      </c>
      <c r="T75" t="n">
        <v>26.48</v>
      </c>
      <c r="U75" t="n">
        <v>-175.98</v>
      </c>
    </row>
    <row r="76">
      <c r="A76" s="5" t="inlineStr">
        <is>
          <t>Gewinnwachstum 3J in %</t>
        </is>
      </c>
      <c r="B76" s="5" t="inlineStr">
        <is>
          <t>Earnings Growth 3Y in %</t>
        </is>
      </c>
      <c r="C76" t="n">
        <v>3.16</v>
      </c>
      <c r="D76" t="n">
        <v>-6.74</v>
      </c>
      <c r="E76" t="n">
        <v>4.05</v>
      </c>
      <c r="F76" t="n">
        <v>21.69</v>
      </c>
      <c r="G76" t="n">
        <v>14.39</v>
      </c>
      <c r="H76" t="n">
        <v>17.36</v>
      </c>
      <c r="I76" t="n">
        <v>-2.61</v>
      </c>
      <c r="J76" t="n">
        <v>3.16</v>
      </c>
      <c r="K76" t="n">
        <v>83.17</v>
      </c>
      <c r="L76" t="n">
        <v>58.45</v>
      </c>
      <c r="M76" t="n">
        <v>218.91</v>
      </c>
      <c r="N76" t="n">
        <v>109.39</v>
      </c>
      <c r="O76" t="n">
        <v>167.84</v>
      </c>
      <c r="P76" t="n">
        <v>16.07</v>
      </c>
      <c r="Q76" t="n">
        <v>-13.83</v>
      </c>
      <c r="R76" t="n">
        <v>-39.79</v>
      </c>
      <c r="S76" t="n">
        <v>-100.99</v>
      </c>
      <c r="T76" t="inlineStr">
        <is>
          <t>-</t>
        </is>
      </c>
      <c r="U76" t="inlineStr">
        <is>
          <t>-</t>
        </is>
      </c>
    </row>
    <row r="77">
      <c r="A77" s="5" t="inlineStr">
        <is>
          <t>Gewinnwachstum 5J in %</t>
        </is>
      </c>
      <c r="B77" s="5" t="inlineStr">
        <is>
          <t>Earnings Growth 5Y in %</t>
        </is>
      </c>
      <c r="C77" t="n">
        <v>2.29</v>
      </c>
      <c r="D77" t="n">
        <v>11.75</v>
      </c>
      <c r="E77" t="n">
        <v>7.9</v>
      </c>
      <c r="F77" t="n">
        <v>10.81</v>
      </c>
      <c r="G77" t="n">
        <v>14.22</v>
      </c>
      <c r="H77" t="n">
        <v>7.36</v>
      </c>
      <c r="I77" t="n">
        <v>47.7</v>
      </c>
      <c r="J77" t="n">
        <v>40.66</v>
      </c>
      <c r="K77" t="n">
        <v>128.29</v>
      </c>
      <c r="L77" t="n">
        <v>114.9</v>
      </c>
      <c r="M77" t="n">
        <v>139.47</v>
      </c>
      <c r="N77" t="n">
        <v>88.03</v>
      </c>
      <c r="O77" t="n">
        <v>71.53</v>
      </c>
      <c r="P77" t="n">
        <v>-15.76</v>
      </c>
      <c r="Q77" t="n">
        <v>-38.2</v>
      </c>
      <c r="R77" t="inlineStr">
        <is>
          <t>-</t>
        </is>
      </c>
      <c r="S77" t="inlineStr">
        <is>
          <t>-</t>
        </is>
      </c>
      <c r="T77" t="inlineStr">
        <is>
          <t>-</t>
        </is>
      </c>
      <c r="U77" t="inlineStr">
        <is>
          <t>-</t>
        </is>
      </c>
    </row>
    <row r="78">
      <c r="A78" s="5" t="inlineStr">
        <is>
          <t>Gewinnwachstum 10J in %</t>
        </is>
      </c>
      <c r="B78" s="5" t="inlineStr">
        <is>
          <t>Earnings Growth 10Y in %</t>
        </is>
      </c>
      <c r="C78" t="n">
        <v>4.83</v>
      </c>
      <c r="D78" t="n">
        <v>29.72</v>
      </c>
      <c r="E78" t="n">
        <v>24.28</v>
      </c>
      <c r="F78" t="n">
        <v>69.55</v>
      </c>
      <c r="G78" t="n">
        <v>64.56</v>
      </c>
      <c r="H78" t="n">
        <v>73.41</v>
      </c>
      <c r="I78" t="n">
        <v>67.86</v>
      </c>
      <c r="J78" t="n">
        <v>56.09</v>
      </c>
      <c r="K78" t="n">
        <v>56.27</v>
      </c>
      <c r="L78" t="n">
        <v>38.35</v>
      </c>
      <c r="M78" t="inlineStr">
        <is>
          <t>-</t>
        </is>
      </c>
      <c r="N78" t="inlineStr">
        <is>
          <t>-</t>
        </is>
      </c>
      <c r="O78" t="inlineStr">
        <is>
          <t>-</t>
        </is>
      </c>
      <c r="P78" t="inlineStr">
        <is>
          <t>-</t>
        </is>
      </c>
      <c r="Q78" t="inlineStr">
        <is>
          <t>-</t>
        </is>
      </c>
      <c r="R78" t="inlineStr">
        <is>
          <t>-</t>
        </is>
      </c>
      <c r="S78" t="inlineStr">
        <is>
          <t>-</t>
        </is>
      </c>
      <c r="T78" t="inlineStr">
        <is>
          <t>-</t>
        </is>
      </c>
      <c r="U78" t="inlineStr">
        <is>
          <t>-</t>
        </is>
      </c>
    </row>
    <row r="79">
      <c r="A79" s="5" t="inlineStr">
        <is>
          <t>PEG Ratio</t>
        </is>
      </c>
      <c r="B79" s="5" t="inlineStr">
        <is>
          <t>KGW Kurs/Gewinn/Wachstum</t>
        </is>
      </c>
      <c r="C79" t="n">
        <v>3.23</v>
      </c>
      <c r="D79" t="n">
        <v>0.58</v>
      </c>
      <c r="E79" t="n">
        <v>1.06</v>
      </c>
      <c r="F79" t="n">
        <v>0.6899999999999999</v>
      </c>
      <c r="G79" t="n">
        <v>0.49</v>
      </c>
      <c r="H79" t="n">
        <v>0.95</v>
      </c>
      <c r="I79" t="n">
        <v>0.23</v>
      </c>
      <c r="J79" t="n">
        <v>0.16</v>
      </c>
      <c r="K79" t="n">
        <v>0.06</v>
      </c>
      <c r="L79" t="n">
        <v>0.09</v>
      </c>
      <c r="M79" t="n">
        <v>0.05</v>
      </c>
      <c r="N79" t="n">
        <v>0.31</v>
      </c>
      <c r="O79" t="n">
        <v>0.12</v>
      </c>
      <c r="P79" t="n">
        <v>-3.14</v>
      </c>
      <c r="Q79" t="n">
        <v>-0.36</v>
      </c>
      <c r="R79" t="inlineStr">
        <is>
          <t>-</t>
        </is>
      </c>
      <c r="S79" t="inlineStr">
        <is>
          <t>-</t>
        </is>
      </c>
      <c r="T79" t="inlineStr">
        <is>
          <t>-</t>
        </is>
      </c>
      <c r="U79" t="inlineStr">
        <is>
          <t>-</t>
        </is>
      </c>
    </row>
    <row r="80">
      <c r="A80" s="5" t="inlineStr">
        <is>
          <t>EBIT-Wachstum 1J in %</t>
        </is>
      </c>
      <c r="B80" s="5" t="inlineStr">
        <is>
          <t>EBIT Growth 1Y in %</t>
        </is>
      </c>
      <c r="C80" t="n">
        <v>10.14</v>
      </c>
      <c r="D80" t="n">
        <v>9.609999999999999</v>
      </c>
      <c r="E80" t="n">
        <v>0.27</v>
      </c>
      <c r="F80" t="n">
        <v>-9.890000000000001</v>
      </c>
      <c r="G80" t="n">
        <v>14.35</v>
      </c>
      <c r="H80" t="n">
        <v>53.3</v>
      </c>
      <c r="I80" t="n">
        <v>-36.76</v>
      </c>
      <c r="J80" t="n">
        <v>51.87</v>
      </c>
      <c r="K80" t="n">
        <v>-15.14</v>
      </c>
      <c r="L80" t="n">
        <v>-22.43</v>
      </c>
      <c r="M80" t="n">
        <v>183.77</v>
      </c>
      <c r="N80" t="n">
        <v>-58.26</v>
      </c>
      <c r="O80" t="n">
        <v>586.63</v>
      </c>
      <c r="P80" t="n">
        <v>-85.68000000000001</v>
      </c>
      <c r="Q80" t="n">
        <v>69.62</v>
      </c>
      <c r="R80" t="n">
        <v>-12.54</v>
      </c>
      <c r="S80" t="n">
        <v>6660</v>
      </c>
      <c r="T80" t="n">
        <v>-105.18</v>
      </c>
      <c r="U80" t="n">
        <v>-123.23</v>
      </c>
    </row>
    <row r="81">
      <c r="A81" s="5" t="inlineStr">
        <is>
          <t>EBIT-Wachstum 3J in %</t>
        </is>
      </c>
      <c r="B81" s="5" t="inlineStr">
        <is>
          <t>EBIT Growth 3Y in %</t>
        </is>
      </c>
      <c r="C81" t="n">
        <v>6.67</v>
      </c>
      <c r="D81" t="inlineStr">
        <is>
          <t>-</t>
        </is>
      </c>
      <c r="E81" t="n">
        <v>1.58</v>
      </c>
      <c r="F81" t="n">
        <v>19.25</v>
      </c>
      <c r="G81" t="n">
        <v>10.3</v>
      </c>
      <c r="H81" t="n">
        <v>22.8</v>
      </c>
      <c r="I81" t="n">
        <v>-0.01</v>
      </c>
      <c r="J81" t="n">
        <v>4.77</v>
      </c>
      <c r="K81" t="n">
        <v>48.73</v>
      </c>
      <c r="L81" t="n">
        <v>34.36</v>
      </c>
      <c r="M81" t="n">
        <v>237.38</v>
      </c>
      <c r="N81" t="n">
        <v>147.56</v>
      </c>
      <c r="O81" t="n">
        <v>190.19</v>
      </c>
      <c r="P81" t="n">
        <v>-9.529999999999999</v>
      </c>
      <c r="Q81" t="n">
        <v>2239.03</v>
      </c>
      <c r="R81" t="n">
        <v>2180.76</v>
      </c>
      <c r="S81" t="n">
        <v>2143.86</v>
      </c>
      <c r="T81" t="inlineStr">
        <is>
          <t>-</t>
        </is>
      </c>
      <c r="U81" t="inlineStr">
        <is>
          <t>-</t>
        </is>
      </c>
    </row>
    <row r="82">
      <c r="A82" s="5" t="inlineStr">
        <is>
          <t>EBIT-Wachstum 5J in %</t>
        </is>
      </c>
      <c r="B82" s="5" t="inlineStr">
        <is>
          <t>EBIT Growth 5Y in %</t>
        </is>
      </c>
      <c r="C82" t="n">
        <v>4.9</v>
      </c>
      <c r="D82" t="n">
        <v>13.53</v>
      </c>
      <c r="E82" t="n">
        <v>4.25</v>
      </c>
      <c r="F82" t="n">
        <v>14.57</v>
      </c>
      <c r="G82" t="n">
        <v>13.52</v>
      </c>
      <c r="H82" t="n">
        <v>6.17</v>
      </c>
      <c r="I82" t="n">
        <v>32.26</v>
      </c>
      <c r="J82" t="n">
        <v>27.96</v>
      </c>
      <c r="K82" t="n">
        <v>134.91</v>
      </c>
      <c r="L82" t="n">
        <v>120.81</v>
      </c>
      <c r="M82" t="n">
        <v>139.22</v>
      </c>
      <c r="N82" t="n">
        <v>99.95</v>
      </c>
      <c r="O82" t="n">
        <v>1443.61</v>
      </c>
      <c r="P82" t="n">
        <v>1305.24</v>
      </c>
      <c r="Q82" t="n">
        <v>1297.73</v>
      </c>
      <c r="R82" t="inlineStr">
        <is>
          <t>-</t>
        </is>
      </c>
      <c r="S82" t="inlineStr">
        <is>
          <t>-</t>
        </is>
      </c>
      <c r="T82" t="inlineStr">
        <is>
          <t>-</t>
        </is>
      </c>
      <c r="U82" t="inlineStr">
        <is>
          <t>-</t>
        </is>
      </c>
    </row>
    <row r="83">
      <c r="A83" s="5" t="inlineStr">
        <is>
          <t>EBIT-Wachstum 10J in %</t>
        </is>
      </c>
      <c r="B83" s="5" t="inlineStr">
        <is>
          <t>EBIT Growth 10Y in %</t>
        </is>
      </c>
      <c r="C83" t="n">
        <v>5.53</v>
      </c>
      <c r="D83" t="n">
        <v>22.9</v>
      </c>
      <c r="E83" t="n">
        <v>16.11</v>
      </c>
      <c r="F83" t="n">
        <v>74.73999999999999</v>
      </c>
      <c r="G83" t="n">
        <v>67.17</v>
      </c>
      <c r="H83" t="n">
        <v>72.69</v>
      </c>
      <c r="I83" t="n">
        <v>66.11</v>
      </c>
      <c r="J83" t="n">
        <v>735.78</v>
      </c>
      <c r="K83" t="n">
        <v>720.08</v>
      </c>
      <c r="L83" t="n">
        <v>709.27</v>
      </c>
      <c r="M83" t="inlineStr">
        <is>
          <t>-</t>
        </is>
      </c>
      <c r="N83" t="inlineStr">
        <is>
          <t>-</t>
        </is>
      </c>
      <c r="O83" t="inlineStr">
        <is>
          <t>-</t>
        </is>
      </c>
      <c r="P83" t="inlineStr">
        <is>
          <t>-</t>
        </is>
      </c>
      <c r="Q83" t="inlineStr">
        <is>
          <t>-</t>
        </is>
      </c>
      <c r="R83" t="inlineStr">
        <is>
          <t>-</t>
        </is>
      </c>
      <c r="S83" t="inlineStr">
        <is>
          <t>-</t>
        </is>
      </c>
      <c r="T83" t="inlineStr">
        <is>
          <t>-</t>
        </is>
      </c>
      <c r="U83" t="inlineStr">
        <is>
          <t>-</t>
        </is>
      </c>
    </row>
    <row r="84">
      <c r="A84" s="5" t="inlineStr">
        <is>
          <t>Op.Cashflow Wachstum 1J in %</t>
        </is>
      </c>
      <c r="B84" s="5" t="inlineStr">
        <is>
          <t>Op.Cashflow Wachstum 1Y in %</t>
        </is>
      </c>
      <c r="C84" t="n">
        <v>-185.64</v>
      </c>
      <c r="D84" t="n">
        <v>-127.63</v>
      </c>
      <c r="E84" t="n">
        <v>-752.6799999999999</v>
      </c>
      <c r="F84" t="n">
        <v>-21.13</v>
      </c>
      <c r="G84" t="n">
        <v>-284.42</v>
      </c>
      <c r="H84" t="n">
        <v>-17.2</v>
      </c>
      <c r="I84" t="n">
        <v>-34.97</v>
      </c>
      <c r="J84" t="n">
        <v>-107.23</v>
      </c>
      <c r="K84" t="n">
        <v>-2118.37</v>
      </c>
      <c r="L84" t="n">
        <v>127.91</v>
      </c>
      <c r="M84" t="n">
        <v>-37.68</v>
      </c>
      <c r="N84" t="n">
        <v>-77.59999999999999</v>
      </c>
      <c r="O84" t="n">
        <v>-194.77</v>
      </c>
      <c r="P84" t="n">
        <v>-392.79</v>
      </c>
      <c r="Q84" t="n">
        <v>-98.53</v>
      </c>
      <c r="R84" t="n">
        <v>2089.86</v>
      </c>
      <c r="S84" t="n">
        <v>144.68</v>
      </c>
      <c r="T84" t="n">
        <v>-33.8</v>
      </c>
      <c r="U84" t="n">
        <v>44.9</v>
      </c>
    </row>
    <row r="85">
      <c r="A85" s="5" t="inlineStr">
        <is>
          <t>Op.Cashflow Wachstum 3J in %</t>
        </is>
      </c>
      <c r="B85" s="5" t="inlineStr">
        <is>
          <t>Op.Cashflow Wachstum 3Y in %</t>
        </is>
      </c>
      <c r="C85" t="n">
        <v>-355.32</v>
      </c>
      <c r="D85" t="n">
        <v>-300.48</v>
      </c>
      <c r="E85" t="n">
        <v>-352.74</v>
      </c>
      <c r="F85" t="n">
        <v>-107.58</v>
      </c>
      <c r="G85" t="n">
        <v>-112.2</v>
      </c>
      <c r="H85" t="n">
        <v>-53.13</v>
      </c>
      <c r="I85" t="n">
        <v>-753.52</v>
      </c>
      <c r="J85" t="n">
        <v>-699.23</v>
      </c>
      <c r="K85" t="n">
        <v>-676.05</v>
      </c>
      <c r="L85" t="n">
        <v>4.21</v>
      </c>
      <c r="M85" t="n">
        <v>-103.35</v>
      </c>
      <c r="N85" t="n">
        <v>-221.72</v>
      </c>
      <c r="O85" t="n">
        <v>-228.7</v>
      </c>
      <c r="P85" t="n">
        <v>532.85</v>
      </c>
      <c r="Q85" t="n">
        <v>712</v>
      </c>
      <c r="R85" t="n">
        <v>733.58</v>
      </c>
      <c r="S85" t="n">
        <v>51.93</v>
      </c>
      <c r="T85" t="inlineStr">
        <is>
          <t>-</t>
        </is>
      </c>
      <c r="U85" t="inlineStr">
        <is>
          <t>-</t>
        </is>
      </c>
    </row>
    <row r="86">
      <c r="A86" s="5" t="inlineStr">
        <is>
          <t>Op.Cashflow Wachstum 5J in %</t>
        </is>
      </c>
      <c r="B86" s="5" t="inlineStr">
        <is>
          <t>Op.Cashflow Wachstum 5Y in %</t>
        </is>
      </c>
      <c r="C86" t="n">
        <v>-274.3</v>
      </c>
      <c r="D86" t="n">
        <v>-240.61</v>
      </c>
      <c r="E86" t="n">
        <v>-222.08</v>
      </c>
      <c r="F86" t="n">
        <v>-92.98999999999999</v>
      </c>
      <c r="G86" t="n">
        <v>-512.4400000000001</v>
      </c>
      <c r="H86" t="n">
        <v>-429.97</v>
      </c>
      <c r="I86" t="n">
        <v>-434.07</v>
      </c>
      <c r="J86" t="n">
        <v>-442.59</v>
      </c>
      <c r="K86" t="n">
        <v>-460.1</v>
      </c>
      <c r="L86" t="n">
        <v>-114.99</v>
      </c>
      <c r="M86" t="n">
        <v>-160.27</v>
      </c>
      <c r="N86" t="n">
        <v>265.23</v>
      </c>
      <c r="O86" t="n">
        <v>309.69</v>
      </c>
      <c r="P86" t="n">
        <v>341.88</v>
      </c>
      <c r="Q86" t="n">
        <v>429.42</v>
      </c>
      <c r="R86" t="inlineStr">
        <is>
          <t>-</t>
        </is>
      </c>
      <c r="S86" t="inlineStr">
        <is>
          <t>-</t>
        </is>
      </c>
      <c r="T86" t="inlineStr">
        <is>
          <t>-</t>
        </is>
      </c>
      <c r="U86" t="inlineStr">
        <is>
          <t>-</t>
        </is>
      </c>
    </row>
    <row r="87">
      <c r="A87" s="5" t="inlineStr">
        <is>
          <t>Op.Cashflow Wachstum 10J in %</t>
        </is>
      </c>
      <c r="B87" s="5" t="inlineStr">
        <is>
          <t>Op.Cashflow Wachstum 10Y in %</t>
        </is>
      </c>
      <c r="C87" t="n">
        <v>-352.14</v>
      </c>
      <c r="D87" t="n">
        <v>-337.34</v>
      </c>
      <c r="E87" t="n">
        <v>-332.34</v>
      </c>
      <c r="F87" t="n">
        <v>-276.55</v>
      </c>
      <c r="G87" t="n">
        <v>-313.71</v>
      </c>
      <c r="H87" t="n">
        <v>-295.12</v>
      </c>
      <c r="I87" t="n">
        <v>-84.42</v>
      </c>
      <c r="J87" t="n">
        <v>-66.45</v>
      </c>
      <c r="K87" t="n">
        <v>-59.11</v>
      </c>
      <c r="L87" t="n">
        <v>157.22</v>
      </c>
      <c r="M87" t="inlineStr">
        <is>
          <t>-</t>
        </is>
      </c>
      <c r="N87" t="inlineStr">
        <is>
          <t>-</t>
        </is>
      </c>
      <c r="O87" t="inlineStr">
        <is>
          <t>-</t>
        </is>
      </c>
      <c r="P87" t="inlineStr">
        <is>
          <t>-</t>
        </is>
      </c>
      <c r="Q87" t="inlineStr">
        <is>
          <t>-</t>
        </is>
      </c>
      <c r="R87" t="inlineStr">
        <is>
          <t>-</t>
        </is>
      </c>
      <c r="S87" t="inlineStr">
        <is>
          <t>-</t>
        </is>
      </c>
      <c r="T87" t="inlineStr">
        <is>
          <t>-</t>
        </is>
      </c>
      <c r="U87" t="inlineStr">
        <is>
          <t>-</t>
        </is>
      </c>
    </row>
    <row r="88">
      <c r="A88" s="5" t="inlineStr">
        <is>
          <t>Verschuldungsgrad in %</t>
        </is>
      </c>
      <c r="B88" s="5" t="inlineStr">
        <is>
          <t>Finance Gearing in %</t>
        </is>
      </c>
      <c r="C88" t="n">
        <v>1467</v>
      </c>
      <c r="D88" t="n">
        <v>1601</v>
      </c>
      <c r="E88" t="n">
        <v>1716</v>
      </c>
      <c r="F88" t="n">
        <v>1796</v>
      </c>
      <c r="G88" t="n">
        <v>1933</v>
      </c>
      <c r="H88" t="n">
        <v>2038</v>
      </c>
      <c r="I88" t="n">
        <v>2207</v>
      </c>
      <c r="J88" t="n">
        <v>2161</v>
      </c>
      <c r="K88" t="n">
        <v>2438</v>
      </c>
      <c r="L88" t="n">
        <v>2572</v>
      </c>
      <c r="M88" t="n">
        <v>2527</v>
      </c>
      <c r="N88" t="n">
        <v>2645</v>
      </c>
      <c r="O88" t="n">
        <v>2632</v>
      </c>
      <c r="P88" t="n">
        <v>2940</v>
      </c>
      <c r="Q88" t="n">
        <v>2883</v>
      </c>
      <c r="R88" t="n">
        <v>3419</v>
      </c>
      <c r="S88" t="n">
        <v>3465</v>
      </c>
      <c r="T88" t="n">
        <v>3457</v>
      </c>
      <c r="U88" t="n">
        <v>3245</v>
      </c>
      <c r="V88" t="n">
        <v>2947</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V99"/>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2"/>
    <col customWidth="1" max="13" min="13" width="20"/>
    <col customWidth="1" max="14" min="14" width="22"/>
    <col customWidth="1" max="15" min="15" width="10"/>
    <col customWidth="1" max="16" min="16" width="22"/>
    <col customWidth="1" max="17" min="17" width="20"/>
    <col customWidth="1" max="18" min="18" width="21"/>
    <col customWidth="1" max="19" min="19" width="19"/>
    <col customWidth="1" max="20" min="20" width="20"/>
    <col customWidth="1" max="21" min="21" width="11"/>
    <col customWidth="1" max="22" min="22" width="10"/>
  </cols>
  <sheetData>
    <row r="1">
      <c r="A1" s="1" t="inlineStr">
        <is>
          <t xml:space="preserve">BAYWA </t>
        </is>
      </c>
      <c r="B1" s="2" t="inlineStr">
        <is>
          <t>WKN: 519406  ISIN: DE0005194062  Symbol:BYW6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1923</t>
        </is>
      </c>
      <c r="C4" s="5" t="inlineStr">
        <is>
          <t>Telefon / Phone</t>
        </is>
      </c>
      <c r="D4" s="5" t="inlineStr"/>
      <c r="E4" t="inlineStr">
        <is>
          <t>+49-89-9222-0</t>
        </is>
      </c>
      <c r="G4" t="inlineStr">
        <is>
          <t>26.03.2020</t>
        </is>
      </c>
      <c r="H4" t="inlineStr">
        <is>
          <t>Annual Press Conference</t>
        </is>
      </c>
      <c r="J4" t="inlineStr">
        <is>
          <t>Bayerische Raiffeisen-Beteiligungs-AG</t>
        </is>
      </c>
      <c r="L4" t="inlineStr">
        <is>
          <t>34,61%</t>
        </is>
      </c>
    </row>
    <row r="5">
      <c r="A5" s="5" t="inlineStr">
        <is>
          <t>Ticker</t>
        </is>
      </c>
      <c r="B5" t="inlineStr">
        <is>
          <t>BYW6</t>
        </is>
      </c>
      <c r="C5" s="5" t="inlineStr">
        <is>
          <t>Fax</t>
        </is>
      </c>
      <c r="D5" s="5" t="inlineStr"/>
      <c r="E5" t="inlineStr">
        <is>
          <t>-</t>
        </is>
      </c>
      <c r="G5" t="inlineStr">
        <is>
          <t>27.03.2020</t>
        </is>
      </c>
      <c r="H5" t="inlineStr">
        <is>
          <t>Analyst Conference</t>
        </is>
      </c>
      <c r="J5" t="inlineStr">
        <is>
          <t>Raiffeisen Agrar Invest GmbH</t>
        </is>
      </c>
      <c r="L5" t="inlineStr">
        <is>
          <t>25,14%</t>
        </is>
      </c>
    </row>
    <row r="6">
      <c r="A6" s="5" t="inlineStr">
        <is>
          <t>Gelistet Seit / Listed Since</t>
        </is>
      </c>
      <c r="B6" t="inlineStr">
        <is>
          <t>-</t>
        </is>
      </c>
      <c r="C6" s="5" t="inlineStr">
        <is>
          <t>Internet</t>
        </is>
      </c>
      <c r="D6" s="5" t="inlineStr"/>
      <c r="E6" t="inlineStr">
        <is>
          <t>http://www.baywa.de</t>
        </is>
      </c>
      <c r="G6" t="inlineStr">
        <is>
          <t>07.05.2020</t>
        </is>
      </c>
      <c r="H6" t="inlineStr">
        <is>
          <t>Result Q1</t>
        </is>
      </c>
      <c r="J6" t="inlineStr">
        <is>
          <t>Freefloat</t>
        </is>
      </c>
      <c r="L6" t="inlineStr">
        <is>
          <t>40,25%</t>
        </is>
      </c>
    </row>
    <row r="7">
      <c r="A7" s="5" t="inlineStr">
        <is>
          <t>Nominalwert / Nominal Value</t>
        </is>
      </c>
      <c r="B7" t="inlineStr">
        <is>
          <t>2,56</t>
        </is>
      </c>
      <c r="C7" s="5" t="inlineStr">
        <is>
          <t>E-Mail</t>
        </is>
      </c>
      <c r="D7" s="5" t="inlineStr"/>
      <c r="E7" t="inlineStr">
        <is>
          <t>info1@baywa.de</t>
        </is>
      </c>
      <c r="G7" t="inlineStr">
        <is>
          <t>26.05.2020</t>
        </is>
      </c>
      <c r="H7" t="inlineStr">
        <is>
          <t>Annual General Meeting</t>
        </is>
      </c>
    </row>
    <row r="8">
      <c r="A8" s="5" t="inlineStr">
        <is>
          <t>Land / Country</t>
        </is>
      </c>
      <c r="B8" t="inlineStr">
        <is>
          <t>Deutschland</t>
        </is>
      </c>
      <c r="C8" s="5" t="inlineStr">
        <is>
          <t>Inv. Relations Telefon / Phone</t>
        </is>
      </c>
      <c r="D8" s="5" t="inlineStr"/>
      <c r="E8" t="inlineStr">
        <is>
          <t>+49-89-9222-3887</t>
        </is>
      </c>
      <c r="G8" t="inlineStr">
        <is>
          <t>06.08.2020</t>
        </is>
      </c>
      <c r="H8" t="inlineStr">
        <is>
          <t>Score Half Year</t>
        </is>
      </c>
    </row>
    <row r="9">
      <c r="A9" s="5" t="inlineStr">
        <is>
          <t>Währung / Currency</t>
        </is>
      </c>
      <c r="B9" t="inlineStr">
        <is>
          <t>EUR</t>
        </is>
      </c>
      <c r="C9" s="5" t="inlineStr">
        <is>
          <t>Inv. Relations E-Mail</t>
        </is>
      </c>
      <c r="D9" s="5" t="inlineStr"/>
      <c r="E9" t="inlineStr">
        <is>
          <t>investorrelations@baywa.de</t>
        </is>
      </c>
      <c r="G9" t="inlineStr">
        <is>
          <t>12.11.2020</t>
        </is>
      </c>
      <c r="H9" t="inlineStr">
        <is>
          <t>Q3 Earnings</t>
        </is>
      </c>
    </row>
    <row r="10">
      <c r="A10" s="5" t="inlineStr">
        <is>
          <t>Branche / Industry</t>
        </is>
      </c>
      <c r="B10" t="inlineStr">
        <is>
          <t>Other Trading</t>
        </is>
      </c>
      <c r="C10" s="5" t="inlineStr">
        <is>
          <t>Kontaktperson / Contact Person</t>
        </is>
      </c>
      <c r="D10" s="5" t="inlineStr"/>
      <c r="E10" t="inlineStr">
        <is>
          <t>Josko Radeljic</t>
        </is>
      </c>
    </row>
    <row r="11">
      <c r="A11" s="5" t="inlineStr">
        <is>
          <t>Sektor / Sector</t>
        </is>
      </c>
      <c r="B11" t="inlineStr">
        <is>
          <t>Trade</t>
        </is>
      </c>
    </row>
    <row r="12">
      <c r="A12" s="5" t="inlineStr">
        <is>
          <t>Typ / Genre</t>
        </is>
      </c>
      <c r="B12" t="inlineStr">
        <is>
          <t>Namensaktie</t>
        </is>
      </c>
    </row>
    <row r="13">
      <c r="A13" s="5" t="inlineStr">
        <is>
          <t>Adresse / Address</t>
        </is>
      </c>
      <c r="B13" t="inlineStr">
        <is>
          <t>BayWa AGArabellastraße 4  D-81925 München</t>
        </is>
      </c>
    </row>
    <row r="14">
      <c r="A14" s="5" t="inlineStr">
        <is>
          <t>Management</t>
        </is>
      </c>
      <c r="B14" t="inlineStr">
        <is>
          <t>Prof. Klaus Josef Lutz, Andreas Helber, Marcus Pöllinger, Matthias Taft, Reinhard Wolf</t>
        </is>
      </c>
    </row>
    <row r="15">
      <c r="A15" s="5" t="inlineStr">
        <is>
          <t>Aufsichtsrat / Board</t>
        </is>
      </c>
      <c r="B15" t="inlineStr">
        <is>
          <t>Manfred Nüssel, Werner Waschbichler, Klaus Buchleitner, Wolfgang Altmüller, Theo Bergmann, Andrea Busch, Renate Glashauser, Jürgen Hahnemann, Monika Hohlmeier, Stefan Kraft, Michael Kuffner, Dr. Johann Lang, Bernhard Loy, Wilhelm Oberhofer, Joachim Rukwied, Monique Surges</t>
        </is>
      </c>
    </row>
    <row r="16">
      <c r="A16" s="5" t="inlineStr">
        <is>
          <t>Beschreibung</t>
        </is>
      </c>
      <c r="B16" t="inlineStr">
        <is>
          <t>Die BayWa AG ist ein international tätiges Handels- und Dienstleistungsunternehmen. Gemeinsam mit Beteiligungen im In- und Ausland bildet die BayWa einen Konzernverbund - den BayWa-Konzern. Das geografische Kerngebiet von BayWa liegt in Deutschland und Österreich. Hier ist die Gesellschaft mit ihren zentralen Tätigkeiten in der Agrar-, Bau- und Energieindustrie vertreten. Das Unternehmen handelt mit landwirtschaftlichen Betriebsmitteln, Obst, Baustoffen, Heizöl, Diesel und Schmierstoffen. Das breit gefächerte Vertriebsnetz wird durch Standorte der Franchisepartner ergänzt. Die Gesellschaft baut sukzessive ihre Standorte im Ausland aus Copyright 2014 FINANCE BASE AG</t>
        </is>
      </c>
    </row>
    <row r="17">
      <c r="A17" s="5" t="inlineStr">
        <is>
          <t>Profile</t>
        </is>
      </c>
      <c r="B17" t="inlineStr">
        <is>
          <t>BayWa AG is an international trading and service companies. Together with investments at home and abroad, BayWa forms a group of companies - the BayWa Group. The geographical heartland of BayWa located in Germany and Austria. Here, the company is represented by its central activities in the agricultural, construction and energy industries. The company trades in agricultural resources, fruits, building materials, fuel and other lubricants. The broad distribution network is complemented by locations of franchisees. The company is building gradually their locations abroad from 2014 Copyright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row>
    <row r="20">
      <c r="A20" s="5" t="inlineStr">
        <is>
          <t>Umsatz</t>
        </is>
      </c>
      <c r="B20" s="5" t="inlineStr">
        <is>
          <t>Revenue</t>
        </is>
      </c>
      <c r="C20" t="n">
        <v>17059</v>
      </c>
      <c r="D20" t="n">
        <v>16626</v>
      </c>
      <c r="E20" t="n">
        <v>16055</v>
      </c>
      <c r="F20" t="n">
        <v>15410</v>
      </c>
      <c r="G20" t="n">
        <v>14928</v>
      </c>
      <c r="H20" t="n">
        <v>15202</v>
      </c>
      <c r="I20" t="n">
        <v>15958</v>
      </c>
      <c r="J20" t="n">
        <v>10531</v>
      </c>
      <c r="K20" t="n">
        <v>9586</v>
      </c>
      <c r="L20" t="n">
        <v>7903</v>
      </c>
      <c r="M20" t="n">
        <v>7260</v>
      </c>
      <c r="N20" t="n">
        <v>8795</v>
      </c>
      <c r="O20" t="n">
        <v>7227</v>
      </c>
      <c r="P20" t="n">
        <v>7300</v>
      </c>
      <c r="Q20" t="n">
        <v>6537</v>
      </c>
      <c r="R20" t="n">
        <v>6109</v>
      </c>
      <c r="S20" t="n">
        <v>5891</v>
      </c>
      <c r="T20" t="n">
        <v>5349</v>
      </c>
      <c r="U20" t="n">
        <v>5351</v>
      </c>
      <c r="V20" t="n">
        <v>5261</v>
      </c>
    </row>
    <row r="21">
      <c r="A21" s="5" t="inlineStr">
        <is>
          <t>Bruttoergebnis vom Umsatz</t>
        </is>
      </c>
      <c r="B21" s="5" t="inlineStr">
        <is>
          <t>Gross Profit</t>
        </is>
      </c>
      <c r="C21" t="n">
        <v>2009</v>
      </c>
      <c r="D21" t="n">
        <v>1889</v>
      </c>
      <c r="E21" t="n">
        <v>1785</v>
      </c>
      <c r="F21" t="n">
        <v>1627</v>
      </c>
      <c r="G21" t="n">
        <v>1601</v>
      </c>
      <c r="H21" t="n">
        <v>1526</v>
      </c>
      <c r="I21" t="n">
        <v>1579</v>
      </c>
      <c r="J21" t="n">
        <v>1425</v>
      </c>
      <c r="K21" t="n">
        <v>1304</v>
      </c>
      <c r="L21" t="n">
        <v>1170</v>
      </c>
      <c r="M21" t="n">
        <v>1134</v>
      </c>
      <c r="N21" t="n">
        <v>1193</v>
      </c>
      <c r="O21" t="n">
        <v>1092</v>
      </c>
      <c r="P21" t="n">
        <v>1060</v>
      </c>
      <c r="Q21" t="n">
        <v>1010</v>
      </c>
      <c r="R21" t="n">
        <v>968.7</v>
      </c>
      <c r="S21" t="n">
        <v>946.5</v>
      </c>
      <c r="T21" t="n">
        <v>912.9</v>
      </c>
      <c r="U21" t="n">
        <v>823.9</v>
      </c>
      <c r="V21" t="n">
        <v>808.9</v>
      </c>
    </row>
    <row r="22">
      <c r="A22" s="5" t="inlineStr">
        <is>
          <t>Operatives Ergebnis (EBIT)</t>
        </is>
      </c>
      <c r="B22" s="5" t="inlineStr">
        <is>
          <t>EBIT Earning Before Interest &amp; Tax</t>
        </is>
      </c>
      <c r="C22" t="n">
        <v>82.59999999999999</v>
      </c>
      <c r="D22" t="n">
        <v>156.6</v>
      </c>
      <c r="E22" t="n">
        <v>131.4</v>
      </c>
      <c r="F22" t="n">
        <v>122.9</v>
      </c>
      <c r="G22" t="n">
        <v>150.6</v>
      </c>
      <c r="H22" t="n">
        <v>109.3</v>
      </c>
      <c r="I22" t="n">
        <v>189.8</v>
      </c>
      <c r="J22" t="n">
        <v>168.2</v>
      </c>
      <c r="K22" t="n">
        <v>139.4</v>
      </c>
      <c r="L22" t="n">
        <v>108.8</v>
      </c>
      <c r="M22" t="n">
        <v>102</v>
      </c>
      <c r="N22" t="n">
        <v>150.3</v>
      </c>
      <c r="O22" t="n">
        <v>113.2</v>
      </c>
      <c r="P22" t="n">
        <v>82.7</v>
      </c>
      <c r="Q22" t="n">
        <v>68.3</v>
      </c>
      <c r="R22" t="n">
        <v>63.7</v>
      </c>
      <c r="S22" t="n">
        <v>47.6</v>
      </c>
      <c r="T22" t="n">
        <v>97</v>
      </c>
      <c r="U22" t="n">
        <v>49.4</v>
      </c>
      <c r="V22" t="n">
        <v>26.3</v>
      </c>
    </row>
    <row r="23">
      <c r="A23" s="5" t="inlineStr">
        <is>
          <t>Finanzergebnis</t>
        </is>
      </c>
      <c r="B23" s="5" t="inlineStr">
        <is>
          <t>Financial Result</t>
        </is>
      </c>
      <c r="C23" t="n">
        <v>-3.4</v>
      </c>
      <c r="D23" t="n">
        <v>-64</v>
      </c>
      <c r="E23" t="n">
        <v>-29</v>
      </c>
      <c r="F23" t="n">
        <v>-53.3</v>
      </c>
      <c r="G23" t="n">
        <v>-62.5</v>
      </c>
      <c r="H23" t="n">
        <v>-21.7</v>
      </c>
      <c r="I23" t="n">
        <v>-21.5</v>
      </c>
      <c r="J23" t="n">
        <v>-45.6</v>
      </c>
      <c r="K23" t="n">
        <v>-41.7</v>
      </c>
      <c r="L23" t="n">
        <v>-21.7</v>
      </c>
      <c r="M23" t="n">
        <v>-26.9</v>
      </c>
      <c r="N23" t="n">
        <v>-46.8</v>
      </c>
      <c r="O23" t="n">
        <v>-22.7</v>
      </c>
      <c r="P23" t="n">
        <v>-12.9</v>
      </c>
      <c r="Q23" t="n">
        <v>-26.2</v>
      </c>
      <c r="R23" t="n">
        <v>-27.4</v>
      </c>
      <c r="S23" t="n">
        <v>-25.4</v>
      </c>
      <c r="T23" t="n">
        <v>-29.4</v>
      </c>
      <c r="U23" t="n">
        <v>-35.3</v>
      </c>
      <c r="V23" t="n">
        <v>-10.7</v>
      </c>
    </row>
    <row r="24">
      <c r="A24" s="5" t="inlineStr">
        <is>
          <t>Ergebnis vor Steuer (EBT)</t>
        </is>
      </c>
      <c r="B24" s="5" t="inlineStr">
        <is>
          <t>EBT Earning Before Tax</t>
        </is>
      </c>
      <c r="C24" t="n">
        <v>79.2</v>
      </c>
      <c r="D24" t="n">
        <v>92.59999999999999</v>
      </c>
      <c r="E24" t="n">
        <v>102.4</v>
      </c>
      <c r="F24" t="n">
        <v>69.59999999999999</v>
      </c>
      <c r="G24" t="n">
        <v>88.09999999999999</v>
      </c>
      <c r="H24" t="n">
        <v>87.59999999999999</v>
      </c>
      <c r="I24" t="n">
        <v>168.3</v>
      </c>
      <c r="J24" t="n">
        <v>122.6</v>
      </c>
      <c r="K24" t="n">
        <v>97.7</v>
      </c>
      <c r="L24" t="n">
        <v>87.09999999999999</v>
      </c>
      <c r="M24" t="n">
        <v>75.09999999999999</v>
      </c>
      <c r="N24" t="n">
        <v>103.5</v>
      </c>
      <c r="O24" t="n">
        <v>90.5</v>
      </c>
      <c r="P24" t="n">
        <v>69.8</v>
      </c>
      <c r="Q24" t="n">
        <v>42.1</v>
      </c>
      <c r="R24" t="n">
        <v>36.3</v>
      </c>
      <c r="S24" t="n">
        <v>22.2</v>
      </c>
      <c r="T24" t="n">
        <v>67.59999999999999</v>
      </c>
      <c r="U24" t="n">
        <v>14.1</v>
      </c>
      <c r="V24" t="n">
        <v>15.6</v>
      </c>
    </row>
    <row r="25">
      <c r="A25" s="5" t="inlineStr">
        <is>
          <t>Steuern auf Einkommen und Ertrag</t>
        </is>
      </c>
      <c r="B25" s="5" t="inlineStr">
        <is>
          <t>Taxes on income and earnings</t>
        </is>
      </c>
      <c r="C25" t="n">
        <v>18.1</v>
      </c>
      <c r="D25" t="n">
        <v>37.7</v>
      </c>
      <c r="E25" t="n">
        <v>35.1</v>
      </c>
      <c r="F25" t="n">
        <v>16.9</v>
      </c>
      <c r="G25" t="n">
        <v>26.5</v>
      </c>
      <c r="H25" t="n">
        <v>-2.8</v>
      </c>
      <c r="I25" t="n">
        <v>47</v>
      </c>
      <c r="J25" t="n">
        <v>4.6</v>
      </c>
      <c r="K25" t="n">
        <v>27.9</v>
      </c>
      <c r="L25" t="n">
        <v>20.3</v>
      </c>
      <c r="M25" t="n">
        <v>15.7</v>
      </c>
      <c r="N25" t="n">
        <v>26.8</v>
      </c>
      <c r="O25" t="n">
        <v>18.7</v>
      </c>
      <c r="P25" t="n">
        <v>12.4</v>
      </c>
      <c r="Q25" t="n">
        <v>3.3</v>
      </c>
      <c r="R25" t="n">
        <v>4.5</v>
      </c>
      <c r="S25" t="n">
        <v>-2.2</v>
      </c>
      <c r="T25" t="n">
        <v>17.7</v>
      </c>
      <c r="U25" t="n">
        <v>-4.3</v>
      </c>
      <c r="V25" t="n">
        <v>-1.2</v>
      </c>
    </row>
    <row r="26">
      <c r="A26" s="5" t="inlineStr">
        <is>
          <t>Ergebnis nach Steuer</t>
        </is>
      </c>
      <c r="B26" s="5" t="inlineStr">
        <is>
          <t>Earnings after tax</t>
        </is>
      </c>
      <c r="C26" t="n">
        <v>61.1</v>
      </c>
      <c r="D26" t="n">
        <v>54.9</v>
      </c>
      <c r="E26" t="n">
        <v>67.2</v>
      </c>
      <c r="F26" t="n">
        <v>52.7</v>
      </c>
      <c r="G26" t="n">
        <v>61.6</v>
      </c>
      <c r="H26" t="n">
        <v>90.5</v>
      </c>
      <c r="I26" t="n">
        <v>121.3</v>
      </c>
      <c r="J26" t="n">
        <v>118</v>
      </c>
      <c r="K26" t="n">
        <v>69.8</v>
      </c>
      <c r="L26" t="n">
        <v>66.8</v>
      </c>
      <c r="M26" t="n">
        <v>59.4</v>
      </c>
      <c r="N26" t="n">
        <v>76.7</v>
      </c>
      <c r="O26" t="n">
        <v>71.8</v>
      </c>
      <c r="P26" t="n">
        <v>57.4</v>
      </c>
      <c r="Q26" t="n">
        <v>38.9</v>
      </c>
      <c r="R26" t="n">
        <v>31.8</v>
      </c>
      <c r="S26" t="n">
        <v>24.4</v>
      </c>
      <c r="T26" t="n">
        <v>49.9</v>
      </c>
      <c r="U26" t="n">
        <v>18.4</v>
      </c>
      <c r="V26" t="n">
        <v>11.5</v>
      </c>
    </row>
    <row r="27">
      <c r="A27" s="5" t="inlineStr">
        <is>
          <t>Minderheitenanteil</t>
        </is>
      </c>
      <c r="B27" s="5" t="inlineStr">
        <is>
          <t>Minority Share</t>
        </is>
      </c>
      <c r="C27" t="n">
        <v>-24.4</v>
      </c>
      <c r="D27" t="n">
        <v>-22.6</v>
      </c>
      <c r="E27" t="n">
        <v>-27.9</v>
      </c>
      <c r="F27" t="n">
        <v>-21.6</v>
      </c>
      <c r="G27" t="n">
        <v>-13.4</v>
      </c>
      <c r="H27" t="n">
        <v>-20.3</v>
      </c>
      <c r="I27" t="n">
        <v>-23.1</v>
      </c>
      <c r="J27" t="n">
        <v>-21.3</v>
      </c>
      <c r="K27" t="n">
        <v>-18.5</v>
      </c>
      <c r="L27" t="n">
        <v>-16.4</v>
      </c>
      <c r="M27" t="n">
        <v>-14.3</v>
      </c>
      <c r="N27" t="n">
        <v>-18.4</v>
      </c>
      <c r="O27" t="n">
        <v>-25.8</v>
      </c>
      <c r="P27" t="n">
        <v>-17.8</v>
      </c>
      <c r="Q27" t="n">
        <v>-12.7</v>
      </c>
      <c r="R27" t="n">
        <v>-7.8</v>
      </c>
      <c r="S27" t="n">
        <v>-3.1</v>
      </c>
      <c r="T27" t="n">
        <v>-18.1</v>
      </c>
      <c r="U27" t="n">
        <v>5.3</v>
      </c>
      <c r="V27" t="n">
        <v>-2.8</v>
      </c>
    </row>
    <row r="28">
      <c r="A28" s="5" t="inlineStr">
        <is>
          <t>Jahresüberschuss/-fehlbetrag</t>
        </is>
      </c>
      <c r="B28" s="5" t="inlineStr">
        <is>
          <t>Net Profit</t>
        </is>
      </c>
      <c r="C28" t="n">
        <v>36.7</v>
      </c>
      <c r="D28" t="n">
        <v>32.3</v>
      </c>
      <c r="E28" t="n">
        <v>39.3</v>
      </c>
      <c r="F28" t="n">
        <v>31.1</v>
      </c>
      <c r="G28" t="n">
        <v>48.2</v>
      </c>
      <c r="H28" t="n">
        <v>70.2</v>
      </c>
      <c r="I28" t="n">
        <v>98.2</v>
      </c>
      <c r="J28" t="n">
        <v>96.7</v>
      </c>
      <c r="K28" t="n">
        <v>51.3</v>
      </c>
      <c r="L28" t="n">
        <v>50.4</v>
      </c>
      <c r="M28" t="n">
        <v>45</v>
      </c>
      <c r="N28" t="n">
        <v>58.3</v>
      </c>
      <c r="O28" t="n">
        <v>46</v>
      </c>
      <c r="P28" t="n">
        <v>39.6</v>
      </c>
      <c r="Q28" t="n">
        <v>26.2</v>
      </c>
      <c r="R28" t="n">
        <v>24</v>
      </c>
      <c r="S28" t="n">
        <v>21.3</v>
      </c>
      <c r="T28" t="n">
        <v>31.8</v>
      </c>
      <c r="U28" t="n">
        <v>23.6</v>
      </c>
      <c r="V28" t="n">
        <v>8.699999999999999</v>
      </c>
    </row>
    <row r="29">
      <c r="A29" s="5" t="inlineStr">
        <is>
          <t>Summe Umlaufvermögen</t>
        </is>
      </c>
      <c r="B29" s="5" t="inlineStr">
        <is>
          <t>Current Assets</t>
        </is>
      </c>
      <c r="C29" t="n">
        <v>5586</v>
      </c>
      <c r="D29" t="n">
        <v>5030</v>
      </c>
      <c r="E29" t="n">
        <v>4077</v>
      </c>
      <c r="F29" t="n">
        <v>4094</v>
      </c>
      <c r="G29" t="n">
        <v>3740</v>
      </c>
      <c r="H29" t="n">
        <v>3364</v>
      </c>
      <c r="I29" t="n">
        <v>3057</v>
      </c>
      <c r="J29" t="n">
        <v>2444</v>
      </c>
      <c r="K29" t="n">
        <v>2040</v>
      </c>
      <c r="L29" t="n">
        <v>1777</v>
      </c>
      <c r="M29" t="n">
        <v>1507</v>
      </c>
      <c r="N29" t="n">
        <v>1756</v>
      </c>
      <c r="O29" t="n">
        <v>1875</v>
      </c>
      <c r="P29" t="n">
        <v>1546</v>
      </c>
      <c r="Q29" t="n">
        <v>1348</v>
      </c>
      <c r="R29" t="n">
        <v>1247</v>
      </c>
      <c r="S29" t="n">
        <v>1187</v>
      </c>
      <c r="T29" t="n">
        <v>1170</v>
      </c>
      <c r="U29" t="n">
        <v>1068</v>
      </c>
      <c r="V29" t="n">
        <v>1019</v>
      </c>
    </row>
    <row r="30">
      <c r="A30" s="5" t="inlineStr">
        <is>
          <t>Summe Anlagevermögen</t>
        </is>
      </c>
      <c r="B30" s="5" t="inlineStr">
        <is>
          <t>Fixed Assets</t>
        </is>
      </c>
      <c r="C30" t="n">
        <v>2984</v>
      </c>
      <c r="D30" t="n">
        <v>2229</v>
      </c>
      <c r="E30" t="n">
        <v>2176</v>
      </c>
      <c r="F30" t="n">
        <v>2135</v>
      </c>
      <c r="G30" t="n">
        <v>2086</v>
      </c>
      <c r="H30" t="n">
        <v>1935</v>
      </c>
      <c r="I30" t="n">
        <v>1830</v>
      </c>
      <c r="J30" t="n">
        <v>1900</v>
      </c>
      <c r="K30" t="n">
        <v>1804</v>
      </c>
      <c r="L30" t="n">
        <v>1385</v>
      </c>
      <c r="M30" t="n">
        <v>1341</v>
      </c>
      <c r="N30" t="n">
        <v>1219</v>
      </c>
      <c r="O30" t="n">
        <v>1154</v>
      </c>
      <c r="P30" t="n">
        <v>1163</v>
      </c>
      <c r="Q30" t="n">
        <v>1122</v>
      </c>
      <c r="R30" t="n">
        <v>1078</v>
      </c>
      <c r="S30" t="n">
        <v>1021</v>
      </c>
      <c r="T30" t="n">
        <v>1021</v>
      </c>
      <c r="U30" t="n">
        <v>936.3</v>
      </c>
      <c r="V30" t="n">
        <v>646.3</v>
      </c>
    </row>
    <row r="31">
      <c r="A31" s="5" t="inlineStr">
        <is>
          <t>Summe Aktiva</t>
        </is>
      </c>
      <c r="B31" s="5" t="inlineStr">
        <is>
          <t>Total Assets</t>
        </is>
      </c>
      <c r="C31" t="n">
        <v>8867</v>
      </c>
      <c r="D31" t="n">
        <v>7512</v>
      </c>
      <c r="E31" t="n">
        <v>6488</v>
      </c>
      <c r="F31" t="n">
        <v>6475</v>
      </c>
      <c r="G31" t="n">
        <v>6037</v>
      </c>
      <c r="H31" t="n">
        <v>5486</v>
      </c>
      <c r="I31" t="n">
        <v>5015</v>
      </c>
      <c r="J31" t="n">
        <v>4457</v>
      </c>
      <c r="K31" t="n">
        <v>3913</v>
      </c>
      <c r="L31" t="n">
        <v>3253</v>
      </c>
      <c r="M31" t="n">
        <v>2939</v>
      </c>
      <c r="N31" t="n">
        <v>3066</v>
      </c>
      <c r="O31" t="n">
        <v>3118</v>
      </c>
      <c r="P31" t="n">
        <v>2823</v>
      </c>
      <c r="Q31" t="n">
        <v>2597</v>
      </c>
      <c r="R31" t="n">
        <v>2451</v>
      </c>
      <c r="S31" t="n">
        <v>2341</v>
      </c>
      <c r="T31" t="n">
        <v>2350</v>
      </c>
      <c r="U31" t="n">
        <v>2154</v>
      </c>
      <c r="V31" t="n">
        <v>1668</v>
      </c>
    </row>
    <row r="32">
      <c r="A32" s="5" t="inlineStr">
        <is>
          <t>Summe kurzfristiges Fremdkapital</t>
        </is>
      </c>
      <c r="B32" s="5" t="inlineStr">
        <is>
          <t>Short-Term Debt</t>
        </is>
      </c>
      <c r="C32" t="n">
        <v>4377</v>
      </c>
      <c r="D32" t="inlineStr">
        <is>
          <t>-</t>
        </is>
      </c>
      <c r="E32" t="inlineStr">
        <is>
          <t>-</t>
        </is>
      </c>
      <c r="F32" t="inlineStr">
        <is>
          <t>-</t>
        </is>
      </c>
      <c r="G32" t="inlineStr">
        <is>
          <t>-</t>
        </is>
      </c>
      <c r="H32" t="inlineStr">
        <is>
          <t>-</t>
        </is>
      </c>
      <c r="I32" t="inlineStr">
        <is>
          <t>-</t>
        </is>
      </c>
      <c r="J32" t="inlineStr">
        <is>
          <t>-</t>
        </is>
      </c>
      <c r="K32" t="inlineStr">
        <is>
          <t>-</t>
        </is>
      </c>
      <c r="L32" t="inlineStr">
        <is>
          <t>-</t>
        </is>
      </c>
      <c r="M32" t="inlineStr">
        <is>
          <t>-</t>
        </is>
      </c>
      <c r="N32" t="inlineStr">
        <is>
          <t>-</t>
        </is>
      </c>
      <c r="O32" t="inlineStr">
        <is>
          <t>-</t>
        </is>
      </c>
      <c r="P32" t="inlineStr">
        <is>
          <t>-</t>
        </is>
      </c>
      <c r="Q32" t="inlineStr">
        <is>
          <t>-</t>
        </is>
      </c>
      <c r="R32" t="inlineStr">
        <is>
          <t>-</t>
        </is>
      </c>
      <c r="S32" t="inlineStr">
        <is>
          <t>-</t>
        </is>
      </c>
      <c r="T32" t="inlineStr">
        <is>
          <t>-</t>
        </is>
      </c>
      <c r="U32" t="inlineStr">
        <is>
          <t>-</t>
        </is>
      </c>
      <c r="V32" t="inlineStr">
        <is>
          <t>-</t>
        </is>
      </c>
    </row>
    <row r="33">
      <c r="A33" s="5" t="inlineStr">
        <is>
          <t>Summe langfristiges Fremdkapital</t>
        </is>
      </c>
      <c r="B33" s="5" t="inlineStr">
        <is>
          <t>Long-Term Debt</t>
        </is>
      </c>
      <c r="C33" t="n">
        <v>3132</v>
      </c>
      <c r="D33" t="inlineStr">
        <is>
          <t>-</t>
        </is>
      </c>
      <c r="E33" t="inlineStr">
        <is>
          <t>-</t>
        </is>
      </c>
      <c r="F33" t="inlineStr">
        <is>
          <t>-</t>
        </is>
      </c>
      <c r="G33" t="inlineStr">
        <is>
          <t>-</t>
        </is>
      </c>
      <c r="H33" t="inlineStr">
        <is>
          <t>-</t>
        </is>
      </c>
      <c r="I33" t="inlineStr">
        <is>
          <t>-</t>
        </is>
      </c>
      <c r="J33" t="inlineStr">
        <is>
          <t>-</t>
        </is>
      </c>
      <c r="K33" t="inlineStr">
        <is>
          <t>-</t>
        </is>
      </c>
      <c r="L33" t="inlineStr">
        <is>
          <t>-</t>
        </is>
      </c>
      <c r="M33" t="inlineStr">
        <is>
          <t>-</t>
        </is>
      </c>
      <c r="N33" t="inlineStr">
        <is>
          <t>-</t>
        </is>
      </c>
      <c r="O33" t="inlineStr">
        <is>
          <t>-</t>
        </is>
      </c>
      <c r="P33" t="inlineStr">
        <is>
          <t>-</t>
        </is>
      </c>
      <c r="Q33" t="inlineStr">
        <is>
          <t>-</t>
        </is>
      </c>
      <c r="R33" t="inlineStr">
        <is>
          <t>-</t>
        </is>
      </c>
      <c r="S33" t="inlineStr">
        <is>
          <t>-</t>
        </is>
      </c>
      <c r="T33" t="inlineStr">
        <is>
          <t>-</t>
        </is>
      </c>
      <c r="U33" t="inlineStr">
        <is>
          <t>-</t>
        </is>
      </c>
      <c r="V33" t="inlineStr">
        <is>
          <t>-</t>
        </is>
      </c>
    </row>
    <row r="34">
      <c r="A34" s="5" t="inlineStr">
        <is>
          <t>Summe Fremdkapital</t>
        </is>
      </c>
      <c r="B34" s="5" t="inlineStr">
        <is>
          <t>Total Liabilities</t>
        </is>
      </c>
      <c r="C34" t="n">
        <v>7509</v>
      </c>
      <c r="D34" t="n">
        <v>6122</v>
      </c>
      <c r="E34" t="n">
        <v>5053</v>
      </c>
      <c r="F34" t="n">
        <v>5377</v>
      </c>
      <c r="G34" t="n">
        <v>4961</v>
      </c>
      <c r="H34" t="n">
        <v>4359</v>
      </c>
      <c r="I34" t="n">
        <v>3833</v>
      </c>
      <c r="J34" t="n">
        <v>3372</v>
      </c>
      <c r="K34" t="n">
        <v>2845</v>
      </c>
      <c r="L34" t="n">
        <v>2248</v>
      </c>
      <c r="M34" t="n">
        <v>1982</v>
      </c>
      <c r="N34" t="n">
        <v>2151</v>
      </c>
      <c r="O34" t="n">
        <v>2264</v>
      </c>
      <c r="P34" t="n">
        <v>2052</v>
      </c>
      <c r="Q34" t="n">
        <v>1856</v>
      </c>
      <c r="R34" t="n">
        <v>1806</v>
      </c>
      <c r="S34" t="n">
        <v>1711</v>
      </c>
      <c r="T34" t="n">
        <v>1733</v>
      </c>
      <c r="U34" t="n">
        <v>1614</v>
      </c>
      <c r="V34" t="n">
        <v>1372</v>
      </c>
    </row>
    <row r="35">
      <c r="A35" s="5" t="inlineStr">
        <is>
          <t>Minderheitenanteil</t>
        </is>
      </c>
      <c r="B35" s="5" t="inlineStr">
        <is>
          <t>Minority Share</t>
        </is>
      </c>
      <c r="C35" t="n">
        <v>334.8</v>
      </c>
      <c r="D35" t="n">
        <v>302.3</v>
      </c>
      <c r="E35" t="n">
        <v>328</v>
      </c>
      <c r="F35" t="n">
        <v>294</v>
      </c>
      <c r="G35" t="n">
        <v>266.2</v>
      </c>
      <c r="H35" t="n">
        <v>265</v>
      </c>
      <c r="I35" t="n">
        <v>267.8</v>
      </c>
      <c r="J35" t="n">
        <v>223.4</v>
      </c>
      <c r="K35" t="n">
        <v>202.4</v>
      </c>
      <c r="L35" t="n">
        <v>167.1</v>
      </c>
      <c r="M35" t="n">
        <v>154.6</v>
      </c>
      <c r="N35" t="n">
        <v>138.8</v>
      </c>
      <c r="O35" t="n">
        <v>123.7</v>
      </c>
      <c r="P35" t="n">
        <v>100.2</v>
      </c>
      <c r="Q35" t="n">
        <v>89.09999999999999</v>
      </c>
      <c r="R35" t="n">
        <v>81.40000000000001</v>
      </c>
      <c r="S35" t="n">
        <v>75</v>
      </c>
      <c r="T35" t="n">
        <v>73.90000000000001</v>
      </c>
      <c r="U35" t="n">
        <v>53.2</v>
      </c>
      <c r="V35" t="n">
        <v>28.6</v>
      </c>
    </row>
    <row r="36">
      <c r="A36" s="5" t="inlineStr">
        <is>
          <t>Summe Eigenkapital</t>
        </is>
      </c>
      <c r="B36" s="5" t="inlineStr">
        <is>
          <t>Equity</t>
        </is>
      </c>
      <c r="C36" t="n">
        <v>1024</v>
      </c>
      <c r="D36" t="n">
        <v>1087</v>
      </c>
      <c r="E36" t="n">
        <v>1108</v>
      </c>
      <c r="F36" t="n">
        <v>804.3</v>
      </c>
      <c r="G36" t="n">
        <v>809.7</v>
      </c>
      <c r="H36" t="n">
        <v>862.3</v>
      </c>
      <c r="I36" t="n">
        <v>914.2</v>
      </c>
      <c r="J36" t="n">
        <v>861.8</v>
      </c>
      <c r="K36" t="n">
        <v>865.6</v>
      </c>
      <c r="L36" t="n">
        <v>838.4</v>
      </c>
      <c r="M36" t="n">
        <v>802.9</v>
      </c>
      <c r="N36" t="n">
        <v>776.3</v>
      </c>
      <c r="O36" t="n">
        <v>730.8</v>
      </c>
      <c r="P36" t="n">
        <v>671.7</v>
      </c>
      <c r="Q36" t="n">
        <v>651.7</v>
      </c>
      <c r="R36" t="n">
        <v>563.1</v>
      </c>
      <c r="S36" t="n">
        <v>555.2</v>
      </c>
      <c r="T36" t="n">
        <v>543.2</v>
      </c>
      <c r="U36" t="n">
        <v>486.7</v>
      </c>
      <c r="V36" t="n">
        <v>267.3</v>
      </c>
    </row>
    <row r="37">
      <c r="A37" s="5" t="inlineStr">
        <is>
          <t>Summe Passiva</t>
        </is>
      </c>
      <c r="B37" s="5" t="inlineStr">
        <is>
          <t>Liabilities &amp; Shareholder Equity</t>
        </is>
      </c>
      <c r="C37" t="n">
        <v>8867</v>
      </c>
      <c r="D37" t="n">
        <v>7512</v>
      </c>
      <c r="E37" t="n">
        <v>6488</v>
      </c>
      <c r="F37" t="n">
        <v>6475</v>
      </c>
      <c r="G37" t="n">
        <v>6037</v>
      </c>
      <c r="H37" t="n">
        <v>5486</v>
      </c>
      <c r="I37" t="n">
        <v>5015</v>
      </c>
      <c r="J37" t="n">
        <v>4457</v>
      </c>
      <c r="K37" t="n">
        <v>3913</v>
      </c>
      <c r="L37" t="n">
        <v>3253</v>
      </c>
      <c r="M37" t="n">
        <v>2939</v>
      </c>
      <c r="N37" t="n">
        <v>3066</v>
      </c>
      <c r="O37" t="n">
        <v>3118</v>
      </c>
      <c r="P37" t="n">
        <v>2823</v>
      </c>
      <c r="Q37" t="n">
        <v>2597</v>
      </c>
      <c r="R37" t="n">
        <v>2451</v>
      </c>
      <c r="S37" t="n">
        <v>2341</v>
      </c>
      <c r="T37" t="n">
        <v>2350</v>
      </c>
      <c r="U37" t="n">
        <v>2154</v>
      </c>
      <c r="V37" t="n">
        <v>1668</v>
      </c>
    </row>
    <row r="38">
      <c r="A38" s="5" t="inlineStr">
        <is>
          <t>Mio.Aktien im Umlauf</t>
        </is>
      </c>
      <c r="B38" s="5" t="inlineStr">
        <is>
          <t>Million shares outstanding</t>
        </is>
      </c>
      <c r="C38" t="n">
        <v>35.28</v>
      </c>
      <c r="D38" t="n">
        <v>35.14</v>
      </c>
      <c r="E38" t="n">
        <v>35.01</v>
      </c>
      <c r="F38" t="n">
        <v>34.9</v>
      </c>
      <c r="G38" t="n">
        <v>34.78</v>
      </c>
      <c r="H38" t="n">
        <v>34.66</v>
      </c>
      <c r="I38" t="n">
        <v>34.55</v>
      </c>
      <c r="J38" t="n">
        <v>34.45</v>
      </c>
      <c r="K38" t="n">
        <v>34.2</v>
      </c>
      <c r="L38" t="n">
        <v>34.2</v>
      </c>
      <c r="M38" t="n">
        <v>34.1</v>
      </c>
      <c r="N38" t="n">
        <v>33.9</v>
      </c>
      <c r="O38" t="n">
        <v>33.8</v>
      </c>
      <c r="P38" t="n">
        <v>33.8</v>
      </c>
      <c r="Q38" t="n">
        <v>33.8</v>
      </c>
      <c r="R38" t="n">
        <v>33.7</v>
      </c>
      <c r="S38" t="n">
        <v>33.5</v>
      </c>
      <c r="T38" t="n">
        <v>33.3</v>
      </c>
      <c r="U38" t="n">
        <v>29.1</v>
      </c>
      <c r="V38" t="n">
        <v>29.1</v>
      </c>
    </row>
    <row r="39">
      <c r="A39" s="5" t="inlineStr">
        <is>
          <t>Mio.Aktien im Umlauf</t>
        </is>
      </c>
      <c r="B39" s="5" t="inlineStr">
        <is>
          <t>Million shares outstanding</t>
        </is>
      </c>
      <c r="C39" t="n">
        <v>34.04</v>
      </c>
      <c r="D39" t="n">
        <v>35.14</v>
      </c>
      <c r="E39" t="n">
        <v>33.75</v>
      </c>
      <c r="F39" t="n">
        <v>33.64</v>
      </c>
      <c r="G39" t="n">
        <v>33.52</v>
      </c>
      <c r="H39" t="n">
        <v>33.31</v>
      </c>
      <c r="I39" t="n">
        <v>33.1</v>
      </c>
      <c r="J39" t="n">
        <v>33.21</v>
      </c>
      <c r="K39" t="n">
        <v>33</v>
      </c>
      <c r="L39" t="n">
        <v>33</v>
      </c>
      <c r="M39" t="n">
        <v>32.7</v>
      </c>
      <c r="N39" t="n">
        <v>32.7</v>
      </c>
      <c r="O39" t="n">
        <v>32.6</v>
      </c>
      <c r="P39" t="n">
        <v>32.6</v>
      </c>
      <c r="Q39" t="n">
        <v>32.5</v>
      </c>
      <c r="R39" t="n">
        <v>33.7</v>
      </c>
      <c r="S39" t="n">
        <v>32.3</v>
      </c>
      <c r="T39" t="n">
        <v>32.3</v>
      </c>
      <c r="U39" t="n">
        <v>28.1</v>
      </c>
      <c r="V39" t="n">
        <v>28.1</v>
      </c>
    </row>
    <row r="40">
      <c r="A40" s="5" t="inlineStr">
        <is>
          <t>Gezeichnetes Kapital (in Mio.)</t>
        </is>
      </c>
      <c r="B40" s="5" t="inlineStr">
        <is>
          <t>Subscribed Capital in M</t>
        </is>
      </c>
      <c r="C40" t="n">
        <v>90.31</v>
      </c>
      <c r="D40" t="n">
        <v>89.95</v>
      </c>
      <c r="E40" t="n">
        <v>89.58</v>
      </c>
      <c r="F40" t="n">
        <v>89.3</v>
      </c>
      <c r="G40" t="n">
        <v>89</v>
      </c>
      <c r="H40" t="n">
        <v>88.73999999999999</v>
      </c>
      <c r="I40" t="n">
        <v>88.41</v>
      </c>
      <c r="J40" t="n">
        <v>88.15000000000001</v>
      </c>
      <c r="K40" t="n">
        <v>87.87</v>
      </c>
      <c r="L40" t="n">
        <v>87.59999999999999</v>
      </c>
      <c r="M40" t="n">
        <v>87.3</v>
      </c>
      <c r="N40" t="n">
        <v>89.59999999999999</v>
      </c>
      <c r="O40" t="n">
        <v>86.8</v>
      </c>
      <c r="P40" t="n">
        <v>86.7</v>
      </c>
      <c r="Q40" t="n">
        <v>86.5</v>
      </c>
      <c r="R40" t="n">
        <v>86.3</v>
      </c>
      <c r="S40" t="n">
        <v>86.09999999999999</v>
      </c>
      <c r="T40" t="n">
        <v>85.2</v>
      </c>
      <c r="U40" t="n">
        <v>74.5</v>
      </c>
      <c r="V40" t="n">
        <v>74.5</v>
      </c>
    </row>
    <row r="41">
      <c r="A41" s="5" t="inlineStr">
        <is>
          <t>Ergebnis je Aktie (brutto)</t>
        </is>
      </c>
      <c r="B41" s="5" t="inlineStr">
        <is>
          <t>Earnings per share</t>
        </is>
      </c>
      <c r="C41" t="n">
        <v>2.24</v>
      </c>
      <c r="D41" t="n">
        <v>2.64</v>
      </c>
      <c r="E41" t="n">
        <v>2.92</v>
      </c>
      <c r="F41" t="n">
        <v>1.99</v>
      </c>
      <c r="G41" t="n">
        <v>2.53</v>
      </c>
      <c r="H41" t="n">
        <v>2.53</v>
      </c>
      <c r="I41" t="n">
        <v>4.87</v>
      </c>
      <c r="J41" t="n">
        <v>3.56</v>
      </c>
      <c r="K41" t="n">
        <v>2.86</v>
      </c>
      <c r="L41" t="n">
        <v>2.55</v>
      </c>
      <c r="M41" t="n">
        <v>2.2</v>
      </c>
      <c r="N41" t="n">
        <v>3.05</v>
      </c>
      <c r="O41" t="n">
        <v>2.68</v>
      </c>
      <c r="P41" t="n">
        <v>2.07</v>
      </c>
      <c r="Q41" t="n">
        <v>1.25</v>
      </c>
      <c r="R41" t="n">
        <v>1.08</v>
      </c>
      <c r="S41" t="n">
        <v>0.66</v>
      </c>
      <c r="T41" t="n">
        <v>2.03</v>
      </c>
      <c r="U41" t="n">
        <v>0.48</v>
      </c>
      <c r="V41" t="n">
        <v>0.54</v>
      </c>
    </row>
    <row r="42">
      <c r="A42" s="5" t="inlineStr">
        <is>
          <t>Ergebnis je Aktie (unverwässert)</t>
        </is>
      </c>
      <c r="B42" s="5" t="inlineStr">
        <is>
          <t>Basic Earnings per share</t>
        </is>
      </c>
      <c r="C42" t="n">
        <v>0.68</v>
      </c>
      <c r="D42" t="n">
        <v>0.92</v>
      </c>
      <c r="E42" t="n">
        <v>1.13</v>
      </c>
      <c r="F42" t="n">
        <v>0.9</v>
      </c>
      <c r="G42" t="n">
        <v>1.39</v>
      </c>
      <c r="H42" t="n">
        <v>2.03</v>
      </c>
      <c r="I42" t="n">
        <v>2.85</v>
      </c>
      <c r="J42" t="n">
        <v>2.82</v>
      </c>
      <c r="K42" t="n">
        <v>1.5</v>
      </c>
      <c r="L42" t="n">
        <v>1.48</v>
      </c>
      <c r="M42" t="n">
        <v>1.33</v>
      </c>
      <c r="N42" t="n">
        <v>1.72</v>
      </c>
      <c r="O42" t="n">
        <v>1.36</v>
      </c>
      <c r="P42" t="n">
        <v>1.17</v>
      </c>
      <c r="Q42" t="n">
        <v>0.78</v>
      </c>
      <c r="R42" t="n">
        <v>0.71</v>
      </c>
      <c r="S42" t="n">
        <v>0.64</v>
      </c>
      <c r="T42" t="n">
        <v>0.95</v>
      </c>
      <c r="U42" t="n">
        <v>0.8100000000000001</v>
      </c>
      <c r="V42" t="n">
        <v>0.3</v>
      </c>
    </row>
    <row r="43">
      <c r="A43" s="5" t="inlineStr">
        <is>
          <t>Ergebnis je Aktie (verwässert)</t>
        </is>
      </c>
      <c r="B43" s="5" t="inlineStr">
        <is>
          <t>Diluted Earnings per share</t>
        </is>
      </c>
      <c r="C43" t="n">
        <v>0.68</v>
      </c>
      <c r="D43" t="n">
        <v>0.92</v>
      </c>
      <c r="E43" t="n">
        <v>1.13</v>
      </c>
      <c r="F43" t="n">
        <v>0.9</v>
      </c>
      <c r="G43" t="n">
        <v>1.39</v>
      </c>
      <c r="H43" t="n">
        <v>2.03</v>
      </c>
      <c r="I43" t="n">
        <v>2.85</v>
      </c>
      <c r="J43" t="n">
        <v>2.82</v>
      </c>
      <c r="K43" t="n">
        <v>1.5</v>
      </c>
      <c r="L43" t="n">
        <v>1.48</v>
      </c>
      <c r="M43" t="n">
        <v>1.33</v>
      </c>
      <c r="N43" t="n">
        <v>1.72</v>
      </c>
      <c r="O43" t="n">
        <v>1.36</v>
      </c>
      <c r="P43" t="n">
        <v>1.17</v>
      </c>
      <c r="Q43" t="n">
        <v>0.78</v>
      </c>
      <c r="R43" t="n">
        <v>0.71</v>
      </c>
      <c r="S43" t="n">
        <v>0.64</v>
      </c>
      <c r="T43" t="n">
        <v>0.95</v>
      </c>
      <c r="U43" t="n">
        <v>0.8100000000000001</v>
      </c>
      <c r="V43" t="n">
        <v>0.3</v>
      </c>
    </row>
    <row r="44">
      <c r="A44" s="5" t="inlineStr">
        <is>
          <t>Dividende je Aktie</t>
        </is>
      </c>
      <c r="B44" s="5" t="inlineStr">
        <is>
          <t>Dividend per share</t>
        </is>
      </c>
      <c r="C44" t="n">
        <v>0.95</v>
      </c>
      <c r="D44" t="n">
        <v>0.9</v>
      </c>
      <c r="E44" t="n">
        <v>0.9</v>
      </c>
      <c r="F44" t="n">
        <v>0.85</v>
      </c>
      <c r="G44" t="n">
        <v>0.85</v>
      </c>
      <c r="H44" t="n">
        <v>0.8</v>
      </c>
      <c r="I44" t="n">
        <v>0.75</v>
      </c>
      <c r="J44" t="n">
        <v>0.65</v>
      </c>
      <c r="K44" t="n">
        <v>0.6</v>
      </c>
      <c r="L44" t="n">
        <v>0.5</v>
      </c>
      <c r="M44" t="n">
        <v>0.4</v>
      </c>
      <c r="N44" t="n">
        <v>0.4</v>
      </c>
      <c r="O44" t="n">
        <v>0.32</v>
      </c>
      <c r="P44" t="n">
        <v>0.3</v>
      </c>
      <c r="Q44" t="n">
        <v>0.28</v>
      </c>
      <c r="R44" t="n">
        <v>0.26</v>
      </c>
      <c r="S44" t="n">
        <v>0.24</v>
      </c>
      <c r="T44" t="n">
        <v>0.24</v>
      </c>
      <c r="U44" t="n">
        <v>0.22</v>
      </c>
      <c r="V44" t="n">
        <v>0.2</v>
      </c>
    </row>
    <row r="45">
      <c r="A45" s="5" t="inlineStr">
        <is>
          <t>Dividendenausschüttung in Mio</t>
        </is>
      </c>
      <c r="B45" s="5" t="inlineStr">
        <is>
          <t>Dividend Payment in M</t>
        </is>
      </c>
      <c r="C45" t="n">
        <v>33.38</v>
      </c>
      <c r="D45" t="n">
        <v>31.51</v>
      </c>
      <c r="E45" t="n">
        <v>31.41</v>
      </c>
      <c r="F45" t="n">
        <v>29.57</v>
      </c>
      <c r="G45" t="n">
        <v>33.51</v>
      </c>
      <c r="H45" t="n">
        <v>32.95</v>
      </c>
      <c r="I45" t="n">
        <v>25.84</v>
      </c>
      <c r="J45" t="n">
        <v>22.32</v>
      </c>
      <c r="K45" t="n">
        <v>20.5</v>
      </c>
      <c r="L45" t="n">
        <v>17.1</v>
      </c>
      <c r="M45" t="n">
        <v>13.6</v>
      </c>
      <c r="N45" t="n">
        <v>13.6</v>
      </c>
      <c r="O45" t="n">
        <v>10.8</v>
      </c>
      <c r="P45" t="n">
        <v>10.1</v>
      </c>
      <c r="Q45" t="n">
        <v>9.4</v>
      </c>
      <c r="R45" t="n">
        <v>8.699999999999999</v>
      </c>
      <c r="S45" t="n">
        <v>8</v>
      </c>
      <c r="T45" t="n">
        <v>7.9</v>
      </c>
      <c r="U45" t="n">
        <v>6.4</v>
      </c>
      <c r="V45" t="n">
        <v>5.7</v>
      </c>
    </row>
    <row r="46">
      <c r="A46" s="5" t="inlineStr">
        <is>
          <t>Umsatz je Aktie</t>
        </is>
      </c>
      <c r="B46" s="5" t="inlineStr">
        <is>
          <t>Revenue per share</t>
        </is>
      </c>
      <c r="C46" t="n">
        <v>483.55</v>
      </c>
      <c r="D46" t="n">
        <v>473.15</v>
      </c>
      <c r="E46" t="n">
        <v>458.55</v>
      </c>
      <c r="F46" t="n">
        <v>441.53</v>
      </c>
      <c r="G46" t="n">
        <v>429.17</v>
      </c>
      <c r="H46" t="n">
        <v>438.56</v>
      </c>
      <c r="I46" t="n">
        <v>461.82</v>
      </c>
      <c r="J46" t="n">
        <v>305.67</v>
      </c>
      <c r="K46" t="n">
        <v>280.28</v>
      </c>
      <c r="L46" t="n">
        <v>231.08</v>
      </c>
      <c r="M46" t="n">
        <v>212.9</v>
      </c>
      <c r="N46" t="n">
        <v>259.43</v>
      </c>
      <c r="O46" t="n">
        <v>213.82</v>
      </c>
      <c r="P46" t="n">
        <v>215.97</v>
      </c>
      <c r="Q46" t="n">
        <v>193.41</v>
      </c>
      <c r="R46" t="n">
        <v>181.28</v>
      </c>
      <c r="S46" t="n">
        <v>175.85</v>
      </c>
      <c r="T46" t="n">
        <v>160.64</v>
      </c>
      <c r="U46" t="n">
        <v>183.89</v>
      </c>
      <c r="V46" t="n">
        <v>180.8</v>
      </c>
    </row>
    <row r="47">
      <c r="A47" s="5" t="inlineStr">
        <is>
          <t>Buchwert je Aktie</t>
        </is>
      </c>
      <c r="B47" s="5" t="inlineStr">
        <is>
          <t>Book value per share</t>
        </is>
      </c>
      <c r="C47" t="n">
        <v>29.02</v>
      </c>
      <c r="D47" t="n">
        <v>30.93</v>
      </c>
      <c r="E47" t="n">
        <v>31.63</v>
      </c>
      <c r="F47" t="n">
        <v>23.05</v>
      </c>
      <c r="G47" t="n">
        <v>23.28</v>
      </c>
      <c r="H47" t="n">
        <v>24.88</v>
      </c>
      <c r="I47" t="n">
        <v>26.46</v>
      </c>
      <c r="J47" t="n">
        <v>25.01</v>
      </c>
      <c r="K47" t="n">
        <v>25.31</v>
      </c>
      <c r="L47" t="n">
        <v>24.51</v>
      </c>
      <c r="M47" t="n">
        <v>23.55</v>
      </c>
      <c r="N47" t="n">
        <v>22.9</v>
      </c>
      <c r="O47" t="n">
        <v>21.62</v>
      </c>
      <c r="P47" t="n">
        <v>19.87</v>
      </c>
      <c r="Q47" t="n">
        <v>19.28</v>
      </c>
      <c r="R47" t="n">
        <v>16.71</v>
      </c>
      <c r="S47" t="n">
        <v>16.57</v>
      </c>
      <c r="T47" t="n">
        <v>16.31</v>
      </c>
      <c r="U47" t="n">
        <v>16.73</v>
      </c>
      <c r="V47" t="n">
        <v>9.19</v>
      </c>
    </row>
    <row r="48">
      <c r="A48" s="5" t="inlineStr">
        <is>
          <t>Cashflow je Aktie</t>
        </is>
      </c>
      <c r="B48" s="5" t="inlineStr">
        <is>
          <t>Cashflow per share</t>
        </is>
      </c>
      <c r="C48" t="n">
        <v>-6.01</v>
      </c>
      <c r="D48" t="n">
        <v>-12.87</v>
      </c>
      <c r="E48" t="n">
        <v>4.86</v>
      </c>
      <c r="F48" t="n">
        <v>5.98</v>
      </c>
      <c r="G48" t="n">
        <v>0.55</v>
      </c>
      <c r="H48" t="n">
        <v>-3.24</v>
      </c>
      <c r="I48" t="n">
        <v>6.35</v>
      </c>
      <c r="J48" t="n">
        <v>4.35</v>
      </c>
      <c r="K48" t="n">
        <v>-0.8</v>
      </c>
      <c r="L48" t="n">
        <v>-0.27</v>
      </c>
      <c r="M48" t="n">
        <v>7.15</v>
      </c>
      <c r="N48" t="n">
        <v>6.36</v>
      </c>
      <c r="O48" t="n">
        <v>1.7</v>
      </c>
      <c r="P48" t="n">
        <v>2.76</v>
      </c>
      <c r="Q48" t="n">
        <v>3.27</v>
      </c>
      <c r="R48" t="n">
        <v>-0.54</v>
      </c>
      <c r="S48" t="n">
        <v>4.78</v>
      </c>
      <c r="T48" t="n">
        <v>0.68</v>
      </c>
      <c r="U48" t="n">
        <v>-0.08</v>
      </c>
      <c r="V48" t="n">
        <v>2.73</v>
      </c>
    </row>
    <row r="49">
      <c r="A49" s="5" t="inlineStr">
        <is>
          <t>Bilanzsumme je Aktie</t>
        </is>
      </c>
      <c r="B49" s="5" t="inlineStr">
        <is>
          <t>Total assets per share</t>
        </is>
      </c>
      <c r="C49" t="n">
        <v>251.34</v>
      </c>
      <c r="D49" t="n">
        <v>213.77</v>
      </c>
      <c r="E49" t="n">
        <v>185.3</v>
      </c>
      <c r="F49" t="n">
        <v>185.52</v>
      </c>
      <c r="G49" t="n">
        <v>173.55</v>
      </c>
      <c r="H49" t="n">
        <v>158.28</v>
      </c>
      <c r="I49" t="n">
        <v>145.14</v>
      </c>
      <c r="J49" t="n">
        <v>129.38</v>
      </c>
      <c r="K49" t="n">
        <v>114.42</v>
      </c>
      <c r="L49" t="n">
        <v>95.13</v>
      </c>
      <c r="M49" t="n">
        <v>86.2</v>
      </c>
      <c r="N49" t="n">
        <v>90.44</v>
      </c>
      <c r="O49" t="n">
        <v>92.25</v>
      </c>
      <c r="P49" t="n">
        <v>83.53</v>
      </c>
      <c r="Q49" t="n">
        <v>76.84</v>
      </c>
      <c r="R49" t="n">
        <v>72.72</v>
      </c>
      <c r="S49" t="n">
        <v>69.87</v>
      </c>
      <c r="T49" t="n">
        <v>70.56</v>
      </c>
      <c r="U49" t="n">
        <v>74.03</v>
      </c>
      <c r="V49" t="n">
        <v>57.32</v>
      </c>
    </row>
    <row r="50">
      <c r="A50" s="5" t="inlineStr">
        <is>
          <t>Personal am Ende des Jahres</t>
        </is>
      </c>
      <c r="B50" s="5" t="inlineStr">
        <is>
          <t>Staff at the end of year</t>
        </is>
      </c>
      <c r="C50" t="n">
        <v>19193</v>
      </c>
      <c r="D50" t="n">
        <v>17864</v>
      </c>
      <c r="E50" t="n">
        <v>17323</v>
      </c>
      <c r="F50" t="n">
        <v>16711</v>
      </c>
      <c r="G50" t="n">
        <v>16229</v>
      </c>
      <c r="H50" t="n">
        <v>16072</v>
      </c>
      <c r="I50" t="n">
        <v>16834</v>
      </c>
      <c r="J50" t="n">
        <v>16559</v>
      </c>
      <c r="K50" t="n">
        <v>16834</v>
      </c>
      <c r="L50" t="n">
        <v>16432</v>
      </c>
      <c r="M50" t="n">
        <v>16177</v>
      </c>
      <c r="N50" t="n">
        <v>16596</v>
      </c>
      <c r="O50" t="n">
        <v>16325</v>
      </c>
      <c r="P50" t="n">
        <v>16249</v>
      </c>
      <c r="Q50" t="n">
        <v>15593</v>
      </c>
      <c r="R50" t="n">
        <v>15764</v>
      </c>
      <c r="S50" t="n">
        <v>15540</v>
      </c>
      <c r="T50" t="n">
        <v>15712</v>
      </c>
      <c r="U50" t="n">
        <v>14468</v>
      </c>
      <c r="V50" t="n">
        <v>14797</v>
      </c>
    </row>
    <row r="51">
      <c r="A51" s="5" t="inlineStr">
        <is>
          <t>Personalaufwand in Mio. EUR</t>
        </is>
      </c>
      <c r="B51" s="5" t="inlineStr">
        <is>
          <t>Personnel expenses in M</t>
        </is>
      </c>
      <c r="C51" t="n">
        <v>1082</v>
      </c>
      <c r="D51" t="n">
        <v>990.6</v>
      </c>
      <c r="E51" t="n">
        <v>936.2</v>
      </c>
      <c r="F51" t="n">
        <v>863.1</v>
      </c>
      <c r="G51" t="n">
        <v>825.2</v>
      </c>
      <c r="H51" t="n">
        <v>792.6</v>
      </c>
      <c r="I51" t="n">
        <v>781.4</v>
      </c>
      <c r="J51" t="n">
        <v>718.7</v>
      </c>
      <c r="K51" t="n">
        <v>682</v>
      </c>
      <c r="L51" t="n">
        <v>633.7</v>
      </c>
      <c r="M51" t="n">
        <v>619.6</v>
      </c>
      <c r="N51" t="n">
        <v>607.9</v>
      </c>
      <c r="O51" t="n">
        <v>586.9</v>
      </c>
      <c r="P51" t="n">
        <v>577.6</v>
      </c>
      <c r="Q51" t="n">
        <v>555.5</v>
      </c>
      <c r="R51" t="n">
        <v>534.9</v>
      </c>
      <c r="S51" t="n">
        <v>518.8</v>
      </c>
      <c r="T51" t="n">
        <v>463.9</v>
      </c>
      <c r="U51" t="n">
        <v>467.6</v>
      </c>
      <c r="V51" t="n">
        <v>484.2</v>
      </c>
    </row>
    <row r="52">
      <c r="A52" s="5" t="inlineStr">
        <is>
          <t>Aufwand je Mitarbeiter in EUR</t>
        </is>
      </c>
      <c r="B52" s="5" t="inlineStr">
        <is>
          <t>Effort per employee</t>
        </is>
      </c>
      <c r="C52" t="n">
        <v>56370</v>
      </c>
      <c r="D52" t="n">
        <v>55452</v>
      </c>
      <c r="E52" t="n">
        <v>54044</v>
      </c>
      <c r="F52" t="n">
        <v>51649</v>
      </c>
      <c r="G52" t="n">
        <v>50847</v>
      </c>
      <c r="H52" t="n">
        <v>49316</v>
      </c>
      <c r="I52" t="n">
        <v>46418</v>
      </c>
      <c r="J52" t="n">
        <v>43402</v>
      </c>
      <c r="K52" t="n">
        <v>40513</v>
      </c>
      <c r="L52" t="n">
        <v>38565</v>
      </c>
      <c r="M52" t="n">
        <v>38301</v>
      </c>
      <c r="N52" t="n">
        <v>36629</v>
      </c>
      <c r="O52" t="n">
        <v>35951</v>
      </c>
      <c r="P52" t="n">
        <v>35547</v>
      </c>
      <c r="Q52" t="n">
        <v>35625</v>
      </c>
      <c r="R52" t="n">
        <v>33932</v>
      </c>
      <c r="S52" t="n">
        <v>33385</v>
      </c>
      <c r="T52" t="n">
        <v>29525</v>
      </c>
      <c r="U52" t="n">
        <v>32320</v>
      </c>
      <c r="V52" t="n">
        <v>32723</v>
      </c>
    </row>
    <row r="53">
      <c r="A53" s="5" t="inlineStr">
        <is>
          <t>Umsatz je Mitarbeiter in EUR</t>
        </is>
      </c>
      <c r="B53" s="5" t="inlineStr">
        <is>
          <t>Turnover per employee</t>
        </is>
      </c>
      <c r="C53" t="n">
        <v>888814</v>
      </c>
      <c r="D53" t="n">
        <v>930682</v>
      </c>
      <c r="E53" t="n">
        <v>926810</v>
      </c>
      <c r="F53" t="n">
        <v>922140</v>
      </c>
      <c r="G53" t="n">
        <v>919843</v>
      </c>
      <c r="H53" t="n">
        <v>945855</v>
      </c>
      <c r="I53" t="n">
        <v>947940</v>
      </c>
      <c r="J53" t="n">
        <v>635976</v>
      </c>
      <c r="K53" t="n">
        <v>569424</v>
      </c>
      <c r="L53" t="n">
        <v>480951</v>
      </c>
      <c r="M53" t="n">
        <v>448797</v>
      </c>
      <c r="N53" t="n">
        <v>529922</v>
      </c>
      <c r="O53" t="n">
        <v>442707</v>
      </c>
      <c r="P53" t="n">
        <v>449246</v>
      </c>
      <c r="Q53" t="n">
        <v>419232</v>
      </c>
      <c r="R53" t="n">
        <v>387547</v>
      </c>
      <c r="S53" t="n">
        <v>379092</v>
      </c>
      <c r="T53" t="n">
        <v>340468</v>
      </c>
      <c r="U53" t="n">
        <v>232796</v>
      </c>
      <c r="V53" t="n">
        <v>234216</v>
      </c>
    </row>
    <row r="54">
      <c r="A54" s="5" t="inlineStr">
        <is>
          <t>Bruttoergebnis je Mitarbeiter in EUR</t>
        </is>
      </c>
      <c r="B54" s="5" t="inlineStr">
        <is>
          <t>Gross Profit per employee</t>
        </is>
      </c>
      <c r="C54" t="n">
        <v>104648</v>
      </c>
      <c r="D54" t="n">
        <v>105749</v>
      </c>
      <c r="E54" t="n">
        <v>103036</v>
      </c>
      <c r="F54" t="n">
        <v>97337</v>
      </c>
      <c r="G54" t="n">
        <v>98663</v>
      </c>
      <c r="H54" t="n">
        <v>94960</v>
      </c>
      <c r="I54" t="n">
        <v>93792</v>
      </c>
      <c r="J54" t="n">
        <v>86074</v>
      </c>
      <c r="K54" t="n">
        <v>77444</v>
      </c>
      <c r="L54" t="n">
        <v>71209</v>
      </c>
      <c r="M54" t="n">
        <v>70100</v>
      </c>
      <c r="N54" t="n">
        <v>71855</v>
      </c>
      <c r="O54" t="n">
        <v>66897</v>
      </c>
      <c r="P54" t="n">
        <v>65259</v>
      </c>
      <c r="Q54" t="n">
        <v>64760</v>
      </c>
      <c r="R54" t="n">
        <v>61450</v>
      </c>
      <c r="S54" t="n">
        <v>60907</v>
      </c>
      <c r="T54" t="n">
        <v>58102</v>
      </c>
      <c r="U54" t="n">
        <v>56946</v>
      </c>
      <c r="V54" t="n">
        <v>54666</v>
      </c>
    </row>
    <row r="55">
      <c r="A55" s="5" t="inlineStr">
        <is>
          <t>Gewinn je Mitarbeiter in EUR</t>
        </is>
      </c>
      <c r="B55" s="5" t="inlineStr">
        <is>
          <t>Earnings per employee</t>
        </is>
      </c>
      <c r="C55" t="n">
        <v>1912</v>
      </c>
      <c r="D55" t="n">
        <v>1808</v>
      </c>
      <c r="E55" t="n">
        <v>2269</v>
      </c>
      <c r="F55" t="n">
        <v>1861</v>
      </c>
      <c r="G55" t="n">
        <v>2970</v>
      </c>
      <c r="H55" t="n">
        <v>4368</v>
      </c>
      <c r="I55" t="n">
        <v>5833</v>
      </c>
      <c r="J55" t="n">
        <v>5840</v>
      </c>
      <c r="K55" t="n">
        <v>3047</v>
      </c>
      <c r="L55" t="n">
        <v>3067</v>
      </c>
      <c r="M55" t="n">
        <v>2782</v>
      </c>
      <c r="N55" t="n">
        <v>3513</v>
      </c>
      <c r="O55" t="n">
        <v>2818</v>
      </c>
      <c r="P55" t="n">
        <v>2437</v>
      </c>
      <c r="Q55" t="n">
        <v>1680</v>
      </c>
      <c r="R55" t="n">
        <v>1522</v>
      </c>
      <c r="S55" t="n">
        <v>1371</v>
      </c>
      <c r="T55" t="n">
        <v>2024</v>
      </c>
      <c r="U55" t="n">
        <v>1631</v>
      </c>
      <c r="V55" t="n">
        <v>587.96</v>
      </c>
    </row>
    <row r="56">
      <c r="A56" s="5" t="inlineStr">
        <is>
          <t>KGV (Kurs/Gewinn)</t>
        </is>
      </c>
      <c r="B56" s="5" t="inlineStr">
        <is>
          <t>PE (price/earnings)</t>
        </is>
      </c>
      <c r="C56" t="n">
        <v>41.5</v>
      </c>
      <c r="D56" t="n">
        <v>22.4</v>
      </c>
      <c r="E56" t="n">
        <v>28.4</v>
      </c>
      <c r="F56" t="n">
        <v>34.2</v>
      </c>
      <c r="G56" t="n">
        <v>20.4</v>
      </c>
      <c r="H56" t="n">
        <v>15.1</v>
      </c>
      <c r="I56" t="n">
        <v>13.2</v>
      </c>
      <c r="J56" t="n">
        <v>11.6</v>
      </c>
      <c r="K56" t="n">
        <v>18.2</v>
      </c>
      <c r="L56" t="n">
        <v>23.7</v>
      </c>
      <c r="M56" t="n">
        <v>18.8</v>
      </c>
      <c r="N56" t="n">
        <v>15</v>
      </c>
      <c r="O56" t="n">
        <v>25</v>
      </c>
      <c r="P56" t="n">
        <v>20.8</v>
      </c>
      <c r="Q56" t="n">
        <v>20.8</v>
      </c>
      <c r="R56" t="n">
        <v>18.8</v>
      </c>
      <c r="S56" t="n">
        <v>20.6</v>
      </c>
      <c r="T56" t="n">
        <v>5.5</v>
      </c>
      <c r="U56" t="n">
        <v>8.4</v>
      </c>
      <c r="V56" t="n">
        <v>22</v>
      </c>
    </row>
    <row r="57">
      <c r="A57" s="5" t="inlineStr">
        <is>
          <t>KUV (Kurs/Umsatz)</t>
        </is>
      </c>
      <c r="B57" s="5" t="inlineStr">
        <is>
          <t>PS (price/sales)</t>
        </is>
      </c>
      <c r="C57" t="n">
        <v>0.06</v>
      </c>
      <c r="D57" t="n">
        <v>0.04</v>
      </c>
      <c r="E57" t="n">
        <v>0.07000000000000001</v>
      </c>
      <c r="F57" t="n">
        <v>0.07000000000000001</v>
      </c>
      <c r="G57" t="n">
        <v>0.07000000000000001</v>
      </c>
      <c r="H57" t="n">
        <v>0.07000000000000001</v>
      </c>
      <c r="I57" t="n">
        <v>0.08</v>
      </c>
      <c r="J57" t="n">
        <v>0.11</v>
      </c>
      <c r="K57" t="n">
        <v>0.1</v>
      </c>
      <c r="L57" t="n">
        <v>0.15</v>
      </c>
      <c r="M57" t="n">
        <v>0.12</v>
      </c>
      <c r="N57" t="n">
        <v>0.1</v>
      </c>
      <c r="O57" t="n">
        <v>0.16</v>
      </c>
      <c r="P57" t="n">
        <v>0.11</v>
      </c>
      <c r="Q57" t="n">
        <v>0.08</v>
      </c>
      <c r="R57" t="n">
        <v>0.07000000000000001</v>
      </c>
      <c r="S57" t="n">
        <v>0.08</v>
      </c>
      <c r="T57" t="n">
        <v>0.03</v>
      </c>
      <c r="U57" t="n">
        <v>0.04</v>
      </c>
      <c r="V57" t="n">
        <v>0.04</v>
      </c>
    </row>
    <row r="58">
      <c r="A58" s="5" t="inlineStr">
        <is>
          <t>KBV (Kurs/Buchwert)</t>
        </is>
      </c>
      <c r="B58" s="5" t="inlineStr">
        <is>
          <t>PB (price/book value)</t>
        </is>
      </c>
      <c r="C58" t="n">
        <v>0.97</v>
      </c>
      <c r="D58" t="n">
        <v>0.67</v>
      </c>
      <c r="E58" t="n">
        <v>1.01</v>
      </c>
      <c r="F58" t="n">
        <v>1.34</v>
      </c>
      <c r="G58" t="n">
        <v>1.22</v>
      </c>
      <c r="H58" t="n">
        <v>1.23</v>
      </c>
      <c r="I58" t="n">
        <v>1.43</v>
      </c>
      <c r="J58" t="n">
        <v>1.3</v>
      </c>
      <c r="K58" t="n">
        <v>1.08</v>
      </c>
      <c r="L58" t="n">
        <v>1.43</v>
      </c>
      <c r="M58" t="n">
        <v>1.06</v>
      </c>
      <c r="N58" t="n">
        <v>1.13</v>
      </c>
      <c r="O58" t="n">
        <v>1.57</v>
      </c>
      <c r="P58" t="n">
        <v>1.22</v>
      </c>
      <c r="Q58" t="n">
        <v>0.84</v>
      </c>
      <c r="R58" t="n">
        <v>0.8</v>
      </c>
      <c r="S58" t="n">
        <v>0.8</v>
      </c>
      <c r="T58" t="n">
        <v>0.32</v>
      </c>
      <c r="U58" t="n">
        <v>0.41</v>
      </c>
      <c r="V58" t="n">
        <v>0.72</v>
      </c>
    </row>
    <row r="59">
      <c r="A59" s="5" t="inlineStr">
        <is>
          <t>KCV (Kurs/Cashflow)</t>
        </is>
      </c>
      <c r="B59" s="5" t="inlineStr">
        <is>
          <t>PC (price/cashflow)</t>
        </is>
      </c>
      <c r="C59" t="n">
        <v>-4.7</v>
      </c>
      <c r="D59" t="n">
        <v>-1.6</v>
      </c>
      <c r="E59" t="n">
        <v>6.6</v>
      </c>
      <c r="F59" t="n">
        <v>5.15</v>
      </c>
      <c r="G59" t="n">
        <v>51.99</v>
      </c>
      <c r="H59" t="n">
        <v>-9.44</v>
      </c>
      <c r="I59" t="n">
        <v>5.95</v>
      </c>
      <c r="J59" t="n">
        <v>7.49</v>
      </c>
      <c r="K59" t="n">
        <v>-33.95</v>
      </c>
      <c r="L59" t="n">
        <v>-127.49</v>
      </c>
      <c r="M59" t="n">
        <v>3.5</v>
      </c>
      <c r="N59" t="n">
        <v>4.06</v>
      </c>
      <c r="O59" t="n">
        <v>20.02</v>
      </c>
      <c r="P59" t="n">
        <v>8.789999999999999</v>
      </c>
      <c r="Q59" t="n">
        <v>4.95</v>
      </c>
      <c r="R59" t="n">
        <v>-24.74</v>
      </c>
      <c r="S59" t="n">
        <v>2.77</v>
      </c>
      <c r="T59" t="n">
        <v>7.7</v>
      </c>
      <c r="U59" t="n">
        <v>-86.03</v>
      </c>
      <c r="V59" t="n">
        <v>2.42</v>
      </c>
    </row>
    <row r="60">
      <c r="A60" s="5" t="inlineStr">
        <is>
          <t>Dividendenrendite in %</t>
        </is>
      </c>
      <c r="B60" s="5" t="inlineStr">
        <is>
          <t>Dividend Yield in %</t>
        </is>
      </c>
      <c r="C60" t="n">
        <v>3.36</v>
      </c>
      <c r="D60" t="n">
        <v>4.37</v>
      </c>
      <c r="E60" t="n">
        <v>2.81</v>
      </c>
      <c r="F60" t="n">
        <v>2.76</v>
      </c>
      <c r="G60" t="n">
        <v>2.99</v>
      </c>
      <c r="H60" t="n">
        <v>2.61</v>
      </c>
      <c r="I60" t="n">
        <v>1.99</v>
      </c>
      <c r="J60" t="n">
        <v>1.99</v>
      </c>
      <c r="K60" t="n">
        <v>2.2</v>
      </c>
      <c r="L60" t="n">
        <v>1.43</v>
      </c>
      <c r="M60" t="n">
        <v>1.6</v>
      </c>
      <c r="N60" t="n">
        <v>1.55</v>
      </c>
      <c r="O60" t="n">
        <v>0.9399999999999999</v>
      </c>
      <c r="P60" t="n">
        <v>1.24</v>
      </c>
      <c r="Q60" t="n">
        <v>1.73</v>
      </c>
      <c r="R60" t="n">
        <v>1.95</v>
      </c>
      <c r="S60" t="n">
        <v>1.82</v>
      </c>
      <c r="T60" t="n">
        <v>4.62</v>
      </c>
      <c r="U60" t="n">
        <v>3.24</v>
      </c>
      <c r="V60" t="n">
        <v>3.03</v>
      </c>
    </row>
    <row r="61">
      <c r="A61" s="5" t="inlineStr">
        <is>
          <t>Gewinnrendite in %</t>
        </is>
      </c>
      <c r="B61" s="5" t="inlineStr">
        <is>
          <t>Return on profit in %</t>
        </is>
      </c>
      <c r="C61" t="n">
        <v>2.4</v>
      </c>
      <c r="D61" t="n">
        <v>4.5</v>
      </c>
      <c r="E61" t="n">
        <v>3.5</v>
      </c>
      <c r="F61" t="n">
        <v>2.9</v>
      </c>
      <c r="G61" t="n">
        <v>4.9</v>
      </c>
      <c r="H61" t="n">
        <v>6.6</v>
      </c>
      <c r="I61" t="n">
        <v>7.5</v>
      </c>
      <c r="J61" t="n">
        <v>8.699999999999999</v>
      </c>
      <c r="K61" t="n">
        <v>5.5</v>
      </c>
      <c r="L61" t="n">
        <v>4.2</v>
      </c>
      <c r="M61" t="n">
        <v>5.3</v>
      </c>
      <c r="N61" t="n">
        <v>6.7</v>
      </c>
      <c r="O61" t="n">
        <v>4</v>
      </c>
      <c r="P61" t="n">
        <v>4.8</v>
      </c>
      <c r="Q61" t="n">
        <v>4.8</v>
      </c>
      <c r="R61" t="n">
        <v>5.3</v>
      </c>
      <c r="S61" t="n">
        <v>4.8</v>
      </c>
      <c r="T61" t="n">
        <v>18.3</v>
      </c>
      <c r="U61" t="n">
        <v>11.9</v>
      </c>
      <c r="V61" t="n">
        <v>4.5</v>
      </c>
    </row>
    <row r="62">
      <c r="A62" s="5" t="inlineStr">
        <is>
          <t>Eigenkapitalrendite in %</t>
        </is>
      </c>
      <c r="B62" s="5" t="inlineStr">
        <is>
          <t>Return on Equity in %</t>
        </is>
      </c>
      <c r="C62" t="n">
        <v>3.58</v>
      </c>
      <c r="D62" t="n">
        <v>2.97</v>
      </c>
      <c r="E62" t="n">
        <v>3.55</v>
      </c>
      <c r="F62" t="n">
        <v>3.87</v>
      </c>
      <c r="G62" t="n">
        <v>5.95</v>
      </c>
      <c r="H62" t="n">
        <v>8.140000000000001</v>
      </c>
      <c r="I62" t="n">
        <v>10.74</v>
      </c>
      <c r="J62" t="n">
        <v>11.22</v>
      </c>
      <c r="K62" t="n">
        <v>5.93</v>
      </c>
      <c r="L62" t="n">
        <v>6.01</v>
      </c>
      <c r="M62" t="n">
        <v>5.6</v>
      </c>
      <c r="N62" t="n">
        <v>7.51</v>
      </c>
      <c r="O62" t="n">
        <v>6.29</v>
      </c>
      <c r="P62" t="n">
        <v>5.9</v>
      </c>
      <c r="Q62" t="n">
        <v>4.02</v>
      </c>
      <c r="R62" t="n">
        <v>4.26</v>
      </c>
      <c r="S62" t="n">
        <v>3.84</v>
      </c>
      <c r="T62" t="n">
        <v>5.85</v>
      </c>
      <c r="U62" t="n">
        <v>4.85</v>
      </c>
      <c r="V62" t="n">
        <v>3.25</v>
      </c>
    </row>
    <row r="63">
      <c r="A63" s="5" t="inlineStr">
        <is>
          <t>Umsatzrendite in %</t>
        </is>
      </c>
      <c r="B63" s="5" t="inlineStr">
        <is>
          <t>Return on sales in %</t>
        </is>
      </c>
      <c r="C63" t="n">
        <v>0.22</v>
      </c>
      <c r="D63" t="n">
        <v>0.19</v>
      </c>
      <c r="E63" t="n">
        <v>0.24</v>
      </c>
      <c r="F63" t="n">
        <v>0.2</v>
      </c>
      <c r="G63" t="n">
        <v>0.32</v>
      </c>
      <c r="H63" t="n">
        <v>0.46</v>
      </c>
      <c r="I63" t="n">
        <v>0.62</v>
      </c>
      <c r="J63" t="n">
        <v>0.92</v>
      </c>
      <c r="K63" t="n">
        <v>0.54</v>
      </c>
      <c r="L63" t="n">
        <v>0.64</v>
      </c>
      <c r="M63" t="n">
        <v>0.62</v>
      </c>
      <c r="N63" t="n">
        <v>0.66</v>
      </c>
      <c r="O63" t="n">
        <v>0.64</v>
      </c>
      <c r="P63" t="n">
        <v>0.54</v>
      </c>
      <c r="Q63" t="n">
        <v>0.4</v>
      </c>
      <c r="R63" t="n">
        <v>0.39</v>
      </c>
      <c r="S63" t="n">
        <v>0.36</v>
      </c>
      <c r="T63" t="n">
        <v>0.59</v>
      </c>
      <c r="U63" t="n">
        <v>0.44</v>
      </c>
      <c r="V63" t="n">
        <v>0.17</v>
      </c>
    </row>
    <row r="64">
      <c r="A64" s="5" t="inlineStr">
        <is>
          <t>Gesamtkapitalrendite in %</t>
        </is>
      </c>
      <c r="B64" s="5" t="inlineStr">
        <is>
          <t>Total Return on Investment in %</t>
        </is>
      </c>
      <c r="C64" t="n">
        <v>1.79</v>
      </c>
      <c r="D64" t="n">
        <v>1.65</v>
      </c>
      <c r="E64" t="n">
        <v>1.78</v>
      </c>
      <c r="F64" t="n">
        <v>1.74</v>
      </c>
      <c r="G64" t="n">
        <v>2.05</v>
      </c>
      <c r="H64" t="n">
        <v>2.48</v>
      </c>
      <c r="I64" t="n">
        <v>3.16</v>
      </c>
      <c r="J64" t="n">
        <v>3.73</v>
      </c>
      <c r="K64" t="n">
        <v>2.8</v>
      </c>
      <c r="L64" t="n">
        <v>2.83</v>
      </c>
      <c r="M64" t="n">
        <v>2.9</v>
      </c>
      <c r="N64" t="n">
        <v>3.81</v>
      </c>
      <c r="O64" t="n">
        <v>3.18</v>
      </c>
      <c r="P64" t="n">
        <v>2.89</v>
      </c>
      <c r="Q64" t="n">
        <v>2.46</v>
      </c>
      <c r="R64" t="n">
        <v>2.49</v>
      </c>
      <c r="S64" t="n">
        <v>2.26</v>
      </c>
      <c r="T64" t="n">
        <v>2.96</v>
      </c>
      <c r="U64" t="n">
        <v>3.14</v>
      </c>
      <c r="V64" t="n">
        <v>1.16</v>
      </c>
    </row>
    <row r="65">
      <c r="A65" s="5" t="inlineStr">
        <is>
          <t>Return on Investment in %</t>
        </is>
      </c>
      <c r="B65" s="5" t="inlineStr">
        <is>
          <t>Return on Investment in %</t>
        </is>
      </c>
      <c r="C65" t="n">
        <v>0.41</v>
      </c>
      <c r="D65" t="n">
        <v>0.43</v>
      </c>
      <c r="E65" t="n">
        <v>0.61</v>
      </c>
      <c r="F65" t="n">
        <v>0.48</v>
      </c>
      <c r="G65" t="n">
        <v>0.8</v>
      </c>
      <c r="H65" t="n">
        <v>1.28</v>
      </c>
      <c r="I65" t="n">
        <v>1.96</v>
      </c>
      <c r="J65" t="n">
        <v>2.17</v>
      </c>
      <c r="K65" t="n">
        <v>1.31</v>
      </c>
      <c r="L65" t="n">
        <v>1.55</v>
      </c>
      <c r="M65" t="n">
        <v>1.53</v>
      </c>
      <c r="N65" t="n">
        <v>1.9</v>
      </c>
      <c r="O65" t="n">
        <v>1.48</v>
      </c>
      <c r="P65" t="n">
        <v>1.4</v>
      </c>
      <c r="Q65" t="n">
        <v>1.01</v>
      </c>
      <c r="R65" t="n">
        <v>0.98</v>
      </c>
      <c r="S65" t="n">
        <v>0.91</v>
      </c>
      <c r="T65" t="n">
        <v>1.35</v>
      </c>
      <c r="U65" t="n">
        <v>1.1</v>
      </c>
      <c r="V65" t="n">
        <v>0.52</v>
      </c>
    </row>
    <row r="66">
      <c r="A66" s="5" t="inlineStr">
        <is>
          <t>Arbeitsintensität in %</t>
        </is>
      </c>
      <c r="B66" s="5" t="inlineStr">
        <is>
          <t>Work Intensity in %</t>
        </is>
      </c>
      <c r="C66" t="n">
        <v>63</v>
      </c>
      <c r="D66" t="n">
        <v>66.97</v>
      </c>
      <c r="E66" t="n">
        <v>62.85</v>
      </c>
      <c r="F66" t="n">
        <v>63.23</v>
      </c>
      <c r="G66" t="n">
        <v>61.95</v>
      </c>
      <c r="H66" t="n">
        <v>61.31</v>
      </c>
      <c r="I66" t="n">
        <v>60.96</v>
      </c>
      <c r="J66" t="n">
        <v>54.84</v>
      </c>
      <c r="K66" t="n">
        <v>52.13</v>
      </c>
      <c r="L66" t="n">
        <v>54.62</v>
      </c>
      <c r="M66" t="n">
        <v>51.28</v>
      </c>
      <c r="N66" t="n">
        <v>57.26</v>
      </c>
      <c r="O66" t="n">
        <v>60.14</v>
      </c>
      <c r="P66" t="n">
        <v>54.74</v>
      </c>
      <c r="Q66" t="n">
        <v>51.9</v>
      </c>
      <c r="R66" t="n">
        <v>50.89</v>
      </c>
      <c r="S66" t="n">
        <v>50.72</v>
      </c>
      <c r="T66" t="n">
        <v>49.8</v>
      </c>
      <c r="U66" t="n">
        <v>49.58</v>
      </c>
      <c r="V66" t="n">
        <v>61.1</v>
      </c>
    </row>
    <row r="67">
      <c r="A67" s="5" t="inlineStr">
        <is>
          <t>Eigenkapitalquote in %</t>
        </is>
      </c>
      <c r="B67" s="5" t="inlineStr">
        <is>
          <t>Equity Ratio in %</t>
        </is>
      </c>
      <c r="C67" t="n">
        <v>11.55</v>
      </c>
      <c r="D67" t="n">
        <v>14.47</v>
      </c>
      <c r="E67" t="n">
        <v>17.07</v>
      </c>
      <c r="F67" t="n">
        <v>12.42</v>
      </c>
      <c r="G67" t="n">
        <v>13.41</v>
      </c>
      <c r="H67" t="n">
        <v>15.72</v>
      </c>
      <c r="I67" t="n">
        <v>18.23</v>
      </c>
      <c r="J67" t="n">
        <v>19.33</v>
      </c>
      <c r="K67" t="n">
        <v>22.12</v>
      </c>
      <c r="L67" t="n">
        <v>25.77</v>
      </c>
      <c r="M67" t="n">
        <v>27.32</v>
      </c>
      <c r="N67" t="n">
        <v>25.32</v>
      </c>
      <c r="O67" t="n">
        <v>23.44</v>
      </c>
      <c r="P67" t="n">
        <v>23.79</v>
      </c>
      <c r="Q67" t="n">
        <v>25.09</v>
      </c>
      <c r="R67" t="n">
        <v>22.98</v>
      </c>
      <c r="S67" t="n">
        <v>23.72</v>
      </c>
      <c r="T67" t="n">
        <v>23.12</v>
      </c>
      <c r="U67" t="n">
        <v>22.59</v>
      </c>
      <c r="V67" t="n">
        <v>16.02</v>
      </c>
    </row>
    <row r="68">
      <c r="A68" s="5" t="inlineStr">
        <is>
          <t>Fremdkapitalquote in %</t>
        </is>
      </c>
      <c r="B68" s="5" t="inlineStr">
        <is>
          <t>Debt Ratio in %</t>
        </is>
      </c>
      <c r="C68" t="n">
        <v>88.45</v>
      </c>
      <c r="D68" t="n">
        <v>85.53</v>
      </c>
      <c r="E68" t="n">
        <v>82.93000000000001</v>
      </c>
      <c r="F68" t="n">
        <v>87.58</v>
      </c>
      <c r="G68" t="n">
        <v>86.59</v>
      </c>
      <c r="H68" t="n">
        <v>84.28</v>
      </c>
      <c r="I68" t="n">
        <v>81.77</v>
      </c>
      <c r="J68" t="n">
        <v>80.67</v>
      </c>
      <c r="K68" t="n">
        <v>77.88</v>
      </c>
      <c r="L68" t="n">
        <v>74.23</v>
      </c>
      <c r="M68" t="n">
        <v>72.68000000000001</v>
      </c>
      <c r="N68" t="n">
        <v>74.68000000000001</v>
      </c>
      <c r="O68" t="n">
        <v>76.56</v>
      </c>
      <c r="P68" t="n">
        <v>76.20999999999999</v>
      </c>
      <c r="Q68" t="n">
        <v>74.91</v>
      </c>
      <c r="R68" t="n">
        <v>77.02</v>
      </c>
      <c r="S68" t="n">
        <v>76.28</v>
      </c>
      <c r="T68" t="n">
        <v>76.88</v>
      </c>
      <c r="U68" t="n">
        <v>77.41</v>
      </c>
      <c r="V68" t="n">
        <v>83.98</v>
      </c>
    </row>
    <row r="69">
      <c r="A69" s="5" t="inlineStr">
        <is>
          <t>Verschuldungsgrad in %</t>
        </is>
      </c>
      <c r="B69" s="5" t="inlineStr">
        <is>
          <t>Finance Gearing in %</t>
        </is>
      </c>
      <c r="C69" t="n">
        <v>766.11</v>
      </c>
      <c r="D69" t="n">
        <v>591.16</v>
      </c>
      <c r="E69" t="n">
        <v>485.77</v>
      </c>
      <c r="F69" t="n">
        <v>705.04</v>
      </c>
      <c r="G69" t="n">
        <v>645.55</v>
      </c>
      <c r="H69" t="n">
        <v>536.24</v>
      </c>
      <c r="I69" t="n">
        <v>448.58</v>
      </c>
      <c r="J69" t="n">
        <v>417.22</v>
      </c>
      <c r="K69" t="n">
        <v>352.06</v>
      </c>
      <c r="L69" t="n">
        <v>288.04</v>
      </c>
      <c r="M69" t="n">
        <v>266.09</v>
      </c>
      <c r="N69" t="n">
        <v>294.92</v>
      </c>
      <c r="O69" t="n">
        <v>326.66</v>
      </c>
      <c r="P69" t="n">
        <v>320.34</v>
      </c>
      <c r="Q69" t="n">
        <v>298.51</v>
      </c>
      <c r="R69" t="n">
        <v>335.22</v>
      </c>
      <c r="S69" t="n">
        <v>321.61</v>
      </c>
      <c r="T69" t="n">
        <v>332.55</v>
      </c>
      <c r="U69" t="n">
        <v>342.63</v>
      </c>
      <c r="V69" t="n">
        <v>524.0599999999999</v>
      </c>
    </row>
    <row r="70">
      <c r="A70" s="5" t="inlineStr">
        <is>
          <t>Bruttoergebnis Marge in %</t>
        </is>
      </c>
      <c r="B70" s="5" t="inlineStr">
        <is>
          <t>Gross Profit Marge in %</t>
        </is>
      </c>
      <c r="C70" t="n">
        <v>11.78</v>
      </c>
      <c r="D70" t="n">
        <v>11.36</v>
      </c>
      <c r="E70" t="n">
        <v>11.12</v>
      </c>
      <c r="F70" t="n">
        <v>10.56</v>
      </c>
      <c r="G70" t="n">
        <v>10.72</v>
      </c>
      <c r="H70" t="n">
        <v>10.04</v>
      </c>
      <c r="I70" t="n">
        <v>9.890000000000001</v>
      </c>
      <c r="J70" t="n">
        <v>13.53</v>
      </c>
      <c r="K70" t="n">
        <v>13.6</v>
      </c>
      <c r="L70" t="n">
        <v>14.8</v>
      </c>
      <c r="M70" t="n">
        <v>15.62</v>
      </c>
      <c r="N70" t="n">
        <v>13.56</v>
      </c>
      <c r="O70" t="n">
        <v>15.11</v>
      </c>
      <c r="P70" t="n">
        <v>14.52</v>
      </c>
      <c r="Q70" t="n">
        <v>15.45</v>
      </c>
      <c r="R70" t="n">
        <v>15.86</v>
      </c>
      <c r="S70" t="n">
        <v>16.07</v>
      </c>
      <c r="T70" t="n">
        <v>17.07</v>
      </c>
      <c r="U70" t="n">
        <v>15.4</v>
      </c>
    </row>
    <row r="71">
      <c r="A71" s="5" t="inlineStr">
        <is>
          <t>Kurzfristige Vermögensquote in %</t>
        </is>
      </c>
      <c r="B71" s="5" t="inlineStr">
        <is>
          <t>Current Assets Ratio in %</t>
        </is>
      </c>
      <c r="C71" t="n">
        <v>63</v>
      </c>
      <c r="D71" t="n">
        <v>66.95999999999999</v>
      </c>
      <c r="E71" t="n">
        <v>62.84</v>
      </c>
      <c r="F71" t="n">
        <v>63.23</v>
      </c>
      <c r="G71" t="n">
        <v>61.95</v>
      </c>
      <c r="H71" t="n">
        <v>61.32</v>
      </c>
      <c r="I71" t="n">
        <v>60.96</v>
      </c>
      <c r="J71" t="n">
        <v>54.84</v>
      </c>
      <c r="K71" t="n">
        <v>52.13</v>
      </c>
      <c r="L71" t="n">
        <v>54.63</v>
      </c>
      <c r="M71" t="n">
        <v>51.28</v>
      </c>
      <c r="N71" t="n">
        <v>57.27</v>
      </c>
      <c r="O71" t="n">
        <v>60.13</v>
      </c>
      <c r="P71" t="n">
        <v>54.76</v>
      </c>
      <c r="Q71" t="n">
        <v>51.91</v>
      </c>
      <c r="R71" t="n">
        <v>50.88</v>
      </c>
      <c r="S71" t="n">
        <v>50.7</v>
      </c>
      <c r="T71" t="n">
        <v>49.79</v>
      </c>
      <c r="U71" t="n">
        <v>49.58</v>
      </c>
    </row>
    <row r="72">
      <c r="A72" s="5" t="inlineStr">
        <is>
          <t>Nettogewinn Marge in %</t>
        </is>
      </c>
      <c r="B72" s="5" t="inlineStr">
        <is>
          <t>Net Profit Marge in %</t>
        </is>
      </c>
      <c r="C72" t="n">
        <v>0.22</v>
      </c>
      <c r="D72" t="n">
        <v>0.19</v>
      </c>
      <c r="E72" t="n">
        <v>0.24</v>
      </c>
      <c r="F72" t="n">
        <v>0.2</v>
      </c>
      <c r="G72" t="n">
        <v>0.32</v>
      </c>
      <c r="H72" t="n">
        <v>0.46</v>
      </c>
      <c r="I72" t="n">
        <v>0.62</v>
      </c>
      <c r="J72" t="n">
        <v>0.92</v>
      </c>
      <c r="K72" t="n">
        <v>0.54</v>
      </c>
      <c r="L72" t="n">
        <v>0.64</v>
      </c>
      <c r="M72" t="n">
        <v>0.62</v>
      </c>
      <c r="N72" t="n">
        <v>0.66</v>
      </c>
      <c r="O72" t="n">
        <v>0.64</v>
      </c>
      <c r="P72" t="n">
        <v>0.54</v>
      </c>
      <c r="Q72" t="n">
        <v>0.4</v>
      </c>
      <c r="R72" t="n">
        <v>0.39</v>
      </c>
      <c r="S72" t="n">
        <v>0.36</v>
      </c>
      <c r="T72" t="n">
        <v>0.59</v>
      </c>
      <c r="U72" t="n">
        <v>0.44</v>
      </c>
    </row>
    <row r="73">
      <c r="A73" s="5" t="inlineStr">
        <is>
          <t>Operative Ergebnis Marge in %</t>
        </is>
      </c>
      <c r="B73" s="5" t="inlineStr">
        <is>
          <t>EBIT Marge in %</t>
        </is>
      </c>
      <c r="C73" t="n">
        <v>0.48</v>
      </c>
      <c r="D73" t="n">
        <v>0.9399999999999999</v>
      </c>
      <c r="E73" t="n">
        <v>0.82</v>
      </c>
      <c r="F73" t="n">
        <v>0.8</v>
      </c>
      <c r="G73" t="n">
        <v>1.01</v>
      </c>
      <c r="H73" t="n">
        <v>0.72</v>
      </c>
      <c r="I73" t="n">
        <v>1.19</v>
      </c>
      <c r="J73" t="n">
        <v>1.6</v>
      </c>
      <c r="K73" t="n">
        <v>1.45</v>
      </c>
      <c r="L73" t="n">
        <v>1.38</v>
      </c>
      <c r="M73" t="n">
        <v>1.4</v>
      </c>
      <c r="N73" t="n">
        <v>1.71</v>
      </c>
      <c r="O73" t="n">
        <v>1.57</v>
      </c>
      <c r="P73" t="n">
        <v>1.13</v>
      </c>
      <c r="Q73" t="n">
        <v>1.04</v>
      </c>
      <c r="R73" t="n">
        <v>1.04</v>
      </c>
      <c r="S73" t="n">
        <v>0.8100000000000001</v>
      </c>
      <c r="T73" t="n">
        <v>1.81</v>
      </c>
      <c r="U73" t="n">
        <v>0.92</v>
      </c>
    </row>
    <row r="74">
      <c r="A74" s="5" t="inlineStr">
        <is>
          <t>Vermögensumsschlag in %</t>
        </is>
      </c>
      <c r="B74" s="5" t="inlineStr">
        <is>
          <t>Asset Turnover in %</t>
        </is>
      </c>
      <c r="C74" t="n">
        <v>192.39</v>
      </c>
      <c r="D74" t="n">
        <v>221.33</v>
      </c>
      <c r="E74" t="n">
        <v>247.46</v>
      </c>
      <c r="F74" t="n">
        <v>237.99</v>
      </c>
      <c r="G74" t="n">
        <v>247.28</v>
      </c>
      <c r="H74" t="n">
        <v>277.11</v>
      </c>
      <c r="I74" t="n">
        <v>318.21</v>
      </c>
      <c r="J74" t="n">
        <v>236.28</v>
      </c>
      <c r="K74" t="n">
        <v>244.98</v>
      </c>
      <c r="L74" t="n">
        <v>242.94</v>
      </c>
      <c r="M74" t="n">
        <v>247.02</v>
      </c>
      <c r="N74" t="n">
        <v>286.86</v>
      </c>
      <c r="O74" t="n">
        <v>231.78</v>
      </c>
      <c r="P74" t="n">
        <v>258.59</v>
      </c>
      <c r="Q74" t="n">
        <v>251.71</v>
      </c>
      <c r="R74" t="n">
        <v>249.25</v>
      </c>
      <c r="S74" t="n">
        <v>251.64</v>
      </c>
      <c r="T74" t="n">
        <v>227.62</v>
      </c>
      <c r="U74" t="n">
        <v>248.42</v>
      </c>
    </row>
    <row r="75">
      <c r="A75" s="5" t="inlineStr">
        <is>
          <t>Langfristige Vermögensquote in %</t>
        </is>
      </c>
      <c r="B75" s="5" t="inlineStr">
        <is>
          <t>Non-Current Assets Ratio in %</t>
        </is>
      </c>
      <c r="C75" t="n">
        <v>33.65</v>
      </c>
      <c r="D75" t="n">
        <v>29.67</v>
      </c>
      <c r="E75" t="n">
        <v>33.54</v>
      </c>
      <c r="F75" t="n">
        <v>32.97</v>
      </c>
      <c r="G75" t="n">
        <v>34.55</v>
      </c>
      <c r="H75" t="n">
        <v>35.27</v>
      </c>
      <c r="I75" t="n">
        <v>36.49</v>
      </c>
      <c r="J75" t="n">
        <v>42.63</v>
      </c>
      <c r="K75" t="n">
        <v>46.1</v>
      </c>
      <c r="L75" t="n">
        <v>42.58</v>
      </c>
      <c r="M75" t="n">
        <v>45.63</v>
      </c>
      <c r="N75" t="n">
        <v>39.76</v>
      </c>
      <c r="O75" t="n">
        <v>37.01</v>
      </c>
      <c r="P75" t="n">
        <v>41.2</v>
      </c>
      <c r="Q75" t="n">
        <v>43.2</v>
      </c>
      <c r="R75" t="n">
        <v>43.98</v>
      </c>
      <c r="S75" t="n">
        <v>43.61</v>
      </c>
      <c r="T75" t="n">
        <v>43.45</v>
      </c>
      <c r="U75" t="n">
        <v>43.47</v>
      </c>
    </row>
    <row r="76">
      <c r="A76" s="5" t="inlineStr">
        <is>
          <t>Gesamtkapitalrentabilität</t>
        </is>
      </c>
      <c r="B76" s="5" t="inlineStr">
        <is>
          <t>ROA Return on Assets in %</t>
        </is>
      </c>
      <c r="C76" t="n">
        <v>0.41</v>
      </c>
      <c r="D76" t="n">
        <v>0.43</v>
      </c>
      <c r="E76" t="n">
        <v>0.61</v>
      </c>
      <c r="F76" t="n">
        <v>0.48</v>
      </c>
      <c r="G76" t="n">
        <v>0.8</v>
      </c>
      <c r="H76" t="n">
        <v>1.28</v>
      </c>
      <c r="I76" t="n">
        <v>1.96</v>
      </c>
      <c r="J76" t="n">
        <v>2.17</v>
      </c>
      <c r="K76" t="n">
        <v>1.31</v>
      </c>
      <c r="L76" t="n">
        <v>1.55</v>
      </c>
      <c r="M76" t="n">
        <v>1.53</v>
      </c>
      <c r="N76" t="n">
        <v>1.9</v>
      </c>
      <c r="O76" t="n">
        <v>1.48</v>
      </c>
      <c r="P76" t="n">
        <v>1.4</v>
      </c>
      <c r="Q76" t="n">
        <v>1.01</v>
      </c>
      <c r="R76" t="n">
        <v>0.98</v>
      </c>
      <c r="S76" t="n">
        <v>0.91</v>
      </c>
      <c r="T76" t="n">
        <v>1.35</v>
      </c>
      <c r="U76" t="n">
        <v>1.1</v>
      </c>
    </row>
    <row r="77">
      <c r="A77" s="5" t="inlineStr">
        <is>
          <t>Ertrag des eingesetzten Kapitals</t>
        </is>
      </c>
      <c r="B77" s="5" t="inlineStr">
        <is>
          <t>ROCE Return on Cap. Empl. in %</t>
        </is>
      </c>
      <c r="C77" t="n">
        <v>1.84</v>
      </c>
      <c r="D77" t="inlineStr">
        <is>
          <t>-</t>
        </is>
      </c>
      <c r="E77" t="inlineStr">
        <is>
          <t>-</t>
        </is>
      </c>
      <c r="F77" t="inlineStr">
        <is>
          <t>-</t>
        </is>
      </c>
      <c r="G77" t="inlineStr">
        <is>
          <t>-</t>
        </is>
      </c>
      <c r="H77" t="inlineStr">
        <is>
          <t>-</t>
        </is>
      </c>
      <c r="I77" t="inlineStr">
        <is>
          <t>-</t>
        </is>
      </c>
      <c r="J77" t="inlineStr">
        <is>
          <t>-</t>
        </is>
      </c>
      <c r="K77" t="inlineStr">
        <is>
          <t>-</t>
        </is>
      </c>
      <c r="L77" t="inlineStr">
        <is>
          <t>-</t>
        </is>
      </c>
      <c r="M77" t="inlineStr">
        <is>
          <t>-</t>
        </is>
      </c>
      <c r="N77" t="inlineStr">
        <is>
          <t>-</t>
        </is>
      </c>
      <c r="O77" t="inlineStr">
        <is>
          <t>-</t>
        </is>
      </c>
      <c r="P77" t="inlineStr">
        <is>
          <t>-</t>
        </is>
      </c>
      <c r="Q77" t="inlineStr">
        <is>
          <t>-</t>
        </is>
      </c>
      <c r="R77" t="inlineStr">
        <is>
          <t>-</t>
        </is>
      </c>
      <c r="S77" t="inlineStr">
        <is>
          <t>-</t>
        </is>
      </c>
      <c r="T77" t="inlineStr">
        <is>
          <t>-</t>
        </is>
      </c>
      <c r="U77" t="inlineStr">
        <is>
          <t>-</t>
        </is>
      </c>
    </row>
    <row r="78">
      <c r="A78" s="5" t="inlineStr">
        <is>
          <t>Eigenkapital zu Anlagevermögen</t>
        </is>
      </c>
      <c r="B78" s="5" t="inlineStr">
        <is>
          <t>Equity to Fixed Assets in %</t>
        </is>
      </c>
      <c r="C78" t="n">
        <v>34.32</v>
      </c>
      <c r="D78" t="n">
        <v>48.77</v>
      </c>
      <c r="E78" t="n">
        <v>50.92</v>
      </c>
      <c r="F78" t="n">
        <v>37.67</v>
      </c>
      <c r="G78" t="n">
        <v>38.82</v>
      </c>
      <c r="H78" t="n">
        <v>44.56</v>
      </c>
      <c r="I78" t="n">
        <v>49.96</v>
      </c>
      <c r="J78" t="n">
        <v>45.36</v>
      </c>
      <c r="K78" t="n">
        <v>47.98</v>
      </c>
      <c r="L78" t="n">
        <v>60.53</v>
      </c>
      <c r="M78" t="n">
        <v>59.87</v>
      </c>
      <c r="N78" t="n">
        <v>63.68</v>
      </c>
      <c r="O78" t="n">
        <v>63.33</v>
      </c>
      <c r="P78" t="n">
        <v>57.76</v>
      </c>
      <c r="Q78" t="n">
        <v>58.08</v>
      </c>
      <c r="R78" t="n">
        <v>52.24</v>
      </c>
      <c r="S78" t="n">
        <v>54.38</v>
      </c>
      <c r="T78" t="n">
        <v>53.2</v>
      </c>
      <c r="U78" t="n">
        <v>51.98</v>
      </c>
    </row>
    <row r="79">
      <c r="A79" s="5" t="inlineStr">
        <is>
          <t>Liquidität Dritten Grades</t>
        </is>
      </c>
      <c r="B79" s="5" t="inlineStr">
        <is>
          <t>Current Ratio in %</t>
        </is>
      </c>
      <c r="C79" t="n">
        <v>127.62</v>
      </c>
      <c r="D79" t="inlineStr">
        <is>
          <t>-</t>
        </is>
      </c>
      <c r="E79" t="inlineStr">
        <is>
          <t>-</t>
        </is>
      </c>
      <c r="F79" t="inlineStr">
        <is>
          <t>-</t>
        </is>
      </c>
      <c r="G79" t="inlineStr">
        <is>
          <t>-</t>
        </is>
      </c>
      <c r="H79" t="inlineStr">
        <is>
          <t>-</t>
        </is>
      </c>
      <c r="I79" t="inlineStr">
        <is>
          <t>-</t>
        </is>
      </c>
      <c r="J79" t="inlineStr">
        <is>
          <t>-</t>
        </is>
      </c>
      <c r="K79" t="inlineStr">
        <is>
          <t>-</t>
        </is>
      </c>
      <c r="L79" t="inlineStr">
        <is>
          <t>-</t>
        </is>
      </c>
      <c r="M79" t="inlineStr">
        <is>
          <t>-</t>
        </is>
      </c>
      <c r="N79" t="inlineStr">
        <is>
          <t>-</t>
        </is>
      </c>
      <c r="O79" t="inlineStr">
        <is>
          <t>-</t>
        </is>
      </c>
      <c r="P79" t="inlineStr">
        <is>
          <t>-</t>
        </is>
      </c>
      <c r="Q79" t="inlineStr">
        <is>
          <t>-</t>
        </is>
      </c>
      <c r="R79" t="inlineStr">
        <is>
          <t>-</t>
        </is>
      </c>
      <c r="S79" t="inlineStr">
        <is>
          <t>-</t>
        </is>
      </c>
      <c r="T79" t="inlineStr">
        <is>
          <t>-</t>
        </is>
      </c>
      <c r="U79" t="inlineStr">
        <is>
          <t>-</t>
        </is>
      </c>
    </row>
    <row r="80">
      <c r="A80" s="5" t="inlineStr">
        <is>
          <t>Operativer Cashflow</t>
        </is>
      </c>
      <c r="B80" s="5" t="inlineStr">
        <is>
          <t>Operating Cashflow in M</t>
        </is>
      </c>
      <c r="C80" t="n">
        <v>-159.988</v>
      </c>
      <c r="D80" t="n">
        <v>-56.224</v>
      </c>
      <c r="E80" t="n">
        <v>222.75</v>
      </c>
      <c r="F80" t="n">
        <v>173.246</v>
      </c>
      <c r="G80" t="n">
        <v>1742.7048</v>
      </c>
      <c r="H80" t="n">
        <v>-314.4464</v>
      </c>
      <c r="I80" t="n">
        <v>196.945</v>
      </c>
      <c r="J80" t="n">
        <v>248.7429</v>
      </c>
      <c r="K80" t="n">
        <v>-1120.35</v>
      </c>
      <c r="L80" t="n">
        <v>-4207.17</v>
      </c>
      <c r="M80" t="n">
        <v>114.45</v>
      </c>
      <c r="N80" t="n">
        <v>132.762</v>
      </c>
      <c r="O80" t="n">
        <v>652.652</v>
      </c>
      <c r="P80" t="n">
        <v>286.554</v>
      </c>
      <c r="Q80" t="n">
        <v>160.875</v>
      </c>
      <c r="R80" t="n">
        <v>-833.7380000000001</v>
      </c>
      <c r="S80" t="n">
        <v>89.47099999999999</v>
      </c>
      <c r="T80" t="n">
        <v>248.71</v>
      </c>
      <c r="U80" t="n">
        <v>-2417.443</v>
      </c>
    </row>
    <row r="81">
      <c r="A81" s="5" t="inlineStr">
        <is>
          <t>Aktienrückkauf</t>
        </is>
      </c>
      <c r="B81" s="5" t="inlineStr">
        <is>
          <t>Share Buyback in M</t>
        </is>
      </c>
      <c r="C81" t="n">
        <v>1.100000000000001</v>
      </c>
      <c r="D81" t="n">
        <v>-1.390000000000001</v>
      </c>
      <c r="E81" t="n">
        <v>-0.1099999999999994</v>
      </c>
      <c r="F81" t="n">
        <v>-0.1199999999999974</v>
      </c>
      <c r="G81" t="n">
        <v>-0.2100000000000009</v>
      </c>
      <c r="H81" t="n">
        <v>-0.2100000000000009</v>
      </c>
      <c r="I81" t="n">
        <v>0.1099999999999994</v>
      </c>
      <c r="J81" t="n">
        <v>-0.2100000000000009</v>
      </c>
      <c r="K81" t="n">
        <v>0</v>
      </c>
      <c r="L81" t="n">
        <v>-0.2999999999999972</v>
      </c>
      <c r="M81" t="n">
        <v>0</v>
      </c>
      <c r="N81" t="n">
        <v>-0.1000000000000014</v>
      </c>
      <c r="O81" t="n">
        <v>0</v>
      </c>
      <c r="P81" t="n">
        <v>-0.1000000000000014</v>
      </c>
      <c r="Q81" t="n">
        <v>1.200000000000003</v>
      </c>
      <c r="R81" t="n">
        <v>-1.400000000000006</v>
      </c>
      <c r="S81" t="n">
        <v>0</v>
      </c>
      <c r="T81" t="n">
        <v>-4.199999999999996</v>
      </c>
      <c r="U81" t="n">
        <v>0</v>
      </c>
    </row>
    <row r="82">
      <c r="A82" s="5" t="inlineStr">
        <is>
          <t>Umsatzwachstum 1J in %</t>
        </is>
      </c>
      <c r="B82" s="5" t="inlineStr">
        <is>
          <t>Revenue Growth 1Y in %</t>
        </is>
      </c>
      <c r="C82" t="n">
        <v>2.6</v>
      </c>
      <c r="D82" t="n">
        <v>3.56</v>
      </c>
      <c r="E82" t="n">
        <v>4.19</v>
      </c>
      <c r="F82" t="n">
        <v>3.23</v>
      </c>
      <c r="G82" t="n">
        <v>-1.8</v>
      </c>
      <c r="H82" t="n">
        <v>-4.74</v>
      </c>
      <c r="I82" t="n">
        <v>51.53</v>
      </c>
      <c r="J82" t="n">
        <v>9.859999999999999</v>
      </c>
      <c r="K82" t="n">
        <v>21.3</v>
      </c>
      <c r="L82" t="n">
        <v>8.859999999999999</v>
      </c>
      <c r="M82" t="n">
        <v>-17.45</v>
      </c>
      <c r="N82" t="n">
        <v>21.7</v>
      </c>
      <c r="O82" t="n">
        <v>-1</v>
      </c>
      <c r="P82" t="n">
        <v>11.67</v>
      </c>
      <c r="Q82" t="n">
        <v>7.01</v>
      </c>
      <c r="R82" t="n">
        <v>3.7</v>
      </c>
      <c r="S82" t="n">
        <v>10.13</v>
      </c>
      <c r="T82" t="n">
        <v>-0.04</v>
      </c>
      <c r="U82" t="n">
        <v>1.71</v>
      </c>
    </row>
    <row r="83">
      <c r="A83" s="5" t="inlineStr">
        <is>
          <t>Umsatzwachstum 3J in %</t>
        </is>
      </c>
      <c r="B83" s="5" t="inlineStr">
        <is>
          <t>Revenue Growth 3Y in %</t>
        </is>
      </c>
      <c r="C83" t="n">
        <v>3.45</v>
      </c>
      <c r="D83" t="n">
        <v>3.66</v>
      </c>
      <c r="E83" t="n">
        <v>1.87</v>
      </c>
      <c r="F83" t="n">
        <v>-1.1</v>
      </c>
      <c r="G83" t="n">
        <v>15</v>
      </c>
      <c r="H83" t="n">
        <v>18.88</v>
      </c>
      <c r="I83" t="n">
        <v>27.56</v>
      </c>
      <c r="J83" t="n">
        <v>13.34</v>
      </c>
      <c r="K83" t="n">
        <v>4.24</v>
      </c>
      <c r="L83" t="n">
        <v>4.37</v>
      </c>
      <c r="M83" t="n">
        <v>1.08</v>
      </c>
      <c r="N83" t="n">
        <v>10.79</v>
      </c>
      <c r="O83" t="n">
        <v>5.89</v>
      </c>
      <c r="P83" t="n">
        <v>7.46</v>
      </c>
      <c r="Q83" t="n">
        <v>6.95</v>
      </c>
      <c r="R83" t="n">
        <v>4.6</v>
      </c>
      <c r="S83" t="n">
        <v>3.93</v>
      </c>
      <c r="T83" t="inlineStr">
        <is>
          <t>-</t>
        </is>
      </c>
      <c r="U83" t="inlineStr">
        <is>
          <t>-</t>
        </is>
      </c>
    </row>
    <row r="84">
      <c r="A84" s="5" t="inlineStr">
        <is>
          <t>Umsatzwachstum 5J in %</t>
        </is>
      </c>
      <c r="B84" s="5" t="inlineStr">
        <is>
          <t>Revenue Growth 5Y in %</t>
        </is>
      </c>
      <c r="C84" t="n">
        <v>2.36</v>
      </c>
      <c r="D84" t="n">
        <v>0.89</v>
      </c>
      <c r="E84" t="n">
        <v>10.48</v>
      </c>
      <c r="F84" t="n">
        <v>11.62</v>
      </c>
      <c r="G84" t="n">
        <v>15.23</v>
      </c>
      <c r="H84" t="n">
        <v>17.36</v>
      </c>
      <c r="I84" t="n">
        <v>14.82</v>
      </c>
      <c r="J84" t="n">
        <v>8.85</v>
      </c>
      <c r="K84" t="n">
        <v>6.68</v>
      </c>
      <c r="L84" t="n">
        <v>4.76</v>
      </c>
      <c r="M84" t="n">
        <v>4.39</v>
      </c>
      <c r="N84" t="n">
        <v>8.619999999999999</v>
      </c>
      <c r="O84" t="n">
        <v>6.3</v>
      </c>
      <c r="P84" t="n">
        <v>6.49</v>
      </c>
      <c r="Q84" t="n">
        <v>4.5</v>
      </c>
      <c r="R84" t="inlineStr">
        <is>
          <t>-</t>
        </is>
      </c>
      <c r="S84" t="inlineStr">
        <is>
          <t>-</t>
        </is>
      </c>
      <c r="T84" t="inlineStr">
        <is>
          <t>-</t>
        </is>
      </c>
      <c r="U84" t="inlineStr">
        <is>
          <t>-</t>
        </is>
      </c>
    </row>
    <row r="85">
      <c r="A85" s="5" t="inlineStr">
        <is>
          <t>Umsatzwachstum 10J in %</t>
        </is>
      </c>
      <c r="B85" s="5" t="inlineStr">
        <is>
          <t>Revenue Growth 10Y in %</t>
        </is>
      </c>
      <c r="C85" t="n">
        <v>9.859999999999999</v>
      </c>
      <c r="D85" t="n">
        <v>7.85</v>
      </c>
      <c r="E85" t="n">
        <v>9.67</v>
      </c>
      <c r="F85" t="n">
        <v>9.15</v>
      </c>
      <c r="G85" t="n">
        <v>9.99</v>
      </c>
      <c r="H85" t="n">
        <v>10.87</v>
      </c>
      <c r="I85" t="n">
        <v>11.72</v>
      </c>
      <c r="J85" t="n">
        <v>7.58</v>
      </c>
      <c r="K85" t="n">
        <v>6.59</v>
      </c>
      <c r="L85" t="n">
        <v>4.63</v>
      </c>
      <c r="M85" t="inlineStr">
        <is>
          <t>-</t>
        </is>
      </c>
      <c r="N85" t="inlineStr">
        <is>
          <t>-</t>
        </is>
      </c>
      <c r="O85" t="inlineStr">
        <is>
          <t>-</t>
        </is>
      </c>
      <c r="P85" t="inlineStr">
        <is>
          <t>-</t>
        </is>
      </c>
      <c r="Q85" t="inlineStr">
        <is>
          <t>-</t>
        </is>
      </c>
      <c r="R85" t="inlineStr">
        <is>
          <t>-</t>
        </is>
      </c>
      <c r="S85" t="inlineStr">
        <is>
          <t>-</t>
        </is>
      </c>
      <c r="T85" t="inlineStr">
        <is>
          <t>-</t>
        </is>
      </c>
      <c r="U85" t="inlineStr">
        <is>
          <t>-</t>
        </is>
      </c>
    </row>
    <row r="86">
      <c r="A86" s="5" t="inlineStr">
        <is>
          <t>Gewinnwachstum 1J in %</t>
        </is>
      </c>
      <c r="B86" s="5" t="inlineStr">
        <is>
          <t>Earnings Growth 1Y in %</t>
        </is>
      </c>
      <c r="C86" t="n">
        <v>13.62</v>
      </c>
      <c r="D86" t="n">
        <v>-17.81</v>
      </c>
      <c r="E86" t="n">
        <v>26.37</v>
      </c>
      <c r="F86" t="n">
        <v>-35.48</v>
      </c>
      <c r="G86" t="n">
        <v>-31.34</v>
      </c>
      <c r="H86" t="n">
        <v>-28.51</v>
      </c>
      <c r="I86" t="n">
        <v>1.55</v>
      </c>
      <c r="J86" t="n">
        <v>88.5</v>
      </c>
      <c r="K86" t="n">
        <v>1.79</v>
      </c>
      <c r="L86" t="n">
        <v>12</v>
      </c>
      <c r="M86" t="n">
        <v>-22.81</v>
      </c>
      <c r="N86" t="n">
        <v>26.74</v>
      </c>
      <c r="O86" t="n">
        <v>16.16</v>
      </c>
      <c r="P86" t="n">
        <v>51.15</v>
      </c>
      <c r="Q86" t="n">
        <v>9.17</v>
      </c>
      <c r="R86" t="n">
        <v>12.68</v>
      </c>
      <c r="S86" t="n">
        <v>-33.02</v>
      </c>
      <c r="T86" t="n">
        <v>34.75</v>
      </c>
      <c r="U86" t="n">
        <v>171.26</v>
      </c>
    </row>
    <row r="87">
      <c r="A87" s="5" t="inlineStr">
        <is>
          <t>Gewinnwachstum 3J in %</t>
        </is>
      </c>
      <c r="B87" s="5" t="inlineStr">
        <is>
          <t>Earnings Growth 3Y in %</t>
        </is>
      </c>
      <c r="C87" t="n">
        <v>7.39</v>
      </c>
      <c r="D87" t="n">
        <v>-8.970000000000001</v>
      </c>
      <c r="E87" t="n">
        <v>-13.48</v>
      </c>
      <c r="F87" t="n">
        <v>-31.78</v>
      </c>
      <c r="G87" t="n">
        <v>-19.43</v>
      </c>
      <c r="H87" t="n">
        <v>20.51</v>
      </c>
      <c r="I87" t="n">
        <v>30.61</v>
      </c>
      <c r="J87" t="n">
        <v>34.1</v>
      </c>
      <c r="K87" t="n">
        <v>-3.01</v>
      </c>
      <c r="L87" t="n">
        <v>5.31</v>
      </c>
      <c r="M87" t="n">
        <v>6.7</v>
      </c>
      <c r="N87" t="n">
        <v>31.35</v>
      </c>
      <c r="O87" t="n">
        <v>25.49</v>
      </c>
      <c r="P87" t="n">
        <v>24.33</v>
      </c>
      <c r="Q87" t="n">
        <v>-3.72</v>
      </c>
      <c r="R87" t="n">
        <v>4.8</v>
      </c>
      <c r="S87" t="n">
        <v>57.66</v>
      </c>
      <c r="T87" t="inlineStr">
        <is>
          <t>-</t>
        </is>
      </c>
      <c r="U87" t="inlineStr">
        <is>
          <t>-</t>
        </is>
      </c>
    </row>
    <row r="88">
      <c r="A88" s="5" t="inlineStr">
        <is>
          <t>Gewinnwachstum 5J in %</t>
        </is>
      </c>
      <c r="B88" s="5" t="inlineStr">
        <is>
          <t>Earnings Growth 5Y in %</t>
        </is>
      </c>
      <c r="C88" t="n">
        <v>-8.93</v>
      </c>
      <c r="D88" t="n">
        <v>-17.35</v>
      </c>
      <c r="E88" t="n">
        <v>-13.48</v>
      </c>
      <c r="F88" t="n">
        <v>-1.06</v>
      </c>
      <c r="G88" t="n">
        <v>6.4</v>
      </c>
      <c r="H88" t="n">
        <v>15.07</v>
      </c>
      <c r="I88" t="n">
        <v>16.21</v>
      </c>
      <c r="J88" t="n">
        <v>21.24</v>
      </c>
      <c r="K88" t="n">
        <v>6.78</v>
      </c>
      <c r="L88" t="n">
        <v>16.65</v>
      </c>
      <c r="M88" t="n">
        <v>16.08</v>
      </c>
      <c r="N88" t="n">
        <v>23.18</v>
      </c>
      <c r="O88" t="n">
        <v>11.23</v>
      </c>
      <c r="P88" t="n">
        <v>14.95</v>
      </c>
      <c r="Q88" t="n">
        <v>38.97</v>
      </c>
      <c r="R88" t="inlineStr">
        <is>
          <t>-</t>
        </is>
      </c>
      <c r="S88" t="inlineStr">
        <is>
          <t>-</t>
        </is>
      </c>
      <c r="T88" t="inlineStr">
        <is>
          <t>-</t>
        </is>
      </c>
      <c r="U88" t="inlineStr">
        <is>
          <t>-</t>
        </is>
      </c>
    </row>
    <row r="89">
      <c r="A89" s="5" t="inlineStr">
        <is>
          <t>Gewinnwachstum 10J in %</t>
        </is>
      </c>
      <c r="B89" s="5" t="inlineStr">
        <is>
          <t>Earnings Growth 10Y in %</t>
        </is>
      </c>
      <c r="C89" t="n">
        <v>3.07</v>
      </c>
      <c r="D89" t="n">
        <v>-0.57</v>
      </c>
      <c r="E89" t="n">
        <v>3.88</v>
      </c>
      <c r="F89" t="n">
        <v>2.86</v>
      </c>
      <c r="G89" t="n">
        <v>11.52</v>
      </c>
      <c r="H89" t="n">
        <v>15.57</v>
      </c>
      <c r="I89" t="n">
        <v>19.69</v>
      </c>
      <c r="J89" t="n">
        <v>16.24</v>
      </c>
      <c r="K89" t="n">
        <v>10.86</v>
      </c>
      <c r="L89" t="n">
        <v>27.81</v>
      </c>
      <c r="M89" t="inlineStr">
        <is>
          <t>-</t>
        </is>
      </c>
      <c r="N89" t="inlineStr">
        <is>
          <t>-</t>
        </is>
      </c>
      <c r="O89" t="inlineStr">
        <is>
          <t>-</t>
        </is>
      </c>
      <c r="P89" t="inlineStr">
        <is>
          <t>-</t>
        </is>
      </c>
      <c r="Q89" t="inlineStr">
        <is>
          <t>-</t>
        </is>
      </c>
      <c r="R89" t="inlineStr">
        <is>
          <t>-</t>
        </is>
      </c>
      <c r="S89" t="inlineStr">
        <is>
          <t>-</t>
        </is>
      </c>
      <c r="T89" t="inlineStr">
        <is>
          <t>-</t>
        </is>
      </c>
      <c r="U89" t="inlineStr">
        <is>
          <t>-</t>
        </is>
      </c>
    </row>
    <row r="90">
      <c r="A90" s="5" t="inlineStr">
        <is>
          <t>PEG Ratio</t>
        </is>
      </c>
      <c r="B90" s="5" t="inlineStr">
        <is>
          <t>KGW Kurs/Gewinn/Wachstum</t>
        </is>
      </c>
      <c r="C90" t="n">
        <v>-4.65</v>
      </c>
      <c r="D90" t="n">
        <v>-1.29</v>
      </c>
      <c r="E90" t="n">
        <v>-2.11</v>
      </c>
      <c r="F90" t="n">
        <v>-32.26</v>
      </c>
      <c r="G90" t="n">
        <v>3.19</v>
      </c>
      <c r="H90" t="n">
        <v>1</v>
      </c>
      <c r="I90" t="n">
        <v>0.8100000000000001</v>
      </c>
      <c r="J90" t="n">
        <v>0.55</v>
      </c>
      <c r="K90" t="n">
        <v>2.68</v>
      </c>
      <c r="L90" t="n">
        <v>1.42</v>
      </c>
      <c r="M90" t="n">
        <v>1.17</v>
      </c>
      <c r="N90" t="n">
        <v>0.65</v>
      </c>
      <c r="O90" t="n">
        <v>2.23</v>
      </c>
      <c r="P90" t="n">
        <v>1.39</v>
      </c>
      <c r="Q90" t="n">
        <v>0.53</v>
      </c>
      <c r="R90" t="inlineStr">
        <is>
          <t>-</t>
        </is>
      </c>
      <c r="S90" t="inlineStr">
        <is>
          <t>-</t>
        </is>
      </c>
      <c r="T90" t="inlineStr">
        <is>
          <t>-</t>
        </is>
      </c>
      <c r="U90" t="inlineStr">
        <is>
          <t>-</t>
        </is>
      </c>
    </row>
    <row r="91">
      <c r="A91" s="5" t="inlineStr">
        <is>
          <t>EBIT-Wachstum 1J in %</t>
        </is>
      </c>
      <c r="B91" s="5" t="inlineStr">
        <is>
          <t>EBIT Growth 1Y in %</t>
        </is>
      </c>
      <c r="C91" t="n">
        <v>-47.25</v>
      </c>
      <c r="D91" t="n">
        <v>19.18</v>
      </c>
      <c r="E91" t="n">
        <v>6.92</v>
      </c>
      <c r="F91" t="n">
        <v>-18.39</v>
      </c>
      <c r="G91" t="n">
        <v>37.79</v>
      </c>
      <c r="H91" t="n">
        <v>-42.41</v>
      </c>
      <c r="I91" t="n">
        <v>12.84</v>
      </c>
      <c r="J91" t="n">
        <v>20.66</v>
      </c>
      <c r="K91" t="n">
        <v>28.13</v>
      </c>
      <c r="L91" t="n">
        <v>6.67</v>
      </c>
      <c r="M91" t="n">
        <v>-32.14</v>
      </c>
      <c r="N91" t="n">
        <v>32.77</v>
      </c>
      <c r="O91" t="n">
        <v>36.88</v>
      </c>
      <c r="P91" t="n">
        <v>21.08</v>
      </c>
      <c r="Q91" t="n">
        <v>7.22</v>
      </c>
      <c r="R91" t="n">
        <v>33.82</v>
      </c>
      <c r="S91" t="n">
        <v>-50.93</v>
      </c>
      <c r="T91" t="n">
        <v>96.36</v>
      </c>
      <c r="U91" t="n">
        <v>87.83</v>
      </c>
    </row>
    <row r="92">
      <c r="A92" s="5" t="inlineStr">
        <is>
          <t>EBIT-Wachstum 3J in %</t>
        </is>
      </c>
      <c r="B92" s="5" t="inlineStr">
        <is>
          <t>EBIT Growth 3Y in %</t>
        </is>
      </c>
      <c r="C92" t="n">
        <v>-7.05</v>
      </c>
      <c r="D92" t="n">
        <v>2.57</v>
      </c>
      <c r="E92" t="n">
        <v>8.77</v>
      </c>
      <c r="F92" t="n">
        <v>-7.67</v>
      </c>
      <c r="G92" t="n">
        <v>2.74</v>
      </c>
      <c r="H92" t="n">
        <v>-2.97</v>
      </c>
      <c r="I92" t="n">
        <v>20.54</v>
      </c>
      <c r="J92" t="n">
        <v>18.49</v>
      </c>
      <c r="K92" t="n">
        <v>0.89</v>
      </c>
      <c r="L92" t="n">
        <v>2.43</v>
      </c>
      <c r="M92" t="n">
        <v>12.5</v>
      </c>
      <c r="N92" t="n">
        <v>30.24</v>
      </c>
      <c r="O92" t="n">
        <v>21.73</v>
      </c>
      <c r="P92" t="n">
        <v>20.71</v>
      </c>
      <c r="Q92" t="n">
        <v>-3.3</v>
      </c>
      <c r="R92" t="n">
        <v>26.42</v>
      </c>
      <c r="S92" t="n">
        <v>44.42</v>
      </c>
      <c r="T92" t="inlineStr">
        <is>
          <t>-</t>
        </is>
      </c>
      <c r="U92" t="inlineStr">
        <is>
          <t>-</t>
        </is>
      </c>
    </row>
    <row r="93">
      <c r="A93" s="5" t="inlineStr">
        <is>
          <t>EBIT-Wachstum 5J in %</t>
        </is>
      </c>
      <c r="B93" s="5" t="inlineStr">
        <is>
          <t>EBIT Growth 5Y in %</t>
        </is>
      </c>
      <c r="C93" t="n">
        <v>-0.35</v>
      </c>
      <c r="D93" t="n">
        <v>0.62</v>
      </c>
      <c r="E93" t="n">
        <v>-0.65</v>
      </c>
      <c r="F93" t="n">
        <v>2.1</v>
      </c>
      <c r="G93" t="n">
        <v>11.4</v>
      </c>
      <c r="H93" t="n">
        <v>5.18</v>
      </c>
      <c r="I93" t="n">
        <v>7.23</v>
      </c>
      <c r="J93" t="n">
        <v>11.22</v>
      </c>
      <c r="K93" t="n">
        <v>14.46</v>
      </c>
      <c r="L93" t="n">
        <v>13.05</v>
      </c>
      <c r="M93" t="n">
        <v>13.16</v>
      </c>
      <c r="N93" t="n">
        <v>26.35</v>
      </c>
      <c r="O93" t="n">
        <v>9.609999999999999</v>
      </c>
      <c r="P93" t="n">
        <v>21.51</v>
      </c>
      <c r="Q93" t="n">
        <v>34.86</v>
      </c>
      <c r="R93" t="inlineStr">
        <is>
          <t>-</t>
        </is>
      </c>
      <c r="S93" t="inlineStr">
        <is>
          <t>-</t>
        </is>
      </c>
      <c r="T93" t="inlineStr">
        <is>
          <t>-</t>
        </is>
      </c>
      <c r="U93" t="inlineStr">
        <is>
          <t>-</t>
        </is>
      </c>
    </row>
    <row r="94">
      <c r="A94" s="5" t="inlineStr">
        <is>
          <t>EBIT-Wachstum 10J in %</t>
        </is>
      </c>
      <c r="B94" s="5" t="inlineStr">
        <is>
          <t>EBIT Growth 10Y in %</t>
        </is>
      </c>
      <c r="C94" t="n">
        <v>2.41</v>
      </c>
      <c r="D94" t="n">
        <v>3.92</v>
      </c>
      <c r="E94" t="n">
        <v>5.28</v>
      </c>
      <c r="F94" t="n">
        <v>8.279999999999999</v>
      </c>
      <c r="G94" t="n">
        <v>12.23</v>
      </c>
      <c r="H94" t="n">
        <v>9.17</v>
      </c>
      <c r="I94" t="n">
        <v>16.79</v>
      </c>
      <c r="J94" t="n">
        <v>10.42</v>
      </c>
      <c r="K94" t="n">
        <v>17.99</v>
      </c>
      <c r="L94" t="n">
        <v>23.96</v>
      </c>
      <c r="M94" t="inlineStr">
        <is>
          <t>-</t>
        </is>
      </c>
      <c r="N94" t="inlineStr">
        <is>
          <t>-</t>
        </is>
      </c>
      <c r="O94" t="inlineStr">
        <is>
          <t>-</t>
        </is>
      </c>
      <c r="P94" t="inlineStr">
        <is>
          <t>-</t>
        </is>
      </c>
      <c r="Q94" t="inlineStr">
        <is>
          <t>-</t>
        </is>
      </c>
      <c r="R94" t="inlineStr">
        <is>
          <t>-</t>
        </is>
      </c>
      <c r="S94" t="inlineStr">
        <is>
          <t>-</t>
        </is>
      </c>
      <c r="T94" t="inlineStr">
        <is>
          <t>-</t>
        </is>
      </c>
      <c r="U94" t="inlineStr">
        <is>
          <t>-</t>
        </is>
      </c>
    </row>
    <row r="95">
      <c r="A95" s="5" t="inlineStr">
        <is>
          <t>Op.Cashflow Wachstum 1J in %</t>
        </is>
      </c>
      <c r="B95" s="5" t="inlineStr">
        <is>
          <t>Op.Cashflow Wachstum 1Y in %</t>
        </is>
      </c>
      <c r="C95" t="n">
        <v>193.75</v>
      </c>
      <c r="D95" t="n">
        <v>-124.24</v>
      </c>
      <c r="E95" t="n">
        <v>28.16</v>
      </c>
      <c r="F95" t="n">
        <v>-90.09</v>
      </c>
      <c r="G95" t="n">
        <v>-650.74</v>
      </c>
      <c r="H95" t="n">
        <v>-258.66</v>
      </c>
      <c r="I95" t="n">
        <v>-20.56</v>
      </c>
      <c r="J95" t="n">
        <v>-122.06</v>
      </c>
      <c r="K95" t="n">
        <v>-73.37</v>
      </c>
      <c r="L95" t="n">
        <v>-3742.57</v>
      </c>
      <c r="M95" t="n">
        <v>-13.79</v>
      </c>
      <c r="N95" t="n">
        <v>-79.72</v>
      </c>
      <c r="O95" t="n">
        <v>127.76</v>
      </c>
      <c r="P95" t="n">
        <v>77.58</v>
      </c>
      <c r="Q95" t="n">
        <v>-120.01</v>
      </c>
      <c r="R95" t="n">
        <v>-993.14</v>
      </c>
      <c r="S95" t="n">
        <v>-64.03</v>
      </c>
      <c r="T95" t="n">
        <v>-108.95</v>
      </c>
      <c r="U95" t="n">
        <v>-3654.96</v>
      </c>
    </row>
    <row r="96">
      <c r="A96" s="5" t="inlineStr">
        <is>
          <t>Op.Cashflow Wachstum 3J in %</t>
        </is>
      </c>
      <c r="B96" s="5" t="inlineStr">
        <is>
          <t>Op.Cashflow Wachstum 3Y in %</t>
        </is>
      </c>
      <c r="C96" t="n">
        <v>32.56</v>
      </c>
      <c r="D96" t="n">
        <v>-62.06</v>
      </c>
      <c r="E96" t="n">
        <v>-237.56</v>
      </c>
      <c r="F96" t="n">
        <v>-333.16</v>
      </c>
      <c r="G96" t="n">
        <v>-309.99</v>
      </c>
      <c r="H96" t="n">
        <v>-133.76</v>
      </c>
      <c r="I96" t="n">
        <v>-72</v>
      </c>
      <c r="J96" t="n">
        <v>-1312.67</v>
      </c>
      <c r="K96" t="n">
        <v>-1276.58</v>
      </c>
      <c r="L96" t="n">
        <v>-1278.69</v>
      </c>
      <c r="M96" t="n">
        <v>11.42</v>
      </c>
      <c r="N96" t="n">
        <v>41.87</v>
      </c>
      <c r="O96" t="n">
        <v>28.44</v>
      </c>
      <c r="P96" t="n">
        <v>-345.19</v>
      </c>
      <c r="Q96" t="n">
        <v>-392.39</v>
      </c>
      <c r="R96" t="n">
        <v>-388.71</v>
      </c>
      <c r="S96" t="n">
        <v>-1275.98</v>
      </c>
      <c r="T96" t="inlineStr">
        <is>
          <t>-</t>
        </is>
      </c>
      <c r="U96" t="inlineStr">
        <is>
          <t>-</t>
        </is>
      </c>
    </row>
    <row r="97">
      <c r="A97" s="5" t="inlineStr">
        <is>
          <t>Op.Cashflow Wachstum 5J in %</t>
        </is>
      </c>
      <c r="B97" s="5" t="inlineStr">
        <is>
          <t>Op.Cashflow Wachstum 5Y in %</t>
        </is>
      </c>
      <c r="C97" t="n">
        <v>-128.63</v>
      </c>
      <c r="D97" t="n">
        <v>-219.11</v>
      </c>
      <c r="E97" t="n">
        <v>-198.38</v>
      </c>
      <c r="F97" t="n">
        <v>-228.42</v>
      </c>
      <c r="G97" t="n">
        <v>-225.08</v>
      </c>
      <c r="H97" t="n">
        <v>-843.4400000000001</v>
      </c>
      <c r="I97" t="n">
        <v>-794.47</v>
      </c>
      <c r="J97" t="n">
        <v>-806.3</v>
      </c>
      <c r="K97" t="n">
        <v>-756.34</v>
      </c>
      <c r="L97" t="n">
        <v>-726.15</v>
      </c>
      <c r="M97" t="n">
        <v>-1.64</v>
      </c>
      <c r="N97" t="n">
        <v>-197.51</v>
      </c>
      <c r="O97" t="n">
        <v>-194.37</v>
      </c>
      <c r="P97" t="n">
        <v>-241.71</v>
      </c>
      <c r="Q97" t="n">
        <v>-988.22</v>
      </c>
      <c r="R97" t="inlineStr">
        <is>
          <t>-</t>
        </is>
      </c>
      <c r="S97" t="inlineStr">
        <is>
          <t>-</t>
        </is>
      </c>
      <c r="T97" t="inlineStr">
        <is>
          <t>-</t>
        </is>
      </c>
      <c r="U97" t="inlineStr">
        <is>
          <t>-</t>
        </is>
      </c>
    </row>
    <row r="98">
      <c r="A98" s="5" t="inlineStr">
        <is>
          <t>Op.Cashflow Wachstum 10J in %</t>
        </is>
      </c>
      <c r="B98" s="5" t="inlineStr">
        <is>
          <t>Op.Cashflow Wachstum 10Y in %</t>
        </is>
      </c>
      <c r="C98" t="n">
        <v>-486.04</v>
      </c>
      <c r="D98" t="n">
        <v>-506.79</v>
      </c>
      <c r="E98" t="n">
        <v>-502.34</v>
      </c>
      <c r="F98" t="n">
        <v>-492.38</v>
      </c>
      <c r="G98" t="n">
        <v>-475.61</v>
      </c>
      <c r="H98" t="n">
        <v>-422.54</v>
      </c>
      <c r="I98" t="n">
        <v>-495.99</v>
      </c>
      <c r="J98" t="n">
        <v>-500.33</v>
      </c>
      <c r="K98" t="n">
        <v>-499.02</v>
      </c>
      <c r="L98" t="n">
        <v>-857.1799999999999</v>
      </c>
      <c r="M98" t="inlineStr">
        <is>
          <t>-</t>
        </is>
      </c>
      <c r="N98" t="inlineStr">
        <is>
          <t>-</t>
        </is>
      </c>
      <c r="O98" t="inlineStr">
        <is>
          <t>-</t>
        </is>
      </c>
      <c r="P98" t="inlineStr">
        <is>
          <t>-</t>
        </is>
      </c>
      <c r="Q98" t="inlineStr">
        <is>
          <t>-</t>
        </is>
      </c>
      <c r="R98" t="inlineStr">
        <is>
          <t>-</t>
        </is>
      </c>
      <c r="S98" t="inlineStr">
        <is>
          <t>-</t>
        </is>
      </c>
      <c r="T98" t="inlineStr">
        <is>
          <t>-</t>
        </is>
      </c>
      <c r="U98" t="inlineStr">
        <is>
          <t>-</t>
        </is>
      </c>
    </row>
    <row r="99">
      <c r="A99" s="5" t="inlineStr">
        <is>
          <t>Working Capital in Mio</t>
        </is>
      </c>
      <c r="B99" s="5" t="inlineStr">
        <is>
          <t>Working Capital in M</t>
        </is>
      </c>
      <c r="C99" t="n">
        <v>1209</v>
      </c>
      <c r="D99" t="inlineStr">
        <is>
          <t>-</t>
        </is>
      </c>
      <c r="E99" t="inlineStr">
        <is>
          <t>-</t>
        </is>
      </c>
      <c r="F99" t="inlineStr">
        <is>
          <t>-</t>
        </is>
      </c>
      <c r="G99" t="inlineStr">
        <is>
          <t>-</t>
        </is>
      </c>
      <c r="H99" t="inlineStr">
        <is>
          <t>-</t>
        </is>
      </c>
      <c r="I99" t="inlineStr">
        <is>
          <t>-</t>
        </is>
      </c>
      <c r="J99" t="inlineStr">
        <is>
          <t>-</t>
        </is>
      </c>
      <c r="K99" t="inlineStr">
        <is>
          <t>-</t>
        </is>
      </c>
      <c r="L99" t="inlineStr">
        <is>
          <t>-</t>
        </is>
      </c>
      <c r="M99" t="inlineStr">
        <is>
          <t>-</t>
        </is>
      </c>
      <c r="N99" t="inlineStr">
        <is>
          <t>-</t>
        </is>
      </c>
      <c r="O99" t="inlineStr">
        <is>
          <t>-</t>
        </is>
      </c>
      <c r="P99" t="inlineStr">
        <is>
          <t>-</t>
        </is>
      </c>
      <c r="Q99" t="inlineStr">
        <is>
          <t>-</t>
        </is>
      </c>
      <c r="R99" t="inlineStr">
        <is>
          <t>-</t>
        </is>
      </c>
      <c r="S99" t="inlineStr">
        <is>
          <t>-</t>
        </is>
      </c>
      <c r="T99" t="inlineStr">
        <is>
          <t>-</t>
        </is>
      </c>
      <c r="U99" t="inlineStr">
        <is>
          <t>-</t>
        </is>
      </c>
      <c r="V99" t="inlineStr">
        <is>
          <t>-</t>
        </is>
      </c>
    </row>
  </sheetData>
  <pageMargins bottom="1" footer="0.5" header="0.5" left="0.75" right="0.75" top="1"/>
</worksheet>
</file>

<file path=xl/worksheets/sheet70.xml><?xml version="1.0" encoding="utf-8"?>
<worksheet xmlns="http://schemas.openxmlformats.org/spreadsheetml/2006/main">
  <sheetPr>
    <outlinePr summaryBelow="1" summaryRight="1"/>
    <pageSetUpPr/>
  </sheetPr>
  <dimension ref="A1:Q98"/>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10"/>
    <col customWidth="1" max="13" min="13" width="20"/>
    <col customWidth="1" max="14" min="14" width="10"/>
    <col customWidth="1" max="15" min="15" width="20"/>
    <col customWidth="1" max="16" min="16" width="10"/>
    <col customWidth="1" max="17" min="17" width="10"/>
  </cols>
  <sheetData>
    <row r="1">
      <c r="A1" s="1" t="inlineStr">
        <is>
          <t xml:space="preserve">ZEAL NETWORK SE </t>
        </is>
      </c>
      <c r="B1" s="2" t="inlineStr">
        <is>
          <t>WKN: ZEAL24  ISIN: DE000ZEAL241  Symbol:TIMA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+44-203-739-7000</t>
        </is>
      </c>
      <c r="G4" t="inlineStr">
        <is>
          <t>26.03.2020</t>
        </is>
      </c>
      <c r="H4" t="inlineStr">
        <is>
          <t>Publication Of Annual Report</t>
        </is>
      </c>
      <c r="J4" t="inlineStr">
        <is>
          <t>Oliver Jaster</t>
        </is>
      </c>
      <c r="L4" t="inlineStr">
        <is>
          <t>33,89%</t>
        </is>
      </c>
    </row>
    <row r="5">
      <c r="A5" s="5" t="inlineStr">
        <is>
          <t>Ticker</t>
        </is>
      </c>
      <c r="B5" t="inlineStr">
        <is>
          <t>TIMA</t>
        </is>
      </c>
      <c r="C5" s="5" t="inlineStr">
        <is>
          <t>Fax</t>
        </is>
      </c>
      <c r="D5" s="5" t="inlineStr"/>
      <c r="E5" t="inlineStr">
        <is>
          <t>+44-203-739-7099</t>
        </is>
      </c>
      <c r="G5" t="inlineStr">
        <is>
          <t>14.05.2020</t>
        </is>
      </c>
      <c r="H5" t="inlineStr">
        <is>
          <t>Result Q1</t>
        </is>
      </c>
      <c r="J5" t="inlineStr">
        <is>
          <t>Working Capital Management Pte. Ltd.</t>
        </is>
      </c>
      <c r="L5" t="inlineStr">
        <is>
          <t>19,35%</t>
        </is>
      </c>
    </row>
    <row r="6">
      <c r="A6" s="5" t="inlineStr">
        <is>
          <t>Gelistet Seit / Listed Since</t>
        </is>
      </c>
      <c r="B6" t="inlineStr">
        <is>
          <t>12.10.2005</t>
        </is>
      </c>
      <c r="C6" s="5" t="inlineStr">
        <is>
          <t>Internet</t>
        </is>
      </c>
      <c r="D6" s="5" t="inlineStr"/>
      <c r="E6" t="inlineStr">
        <is>
          <t>http://www.zeal-network.co.uk/</t>
        </is>
      </c>
      <c r="G6" t="inlineStr">
        <is>
          <t>16.06.2020</t>
        </is>
      </c>
      <c r="H6" t="inlineStr">
        <is>
          <t>Annual General Meeting</t>
        </is>
      </c>
      <c r="J6" t="inlineStr">
        <is>
          <t>Marc Peters</t>
        </is>
      </c>
      <c r="L6" t="inlineStr">
        <is>
          <t>4,46%</t>
        </is>
      </c>
    </row>
    <row r="7">
      <c r="A7" s="5" t="inlineStr">
        <is>
          <t>Nominalwert / Nominal Value</t>
        </is>
      </c>
      <c r="B7" t="inlineStr">
        <is>
          <t>-</t>
        </is>
      </c>
      <c r="C7" s="5" t="inlineStr">
        <is>
          <t>E-Mail</t>
        </is>
      </c>
      <c r="D7" s="5" t="inlineStr"/>
      <c r="E7" t="inlineStr">
        <is>
          <t>office@zeal-network.co.uk</t>
        </is>
      </c>
      <c r="G7" t="inlineStr">
        <is>
          <t>13.08.2020</t>
        </is>
      </c>
      <c r="H7" t="inlineStr">
        <is>
          <t>Score Half Year</t>
        </is>
      </c>
      <c r="J7" t="inlineStr">
        <is>
          <t>Jens Schumann</t>
        </is>
      </c>
      <c r="L7" t="inlineStr">
        <is>
          <t>3,58%</t>
        </is>
      </c>
    </row>
    <row r="8">
      <c r="A8" s="5" t="inlineStr">
        <is>
          <t>Land / Country</t>
        </is>
      </c>
      <c r="B8" t="inlineStr">
        <is>
          <t>Großbritannien</t>
        </is>
      </c>
      <c r="C8" s="5" t="inlineStr">
        <is>
          <t>Inv. Relations Telefon / Phone</t>
        </is>
      </c>
      <c r="D8" s="5" t="inlineStr"/>
      <c r="E8" t="inlineStr">
        <is>
          <t>+44-203-739-7123</t>
        </is>
      </c>
      <c r="G8" t="inlineStr">
        <is>
          <t>12.11.2020</t>
        </is>
      </c>
      <c r="H8" t="inlineStr">
        <is>
          <t>Q3 Earnings</t>
        </is>
      </c>
      <c r="J8" t="inlineStr">
        <is>
          <t>UBS Group AG</t>
        </is>
      </c>
      <c r="L8" t="inlineStr">
        <is>
          <t>2,68%</t>
        </is>
      </c>
    </row>
    <row r="9">
      <c r="A9" s="5" t="inlineStr">
        <is>
          <t>Währung / Currency</t>
        </is>
      </c>
      <c r="B9" t="inlineStr">
        <is>
          <t>EUR</t>
        </is>
      </c>
      <c r="C9" s="5" t="inlineStr">
        <is>
          <t>Inv. Relations E-Mail</t>
        </is>
      </c>
      <c r="D9" s="5" t="inlineStr"/>
      <c r="E9" t="inlineStr">
        <is>
          <t>ir@zeal-network.co.uk</t>
        </is>
      </c>
      <c r="J9" t="inlineStr">
        <is>
          <t>Freefloat</t>
        </is>
      </c>
      <c r="L9" t="inlineStr">
        <is>
          <t>36,04%</t>
        </is>
      </c>
    </row>
    <row r="10">
      <c r="A10" s="5" t="inlineStr">
        <is>
          <t>Branche / Industry</t>
        </is>
      </c>
      <c r="B10" t="inlineStr">
        <is>
          <t>Sport / Gambling</t>
        </is>
      </c>
      <c r="C10" s="5" t="inlineStr">
        <is>
          <t>Kontaktperson / Contact Person</t>
        </is>
      </c>
      <c r="D10" s="5" t="inlineStr"/>
      <c r="E10" t="inlineStr">
        <is>
          <t>Frank Hoffmann</t>
        </is>
      </c>
    </row>
    <row r="11">
      <c r="A11" s="5" t="inlineStr">
        <is>
          <t>Sektor / Sector</t>
        </is>
      </c>
      <c r="B11" t="inlineStr">
        <is>
          <t>Media / Entertainment / Leisure</t>
        </is>
      </c>
    </row>
    <row r="12">
      <c r="A12" s="5" t="inlineStr">
        <is>
          <t>Typ / Genre</t>
        </is>
      </c>
      <c r="B12" t="inlineStr">
        <is>
          <t>Namens-Stammaktie</t>
        </is>
      </c>
    </row>
    <row r="13">
      <c r="A13" s="5" t="inlineStr">
        <is>
          <t>Adresse / Address</t>
        </is>
      </c>
      <c r="B13" t="inlineStr">
        <is>
          <t>ZEAL Network SE5th Floor - One New Change  UK-EC4M 9AF London</t>
        </is>
      </c>
    </row>
    <row r="14">
      <c r="A14" s="5" t="inlineStr">
        <is>
          <t>Management</t>
        </is>
      </c>
      <c r="B14" t="inlineStr">
        <is>
          <t>Dr. Helmut Becker, Jonas Mattsson</t>
        </is>
      </c>
    </row>
    <row r="15">
      <c r="A15" s="5" t="inlineStr">
        <is>
          <t>Aufsichtsrat / Board</t>
        </is>
      </c>
      <c r="B15" t="inlineStr">
        <is>
          <t>Andreas de Maizière, Thorsten Hehl, Oliver Jaster, Marc Peters, Jens Schumann, Peter Steiner</t>
        </is>
      </c>
    </row>
    <row r="16">
      <c r="A16" s="5" t="inlineStr">
        <is>
          <t>Beschreibung</t>
        </is>
      </c>
      <c r="B16" t="inlineStr">
        <is>
          <t>Die ZEAL Network SE (ehemals Tipp24 SE) ist ein privates Lotterieunternehmen, welches in Deutschland, Spanien, Italien und Großbritannien über das Internet vermittelte Glücksspiele und Lotterien anbietet. Die Gesellschaft hält Beteiligungen an der Lottovate, Lotto Network, Geolotto, Ventura 24 und Tipp24. Im November 2014 wurde die Tipp24 SE in die heutige ZEAL Network SE umbenannt. Zuvor wurde der ursprünlich in Hamburg gelegene Stammsitz nach London verlegt. Copyright 2014 FINANCE BASE AG</t>
        </is>
      </c>
    </row>
    <row r="17">
      <c r="A17" s="5" t="inlineStr">
        <is>
          <t>Profile</t>
        </is>
      </c>
      <c r="B17" t="inlineStr">
        <is>
          <t>The ZEAL Network SE (formerly Tipp24 SE) is a private lottery companies, which offers in Germany, Spain, Italy and Britain over the Internet mediated gambling and lotteries. The company holds interests in Lottovate, lottery Network, Geolotto, Ventura 24 and Tipp24. In November 2014, the Tipp24 SE in today's ZEAL Network SE has been renamed. Previously, the area initially located in Hamburg headquarters to London was moved.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row>
    <row r="19">
      <c r="A19" s="5" t="inlineStr">
        <is>
          <t>Bilanz in Mio.  EUR per  31.12</t>
        </is>
      </c>
      <c r="B19" s="5" t="inlineStr">
        <is>
          <t>Balance Sheet in M  EUR per  31.12</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row>
    <row r="20">
      <c r="A20" s="5" t="inlineStr">
        <is>
          <t>Umsatz</t>
        </is>
      </c>
      <c r="B20" s="5" t="inlineStr">
        <is>
          <t>Revenue</t>
        </is>
      </c>
      <c r="C20" t="n">
        <v>113.5</v>
      </c>
      <c r="D20" t="n">
        <v>154.8</v>
      </c>
      <c r="E20" t="n">
        <v>134.3</v>
      </c>
      <c r="F20" t="n">
        <v>112.9</v>
      </c>
      <c r="G20" t="n">
        <v>89</v>
      </c>
      <c r="H20" t="n">
        <v>140.7</v>
      </c>
      <c r="I20" t="n">
        <v>129.9</v>
      </c>
      <c r="J20" t="n">
        <v>142.7</v>
      </c>
      <c r="K20" t="n">
        <v>139.3</v>
      </c>
      <c r="L20" t="n">
        <v>104.4</v>
      </c>
      <c r="M20" t="n">
        <v>89.59999999999999</v>
      </c>
      <c r="N20" t="n">
        <v>45.8</v>
      </c>
      <c r="O20" t="n">
        <v>45</v>
      </c>
      <c r="P20" t="n">
        <v>34.6</v>
      </c>
      <c r="Q20" t="n">
        <v>26.1</v>
      </c>
    </row>
    <row r="21">
      <c r="A21" s="5" t="inlineStr">
        <is>
          <t>Operatives Ergebnis (EBIT)</t>
        </is>
      </c>
      <c r="B21" s="5" t="inlineStr">
        <is>
          <t>EBIT Earning Before Interest &amp; Tax</t>
        </is>
      </c>
      <c r="C21" t="n">
        <v>9.1</v>
      </c>
      <c r="D21" t="n">
        <v>38.3</v>
      </c>
      <c r="E21" t="n">
        <v>25.2</v>
      </c>
      <c r="F21" t="n">
        <v>38</v>
      </c>
      <c r="G21" t="n">
        <v>42.9</v>
      </c>
      <c r="H21" t="n">
        <v>19.2</v>
      </c>
      <c r="I21" t="n">
        <v>19.5</v>
      </c>
      <c r="J21" t="n">
        <v>56.5</v>
      </c>
      <c r="K21" t="n">
        <v>51.9</v>
      </c>
      <c r="L21" t="n">
        <v>30.3</v>
      </c>
      <c r="M21" t="n">
        <v>23.1</v>
      </c>
      <c r="N21" t="n">
        <v>8.9</v>
      </c>
      <c r="O21" t="n">
        <v>8.9</v>
      </c>
      <c r="P21" t="n">
        <v>7.2</v>
      </c>
      <c r="Q21" t="n">
        <v>6</v>
      </c>
    </row>
    <row r="22">
      <c r="A22" s="5" t="inlineStr">
        <is>
          <t>Finanzergebnis</t>
        </is>
      </c>
      <c r="B22" s="5" t="inlineStr">
        <is>
          <t>Financial Result</t>
        </is>
      </c>
      <c r="C22" t="n">
        <v>-0.8</v>
      </c>
      <c r="D22" t="n">
        <v>-0.3</v>
      </c>
      <c r="E22" t="inlineStr">
        <is>
          <t>-</t>
        </is>
      </c>
      <c r="F22" t="n">
        <v>-1.5</v>
      </c>
      <c r="G22" t="n">
        <v>-23.3</v>
      </c>
      <c r="H22" t="n">
        <v>-6.7</v>
      </c>
      <c r="I22" t="n">
        <v>-0.7</v>
      </c>
      <c r="J22" t="n">
        <v>0.3</v>
      </c>
      <c r="K22" t="n">
        <v>0.9</v>
      </c>
      <c r="L22" t="n">
        <v>0.4</v>
      </c>
      <c r="M22" t="n">
        <v>2</v>
      </c>
      <c r="N22" t="n">
        <v>1.8</v>
      </c>
      <c r="O22" t="n">
        <v>2.3</v>
      </c>
      <c r="P22" t="n">
        <v>1.2</v>
      </c>
      <c r="Q22" t="n">
        <v>0.5</v>
      </c>
    </row>
    <row r="23">
      <c r="A23" s="5" t="inlineStr">
        <is>
          <t>Ergebnis vor Steuer (EBT)</t>
        </is>
      </c>
      <c r="B23" s="5" t="inlineStr">
        <is>
          <t>EBT Earning Before Tax</t>
        </is>
      </c>
      <c r="C23" t="n">
        <v>8.300000000000001</v>
      </c>
      <c r="D23" t="n">
        <v>38</v>
      </c>
      <c r="E23" t="n">
        <v>25.2</v>
      </c>
      <c r="F23" t="n">
        <v>36.5</v>
      </c>
      <c r="G23" t="n">
        <v>19.6</v>
      </c>
      <c r="H23" t="n">
        <v>12.5</v>
      </c>
      <c r="I23" t="n">
        <v>18.8</v>
      </c>
      <c r="J23" t="n">
        <v>56.8</v>
      </c>
      <c r="K23" t="n">
        <v>52.8</v>
      </c>
      <c r="L23" t="n">
        <v>30.7</v>
      </c>
      <c r="M23" t="n">
        <v>25.1</v>
      </c>
      <c r="N23" t="n">
        <v>10.7</v>
      </c>
      <c r="O23" t="n">
        <v>11.2</v>
      </c>
      <c r="P23" t="n">
        <v>8.4</v>
      </c>
      <c r="Q23" t="n">
        <v>6.5</v>
      </c>
    </row>
    <row r="24">
      <c r="A24" s="5" t="inlineStr">
        <is>
          <t>Steuern auf Einkommen und Ertrag</t>
        </is>
      </c>
      <c r="B24" s="5" t="inlineStr">
        <is>
          <t>Taxes on income and earnings</t>
        </is>
      </c>
      <c r="C24" t="n">
        <v>6.6</v>
      </c>
      <c r="D24" t="n">
        <v>11.3</v>
      </c>
      <c r="E24" t="n">
        <v>8.1</v>
      </c>
      <c r="F24" t="n">
        <v>10.6</v>
      </c>
      <c r="G24" t="n">
        <v>18.3</v>
      </c>
      <c r="H24" t="n">
        <v>7.2</v>
      </c>
      <c r="I24" t="n">
        <v>8.1</v>
      </c>
      <c r="J24" t="n">
        <v>16.9</v>
      </c>
      <c r="K24" t="n">
        <v>14.5</v>
      </c>
      <c r="L24" t="n">
        <v>11.2</v>
      </c>
      <c r="M24" t="n">
        <v>7.6</v>
      </c>
      <c r="N24" t="n">
        <v>4.1</v>
      </c>
      <c r="O24" t="n">
        <v>4.9</v>
      </c>
      <c r="P24" t="n">
        <v>0.9</v>
      </c>
      <c r="Q24" t="n">
        <v>3.2</v>
      </c>
    </row>
    <row r="25">
      <c r="A25" s="5" t="inlineStr">
        <is>
          <t>Ergebnis nach Steuer</t>
        </is>
      </c>
      <c r="B25" s="5" t="inlineStr">
        <is>
          <t>Earnings after tax</t>
        </is>
      </c>
      <c r="C25" t="n">
        <v>1.7</v>
      </c>
      <c r="D25" t="n">
        <v>26.7</v>
      </c>
      <c r="E25" t="n">
        <v>17.2</v>
      </c>
      <c r="F25" t="n">
        <v>26</v>
      </c>
      <c r="G25" t="n">
        <v>1.3</v>
      </c>
      <c r="H25" t="n">
        <v>5.3</v>
      </c>
      <c r="I25" t="n">
        <v>10.7</v>
      </c>
      <c r="J25" t="n">
        <v>39.9</v>
      </c>
      <c r="K25" t="n">
        <v>38.3</v>
      </c>
      <c r="L25" t="n">
        <v>19.6</v>
      </c>
      <c r="M25" t="n">
        <v>17.5</v>
      </c>
      <c r="N25" t="n">
        <v>6.6</v>
      </c>
      <c r="O25" t="n">
        <v>6.3</v>
      </c>
      <c r="P25" t="n">
        <v>7.4</v>
      </c>
      <c r="Q25" t="n">
        <v>3.3</v>
      </c>
    </row>
    <row r="26">
      <c r="A26" s="5" t="inlineStr">
        <is>
          <t>Minderheitenanteil</t>
        </is>
      </c>
      <c r="B26" s="5" t="inlineStr">
        <is>
          <t>Minority Share</t>
        </is>
      </c>
      <c r="C26" t="n">
        <v>-0.3</v>
      </c>
      <c r="D26" t="inlineStr">
        <is>
          <t>-</t>
        </is>
      </c>
      <c r="E26" t="inlineStr">
        <is>
          <t>-</t>
        </is>
      </c>
      <c r="F26" t="inlineStr">
        <is>
          <t>-</t>
        </is>
      </c>
      <c r="G26" t="inlineStr">
        <is>
          <t>-</t>
        </is>
      </c>
      <c r="H26" t="inlineStr">
        <is>
          <t>-</t>
        </is>
      </c>
      <c r="I26" t="inlineStr">
        <is>
          <t>-</t>
        </is>
      </c>
      <c r="J26" t="inlineStr">
        <is>
          <t>-</t>
        </is>
      </c>
      <c r="K26" t="inlineStr">
        <is>
          <t>-</t>
        </is>
      </c>
      <c r="L26" t="inlineStr">
        <is>
          <t>-</t>
        </is>
      </c>
      <c r="M26" t="inlineStr">
        <is>
          <t>-</t>
        </is>
      </c>
      <c r="N26" t="inlineStr">
        <is>
          <t>-</t>
        </is>
      </c>
      <c r="O26" t="inlineStr">
        <is>
          <t>-</t>
        </is>
      </c>
      <c r="P26" t="inlineStr">
        <is>
          <t>-</t>
        </is>
      </c>
      <c r="Q26" t="inlineStr">
        <is>
          <t>-</t>
        </is>
      </c>
    </row>
    <row r="27">
      <c r="A27" s="5" t="inlineStr">
        <is>
          <t>Jahresüberschuss/-fehlbetrag</t>
        </is>
      </c>
      <c r="B27" s="5" t="inlineStr">
        <is>
          <t>Net Profit</t>
        </is>
      </c>
      <c r="C27" t="n">
        <v>1.5</v>
      </c>
      <c r="D27" t="n">
        <v>26.7</v>
      </c>
      <c r="E27" t="n">
        <v>17.2</v>
      </c>
      <c r="F27" t="n">
        <v>26</v>
      </c>
      <c r="G27" t="n">
        <v>1.3</v>
      </c>
      <c r="H27" t="n">
        <v>5.3</v>
      </c>
      <c r="I27" t="n">
        <v>10.2</v>
      </c>
      <c r="J27" t="n">
        <v>40.9</v>
      </c>
      <c r="K27" t="n">
        <v>36.3</v>
      </c>
      <c r="L27" t="n">
        <v>19.6</v>
      </c>
      <c r="M27" t="n">
        <v>17.5</v>
      </c>
      <c r="N27" t="n">
        <v>6.6</v>
      </c>
      <c r="O27" t="n">
        <v>6.3</v>
      </c>
      <c r="P27" t="n">
        <v>7.4</v>
      </c>
      <c r="Q27" t="n">
        <v>3.3</v>
      </c>
    </row>
    <row r="28">
      <c r="A28" s="5" t="inlineStr">
        <is>
          <t>Summe Umlaufvermögen</t>
        </is>
      </c>
      <c r="B28" s="5" t="inlineStr">
        <is>
          <t>Current Assets</t>
        </is>
      </c>
      <c r="C28" t="n">
        <v>174</v>
      </c>
      <c r="D28" t="n">
        <v>162.3</v>
      </c>
      <c r="E28" t="n">
        <v>134.5</v>
      </c>
      <c r="F28" t="n">
        <v>131.3</v>
      </c>
      <c r="G28" t="n">
        <v>132.2</v>
      </c>
      <c r="H28" t="n">
        <v>121.3</v>
      </c>
      <c r="I28" t="n">
        <v>169</v>
      </c>
      <c r="J28" t="n">
        <v>142.3</v>
      </c>
      <c r="K28" t="n">
        <v>136.8</v>
      </c>
      <c r="L28" t="n">
        <v>100.6</v>
      </c>
      <c r="M28" t="n">
        <v>89.8</v>
      </c>
      <c r="N28" t="n">
        <v>80.8</v>
      </c>
      <c r="O28" t="n">
        <v>84.5</v>
      </c>
      <c r="P28" t="n">
        <v>77.09999999999999</v>
      </c>
      <c r="Q28" t="n">
        <v>64.8</v>
      </c>
    </row>
    <row r="29">
      <c r="A29" s="5" t="inlineStr">
        <is>
          <t>Summe Anlagevermögen</t>
        </is>
      </c>
      <c r="B29" s="5" t="inlineStr">
        <is>
          <t>Fixed Assets</t>
        </is>
      </c>
      <c r="C29" t="n">
        <v>347.1</v>
      </c>
      <c r="D29" t="n">
        <v>6.9</v>
      </c>
      <c r="E29" t="n">
        <v>6.6</v>
      </c>
      <c r="F29" t="n">
        <v>4.7</v>
      </c>
      <c r="G29" t="n">
        <v>8.199999999999999</v>
      </c>
      <c r="H29" t="n">
        <v>34.1</v>
      </c>
      <c r="I29" t="n">
        <v>44.6</v>
      </c>
      <c r="J29" t="n">
        <v>48.9</v>
      </c>
      <c r="K29" t="n">
        <v>36.2</v>
      </c>
      <c r="L29" t="n">
        <v>29.4</v>
      </c>
      <c r="M29" t="n">
        <v>18.3</v>
      </c>
      <c r="N29" t="n">
        <v>12.4</v>
      </c>
      <c r="O29" t="n">
        <v>7.2</v>
      </c>
      <c r="P29" t="n">
        <v>5.7</v>
      </c>
      <c r="Q29" t="n">
        <v>7.3</v>
      </c>
    </row>
    <row r="30">
      <c r="A30" s="5" t="inlineStr">
        <is>
          <t>Summe Aktiva</t>
        </is>
      </c>
      <c r="B30" s="5" t="inlineStr">
        <is>
          <t>Total Assets</t>
        </is>
      </c>
      <c r="C30" t="n">
        <v>521.1</v>
      </c>
      <c r="D30" t="n">
        <v>169.2</v>
      </c>
      <c r="E30" t="n">
        <v>141.1</v>
      </c>
      <c r="F30" t="n">
        <v>136</v>
      </c>
      <c r="G30" t="n">
        <v>140.4</v>
      </c>
      <c r="H30" t="n">
        <v>155.4</v>
      </c>
      <c r="I30" t="n">
        <v>213.6</v>
      </c>
      <c r="J30" t="n">
        <v>191.2</v>
      </c>
      <c r="K30" t="n">
        <v>173</v>
      </c>
      <c r="L30" t="n">
        <v>130</v>
      </c>
      <c r="M30" t="n">
        <v>108.1</v>
      </c>
      <c r="N30" t="n">
        <v>93.2</v>
      </c>
      <c r="O30" t="n">
        <v>91.7</v>
      </c>
      <c r="P30" t="n">
        <v>82.8</v>
      </c>
      <c r="Q30" t="n">
        <v>72.09999999999999</v>
      </c>
    </row>
    <row r="31">
      <c r="A31" s="5" t="inlineStr">
        <is>
          <t>Summe kurzfristiges Fremdkapital</t>
        </is>
      </c>
      <c r="B31" s="5" t="inlineStr">
        <is>
          <t>Short-Term Debt</t>
        </is>
      </c>
      <c r="C31" t="n">
        <v>49.9</v>
      </c>
      <c r="D31" t="n">
        <v>42.1</v>
      </c>
      <c r="E31" t="n">
        <v>32.7</v>
      </c>
      <c r="F31" t="n">
        <v>36.3</v>
      </c>
      <c r="G31" t="n">
        <v>43.7</v>
      </c>
      <c r="H31" t="n">
        <v>37.5</v>
      </c>
      <c r="I31" t="n">
        <v>36.8</v>
      </c>
      <c r="J31" t="n">
        <v>39.4</v>
      </c>
      <c r="K31" t="n">
        <v>42.8</v>
      </c>
      <c r="L31" t="n">
        <v>36.9</v>
      </c>
      <c r="M31" t="n">
        <v>43</v>
      </c>
      <c r="N31" t="n">
        <v>35.6</v>
      </c>
      <c r="O31" t="n">
        <v>35.8</v>
      </c>
      <c r="P31" t="n">
        <v>22.1</v>
      </c>
      <c r="Q31" t="n">
        <v>18.9</v>
      </c>
    </row>
    <row r="32">
      <c r="A32" s="5" t="inlineStr">
        <is>
          <t>Summe langfristiges Fremdkapital</t>
        </is>
      </c>
      <c r="B32" s="5" t="inlineStr">
        <is>
          <t>Long-Term Debt</t>
        </is>
      </c>
      <c r="C32" t="n">
        <v>65.5</v>
      </c>
      <c r="D32" t="n">
        <v>3.9</v>
      </c>
      <c r="E32" t="n">
        <v>1.8</v>
      </c>
      <c r="F32" t="n">
        <v>2.2</v>
      </c>
      <c r="G32" t="n">
        <v>1.5</v>
      </c>
      <c r="H32" t="n">
        <v>0.7</v>
      </c>
      <c r="I32" t="n">
        <v>1.2</v>
      </c>
      <c r="J32" t="n">
        <v>1.4</v>
      </c>
      <c r="K32" t="n">
        <v>0.9</v>
      </c>
      <c r="L32" t="n">
        <v>0.2</v>
      </c>
      <c r="M32" t="n">
        <v>0.8</v>
      </c>
      <c r="N32" t="n">
        <v>2.6</v>
      </c>
      <c r="O32" t="n">
        <v>0.3</v>
      </c>
      <c r="P32" t="inlineStr">
        <is>
          <t>-</t>
        </is>
      </c>
      <c r="Q32" t="n">
        <v>0.1</v>
      </c>
    </row>
    <row r="33">
      <c r="A33" s="5" t="inlineStr">
        <is>
          <t>Summe Fremdkapital</t>
        </is>
      </c>
      <c r="B33" s="5" t="inlineStr">
        <is>
          <t>Total Liabilities</t>
        </is>
      </c>
      <c r="C33" t="n">
        <v>115.4</v>
      </c>
      <c r="D33" t="n">
        <v>46</v>
      </c>
      <c r="E33" t="n">
        <v>34.5</v>
      </c>
      <c r="F33" t="n">
        <v>38.5</v>
      </c>
      <c r="G33" t="n">
        <v>45.2</v>
      </c>
      <c r="H33" t="n">
        <v>38.2</v>
      </c>
      <c r="I33" t="n">
        <v>38</v>
      </c>
      <c r="J33" t="n">
        <v>40.8</v>
      </c>
      <c r="K33" t="n">
        <v>43.7</v>
      </c>
      <c r="L33" t="n">
        <v>37.1</v>
      </c>
      <c r="M33" t="n">
        <v>43.8</v>
      </c>
      <c r="N33" t="n">
        <v>38.2</v>
      </c>
      <c r="O33" t="n">
        <v>36.1</v>
      </c>
      <c r="P33" t="n">
        <v>22.1</v>
      </c>
      <c r="Q33" t="n">
        <v>19</v>
      </c>
    </row>
    <row r="34">
      <c r="A34" s="5" t="inlineStr">
        <is>
          <t>Minderheitenanteil</t>
        </is>
      </c>
      <c r="B34" s="5" t="inlineStr">
        <is>
          <t>Minority Share</t>
        </is>
      </c>
      <c r="C34" t="n">
        <v>8.4</v>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c r="Q34" t="inlineStr">
        <is>
          <t>-</t>
        </is>
      </c>
    </row>
    <row r="35">
      <c r="A35" s="5" t="inlineStr">
        <is>
          <t>Summe Eigenkapital</t>
        </is>
      </c>
      <c r="B35" s="5" t="inlineStr">
        <is>
          <t>Equity</t>
        </is>
      </c>
      <c r="C35" t="n">
        <v>397.3</v>
      </c>
      <c r="D35" t="n">
        <v>123.2</v>
      </c>
      <c r="E35" t="n">
        <v>106.6</v>
      </c>
      <c r="F35" t="n">
        <v>97.59999999999999</v>
      </c>
      <c r="G35" t="n">
        <v>95.2</v>
      </c>
      <c r="H35" t="n">
        <v>117.3</v>
      </c>
      <c r="I35" t="n">
        <v>175.6</v>
      </c>
      <c r="J35" t="n">
        <v>150.4</v>
      </c>
      <c r="K35" t="n">
        <v>129.3</v>
      </c>
      <c r="L35" t="n">
        <v>92.90000000000001</v>
      </c>
      <c r="M35" t="n">
        <v>64.40000000000001</v>
      </c>
      <c r="N35" t="n">
        <v>54.9</v>
      </c>
      <c r="O35" t="n">
        <v>55.6</v>
      </c>
      <c r="P35" t="n">
        <v>60.7</v>
      </c>
      <c r="Q35" t="n">
        <v>53.2</v>
      </c>
    </row>
    <row r="36">
      <c r="A36" s="5" t="inlineStr">
        <is>
          <t>Summe Passiva</t>
        </is>
      </c>
      <c r="B36" s="5" t="inlineStr">
        <is>
          <t>Liabilities &amp; Shareholder Equity</t>
        </is>
      </c>
      <c r="C36" t="n">
        <v>521.1</v>
      </c>
      <c r="D36" t="n">
        <v>169.2</v>
      </c>
      <c r="E36" t="n">
        <v>141.1</v>
      </c>
      <c r="F36" t="n">
        <v>136</v>
      </c>
      <c r="G36" t="n">
        <v>140.4</v>
      </c>
      <c r="H36" t="n">
        <v>155.4</v>
      </c>
      <c r="I36" t="n">
        <v>213.6</v>
      </c>
      <c r="J36" t="n">
        <v>191.2</v>
      </c>
      <c r="K36" t="n">
        <v>173</v>
      </c>
      <c r="L36" t="n">
        <v>130</v>
      </c>
      <c r="M36" t="n">
        <v>108.1</v>
      </c>
      <c r="N36" t="n">
        <v>93.2</v>
      </c>
      <c r="O36" t="n">
        <v>91.7</v>
      </c>
      <c r="P36" t="n">
        <v>82.8</v>
      </c>
      <c r="Q36" t="n">
        <v>72.09999999999999</v>
      </c>
    </row>
    <row r="37">
      <c r="A37" s="5" t="inlineStr">
        <is>
          <t>Mio.Aktien im Umlauf</t>
        </is>
      </c>
      <c r="B37" s="5" t="inlineStr">
        <is>
          <t>Million shares outstanding</t>
        </is>
      </c>
      <c r="C37" t="n">
        <v>22.4</v>
      </c>
      <c r="D37" t="n">
        <v>8.390000000000001</v>
      </c>
      <c r="E37" t="n">
        <v>8.390000000000001</v>
      </c>
      <c r="F37" t="n">
        <v>8.390000000000001</v>
      </c>
      <c r="G37" t="n">
        <v>8.390000000000001</v>
      </c>
      <c r="H37" t="n">
        <v>8.390000000000001</v>
      </c>
      <c r="I37" t="n">
        <v>8.390000000000001</v>
      </c>
      <c r="J37" t="n">
        <v>7.99</v>
      </c>
      <c r="K37" t="n">
        <v>7.99</v>
      </c>
      <c r="L37" t="n">
        <v>8</v>
      </c>
      <c r="M37" t="n">
        <v>8</v>
      </c>
      <c r="N37" t="n">
        <v>8.9</v>
      </c>
      <c r="O37" t="n">
        <v>8.9</v>
      </c>
      <c r="P37" t="n">
        <v>8.9</v>
      </c>
      <c r="Q37" t="n">
        <v>8.9</v>
      </c>
    </row>
    <row r="38">
      <c r="A38" s="5" t="inlineStr">
        <is>
          <t>Gezeichnetes Kapital (in Mio.)</t>
        </is>
      </c>
      <c r="B38" s="5" t="inlineStr">
        <is>
          <t>Subscribed Capital in M</t>
        </is>
      </c>
      <c r="C38" t="n">
        <v>22.4</v>
      </c>
      <c r="D38" t="n">
        <v>8.390000000000001</v>
      </c>
      <c r="E38" t="n">
        <v>8.390000000000001</v>
      </c>
      <c r="F38" t="n">
        <v>8.390000000000001</v>
      </c>
      <c r="G38" t="n">
        <v>8.390000000000001</v>
      </c>
      <c r="H38" t="n">
        <v>8.390000000000001</v>
      </c>
      <c r="I38" t="n">
        <v>8.390000000000001</v>
      </c>
      <c r="J38" t="n">
        <v>7.99</v>
      </c>
      <c r="K38" t="n">
        <v>7.99</v>
      </c>
      <c r="L38" t="n">
        <v>8</v>
      </c>
      <c r="M38" t="n">
        <v>8</v>
      </c>
      <c r="N38" t="n">
        <v>8.9</v>
      </c>
      <c r="O38" t="n">
        <v>8.9</v>
      </c>
      <c r="P38" t="n">
        <v>8.9</v>
      </c>
      <c r="Q38" t="n">
        <v>8.9</v>
      </c>
    </row>
    <row r="39">
      <c r="A39" s="5" t="inlineStr">
        <is>
          <t>Ergebnis je Aktie (brutto)</t>
        </is>
      </c>
      <c r="B39" s="5" t="inlineStr">
        <is>
          <t>Earnings per share</t>
        </is>
      </c>
      <c r="C39" t="n">
        <v>0.37</v>
      </c>
      <c r="D39" t="n">
        <v>4.53</v>
      </c>
      <c r="E39" t="n">
        <v>3.01</v>
      </c>
      <c r="F39" t="n">
        <v>4.35</v>
      </c>
      <c r="G39" t="n">
        <v>2.34</v>
      </c>
      <c r="H39" t="n">
        <v>1.49</v>
      </c>
      <c r="I39" t="n">
        <v>2.24</v>
      </c>
      <c r="J39" t="n">
        <v>7.11</v>
      </c>
      <c r="K39" t="n">
        <v>6.61</v>
      </c>
      <c r="L39" t="n">
        <v>3.84</v>
      </c>
      <c r="M39" t="n">
        <v>3.14</v>
      </c>
      <c r="N39" t="n">
        <v>1.2</v>
      </c>
      <c r="O39" t="n">
        <v>1.26</v>
      </c>
      <c r="P39" t="n">
        <v>0.9399999999999999</v>
      </c>
      <c r="Q39" t="n">
        <v>0.73</v>
      </c>
    </row>
    <row r="40">
      <c r="A40" s="5" t="inlineStr">
        <is>
          <t>Ergebnis je Aktie (unverwässert)</t>
        </is>
      </c>
      <c r="B40" s="5" t="inlineStr">
        <is>
          <t>Basic Earnings per share</t>
        </is>
      </c>
      <c r="C40" t="n">
        <v>0.09</v>
      </c>
      <c r="D40" t="n">
        <v>3.18</v>
      </c>
      <c r="E40" t="n">
        <v>2.05</v>
      </c>
      <c r="F40" t="n">
        <v>3.09</v>
      </c>
      <c r="G40" t="n">
        <v>0.16</v>
      </c>
      <c r="H40" t="n">
        <v>0.63</v>
      </c>
      <c r="I40" t="n">
        <v>1.23</v>
      </c>
      <c r="J40" t="n">
        <v>5.12</v>
      </c>
      <c r="K40" t="n">
        <v>4.55</v>
      </c>
      <c r="L40" t="n">
        <v>2.53</v>
      </c>
      <c r="M40" t="n">
        <v>2.26</v>
      </c>
      <c r="N40" t="n">
        <v>0.82</v>
      </c>
      <c r="O40" t="n">
        <v>0.74</v>
      </c>
      <c r="P40" t="n">
        <v>0.84</v>
      </c>
      <c r="Q40" t="n">
        <v>0.46</v>
      </c>
    </row>
    <row r="41">
      <c r="A41" s="5" t="inlineStr">
        <is>
          <t>Ergebnis je Aktie (verwässert)</t>
        </is>
      </c>
      <c r="B41" s="5" t="inlineStr">
        <is>
          <t>Diluted Earnings per share</t>
        </is>
      </c>
      <c r="C41" t="n">
        <v>0.09</v>
      </c>
      <c r="D41" t="n">
        <v>3.18</v>
      </c>
      <c r="E41" t="n">
        <v>2.05</v>
      </c>
      <c r="F41" t="n">
        <v>3.09</v>
      </c>
      <c r="G41" t="n">
        <v>0.16</v>
      </c>
      <c r="H41" t="n">
        <v>0.63</v>
      </c>
      <c r="I41" t="n">
        <v>1.23</v>
      </c>
      <c r="J41" t="n">
        <v>5.12</v>
      </c>
      <c r="K41" t="n">
        <v>4.55</v>
      </c>
      <c r="L41" t="n">
        <v>2.53</v>
      </c>
      <c r="M41" t="n">
        <v>2.26</v>
      </c>
      <c r="N41" t="n">
        <v>0.82</v>
      </c>
      <c r="O41" t="n">
        <v>0.74</v>
      </c>
      <c r="P41" t="n">
        <v>0.84</v>
      </c>
      <c r="Q41" t="n">
        <v>0.46</v>
      </c>
    </row>
    <row r="42">
      <c r="A42" s="5" t="inlineStr">
        <is>
          <t>Dividende je Aktie</t>
        </is>
      </c>
      <c r="B42" s="5" t="inlineStr">
        <is>
          <t>Dividend per share</t>
        </is>
      </c>
      <c r="C42" t="n">
        <v>0.8</v>
      </c>
      <c r="D42" t="n">
        <v>1</v>
      </c>
      <c r="E42" t="n">
        <v>1</v>
      </c>
      <c r="F42" t="n">
        <v>2.8</v>
      </c>
      <c r="G42" t="n">
        <v>2.8</v>
      </c>
      <c r="H42" t="inlineStr">
        <is>
          <t>-</t>
        </is>
      </c>
      <c r="I42" t="inlineStr">
        <is>
          <t>-</t>
        </is>
      </c>
      <c r="J42" t="inlineStr">
        <is>
          <t>-</t>
        </is>
      </c>
      <c r="K42" t="inlineStr">
        <is>
          <t>-</t>
        </is>
      </c>
      <c r="L42" t="inlineStr">
        <is>
          <t>-</t>
        </is>
      </c>
      <c r="M42" t="inlineStr">
        <is>
          <t>-</t>
        </is>
      </c>
      <c r="N42" t="n">
        <v>0.5</v>
      </c>
      <c r="O42" t="n">
        <v>0.5</v>
      </c>
      <c r="P42" t="inlineStr">
        <is>
          <t>-</t>
        </is>
      </c>
      <c r="Q42" t="inlineStr">
        <is>
          <t>-</t>
        </is>
      </c>
    </row>
    <row r="43">
      <c r="A43" s="5" t="inlineStr">
        <is>
          <t>Sonderdividende je Aktie</t>
        </is>
      </c>
      <c r="B43" s="5" t="inlineStr">
        <is>
          <t>Special Dividend per share</t>
        </is>
      </c>
      <c r="C43" t="inlineStr">
        <is>
          <t>-</t>
        </is>
      </c>
      <c r="D43" t="inlineStr">
        <is>
          <t>-</t>
        </is>
      </c>
      <c r="E43" t="inlineStr">
        <is>
          <t>-</t>
        </is>
      </c>
      <c r="F43" t="inlineStr">
        <is>
          <t>-</t>
        </is>
      </c>
      <c r="G43" t="inlineStr">
        <is>
          <t>-</t>
        </is>
      </c>
      <c r="H43" t="n">
        <v>7.5</v>
      </c>
      <c r="I43" t="inlineStr">
        <is>
          <t>-</t>
        </is>
      </c>
      <c r="J43" t="inlineStr">
        <is>
          <t>-</t>
        </is>
      </c>
      <c r="K43" t="inlineStr">
        <is>
          <t>-</t>
        </is>
      </c>
      <c r="L43" t="inlineStr">
        <is>
          <t>-</t>
        </is>
      </c>
      <c r="M43" t="inlineStr">
        <is>
          <t>-</t>
        </is>
      </c>
      <c r="N43" t="inlineStr">
        <is>
          <t>-</t>
        </is>
      </c>
      <c r="O43" t="inlineStr">
        <is>
          <t>-</t>
        </is>
      </c>
      <c r="P43" t="inlineStr">
        <is>
          <t>-</t>
        </is>
      </c>
      <c r="Q43" t="inlineStr">
        <is>
          <t>-</t>
        </is>
      </c>
    </row>
    <row r="44">
      <c r="A44" s="5" t="inlineStr">
        <is>
          <t>Dividendenausschüttung in Mio</t>
        </is>
      </c>
      <c r="B44" s="5" t="inlineStr">
        <is>
          <t>Dividend Payment in M</t>
        </is>
      </c>
      <c r="C44" t="inlineStr">
        <is>
          <t>-</t>
        </is>
      </c>
      <c r="D44" t="n">
        <v>8.34</v>
      </c>
      <c r="E44" t="n">
        <v>8.390000000000001</v>
      </c>
      <c r="F44" t="n">
        <v>23.48</v>
      </c>
      <c r="G44" t="n">
        <v>23.48</v>
      </c>
      <c r="H44" t="n">
        <v>62.89</v>
      </c>
      <c r="I44" t="inlineStr">
        <is>
          <t>-</t>
        </is>
      </c>
      <c r="J44" t="inlineStr">
        <is>
          <t>-</t>
        </is>
      </c>
      <c r="K44" t="inlineStr">
        <is>
          <t>-</t>
        </is>
      </c>
      <c r="L44" t="inlineStr">
        <is>
          <t>-</t>
        </is>
      </c>
      <c r="M44" t="inlineStr">
        <is>
          <t>-</t>
        </is>
      </c>
      <c r="N44" t="n">
        <v>3.9</v>
      </c>
      <c r="O44" t="n">
        <v>4</v>
      </c>
      <c r="P44" t="inlineStr">
        <is>
          <t>-</t>
        </is>
      </c>
      <c r="Q44" t="inlineStr">
        <is>
          <t>-</t>
        </is>
      </c>
    </row>
    <row r="45">
      <c r="A45" s="5" t="inlineStr">
        <is>
          <t>Umsatz</t>
        </is>
      </c>
      <c r="B45" s="5" t="inlineStr">
        <is>
          <t>Revenue</t>
        </is>
      </c>
      <c r="C45" t="n">
        <v>5.07</v>
      </c>
      <c r="D45" t="n">
        <v>18.46</v>
      </c>
      <c r="E45" t="n">
        <v>16.02</v>
      </c>
      <c r="F45" t="n">
        <v>13.46</v>
      </c>
      <c r="G45" t="n">
        <v>10.61</v>
      </c>
      <c r="H45" t="n">
        <v>16.78</v>
      </c>
      <c r="I45" t="n">
        <v>15.49</v>
      </c>
      <c r="J45" t="n">
        <v>17.87</v>
      </c>
      <c r="K45" t="n">
        <v>17.45</v>
      </c>
      <c r="L45" t="n">
        <v>13.05</v>
      </c>
      <c r="M45" t="n">
        <v>11.2</v>
      </c>
      <c r="N45" t="n">
        <v>5.15</v>
      </c>
      <c r="O45" t="n">
        <v>5.06</v>
      </c>
      <c r="P45" t="n">
        <v>3.89</v>
      </c>
      <c r="Q45" t="n">
        <v>2.93</v>
      </c>
    </row>
    <row r="46">
      <c r="A46" s="5" t="inlineStr">
        <is>
          <t>Buchwert je Aktie</t>
        </is>
      </c>
      <c r="B46" s="5" t="inlineStr">
        <is>
          <t>Book value per share</t>
        </is>
      </c>
      <c r="C46" t="n">
        <v>18.11</v>
      </c>
      <c r="D46" t="n">
        <v>14.69</v>
      </c>
      <c r="E46" t="n">
        <v>12.71</v>
      </c>
      <c r="F46" t="n">
        <v>11.64</v>
      </c>
      <c r="G46" t="n">
        <v>11.35</v>
      </c>
      <c r="H46" t="n">
        <v>13.99</v>
      </c>
      <c r="I46" t="n">
        <v>20.94</v>
      </c>
      <c r="J46" t="n">
        <v>18.84</v>
      </c>
      <c r="K46" t="n">
        <v>16.19</v>
      </c>
      <c r="L46" t="n">
        <v>11.61</v>
      </c>
      <c r="M46" t="n">
        <v>8.050000000000001</v>
      </c>
      <c r="N46" t="n">
        <v>6.17</v>
      </c>
      <c r="O46" t="n">
        <v>6.25</v>
      </c>
      <c r="P46" t="n">
        <v>6.82</v>
      </c>
      <c r="Q46" t="n">
        <v>5.98</v>
      </c>
    </row>
    <row r="47">
      <c r="A47" s="5" t="inlineStr">
        <is>
          <t>Cashflow je Aktie</t>
        </is>
      </c>
      <c r="B47" s="5" t="inlineStr">
        <is>
          <t>Cashflow per share</t>
        </is>
      </c>
      <c r="C47" t="n">
        <v>0.24</v>
      </c>
      <c r="D47" t="n">
        <v>4.56</v>
      </c>
      <c r="E47" t="n">
        <v>1.6</v>
      </c>
      <c r="F47" t="n">
        <v>4.02</v>
      </c>
      <c r="G47" t="n">
        <v>3.26</v>
      </c>
      <c r="H47" t="n">
        <v>2.84</v>
      </c>
      <c r="I47" t="n">
        <v>2</v>
      </c>
      <c r="J47" t="n">
        <v>2.82</v>
      </c>
      <c r="K47" t="n">
        <v>5.55</v>
      </c>
      <c r="L47" t="n">
        <v>1.76</v>
      </c>
      <c r="M47" t="n">
        <v>3.78</v>
      </c>
      <c r="N47" t="n">
        <v>1.09</v>
      </c>
      <c r="O47" t="n">
        <v>2.01</v>
      </c>
      <c r="P47" t="n">
        <v>0.9399999999999999</v>
      </c>
      <c r="Q47" t="n">
        <v>1.16</v>
      </c>
    </row>
    <row r="48">
      <c r="A48" s="5" t="inlineStr">
        <is>
          <t>Bilanzsumme je Aktie</t>
        </is>
      </c>
      <c r="B48" s="5" t="inlineStr">
        <is>
          <t>Total assets per share</t>
        </is>
      </c>
      <c r="C48" t="n">
        <v>23.27</v>
      </c>
      <c r="D48" t="n">
        <v>20.18</v>
      </c>
      <c r="E48" t="n">
        <v>16.83</v>
      </c>
      <c r="F48" t="n">
        <v>16.22</v>
      </c>
      <c r="G48" t="n">
        <v>16.74</v>
      </c>
      <c r="H48" t="n">
        <v>18.53</v>
      </c>
      <c r="I48" t="n">
        <v>25.47</v>
      </c>
      <c r="J48" t="n">
        <v>23.94</v>
      </c>
      <c r="K48" t="n">
        <v>21.67</v>
      </c>
      <c r="L48" t="n">
        <v>16.25</v>
      </c>
      <c r="M48" t="n">
        <v>13.51</v>
      </c>
      <c r="N48" t="n">
        <v>10.47</v>
      </c>
      <c r="O48" t="n">
        <v>10.3</v>
      </c>
      <c r="P48" t="n">
        <v>9.300000000000001</v>
      </c>
      <c r="Q48" t="n">
        <v>8.1</v>
      </c>
    </row>
    <row r="49">
      <c r="A49" s="5" t="inlineStr">
        <is>
          <t>Personal am Ende des Jahres</t>
        </is>
      </c>
      <c r="B49" s="5" t="inlineStr">
        <is>
          <t>Staff at the end of year</t>
        </is>
      </c>
      <c r="C49" t="n">
        <v>233</v>
      </c>
      <c r="D49" t="n">
        <v>262</v>
      </c>
      <c r="E49" t="n">
        <v>274</v>
      </c>
      <c r="F49" t="n">
        <v>255</v>
      </c>
      <c r="G49" t="n">
        <v>274</v>
      </c>
      <c r="H49" t="n">
        <v>274</v>
      </c>
      <c r="I49" t="n">
        <v>140</v>
      </c>
      <c r="J49" t="n">
        <v>104</v>
      </c>
      <c r="K49" t="n">
        <v>128</v>
      </c>
      <c r="L49" t="n">
        <v>121</v>
      </c>
      <c r="M49" t="n">
        <v>132</v>
      </c>
      <c r="N49" t="n">
        <v>185</v>
      </c>
      <c r="O49" t="n">
        <v>154</v>
      </c>
      <c r="P49" t="n">
        <v>152</v>
      </c>
      <c r="Q49" t="n">
        <v>122</v>
      </c>
    </row>
    <row r="50">
      <c r="A50" s="5" t="inlineStr">
        <is>
          <t>Personalaufwand in Mio. EUR</t>
        </is>
      </c>
      <c r="B50" s="5" t="inlineStr">
        <is>
          <t>Personnel expenses in M</t>
        </is>
      </c>
      <c r="C50" t="n">
        <v>22.9</v>
      </c>
      <c r="D50" t="n">
        <v>28.8</v>
      </c>
      <c r="E50" t="n">
        <v>28.6</v>
      </c>
      <c r="F50" t="n">
        <v>26.7</v>
      </c>
      <c r="G50" t="n">
        <v>25.4</v>
      </c>
      <c r="H50" t="n">
        <v>20.7</v>
      </c>
      <c r="I50" t="n">
        <v>11.1</v>
      </c>
      <c r="J50" t="n">
        <v>10.8</v>
      </c>
      <c r="K50" t="n">
        <v>12</v>
      </c>
      <c r="L50" t="n">
        <v>10.1</v>
      </c>
      <c r="M50" t="n">
        <v>12.5</v>
      </c>
      <c r="N50" t="n">
        <v>12.7</v>
      </c>
      <c r="O50" t="n">
        <v>10.3</v>
      </c>
      <c r="P50" t="n">
        <v>8.300000000000001</v>
      </c>
      <c r="Q50" t="n">
        <v>7</v>
      </c>
    </row>
    <row r="51">
      <c r="A51" s="5" t="inlineStr">
        <is>
          <t>Aufwand je Mitarbeiter in EUR</t>
        </is>
      </c>
      <c r="B51" s="5" t="inlineStr">
        <is>
          <t>Effort per employee</t>
        </is>
      </c>
      <c r="C51" t="n">
        <v>98283</v>
      </c>
      <c r="D51" t="n">
        <v>109924</v>
      </c>
      <c r="E51" t="n">
        <v>104380</v>
      </c>
      <c r="F51" t="n">
        <v>104706</v>
      </c>
      <c r="G51" t="n">
        <v>92701</v>
      </c>
      <c r="H51" t="n">
        <v>75547</v>
      </c>
      <c r="I51" t="n">
        <v>79286</v>
      </c>
      <c r="J51" t="n">
        <v>103846</v>
      </c>
      <c r="K51" t="n">
        <v>93750</v>
      </c>
      <c r="L51" t="n">
        <v>83471</v>
      </c>
      <c r="M51" t="n">
        <v>94697</v>
      </c>
      <c r="N51" t="n">
        <v>68649</v>
      </c>
      <c r="O51" t="n">
        <v>66883</v>
      </c>
      <c r="P51" t="n">
        <v>54605</v>
      </c>
      <c r="Q51" t="n">
        <v>57377</v>
      </c>
    </row>
    <row r="52">
      <c r="A52" s="5" t="inlineStr">
        <is>
          <t>Umsatz je Aktie</t>
        </is>
      </c>
      <c r="B52" s="5" t="inlineStr">
        <is>
          <t>Revenue per share</t>
        </is>
      </c>
      <c r="C52" t="n">
        <v>487017</v>
      </c>
      <c r="D52" t="n">
        <v>590653</v>
      </c>
      <c r="E52" t="n">
        <v>490128</v>
      </c>
      <c r="F52" t="n">
        <v>442882</v>
      </c>
      <c r="G52" t="n">
        <v>324679</v>
      </c>
      <c r="H52" t="n">
        <v>513511</v>
      </c>
      <c r="I52" t="n">
        <v>967779</v>
      </c>
      <c r="J52" t="n">
        <v>1370000</v>
      </c>
      <c r="K52" t="n">
        <v>1090000</v>
      </c>
      <c r="L52" t="n">
        <v>862562</v>
      </c>
      <c r="M52" t="n">
        <v>706060</v>
      </c>
      <c r="N52" t="n">
        <v>247567</v>
      </c>
      <c r="O52" t="n">
        <v>292207</v>
      </c>
      <c r="P52" t="n">
        <v>227631</v>
      </c>
      <c r="Q52" t="n">
        <v>213934</v>
      </c>
    </row>
    <row r="53">
      <c r="A53" s="5" t="inlineStr">
        <is>
          <t>Bruttoergebnis je Mitarbeiter in EUR</t>
        </is>
      </c>
      <c r="B53" s="5" t="inlineStr">
        <is>
          <t>Gross Profit per employee</t>
        </is>
      </c>
      <c r="C53" t="inlineStr">
        <is>
          <t>-</t>
        </is>
      </c>
      <c r="D53" t="inlineStr">
        <is>
          <t>-</t>
        </is>
      </c>
      <c r="E53" t="inlineStr">
        <is>
          <t>-</t>
        </is>
      </c>
      <c r="F53" t="inlineStr">
        <is>
          <t>-</t>
        </is>
      </c>
      <c r="G53" t="inlineStr">
        <is>
          <t>-</t>
        </is>
      </c>
      <c r="H53" t="inlineStr">
        <is>
          <t>-</t>
        </is>
      </c>
      <c r="I53" t="inlineStr">
        <is>
          <t>-</t>
        </is>
      </c>
      <c r="J53" t="inlineStr">
        <is>
          <t>-</t>
        </is>
      </c>
      <c r="K53" t="inlineStr">
        <is>
          <t>-</t>
        </is>
      </c>
      <c r="L53" t="inlineStr">
        <is>
          <t>-</t>
        </is>
      </c>
      <c r="M53" t="inlineStr">
        <is>
          <t>-</t>
        </is>
      </c>
      <c r="N53" t="inlineStr">
        <is>
          <t>-</t>
        </is>
      </c>
      <c r="O53" t="inlineStr">
        <is>
          <t>-</t>
        </is>
      </c>
      <c r="P53" t="inlineStr">
        <is>
          <t>-</t>
        </is>
      </c>
      <c r="Q53" t="inlineStr">
        <is>
          <t>-</t>
        </is>
      </c>
    </row>
    <row r="54">
      <c r="A54" s="5" t="inlineStr">
        <is>
          <t>Gewinn je Mitarbeiter in EUR</t>
        </is>
      </c>
      <c r="B54" s="5" t="inlineStr">
        <is>
          <t>Earnings per employee</t>
        </is>
      </c>
      <c r="C54" t="n">
        <v>6438</v>
      </c>
      <c r="D54" t="n">
        <v>101908</v>
      </c>
      <c r="E54" t="n">
        <v>62774</v>
      </c>
      <c r="F54" t="n">
        <v>101961</v>
      </c>
      <c r="G54" t="n">
        <v>4745</v>
      </c>
      <c r="H54" t="n">
        <v>19343</v>
      </c>
      <c r="I54" t="n">
        <v>72857</v>
      </c>
      <c r="J54" t="n">
        <v>393269</v>
      </c>
      <c r="K54" t="n">
        <v>283594</v>
      </c>
      <c r="L54" t="n">
        <v>161983</v>
      </c>
      <c r="M54" t="n">
        <v>132576</v>
      </c>
      <c r="N54" t="n">
        <v>35676</v>
      </c>
      <c r="O54" t="n">
        <v>40909</v>
      </c>
      <c r="P54" t="n">
        <v>48684</v>
      </c>
      <c r="Q54" t="n">
        <v>27049</v>
      </c>
    </row>
    <row r="55">
      <c r="A55" s="5" t="inlineStr">
        <is>
          <t>KGV (Kurs/Gewinn)</t>
        </is>
      </c>
      <c r="B55" s="5" t="inlineStr">
        <is>
          <t>PE (price/earnings)</t>
        </is>
      </c>
      <c r="C55" t="n">
        <v>230.6</v>
      </c>
      <c r="D55" t="n">
        <v>6.5</v>
      </c>
      <c r="E55" t="n">
        <v>10.5</v>
      </c>
      <c r="F55" t="n">
        <v>11.9</v>
      </c>
      <c r="G55" t="n">
        <v>243.3</v>
      </c>
      <c r="H55" t="n">
        <v>62.3</v>
      </c>
      <c r="I55" t="n">
        <v>39.4</v>
      </c>
      <c r="J55" t="n">
        <v>7.3</v>
      </c>
      <c r="K55" t="n">
        <v>7.3</v>
      </c>
      <c r="L55" t="n">
        <v>11.3</v>
      </c>
      <c r="M55" t="n">
        <v>12.7</v>
      </c>
      <c r="N55" t="n">
        <v>7</v>
      </c>
      <c r="O55" t="n">
        <v>19.4</v>
      </c>
      <c r="P55" t="n">
        <v>15</v>
      </c>
      <c r="Q55" t="n">
        <v>43.5</v>
      </c>
    </row>
    <row r="56">
      <c r="A56" s="5" t="inlineStr">
        <is>
          <t>KUV (Kurs/Umsatz)</t>
        </is>
      </c>
      <c r="B56" s="5" t="inlineStr">
        <is>
          <t>PS (price/sales)</t>
        </is>
      </c>
      <c r="C56" t="n">
        <v>4.09</v>
      </c>
      <c r="D56" t="n">
        <v>1.13</v>
      </c>
      <c r="E56" t="n">
        <v>1.34</v>
      </c>
      <c r="F56" t="n">
        <v>2.74</v>
      </c>
      <c r="G56" t="n">
        <v>3.67</v>
      </c>
      <c r="H56" t="n">
        <v>2.34</v>
      </c>
      <c r="I56" t="n">
        <v>3.13</v>
      </c>
      <c r="J56" t="n">
        <v>2.1</v>
      </c>
      <c r="K56" t="n">
        <v>1.89</v>
      </c>
      <c r="L56" t="n">
        <v>2.19</v>
      </c>
      <c r="M56" t="n">
        <v>2.57</v>
      </c>
      <c r="N56" t="n">
        <v>1.11</v>
      </c>
      <c r="O56" t="n">
        <v>2.84</v>
      </c>
      <c r="P56" t="n">
        <v>3.23</v>
      </c>
      <c r="Q56" t="n">
        <v>6.82</v>
      </c>
    </row>
    <row r="57">
      <c r="A57" s="5" t="inlineStr">
        <is>
          <t>KBV (Kurs/Buchwert)</t>
        </is>
      </c>
      <c r="B57" s="5" t="inlineStr">
        <is>
          <t>PB (price/book value)</t>
        </is>
      </c>
      <c r="C57" t="n">
        <v>1.17</v>
      </c>
      <c r="D57" t="n">
        <v>1.42</v>
      </c>
      <c r="E57" t="n">
        <v>1.69</v>
      </c>
      <c r="F57" t="n">
        <v>3.17</v>
      </c>
      <c r="G57" t="n">
        <v>3.43</v>
      </c>
      <c r="H57" t="n">
        <v>2.81</v>
      </c>
      <c r="I57" t="n">
        <v>2.32</v>
      </c>
      <c r="J57" t="n">
        <v>2</v>
      </c>
      <c r="K57" t="n">
        <v>2.04</v>
      </c>
      <c r="L57" t="n">
        <v>2.46</v>
      </c>
      <c r="M57" t="n">
        <v>3.57</v>
      </c>
      <c r="N57" t="n">
        <v>0.93</v>
      </c>
      <c r="O57" t="n">
        <v>2.3</v>
      </c>
      <c r="P57" t="n">
        <v>1.84</v>
      </c>
      <c r="Q57" t="n">
        <v>3.35</v>
      </c>
    </row>
    <row r="58">
      <c r="A58" s="5" t="inlineStr">
        <is>
          <t>KCV (Kurs/Cashflow)</t>
        </is>
      </c>
      <c r="B58" s="5" t="inlineStr">
        <is>
          <t>PC (price/cashflow)</t>
        </is>
      </c>
      <c r="C58" t="n">
        <v>87.68000000000001</v>
      </c>
      <c r="D58" t="n">
        <v>4.57</v>
      </c>
      <c r="E58" t="n">
        <v>13.41</v>
      </c>
      <c r="F58" t="n">
        <v>9.18</v>
      </c>
      <c r="G58" t="n">
        <v>11.96</v>
      </c>
      <c r="H58" t="n">
        <v>13.83</v>
      </c>
      <c r="I58" t="n">
        <v>24.2</v>
      </c>
      <c r="J58" t="n">
        <v>13.34</v>
      </c>
      <c r="K58" t="n">
        <v>5.95</v>
      </c>
      <c r="L58" t="n">
        <v>16.22</v>
      </c>
      <c r="M58" t="n">
        <v>7.62</v>
      </c>
      <c r="N58" t="n">
        <v>5.24</v>
      </c>
      <c r="O58" t="n">
        <v>7.15</v>
      </c>
      <c r="P58" t="n">
        <v>13.32</v>
      </c>
      <c r="Q58" t="n">
        <v>17.28</v>
      </c>
    </row>
    <row r="59">
      <c r="A59" s="5" t="inlineStr">
        <is>
          <t>Dividendenrendite in %</t>
        </is>
      </c>
      <c r="B59" s="5" t="inlineStr">
        <is>
          <t>Dividend Yield in %</t>
        </is>
      </c>
      <c r="C59" t="n">
        <v>3.86</v>
      </c>
      <c r="D59" t="n">
        <v>4.81</v>
      </c>
      <c r="E59" t="n">
        <v>4.67</v>
      </c>
      <c r="F59" t="n">
        <v>7.59</v>
      </c>
      <c r="G59" t="n">
        <v>7.19</v>
      </c>
      <c r="H59" t="inlineStr">
        <is>
          <t>-</t>
        </is>
      </c>
      <c r="I59" t="inlineStr">
        <is>
          <t>-</t>
        </is>
      </c>
      <c r="J59" t="inlineStr">
        <is>
          <t>-</t>
        </is>
      </c>
      <c r="K59" t="inlineStr">
        <is>
          <t>-</t>
        </is>
      </c>
      <c r="L59" t="inlineStr">
        <is>
          <t>-</t>
        </is>
      </c>
      <c r="M59" t="inlineStr">
        <is>
          <t>-</t>
        </is>
      </c>
      <c r="N59" t="n">
        <v>8.76</v>
      </c>
      <c r="O59" t="n">
        <v>3.48</v>
      </c>
      <c r="P59" t="inlineStr">
        <is>
          <t>-</t>
        </is>
      </c>
      <c r="Q59" t="inlineStr">
        <is>
          <t>-</t>
        </is>
      </c>
    </row>
    <row r="60">
      <c r="A60" s="5" t="inlineStr">
        <is>
          <t>Gewinnrendite in %</t>
        </is>
      </c>
      <c r="B60" s="5" t="inlineStr">
        <is>
          <t>Return on profit in %</t>
        </is>
      </c>
      <c r="C60" t="n">
        <v>0.4</v>
      </c>
      <c r="D60" t="n">
        <v>15.3</v>
      </c>
      <c r="E60" t="n">
        <v>9.6</v>
      </c>
      <c r="F60" t="n">
        <v>8.4</v>
      </c>
      <c r="G60" t="n">
        <v>0.4</v>
      </c>
      <c r="H60" t="n">
        <v>1.6</v>
      </c>
      <c r="I60" t="n">
        <v>2.5</v>
      </c>
      <c r="J60" t="n">
        <v>13.6</v>
      </c>
      <c r="K60" t="n">
        <v>13.8</v>
      </c>
      <c r="L60" t="n">
        <v>8.800000000000001</v>
      </c>
      <c r="M60" t="n">
        <v>7.9</v>
      </c>
      <c r="N60" t="n">
        <v>14.4</v>
      </c>
      <c r="O60" t="n">
        <v>5.1</v>
      </c>
      <c r="P60" t="n">
        <v>6.7</v>
      </c>
      <c r="Q60" t="n">
        <v>2.3</v>
      </c>
    </row>
    <row r="61">
      <c r="A61" s="5" t="inlineStr">
        <is>
          <t>Eigenkapitalrendite in %</t>
        </is>
      </c>
      <c r="B61" s="5" t="inlineStr">
        <is>
          <t>Return on Equity in %</t>
        </is>
      </c>
      <c r="C61" t="n">
        <v>0.37</v>
      </c>
      <c r="D61" t="n">
        <v>21.67</v>
      </c>
      <c r="E61" t="n">
        <v>16.14</v>
      </c>
      <c r="F61" t="n">
        <v>26.64</v>
      </c>
      <c r="G61" t="n">
        <v>1.37</v>
      </c>
      <c r="H61" t="n">
        <v>4.52</v>
      </c>
      <c r="I61" t="n">
        <v>5.81</v>
      </c>
      <c r="J61" t="n">
        <v>27.19</v>
      </c>
      <c r="K61" t="n">
        <v>28.07</v>
      </c>
      <c r="L61" t="n">
        <v>21.1</v>
      </c>
      <c r="M61" t="n">
        <v>27.17</v>
      </c>
      <c r="N61" t="n">
        <v>12.02</v>
      </c>
      <c r="O61" t="n">
        <v>11.33</v>
      </c>
      <c r="P61" t="n">
        <v>12.19</v>
      </c>
      <c r="Q61" t="n">
        <v>6.2</v>
      </c>
    </row>
    <row r="62">
      <c r="A62" s="5" t="inlineStr">
        <is>
          <t>Umsatzrendite in %</t>
        </is>
      </c>
      <c r="B62" s="5" t="inlineStr">
        <is>
          <t>Return on sales in %</t>
        </is>
      </c>
      <c r="C62" t="n">
        <v>1.32</v>
      </c>
      <c r="D62" t="n">
        <v>17.25</v>
      </c>
      <c r="E62" t="n">
        <v>12.81</v>
      </c>
      <c r="F62" t="n">
        <v>23.03</v>
      </c>
      <c r="G62" t="n">
        <v>1.46</v>
      </c>
      <c r="H62" t="n">
        <v>3.77</v>
      </c>
      <c r="I62" t="n">
        <v>7.85</v>
      </c>
      <c r="J62" t="n">
        <v>28.66</v>
      </c>
      <c r="K62" t="n">
        <v>26.06</v>
      </c>
      <c r="L62" t="n">
        <v>18.77</v>
      </c>
      <c r="M62" t="n">
        <v>19.53</v>
      </c>
      <c r="N62" t="n">
        <v>14.41</v>
      </c>
      <c r="O62" t="n">
        <v>14</v>
      </c>
      <c r="P62" t="n">
        <v>21.39</v>
      </c>
      <c r="Q62" t="n">
        <v>12.64</v>
      </c>
    </row>
    <row r="63">
      <c r="A63" s="5" t="inlineStr">
        <is>
          <t>Gesamtkapitalrendite in %</t>
        </is>
      </c>
      <c r="B63" s="5" t="inlineStr">
        <is>
          <t>Total Return on Investment in %</t>
        </is>
      </c>
      <c r="C63" t="n">
        <v>0.46</v>
      </c>
      <c r="D63" t="n">
        <v>15.9</v>
      </c>
      <c r="E63" t="n">
        <v>12.4</v>
      </c>
      <c r="F63" t="n">
        <v>19.26</v>
      </c>
      <c r="G63" t="n">
        <v>1.71</v>
      </c>
      <c r="H63" t="n">
        <v>3.54</v>
      </c>
      <c r="I63" t="n">
        <v>4.92</v>
      </c>
      <c r="J63" t="n">
        <v>21.6</v>
      </c>
      <c r="K63" t="n">
        <v>21.16</v>
      </c>
      <c r="L63" t="n">
        <v>15.15</v>
      </c>
      <c r="M63" t="n">
        <v>16.37</v>
      </c>
      <c r="N63" t="n">
        <v>7.4</v>
      </c>
      <c r="O63" t="n">
        <v>6.87</v>
      </c>
      <c r="P63" t="n">
        <v>8.94</v>
      </c>
      <c r="Q63" t="n">
        <v>4.58</v>
      </c>
    </row>
    <row r="64">
      <c r="A64" s="5" t="inlineStr">
        <is>
          <t>Return on Investment in %</t>
        </is>
      </c>
      <c r="B64" s="5" t="inlineStr">
        <is>
          <t>Return on Investment in %</t>
        </is>
      </c>
      <c r="C64" t="n">
        <v>0.29</v>
      </c>
      <c r="D64" t="n">
        <v>15.78</v>
      </c>
      <c r="E64" t="n">
        <v>12.19</v>
      </c>
      <c r="F64" t="n">
        <v>19.12</v>
      </c>
      <c r="G64" t="n">
        <v>0.93</v>
      </c>
      <c r="H64" t="n">
        <v>3.41</v>
      </c>
      <c r="I64" t="n">
        <v>4.78</v>
      </c>
      <c r="J64" t="n">
        <v>21.39</v>
      </c>
      <c r="K64" t="n">
        <v>20.98</v>
      </c>
      <c r="L64" t="n">
        <v>15.08</v>
      </c>
      <c r="M64" t="n">
        <v>16.19</v>
      </c>
      <c r="N64" t="n">
        <v>7.08</v>
      </c>
      <c r="O64" t="n">
        <v>6.87</v>
      </c>
      <c r="P64" t="n">
        <v>8.94</v>
      </c>
      <c r="Q64" t="n">
        <v>4.58</v>
      </c>
    </row>
    <row r="65">
      <c r="A65" s="5" t="inlineStr">
        <is>
          <t>Arbeitsintensität in %</t>
        </is>
      </c>
      <c r="B65" s="5" t="inlineStr">
        <is>
          <t>Work Intensity in %</t>
        </is>
      </c>
      <c r="C65" t="n">
        <v>33.39</v>
      </c>
      <c r="D65" t="n">
        <v>95.92</v>
      </c>
      <c r="E65" t="n">
        <v>95.31999999999999</v>
      </c>
      <c r="F65" t="n">
        <v>96.54000000000001</v>
      </c>
      <c r="G65" t="n">
        <v>94.16</v>
      </c>
      <c r="H65" t="n">
        <v>78.06</v>
      </c>
      <c r="I65" t="n">
        <v>79.12</v>
      </c>
      <c r="J65" t="n">
        <v>74.42</v>
      </c>
      <c r="K65" t="n">
        <v>79.08</v>
      </c>
      <c r="L65" t="n">
        <v>77.38</v>
      </c>
      <c r="M65" t="n">
        <v>83.06999999999999</v>
      </c>
      <c r="N65" t="n">
        <v>86.7</v>
      </c>
      <c r="O65" t="n">
        <v>92.15000000000001</v>
      </c>
      <c r="P65" t="n">
        <v>93.12</v>
      </c>
      <c r="Q65" t="n">
        <v>89.88</v>
      </c>
    </row>
    <row r="66">
      <c r="A66" s="5" t="inlineStr">
        <is>
          <t>Eigenkapitalquote in %</t>
        </is>
      </c>
      <c r="B66" s="5" t="inlineStr">
        <is>
          <t>Equity Ratio in %</t>
        </is>
      </c>
      <c r="C66" t="n">
        <v>77.84999999999999</v>
      </c>
      <c r="D66" t="n">
        <v>72.81</v>
      </c>
      <c r="E66" t="n">
        <v>75.55</v>
      </c>
      <c r="F66" t="n">
        <v>71.76000000000001</v>
      </c>
      <c r="G66" t="n">
        <v>67.81</v>
      </c>
      <c r="H66" t="n">
        <v>75.48</v>
      </c>
      <c r="I66" t="n">
        <v>82.20999999999999</v>
      </c>
      <c r="J66" t="n">
        <v>78.66</v>
      </c>
      <c r="K66" t="n">
        <v>74.73999999999999</v>
      </c>
      <c r="L66" t="n">
        <v>71.45999999999999</v>
      </c>
      <c r="M66" t="n">
        <v>59.57</v>
      </c>
      <c r="N66" t="n">
        <v>58.91</v>
      </c>
      <c r="O66" t="n">
        <v>60.63</v>
      </c>
      <c r="P66" t="n">
        <v>73.31</v>
      </c>
      <c r="Q66" t="n">
        <v>73.79000000000001</v>
      </c>
    </row>
    <row r="67">
      <c r="A67" s="5" t="inlineStr">
        <is>
          <t>Fremdkapitalquote in %</t>
        </is>
      </c>
      <c r="B67" s="5" t="inlineStr">
        <is>
          <t>Debt Ratio in %</t>
        </is>
      </c>
      <c r="C67" t="n">
        <v>22.15</v>
      </c>
      <c r="D67" t="n">
        <v>27.19</v>
      </c>
      <c r="E67" t="n">
        <v>24.45</v>
      </c>
      <c r="F67" t="n">
        <v>28.24</v>
      </c>
      <c r="G67" t="n">
        <v>32.19</v>
      </c>
      <c r="H67" t="n">
        <v>24.52</v>
      </c>
      <c r="I67" t="n">
        <v>17.79</v>
      </c>
      <c r="J67" t="n">
        <v>21.34</v>
      </c>
      <c r="K67" t="n">
        <v>25.26</v>
      </c>
      <c r="L67" t="n">
        <v>28.54</v>
      </c>
      <c r="M67" t="n">
        <v>40.43</v>
      </c>
      <c r="N67" t="n">
        <v>41.09</v>
      </c>
      <c r="O67" t="n">
        <v>39.37</v>
      </c>
      <c r="P67" t="n">
        <v>26.69</v>
      </c>
      <c r="Q67" t="n">
        <v>26.21</v>
      </c>
    </row>
    <row r="68">
      <c r="A68" s="5" t="inlineStr">
        <is>
          <t>Verschuldungsgrad in %</t>
        </is>
      </c>
      <c r="B68" s="5" t="inlineStr">
        <is>
          <t>Finance Gearing in %</t>
        </is>
      </c>
      <c r="C68" t="n">
        <v>28.44</v>
      </c>
      <c r="D68" t="n">
        <v>37.34</v>
      </c>
      <c r="E68" t="n">
        <v>32.36</v>
      </c>
      <c r="F68" t="n">
        <v>39.34</v>
      </c>
      <c r="G68" t="n">
        <v>47.48</v>
      </c>
      <c r="H68" t="n">
        <v>32.48</v>
      </c>
      <c r="I68" t="n">
        <v>21.64</v>
      </c>
      <c r="J68" t="n">
        <v>27.13</v>
      </c>
      <c r="K68" t="n">
        <v>33.8</v>
      </c>
      <c r="L68" t="n">
        <v>39.94</v>
      </c>
      <c r="M68" t="n">
        <v>67.86</v>
      </c>
      <c r="N68" t="n">
        <v>69.76000000000001</v>
      </c>
      <c r="O68" t="n">
        <v>64.93000000000001</v>
      </c>
      <c r="P68" t="n">
        <v>36.41</v>
      </c>
      <c r="Q68" t="n">
        <v>35.53</v>
      </c>
    </row>
    <row r="69">
      <c r="A69" s="5" t="inlineStr"/>
      <c r="B69" s="5" t="inlineStr"/>
    </row>
    <row r="70">
      <c r="A70" s="5" t="inlineStr">
        <is>
          <t>Kurzfristige Vermögensquote in %</t>
        </is>
      </c>
      <c r="B70" s="5" t="inlineStr">
        <is>
          <t>Current Assets Ratio in %</t>
        </is>
      </c>
      <c r="C70" t="n">
        <v>33.39</v>
      </c>
      <c r="D70" t="n">
        <v>95.92</v>
      </c>
      <c r="E70" t="n">
        <v>95.31999999999999</v>
      </c>
      <c r="F70" t="n">
        <v>96.54000000000001</v>
      </c>
      <c r="G70" t="n">
        <v>94.16</v>
      </c>
      <c r="H70" t="n">
        <v>78.06</v>
      </c>
      <c r="I70" t="n">
        <v>79.12</v>
      </c>
      <c r="J70" t="n">
        <v>74.42</v>
      </c>
      <c r="K70" t="n">
        <v>79.08</v>
      </c>
      <c r="L70" t="n">
        <v>77.38</v>
      </c>
      <c r="M70" t="n">
        <v>83.06999999999999</v>
      </c>
      <c r="N70" t="n">
        <v>86.7</v>
      </c>
      <c r="O70" t="n">
        <v>92.15000000000001</v>
      </c>
      <c r="P70" t="n">
        <v>93.12</v>
      </c>
    </row>
    <row r="71">
      <c r="A71" s="5" t="inlineStr">
        <is>
          <t>Nettogewinn Marge in %</t>
        </is>
      </c>
      <c r="B71" s="5" t="inlineStr">
        <is>
          <t>Net Profit Marge in %</t>
        </is>
      </c>
      <c r="C71" t="n">
        <v>29.59</v>
      </c>
      <c r="D71" t="n">
        <v>144.64</v>
      </c>
      <c r="E71" t="n">
        <v>107.37</v>
      </c>
      <c r="F71" t="n">
        <v>193.16</v>
      </c>
      <c r="G71" t="n">
        <v>12.25</v>
      </c>
      <c r="H71" t="n">
        <v>31.59</v>
      </c>
      <c r="I71" t="n">
        <v>65.84999999999999</v>
      </c>
      <c r="J71" t="n">
        <v>228.88</v>
      </c>
      <c r="K71" t="n">
        <v>208.02</v>
      </c>
      <c r="L71" t="n">
        <v>150.19</v>
      </c>
      <c r="M71" t="n">
        <v>156.25</v>
      </c>
      <c r="N71" t="n">
        <v>128.16</v>
      </c>
      <c r="O71" t="n">
        <v>124.51</v>
      </c>
      <c r="P71" t="n">
        <v>190.23</v>
      </c>
    </row>
    <row r="72">
      <c r="A72" s="5" t="inlineStr">
        <is>
          <t>Operative Ergebnis Marge in %</t>
        </is>
      </c>
      <c r="B72" s="5" t="inlineStr">
        <is>
          <t>EBIT Marge in %</t>
        </is>
      </c>
      <c r="C72" t="n">
        <v>179.49</v>
      </c>
      <c r="D72" t="n">
        <v>207.48</v>
      </c>
      <c r="E72" t="n">
        <v>157.3</v>
      </c>
      <c r="F72" t="n">
        <v>282.32</v>
      </c>
      <c r="G72" t="n">
        <v>404.34</v>
      </c>
      <c r="H72" t="n">
        <v>114.42</v>
      </c>
      <c r="I72" t="n">
        <v>125.89</v>
      </c>
      <c r="J72" t="n">
        <v>316.17</v>
      </c>
      <c r="K72" t="n">
        <v>297.42</v>
      </c>
      <c r="L72" t="n">
        <v>232.18</v>
      </c>
      <c r="M72" t="n">
        <v>206.25</v>
      </c>
      <c r="N72" t="n">
        <v>172.82</v>
      </c>
      <c r="O72" t="n">
        <v>175.89</v>
      </c>
      <c r="P72" t="n">
        <v>185.09</v>
      </c>
    </row>
    <row r="73">
      <c r="A73" s="5" t="inlineStr">
        <is>
          <t>Vermögensumsschlag in %</t>
        </is>
      </c>
      <c r="B73" s="5" t="inlineStr">
        <is>
          <t>Asset Turnover in %</t>
        </is>
      </c>
      <c r="C73" t="n">
        <v>0.97</v>
      </c>
      <c r="D73" t="n">
        <v>10.91</v>
      </c>
      <c r="E73" t="n">
        <v>11.35</v>
      </c>
      <c r="F73" t="n">
        <v>9.9</v>
      </c>
      <c r="G73" t="n">
        <v>7.56</v>
      </c>
      <c r="H73" t="n">
        <v>10.8</v>
      </c>
      <c r="I73" t="n">
        <v>7.25</v>
      </c>
      <c r="J73" t="n">
        <v>9.35</v>
      </c>
      <c r="K73" t="n">
        <v>10.09</v>
      </c>
      <c r="L73" t="n">
        <v>10.04</v>
      </c>
      <c r="M73" t="n">
        <v>10.36</v>
      </c>
      <c r="N73" t="n">
        <v>5.53</v>
      </c>
      <c r="O73" t="n">
        <v>5.52</v>
      </c>
      <c r="P73" t="n">
        <v>4.7</v>
      </c>
    </row>
    <row r="74">
      <c r="A74" s="5" t="inlineStr">
        <is>
          <t>Langfristige Vermögensquote in %</t>
        </is>
      </c>
      <c r="B74" s="5" t="inlineStr">
        <is>
          <t>Non-Current Assets Ratio in %</t>
        </is>
      </c>
      <c r="C74" t="n">
        <v>66.61</v>
      </c>
      <c r="D74" t="n">
        <v>4.08</v>
      </c>
      <c r="E74" t="n">
        <v>4.68</v>
      </c>
      <c r="F74" t="n">
        <v>3.46</v>
      </c>
      <c r="G74" t="n">
        <v>5.84</v>
      </c>
      <c r="H74" t="n">
        <v>21.94</v>
      </c>
      <c r="I74" t="n">
        <v>20.88</v>
      </c>
      <c r="J74" t="n">
        <v>25.58</v>
      </c>
      <c r="K74" t="n">
        <v>20.92</v>
      </c>
      <c r="L74" t="n">
        <v>22.62</v>
      </c>
      <c r="M74" t="n">
        <v>16.93</v>
      </c>
      <c r="N74" t="n">
        <v>13.3</v>
      </c>
      <c r="O74" t="n">
        <v>7.85</v>
      </c>
      <c r="P74" t="n">
        <v>6.88</v>
      </c>
    </row>
    <row r="75">
      <c r="A75" s="5" t="inlineStr">
        <is>
          <t>Gesamtkapitalrentabilität</t>
        </is>
      </c>
      <c r="B75" s="5" t="inlineStr">
        <is>
          <t>ROA Return on Assets in %</t>
        </is>
      </c>
      <c r="C75" t="n">
        <v>0.29</v>
      </c>
      <c r="D75" t="n">
        <v>15.78</v>
      </c>
      <c r="E75" t="n">
        <v>12.19</v>
      </c>
      <c r="F75" t="n">
        <v>19.12</v>
      </c>
      <c r="G75" t="n">
        <v>0.93</v>
      </c>
      <c r="H75" t="n">
        <v>3.41</v>
      </c>
      <c r="I75" t="n">
        <v>4.78</v>
      </c>
      <c r="J75" t="n">
        <v>21.39</v>
      </c>
      <c r="K75" t="n">
        <v>20.98</v>
      </c>
      <c r="L75" t="n">
        <v>15.08</v>
      </c>
      <c r="M75" t="n">
        <v>16.19</v>
      </c>
      <c r="N75" t="n">
        <v>7.08</v>
      </c>
      <c r="O75" t="n">
        <v>6.87</v>
      </c>
      <c r="P75" t="n">
        <v>8.94</v>
      </c>
    </row>
    <row r="76">
      <c r="A76" s="5" t="inlineStr">
        <is>
          <t>Ertrag des eingesetzten Kapitals</t>
        </is>
      </c>
      <c r="B76" s="5" t="inlineStr">
        <is>
          <t>ROCE Return on Cap. Empl. in %</t>
        </is>
      </c>
      <c r="C76" t="n">
        <v>1.93</v>
      </c>
      <c r="D76" t="n">
        <v>30.13</v>
      </c>
      <c r="E76" t="n">
        <v>23.25</v>
      </c>
      <c r="F76" t="n">
        <v>38.11</v>
      </c>
      <c r="G76" t="n">
        <v>44.36</v>
      </c>
      <c r="H76" t="n">
        <v>16.28</v>
      </c>
      <c r="I76" t="n">
        <v>11.03</v>
      </c>
      <c r="J76" t="n">
        <v>37.22</v>
      </c>
      <c r="K76" t="n">
        <v>39.86</v>
      </c>
      <c r="L76" t="n">
        <v>32.55</v>
      </c>
      <c r="M76" t="n">
        <v>35.48</v>
      </c>
      <c r="N76" t="n">
        <v>15.45</v>
      </c>
      <c r="O76" t="n">
        <v>15.92</v>
      </c>
      <c r="P76" t="n">
        <v>11.86</v>
      </c>
    </row>
    <row r="77">
      <c r="A77" s="5" t="inlineStr">
        <is>
          <t>Eigenkapital zu Anlagevermögen</t>
        </is>
      </c>
      <c r="B77" s="5" t="inlineStr">
        <is>
          <t>Equity to Fixed Assets in %</t>
        </is>
      </c>
      <c r="C77" t="n">
        <v>114.46</v>
      </c>
      <c r="D77" t="n">
        <v>1785.51</v>
      </c>
      <c r="E77" t="n">
        <v>1615.15</v>
      </c>
      <c r="F77" t="n">
        <v>2076.6</v>
      </c>
      <c r="G77" t="n">
        <v>1160.98</v>
      </c>
      <c r="H77" t="n">
        <v>343.99</v>
      </c>
      <c r="I77" t="n">
        <v>393.72</v>
      </c>
      <c r="J77" t="n">
        <v>307.57</v>
      </c>
      <c r="K77" t="n">
        <v>357.18</v>
      </c>
      <c r="L77" t="n">
        <v>315.99</v>
      </c>
      <c r="M77" t="n">
        <v>351.91</v>
      </c>
      <c r="N77" t="n">
        <v>442.74</v>
      </c>
      <c r="O77" t="n">
        <v>772.22</v>
      </c>
      <c r="P77" t="n">
        <v>1064.91</v>
      </c>
    </row>
    <row r="78">
      <c r="A78" s="5" t="inlineStr">
        <is>
          <t>Liquidität Dritten Grades</t>
        </is>
      </c>
      <c r="B78" s="5" t="inlineStr">
        <is>
          <t>Current Ratio in %</t>
        </is>
      </c>
      <c r="C78" t="n">
        <v>348.7</v>
      </c>
      <c r="D78" t="n">
        <v>385.51</v>
      </c>
      <c r="E78" t="n">
        <v>411.31</v>
      </c>
      <c r="F78" t="n">
        <v>361.71</v>
      </c>
      <c r="G78" t="n">
        <v>302.52</v>
      </c>
      <c r="H78" t="n">
        <v>323.47</v>
      </c>
      <c r="I78" t="n">
        <v>459.24</v>
      </c>
      <c r="J78" t="n">
        <v>361.17</v>
      </c>
      <c r="K78" t="n">
        <v>319.63</v>
      </c>
      <c r="L78" t="n">
        <v>272.63</v>
      </c>
      <c r="M78" t="n">
        <v>208.84</v>
      </c>
      <c r="N78" t="n">
        <v>226.97</v>
      </c>
      <c r="O78" t="n">
        <v>236.03</v>
      </c>
      <c r="P78" t="n">
        <v>348.87</v>
      </c>
    </row>
    <row r="79">
      <c r="A79" s="5" t="inlineStr">
        <is>
          <t>Operativer Cashflow</t>
        </is>
      </c>
      <c r="B79" s="5" t="inlineStr">
        <is>
          <t>Operating Cashflow in M</t>
        </is>
      </c>
      <c r="C79" t="n">
        <v>1964.032</v>
      </c>
      <c r="D79" t="n">
        <v>38.3423</v>
      </c>
      <c r="E79" t="n">
        <v>112.5099</v>
      </c>
      <c r="F79" t="n">
        <v>77.0202</v>
      </c>
      <c r="G79" t="n">
        <v>100.3444</v>
      </c>
      <c r="H79" t="n">
        <v>116.0337</v>
      </c>
      <c r="I79" t="n">
        <v>203.038</v>
      </c>
      <c r="J79" t="n">
        <v>106.5866</v>
      </c>
      <c r="K79" t="n">
        <v>47.5405</v>
      </c>
      <c r="L79" t="n">
        <v>129.76</v>
      </c>
      <c r="M79" t="n">
        <v>60.96</v>
      </c>
      <c r="N79" t="n">
        <v>46.636</v>
      </c>
      <c r="O79" t="n">
        <v>63.63500000000001</v>
      </c>
      <c r="P79" t="n">
        <v>118.548</v>
      </c>
    </row>
    <row r="80">
      <c r="A80" s="5" t="inlineStr">
        <is>
          <t>Aktienrückkauf</t>
        </is>
      </c>
      <c r="B80" s="5" t="inlineStr">
        <is>
          <t>Share Buyback in M</t>
        </is>
      </c>
      <c r="C80" t="n">
        <v>-14.01</v>
      </c>
      <c r="D80" t="n">
        <v>0</v>
      </c>
      <c r="E80" t="n">
        <v>0</v>
      </c>
      <c r="F80" t="n">
        <v>0</v>
      </c>
      <c r="G80" t="n">
        <v>0</v>
      </c>
      <c r="H80" t="n">
        <v>0</v>
      </c>
      <c r="I80" t="n">
        <v>-0.4000000000000004</v>
      </c>
      <c r="J80" t="n">
        <v>0</v>
      </c>
      <c r="K80" t="n">
        <v>0.009999999999999787</v>
      </c>
      <c r="L80" t="n">
        <v>0</v>
      </c>
      <c r="M80" t="n">
        <v>0.9000000000000004</v>
      </c>
      <c r="N80" t="n">
        <v>0</v>
      </c>
      <c r="O80" t="n">
        <v>0</v>
      </c>
      <c r="P80" t="n">
        <v>0</v>
      </c>
    </row>
    <row r="81">
      <c r="A81" s="5" t="inlineStr">
        <is>
          <t>Umsatzwachstum 1J in %</t>
        </is>
      </c>
      <c r="B81" s="5" t="inlineStr">
        <is>
          <t>Revenue Growth 1Y in %</t>
        </is>
      </c>
      <c r="C81" t="n">
        <v>-72.54000000000001</v>
      </c>
      <c r="D81" t="n">
        <v>15.23</v>
      </c>
      <c r="E81" t="n">
        <v>19.02</v>
      </c>
      <c r="F81" t="n">
        <v>26.86</v>
      </c>
      <c r="G81" t="n">
        <v>-36.77</v>
      </c>
      <c r="H81" t="n">
        <v>8.33</v>
      </c>
      <c r="I81" t="n">
        <v>-13.32</v>
      </c>
      <c r="J81" t="n">
        <v>2.41</v>
      </c>
      <c r="K81" t="n">
        <v>33.72</v>
      </c>
      <c r="L81" t="n">
        <v>16.52</v>
      </c>
      <c r="M81" t="n">
        <v>117.48</v>
      </c>
      <c r="N81" t="n">
        <v>1.78</v>
      </c>
      <c r="O81" t="n">
        <v>30.08</v>
      </c>
      <c r="P81" t="n">
        <v>32.76</v>
      </c>
    </row>
    <row r="82">
      <c r="A82" s="5" t="inlineStr">
        <is>
          <t>Umsatzwachstum 3J in %</t>
        </is>
      </c>
      <c r="B82" s="5" t="inlineStr">
        <is>
          <t>Revenue Growth 3Y in %</t>
        </is>
      </c>
      <c r="C82" t="n">
        <v>-12.76</v>
      </c>
      <c r="D82" t="n">
        <v>20.37</v>
      </c>
      <c r="E82" t="n">
        <v>3.04</v>
      </c>
      <c r="F82" t="n">
        <v>-0.53</v>
      </c>
      <c r="G82" t="n">
        <v>-13.92</v>
      </c>
      <c r="H82" t="n">
        <v>-0.86</v>
      </c>
      <c r="I82" t="n">
        <v>7.6</v>
      </c>
      <c r="J82" t="n">
        <v>17.55</v>
      </c>
      <c r="K82" t="n">
        <v>55.91</v>
      </c>
      <c r="L82" t="n">
        <v>45.26</v>
      </c>
      <c r="M82" t="n">
        <v>49.78</v>
      </c>
      <c r="N82" t="n">
        <v>21.54</v>
      </c>
      <c r="O82" t="inlineStr">
        <is>
          <t>-</t>
        </is>
      </c>
      <c r="P82" t="inlineStr">
        <is>
          <t>-</t>
        </is>
      </c>
    </row>
    <row r="83">
      <c r="A83" s="5" t="inlineStr">
        <is>
          <t>Umsatzwachstum 5J in %</t>
        </is>
      </c>
      <c r="B83" s="5" t="inlineStr">
        <is>
          <t>Revenue Growth 5Y in %</t>
        </is>
      </c>
      <c r="C83" t="n">
        <v>-9.640000000000001</v>
      </c>
      <c r="D83" t="n">
        <v>6.53</v>
      </c>
      <c r="E83" t="n">
        <v>0.82</v>
      </c>
      <c r="F83" t="n">
        <v>-2.5</v>
      </c>
      <c r="G83" t="n">
        <v>-1.13</v>
      </c>
      <c r="H83" t="n">
        <v>9.529999999999999</v>
      </c>
      <c r="I83" t="n">
        <v>31.36</v>
      </c>
      <c r="J83" t="n">
        <v>34.38</v>
      </c>
      <c r="K83" t="n">
        <v>39.92</v>
      </c>
      <c r="L83" t="n">
        <v>39.72</v>
      </c>
      <c r="M83" t="inlineStr">
        <is>
          <t>-</t>
        </is>
      </c>
      <c r="N83" t="inlineStr">
        <is>
          <t>-</t>
        </is>
      </c>
      <c r="O83" t="inlineStr">
        <is>
          <t>-</t>
        </is>
      </c>
      <c r="P83" t="inlineStr">
        <is>
          <t>-</t>
        </is>
      </c>
    </row>
    <row r="84">
      <c r="A84" s="5" t="inlineStr">
        <is>
          <t>Umsatzwachstum 10J in %</t>
        </is>
      </c>
      <c r="B84" s="5" t="inlineStr">
        <is>
          <t>Revenue Growth 10Y in %</t>
        </is>
      </c>
      <c r="C84" t="n">
        <v>-0.05</v>
      </c>
      <c r="D84" t="n">
        <v>18.95</v>
      </c>
      <c r="E84" t="n">
        <v>17.6</v>
      </c>
      <c r="F84" t="n">
        <v>18.71</v>
      </c>
      <c r="G84" t="n">
        <v>19.3</v>
      </c>
      <c r="H84" t="inlineStr">
        <is>
          <t>-</t>
        </is>
      </c>
      <c r="I84" t="inlineStr">
        <is>
          <t>-</t>
        </is>
      </c>
      <c r="J84" t="inlineStr">
        <is>
          <t>-</t>
        </is>
      </c>
      <c r="K84" t="inlineStr">
        <is>
          <t>-</t>
        </is>
      </c>
      <c r="L84" t="inlineStr">
        <is>
          <t>-</t>
        </is>
      </c>
      <c r="M84" t="inlineStr">
        <is>
          <t>-</t>
        </is>
      </c>
      <c r="N84" t="inlineStr">
        <is>
          <t>-</t>
        </is>
      </c>
      <c r="O84" t="inlineStr">
        <is>
          <t>-</t>
        </is>
      </c>
      <c r="P84" t="inlineStr">
        <is>
          <t>-</t>
        </is>
      </c>
    </row>
    <row r="85">
      <c r="A85" s="5" t="inlineStr">
        <is>
          <t>Gewinnwachstum 1J in %</t>
        </is>
      </c>
      <c r="B85" s="5" t="inlineStr">
        <is>
          <t>Earnings Growth 1Y in %</t>
        </is>
      </c>
      <c r="C85" t="n">
        <v>-94.38</v>
      </c>
      <c r="D85" t="n">
        <v>55.23</v>
      </c>
      <c r="E85" t="n">
        <v>-33.85</v>
      </c>
      <c r="F85" t="n">
        <v>1900</v>
      </c>
      <c r="G85" t="n">
        <v>-75.47</v>
      </c>
      <c r="H85" t="n">
        <v>-48.04</v>
      </c>
      <c r="I85" t="n">
        <v>-75.06</v>
      </c>
      <c r="J85" t="n">
        <v>12.67</v>
      </c>
      <c r="K85" t="n">
        <v>85.2</v>
      </c>
      <c r="L85" t="n">
        <v>12</v>
      </c>
      <c r="M85" t="n">
        <v>165.15</v>
      </c>
      <c r="N85" t="n">
        <v>4.76</v>
      </c>
      <c r="O85" t="n">
        <v>-14.86</v>
      </c>
      <c r="P85" t="n">
        <v>124.24</v>
      </c>
    </row>
    <row r="86">
      <c r="A86" s="5" t="inlineStr">
        <is>
          <t>Gewinnwachstum 3J in %</t>
        </is>
      </c>
      <c r="B86" s="5" t="inlineStr">
        <is>
          <t>Earnings Growth 3Y in %</t>
        </is>
      </c>
      <c r="C86" t="n">
        <v>-24.33</v>
      </c>
      <c r="D86" t="n">
        <v>640.46</v>
      </c>
      <c r="E86" t="n">
        <v>596.89</v>
      </c>
      <c r="F86" t="n">
        <v>592.16</v>
      </c>
      <c r="G86" t="n">
        <v>-66.19</v>
      </c>
      <c r="H86" t="n">
        <v>-36.81</v>
      </c>
      <c r="I86" t="n">
        <v>7.6</v>
      </c>
      <c r="J86" t="n">
        <v>36.62</v>
      </c>
      <c r="K86" t="n">
        <v>87.45</v>
      </c>
      <c r="L86" t="n">
        <v>60.64</v>
      </c>
      <c r="M86" t="n">
        <v>51.68</v>
      </c>
      <c r="N86" t="n">
        <v>38.05</v>
      </c>
      <c r="O86" t="inlineStr">
        <is>
          <t>-</t>
        </is>
      </c>
      <c r="P86" t="inlineStr">
        <is>
          <t>-</t>
        </is>
      </c>
    </row>
    <row r="87">
      <c r="A87" s="5" t="inlineStr">
        <is>
          <t>Gewinnwachstum 5J in %</t>
        </is>
      </c>
      <c r="B87" s="5" t="inlineStr">
        <is>
          <t>Earnings Growth 5Y in %</t>
        </is>
      </c>
      <c r="C87" t="n">
        <v>350.31</v>
      </c>
      <c r="D87" t="n">
        <v>359.57</v>
      </c>
      <c r="E87" t="n">
        <v>333.52</v>
      </c>
      <c r="F87" t="n">
        <v>342.82</v>
      </c>
      <c r="G87" t="n">
        <v>-20.14</v>
      </c>
      <c r="H87" t="n">
        <v>-2.65</v>
      </c>
      <c r="I87" t="n">
        <v>39.99</v>
      </c>
      <c r="J87" t="n">
        <v>55.96</v>
      </c>
      <c r="K87" t="n">
        <v>50.45</v>
      </c>
      <c r="L87" t="n">
        <v>58.26</v>
      </c>
      <c r="M87" t="inlineStr">
        <is>
          <t>-</t>
        </is>
      </c>
      <c r="N87" t="inlineStr">
        <is>
          <t>-</t>
        </is>
      </c>
      <c r="O87" t="inlineStr">
        <is>
          <t>-</t>
        </is>
      </c>
      <c r="P87" t="inlineStr">
        <is>
          <t>-</t>
        </is>
      </c>
    </row>
    <row r="88">
      <c r="A88" s="5" t="inlineStr">
        <is>
          <t>Gewinnwachstum 10J in %</t>
        </is>
      </c>
      <c r="B88" s="5" t="inlineStr">
        <is>
          <t>Earnings Growth 10Y in %</t>
        </is>
      </c>
      <c r="C88" t="n">
        <v>173.83</v>
      </c>
      <c r="D88" t="n">
        <v>199.78</v>
      </c>
      <c r="E88" t="n">
        <v>194.74</v>
      </c>
      <c r="F88" t="n">
        <v>196.64</v>
      </c>
      <c r="G88" t="n">
        <v>19.06</v>
      </c>
      <c r="H88" t="inlineStr">
        <is>
          <t>-</t>
        </is>
      </c>
      <c r="I88" t="inlineStr">
        <is>
          <t>-</t>
        </is>
      </c>
      <c r="J88" t="inlineStr">
        <is>
          <t>-</t>
        </is>
      </c>
      <c r="K88" t="inlineStr">
        <is>
          <t>-</t>
        </is>
      </c>
      <c r="L88" t="inlineStr">
        <is>
          <t>-</t>
        </is>
      </c>
      <c r="M88" t="inlineStr">
        <is>
          <t>-</t>
        </is>
      </c>
      <c r="N88" t="inlineStr">
        <is>
          <t>-</t>
        </is>
      </c>
      <c r="O88" t="inlineStr">
        <is>
          <t>-</t>
        </is>
      </c>
      <c r="P88" t="inlineStr">
        <is>
          <t>-</t>
        </is>
      </c>
    </row>
    <row r="89">
      <c r="A89" s="5" t="inlineStr">
        <is>
          <t>PEG Ratio</t>
        </is>
      </c>
      <c r="B89" s="5" t="inlineStr">
        <is>
          <t>KGW Kurs/Gewinn/Wachstum</t>
        </is>
      </c>
      <c r="C89" t="n">
        <v>0.66</v>
      </c>
      <c r="D89" t="n">
        <v>0.02</v>
      </c>
      <c r="E89" t="n">
        <v>0.03</v>
      </c>
      <c r="F89" t="n">
        <v>0.03</v>
      </c>
      <c r="G89" t="n">
        <v>-12.08</v>
      </c>
      <c r="H89" t="n">
        <v>-23.51</v>
      </c>
      <c r="I89" t="n">
        <v>0.99</v>
      </c>
      <c r="J89" t="n">
        <v>0.13</v>
      </c>
      <c r="K89" t="n">
        <v>0.14</v>
      </c>
      <c r="L89" t="n">
        <v>0.19</v>
      </c>
      <c r="M89" t="inlineStr">
        <is>
          <t>-</t>
        </is>
      </c>
      <c r="N89" t="inlineStr">
        <is>
          <t>-</t>
        </is>
      </c>
      <c r="O89" t="inlineStr">
        <is>
          <t>-</t>
        </is>
      </c>
      <c r="P89" t="inlineStr">
        <is>
          <t>-</t>
        </is>
      </c>
    </row>
    <row r="90">
      <c r="A90" s="5" t="inlineStr">
        <is>
          <t>EBIT-Wachstum 1J in %</t>
        </is>
      </c>
      <c r="B90" s="5" t="inlineStr">
        <is>
          <t>EBIT Growth 1Y in %</t>
        </is>
      </c>
      <c r="C90" t="n">
        <v>-76.23999999999999</v>
      </c>
      <c r="D90" t="n">
        <v>51.98</v>
      </c>
      <c r="E90" t="n">
        <v>-33.68</v>
      </c>
      <c r="F90" t="n">
        <v>-11.42</v>
      </c>
      <c r="G90" t="n">
        <v>123.44</v>
      </c>
      <c r="H90" t="n">
        <v>-1.54</v>
      </c>
      <c r="I90" t="n">
        <v>-65.48999999999999</v>
      </c>
      <c r="J90" t="n">
        <v>8.859999999999999</v>
      </c>
      <c r="K90" t="n">
        <v>71.29000000000001</v>
      </c>
      <c r="L90" t="n">
        <v>31.17</v>
      </c>
      <c r="M90" t="n">
        <v>159.55</v>
      </c>
      <c r="N90" t="inlineStr">
        <is>
          <t>-</t>
        </is>
      </c>
      <c r="O90" t="n">
        <v>23.61</v>
      </c>
      <c r="P90" t="n">
        <v>20</v>
      </c>
    </row>
    <row r="91">
      <c r="A91" s="5" t="inlineStr">
        <is>
          <t>EBIT-Wachstum 3J in %</t>
        </is>
      </c>
      <c r="B91" s="5" t="inlineStr">
        <is>
          <t>EBIT Growth 3Y in %</t>
        </is>
      </c>
      <c r="C91" t="n">
        <v>-19.31</v>
      </c>
      <c r="D91" t="n">
        <v>2.29</v>
      </c>
      <c r="E91" t="n">
        <v>26.11</v>
      </c>
      <c r="F91" t="n">
        <v>36.83</v>
      </c>
      <c r="G91" t="n">
        <v>18.8</v>
      </c>
      <c r="H91" t="n">
        <v>-19.39</v>
      </c>
      <c r="I91" t="n">
        <v>4.89</v>
      </c>
      <c r="J91" t="n">
        <v>37.11</v>
      </c>
      <c r="K91" t="n">
        <v>87.34</v>
      </c>
      <c r="L91" t="n">
        <v>63.57</v>
      </c>
      <c r="M91" t="n">
        <v>61.05</v>
      </c>
      <c r="N91" t="n">
        <v>14.54</v>
      </c>
      <c r="O91" t="inlineStr">
        <is>
          <t>-</t>
        </is>
      </c>
      <c r="P91" t="inlineStr">
        <is>
          <t>-</t>
        </is>
      </c>
    </row>
    <row r="92">
      <c r="A92" s="5" t="inlineStr">
        <is>
          <t>EBIT-Wachstum 5J in %</t>
        </is>
      </c>
      <c r="B92" s="5" t="inlineStr">
        <is>
          <t>EBIT Growth 5Y in %</t>
        </is>
      </c>
      <c r="C92" t="n">
        <v>10.82</v>
      </c>
      <c r="D92" t="n">
        <v>25.76</v>
      </c>
      <c r="E92" t="n">
        <v>2.26</v>
      </c>
      <c r="F92" t="n">
        <v>10.77</v>
      </c>
      <c r="G92" t="n">
        <v>27.31</v>
      </c>
      <c r="H92" t="n">
        <v>8.859999999999999</v>
      </c>
      <c r="I92" t="n">
        <v>41.08</v>
      </c>
      <c r="J92" t="n">
        <v>54.17</v>
      </c>
      <c r="K92" t="n">
        <v>57.12</v>
      </c>
      <c r="L92" t="n">
        <v>46.87</v>
      </c>
      <c r="M92" t="inlineStr">
        <is>
          <t>-</t>
        </is>
      </c>
      <c r="N92" t="inlineStr">
        <is>
          <t>-</t>
        </is>
      </c>
      <c r="O92" t="inlineStr">
        <is>
          <t>-</t>
        </is>
      </c>
      <c r="P92" t="inlineStr">
        <is>
          <t>-</t>
        </is>
      </c>
    </row>
    <row r="93">
      <c r="A93" s="5" t="inlineStr">
        <is>
          <t>EBIT-Wachstum 10J in %</t>
        </is>
      </c>
      <c r="B93" s="5" t="inlineStr">
        <is>
          <t>EBIT Growth 10Y in %</t>
        </is>
      </c>
      <c r="C93" t="n">
        <v>9.84</v>
      </c>
      <c r="D93" t="n">
        <v>33.42</v>
      </c>
      <c r="E93" t="n">
        <v>28.22</v>
      </c>
      <c r="F93" t="n">
        <v>33.95</v>
      </c>
      <c r="G93" t="n">
        <v>37.09</v>
      </c>
      <c r="H93" t="inlineStr">
        <is>
          <t>-</t>
        </is>
      </c>
      <c r="I93" t="inlineStr">
        <is>
          <t>-</t>
        </is>
      </c>
      <c r="J93" t="inlineStr">
        <is>
          <t>-</t>
        </is>
      </c>
      <c r="K93" t="inlineStr">
        <is>
          <t>-</t>
        </is>
      </c>
      <c r="L93" t="inlineStr">
        <is>
          <t>-</t>
        </is>
      </c>
      <c r="M93" t="inlineStr">
        <is>
          <t>-</t>
        </is>
      </c>
      <c r="N93" t="inlineStr">
        <is>
          <t>-</t>
        </is>
      </c>
      <c r="O93" t="inlineStr">
        <is>
          <t>-</t>
        </is>
      </c>
      <c r="P93" t="inlineStr">
        <is>
          <t>-</t>
        </is>
      </c>
    </row>
    <row r="94">
      <c r="A94" s="5" t="inlineStr">
        <is>
          <t>Op.Cashflow Wachstum 1J in %</t>
        </is>
      </c>
      <c r="B94" s="5" t="inlineStr">
        <is>
          <t>Op.Cashflow Wachstum 1Y in %</t>
        </is>
      </c>
      <c r="C94" t="n">
        <v>1818.6</v>
      </c>
      <c r="D94" t="n">
        <v>-65.92</v>
      </c>
      <c r="E94" t="n">
        <v>46.08</v>
      </c>
      <c r="F94" t="n">
        <v>-23.24</v>
      </c>
      <c r="G94" t="n">
        <v>-13.52</v>
      </c>
      <c r="H94" t="n">
        <v>-42.85</v>
      </c>
      <c r="I94" t="n">
        <v>81.41</v>
      </c>
      <c r="J94" t="n">
        <v>124.2</v>
      </c>
      <c r="K94" t="n">
        <v>-63.32</v>
      </c>
      <c r="L94" t="n">
        <v>112.86</v>
      </c>
      <c r="M94" t="n">
        <v>45.42</v>
      </c>
      <c r="N94" t="n">
        <v>-26.71</v>
      </c>
      <c r="O94" t="n">
        <v>-46.32</v>
      </c>
      <c r="P94" t="n">
        <v>-22.92</v>
      </c>
    </row>
    <row r="95">
      <c r="A95" s="5" t="inlineStr">
        <is>
          <t>Op.Cashflow Wachstum 3J in %</t>
        </is>
      </c>
      <c r="B95" s="5" t="inlineStr">
        <is>
          <t>Op.Cashflow Wachstum 3Y in %</t>
        </is>
      </c>
      <c r="C95" t="n">
        <v>599.59</v>
      </c>
      <c r="D95" t="n">
        <v>-14.36</v>
      </c>
      <c r="E95" t="n">
        <v>3.11</v>
      </c>
      <c r="F95" t="n">
        <v>-26.54</v>
      </c>
      <c r="G95" t="n">
        <v>8.35</v>
      </c>
      <c r="H95" t="n">
        <v>54.25</v>
      </c>
      <c r="I95" t="n">
        <v>47.43</v>
      </c>
      <c r="J95" t="n">
        <v>57.91</v>
      </c>
      <c r="K95" t="n">
        <v>31.65</v>
      </c>
      <c r="L95" t="n">
        <v>43.86</v>
      </c>
      <c r="M95" t="n">
        <v>-9.199999999999999</v>
      </c>
      <c r="N95" t="n">
        <v>-31.98</v>
      </c>
      <c r="O95" t="inlineStr">
        <is>
          <t>-</t>
        </is>
      </c>
      <c r="P95" t="inlineStr">
        <is>
          <t>-</t>
        </is>
      </c>
    </row>
    <row r="96">
      <c r="A96" s="5" t="inlineStr">
        <is>
          <t>Op.Cashflow Wachstum 5J in %</t>
        </is>
      </c>
      <c r="B96" s="5" t="inlineStr">
        <is>
          <t>Op.Cashflow Wachstum 5Y in %</t>
        </is>
      </c>
      <c r="C96" t="n">
        <v>352.4</v>
      </c>
      <c r="D96" t="n">
        <v>-19.89</v>
      </c>
      <c r="E96" t="n">
        <v>9.58</v>
      </c>
      <c r="F96" t="n">
        <v>25.2</v>
      </c>
      <c r="G96" t="n">
        <v>17.18</v>
      </c>
      <c r="H96" t="n">
        <v>42.46</v>
      </c>
      <c r="I96" t="n">
        <v>60.11</v>
      </c>
      <c r="J96" t="n">
        <v>38.49</v>
      </c>
      <c r="K96" t="n">
        <v>4.39</v>
      </c>
      <c r="L96" t="n">
        <v>12.47</v>
      </c>
      <c r="M96" t="inlineStr">
        <is>
          <t>-</t>
        </is>
      </c>
      <c r="N96" t="inlineStr">
        <is>
          <t>-</t>
        </is>
      </c>
      <c r="O96" t="inlineStr">
        <is>
          <t>-</t>
        </is>
      </c>
      <c r="P96" t="inlineStr">
        <is>
          <t>-</t>
        </is>
      </c>
    </row>
    <row r="97">
      <c r="A97" s="5" t="inlineStr">
        <is>
          <t>Op.Cashflow Wachstum 10J in %</t>
        </is>
      </c>
      <c r="B97" s="5" t="inlineStr">
        <is>
          <t>Op.Cashflow Wachstum 10Y in %</t>
        </is>
      </c>
      <c r="C97" t="n">
        <v>197.43</v>
      </c>
      <c r="D97" t="n">
        <v>20.11</v>
      </c>
      <c r="E97" t="n">
        <v>24.03</v>
      </c>
      <c r="F97" t="n">
        <v>14.79</v>
      </c>
      <c r="G97" t="n">
        <v>14.83</v>
      </c>
      <c r="H97" t="inlineStr">
        <is>
          <t>-</t>
        </is>
      </c>
      <c r="I97" t="inlineStr">
        <is>
          <t>-</t>
        </is>
      </c>
      <c r="J97" t="inlineStr">
        <is>
          <t>-</t>
        </is>
      </c>
      <c r="K97" t="inlineStr">
        <is>
          <t>-</t>
        </is>
      </c>
      <c r="L97" t="inlineStr">
        <is>
          <t>-</t>
        </is>
      </c>
      <c r="M97" t="inlineStr">
        <is>
          <t>-</t>
        </is>
      </c>
      <c r="N97" t="inlineStr">
        <is>
          <t>-</t>
        </is>
      </c>
      <c r="O97" t="inlineStr">
        <is>
          <t>-</t>
        </is>
      </c>
      <c r="P97" t="inlineStr">
        <is>
          <t>-</t>
        </is>
      </c>
    </row>
    <row r="98">
      <c r="A98" s="5" t="inlineStr">
        <is>
          <t>Working Capital in Mio</t>
        </is>
      </c>
      <c r="B98" s="5" t="inlineStr">
        <is>
          <t>Working Capital in M</t>
        </is>
      </c>
      <c r="C98" t="n">
        <v>124.1</v>
      </c>
      <c r="D98" t="n">
        <v>120.2</v>
      </c>
      <c r="E98" t="n">
        <v>101.8</v>
      </c>
      <c r="F98" t="n">
        <v>95</v>
      </c>
      <c r="G98" t="n">
        <v>88.5</v>
      </c>
      <c r="H98" t="n">
        <v>83.8</v>
      </c>
      <c r="I98" t="n">
        <v>132.2</v>
      </c>
      <c r="J98" t="n">
        <v>102.9</v>
      </c>
      <c r="K98" t="n">
        <v>94</v>
      </c>
      <c r="L98" t="n">
        <v>63.7</v>
      </c>
      <c r="M98" t="n">
        <v>46.8</v>
      </c>
      <c r="N98" t="n">
        <v>45.2</v>
      </c>
      <c r="O98" t="n">
        <v>48.7</v>
      </c>
      <c r="P98" t="n">
        <v>55</v>
      </c>
      <c r="Q98" t="n">
        <v>45.9</v>
      </c>
    </row>
  </sheetData>
  <pageMargins bottom="1" footer="0.5" header="0.5" left="0.75" right="0.75" top="1"/>
</worksheet>
</file>

<file path=xl/worksheets/sheet71.xml><?xml version="1.0" encoding="utf-8"?>
<worksheet xmlns="http://schemas.openxmlformats.org/spreadsheetml/2006/main">
  <sheetPr>
    <outlinePr summaryBelow="1" summaryRight="1"/>
    <pageSetUpPr/>
  </sheetPr>
  <dimension ref="A1:P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1"/>
    <col customWidth="1" max="13" min="13" width="11"/>
    <col customWidth="1" max="14" min="14" width="22"/>
    <col customWidth="1" max="15" min="15" width="21"/>
    <col customWidth="1" max="16" min="16" width="8"/>
  </cols>
  <sheetData>
    <row r="1">
      <c r="A1" s="1" t="inlineStr">
        <is>
          <t xml:space="preserve">ZOOPLUS </t>
        </is>
      </c>
      <c r="B1" s="2" t="inlineStr">
        <is>
          <t>WKN: 511170  ISIN: DE0005111702  Symbol:ZO1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1999</t>
        </is>
      </c>
      <c r="C4" s="5" t="inlineStr">
        <is>
          <t>Telefon / Phone</t>
        </is>
      </c>
      <c r="D4" s="5" t="inlineStr"/>
      <c r="E4" t="inlineStr">
        <is>
          <t>+49-89-211-29-211</t>
        </is>
      </c>
      <c r="G4" t="inlineStr">
        <is>
          <t>28.01.2020</t>
        </is>
      </c>
      <c r="H4" t="inlineStr">
        <is>
          <t>Preliminary Results</t>
        </is>
      </c>
      <c r="J4" t="inlineStr">
        <is>
          <t>Maxburg Beteiligungen GmbH &amp; Co KG</t>
        </is>
      </c>
      <c r="L4" t="inlineStr">
        <is>
          <t>9,94%</t>
        </is>
      </c>
    </row>
    <row r="5">
      <c r="A5" s="5" t="inlineStr">
        <is>
          <t>Ticker</t>
        </is>
      </c>
      <c r="B5" t="inlineStr">
        <is>
          <t>ZO1</t>
        </is>
      </c>
      <c r="C5" s="5" t="inlineStr">
        <is>
          <t>Fax</t>
        </is>
      </c>
      <c r="D5" s="5" t="inlineStr"/>
      <c r="E5" t="inlineStr">
        <is>
          <t>+49-89-211-29-222</t>
        </is>
      </c>
      <c r="G5" t="inlineStr">
        <is>
          <t>25.03.2020</t>
        </is>
      </c>
      <c r="H5" t="inlineStr">
        <is>
          <t>Publication Of Annual Report</t>
        </is>
      </c>
      <c r="J5" t="inlineStr">
        <is>
          <t>Ruane, Cunniff &amp; Goldfarb</t>
        </is>
      </c>
      <c r="L5" t="inlineStr">
        <is>
          <t>8,91%</t>
        </is>
      </c>
    </row>
    <row r="6">
      <c r="A6" s="5" t="inlineStr">
        <is>
          <t>Gelistet Seit / Listed Since</t>
        </is>
      </c>
      <c r="B6" t="inlineStr">
        <is>
          <t>09.05.2008</t>
        </is>
      </c>
      <c r="C6" s="5" t="inlineStr">
        <is>
          <t>Internet</t>
        </is>
      </c>
      <c r="D6" s="5" t="inlineStr"/>
      <c r="E6" t="inlineStr">
        <is>
          <t>http://www.zooplus.de</t>
        </is>
      </c>
      <c r="G6" t="inlineStr">
        <is>
          <t>14.05.2020</t>
        </is>
      </c>
      <c r="H6" t="inlineStr">
        <is>
          <t>Result Q1</t>
        </is>
      </c>
      <c r="J6" t="inlineStr">
        <is>
          <t>Bestinger Gestion</t>
        </is>
      </c>
      <c r="L6" t="inlineStr">
        <is>
          <t>4,85%</t>
        </is>
      </c>
    </row>
    <row r="7">
      <c r="A7" s="5" t="inlineStr">
        <is>
          <t>Nominalwert / Nominal Value</t>
        </is>
      </c>
      <c r="B7" t="inlineStr">
        <is>
          <t>-</t>
        </is>
      </c>
      <c r="C7" s="5" t="inlineStr">
        <is>
          <t>E-Mail</t>
        </is>
      </c>
      <c r="D7" s="5" t="inlineStr"/>
      <c r="E7" t="inlineStr">
        <is>
          <t>contact@zooplus.com</t>
        </is>
      </c>
      <c r="G7" t="inlineStr">
        <is>
          <t>25.06.2020</t>
        </is>
      </c>
      <c r="H7" t="inlineStr">
        <is>
          <t>Annual General Meeting</t>
        </is>
      </c>
      <c r="J7" t="inlineStr">
        <is>
          <t>Union Investment Privatfonds GmbH</t>
        </is>
      </c>
      <c r="L7" t="inlineStr">
        <is>
          <t>5,62%</t>
        </is>
      </c>
    </row>
    <row r="8">
      <c r="A8" s="5" t="inlineStr">
        <is>
          <t>Land / Country</t>
        </is>
      </c>
      <c r="B8" t="inlineStr">
        <is>
          <t>Deutschland</t>
        </is>
      </c>
      <c r="C8" s="5" t="inlineStr">
        <is>
          <t>Inv. Relations Telefon / Phone</t>
        </is>
      </c>
      <c r="D8" s="5" t="inlineStr"/>
      <c r="E8" t="inlineStr">
        <is>
          <t>+49-89-95-006-100</t>
        </is>
      </c>
      <c r="G8" t="inlineStr">
        <is>
          <t>18.08.2020</t>
        </is>
      </c>
      <c r="H8" t="inlineStr">
        <is>
          <t>Score Half Year</t>
        </is>
      </c>
      <c r="J8" t="inlineStr">
        <is>
          <t>Kapitalforeningen Investin Pro</t>
        </is>
      </c>
      <c r="L8" t="inlineStr">
        <is>
          <t>5,17%</t>
        </is>
      </c>
    </row>
    <row r="9">
      <c r="A9" s="5" t="inlineStr">
        <is>
          <t>Währung / Currency</t>
        </is>
      </c>
      <c r="B9" t="inlineStr">
        <is>
          <t>EUR</t>
        </is>
      </c>
      <c r="C9" s="5" t="inlineStr">
        <is>
          <t>Inv. Relations E-Mail</t>
        </is>
      </c>
      <c r="D9" s="5" t="inlineStr"/>
      <c r="E9" t="inlineStr">
        <is>
          <t>ir@zooplus.com</t>
        </is>
      </c>
      <c r="G9" t="inlineStr">
        <is>
          <t>17.11.2020</t>
        </is>
      </c>
      <c r="H9" t="inlineStr">
        <is>
          <t>Q3 Earnings</t>
        </is>
      </c>
      <c r="J9" t="inlineStr">
        <is>
          <t>Adelphi Capital LLP</t>
        </is>
      </c>
      <c r="L9" t="inlineStr">
        <is>
          <t>5,09%</t>
        </is>
      </c>
    </row>
    <row r="10">
      <c r="A10" s="5" t="inlineStr">
        <is>
          <t>Branche / Industry</t>
        </is>
      </c>
      <c r="B10" t="inlineStr">
        <is>
          <t>Other Trading</t>
        </is>
      </c>
      <c r="C10" s="5" t="inlineStr">
        <is>
          <t>Kontaktperson / Contact Person</t>
        </is>
      </c>
      <c r="D10" s="5" t="inlineStr"/>
      <c r="E10" t="inlineStr">
        <is>
          <t>Diana Apostol</t>
        </is>
      </c>
      <c r="J10" t="inlineStr">
        <is>
          <t>The Capital Group Companies, Inc.</t>
        </is>
      </c>
      <c r="L10" t="inlineStr">
        <is>
          <t>5,09%</t>
        </is>
      </c>
    </row>
    <row r="11">
      <c r="A11" s="5" t="inlineStr">
        <is>
          <t>Sektor / Sector</t>
        </is>
      </c>
      <c r="B11" t="inlineStr">
        <is>
          <t>Trade</t>
        </is>
      </c>
      <c r="J11" t="inlineStr">
        <is>
          <t>Pelham Capital Ltd.</t>
        </is>
      </c>
      <c r="L11" t="inlineStr">
        <is>
          <t>5,02%</t>
        </is>
      </c>
    </row>
    <row r="12">
      <c r="A12" s="5" t="inlineStr">
        <is>
          <t>Typ / Genre</t>
        </is>
      </c>
      <c r="B12" t="inlineStr">
        <is>
          <t>Inhaberaktie</t>
        </is>
      </c>
      <c r="J12" t="inlineStr">
        <is>
          <t>Luxempart S.A.</t>
        </is>
      </c>
      <c r="L12" t="inlineStr">
        <is>
          <t>4,99%</t>
        </is>
      </c>
    </row>
    <row r="13">
      <c r="A13" s="5" t="inlineStr">
        <is>
          <t>Adresse / Address</t>
        </is>
      </c>
      <c r="B13" t="inlineStr">
        <is>
          <t>zooplus AGSonnenstraße 15  D-80331 München</t>
        </is>
      </c>
    </row>
    <row r="14">
      <c r="A14" s="5" t="inlineStr">
        <is>
          <t>Management</t>
        </is>
      </c>
      <c r="B14" t="inlineStr">
        <is>
          <t>Dr. Cornelius Patt, Andreas Maueröder, Dr. Mischa Ritter, Florian Welz</t>
        </is>
      </c>
    </row>
    <row r="15">
      <c r="A15" s="5" t="inlineStr">
        <is>
          <t>Aufsichtsrat / Board</t>
        </is>
      </c>
      <c r="B15" t="inlineStr">
        <is>
          <t>Christian Stahl, Moritz Greve, Christine Cross, Ulric Jerome, Henrik Persson, Dr. Norbert Stoeck</t>
        </is>
      </c>
    </row>
    <row r="16">
      <c r="A16" s="5" t="inlineStr">
        <is>
          <t>Beschreibung</t>
        </is>
      </c>
      <c r="B16" t="inlineStr">
        <is>
          <t>Die zooplus AG ist eine Unternehmensgruppe, die als Online-Händler für Heimtierbedarf europaweit tätig ist.Die angebotenen Produkte werden Online im deutschsprachigem Heimatmarkt sowie Frankreich, Italien, Spanien, den Niederlanden, Großbritannien und Polen angeboten. Darüber hinaus ist das Unternehmen in weiteren europäischen Märkten aktiv. Die umfangreiche Produktpalette mit über 8.000 Produkten beinhaltet Tierfutter (Trocken- und Nassfutter oder auch Futterbeigaben wie Kauknochen, Snacks u.a.) und Zubehör wie Kratzbäume für Katzen, Käfige und Hundekörbe in unterschiedlichsten Preis- und Qualitätskategorien. Neben Fremdmarkenprodukten werden auch die Eigenmarken Cosma, Smilla, Rocco und Catessy vertrieben. Darüber hinaus bietet das Unternehmen seinen Kunden im Rahmen eines Internetmagazins kostenfreie Informationen zur Tierhaltung, zur Behandlung von Tiererkrankungen sowie Diskussionsforen, Blogs und interaktive Features. zooplus betreibt in Deutschland sowie in den Niederlanden zentrale Warenhäuser, die eine zügige Belieferung der europaweiten Kunden in verschiedenen Ländern ermöglichen. Copyright 2014 FINANCE BASE AG</t>
        </is>
      </c>
    </row>
    <row r="17">
      <c r="A17" s="5" t="inlineStr">
        <is>
          <t>Profile</t>
        </is>
      </c>
      <c r="B17" t="inlineStr">
        <is>
          <t>Zooplus AG is a corporate group that operates across Europe as an online retailer for pet products .The products offered are in the German home market, France, Italy, Spain, the Netherlands, Great Britain and Poland offered online. The company also in other European markets is active. The extensive product range of over 8,000 products including pet food (dry and wet food or food supplements such as chewing bones and snacks, among others) and accessories such as cat trees, cages and dog baskets in a variety of price and quality categories. In addition to foreign branded products and the private labels Cosma, Smilla, Rocco and Catessy are sold. In addition, the company offers its customers as part of an Internet magazine free information on animal husbandry, for the treatment of animal diseases as well as discussion forums, blogs and interactive features. zooplus operates in Germany and the Netherlands central department stores, allowing for a timely delivery of pan-European customers in different countries.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row>
    <row r="19">
      <c r="A19" s="5" t="inlineStr">
        <is>
          <t>Bilanz in Mio.  EUR per  31.12</t>
        </is>
      </c>
      <c r="B19" s="5" t="inlineStr">
        <is>
          <t>Balance Sheet in M  EUR per  31.12</t>
        </is>
      </c>
      <c r="C19" s="5" t="n">
        <v>2020</v>
      </c>
      <c r="D19" s="5" t="n">
        <v>2019</v>
      </c>
      <c r="E19" s="5" t="n">
        <v>2018</v>
      </c>
      <c r="F19" s="5" t="n">
        <v>2017</v>
      </c>
      <c r="G19" s="5" t="n">
        <v>2016</v>
      </c>
      <c r="H19" s="5" t="n">
        <v>2015</v>
      </c>
      <c r="I19" s="5" t="n">
        <v>2014</v>
      </c>
      <c r="J19" s="5" t="n">
        <v>2013</v>
      </c>
      <c r="K19" s="5" t="n">
        <v>2012</v>
      </c>
      <c r="L19" s="5" t="n">
        <v>2011</v>
      </c>
      <c r="M19" s="5" t="n">
        <v>2010</v>
      </c>
      <c r="N19" s="5" t="n">
        <v>2009</v>
      </c>
      <c r="O19" s="5" t="n">
        <v>2008</v>
      </c>
      <c r="P19" s="5" t="n">
        <v>2007</v>
      </c>
    </row>
    <row r="20">
      <c r="A20" s="5" t="inlineStr">
        <is>
          <t>Umsatz</t>
        </is>
      </c>
      <c r="B20" s="5" t="inlineStr">
        <is>
          <t>Revenue</t>
        </is>
      </c>
      <c r="C20" t="inlineStr">
        <is>
          <t>-</t>
        </is>
      </c>
      <c r="D20" t="n">
        <v>1524</v>
      </c>
      <c r="E20" t="n">
        <v>1342</v>
      </c>
      <c r="F20" t="n">
        <v>1111</v>
      </c>
      <c r="G20" t="n">
        <v>908</v>
      </c>
      <c r="H20" t="n">
        <v>711</v>
      </c>
      <c r="I20" t="n">
        <v>543.1</v>
      </c>
      <c r="J20" t="n">
        <v>407</v>
      </c>
      <c r="K20" t="n">
        <v>319.2</v>
      </c>
      <c r="L20" t="n">
        <v>244.8</v>
      </c>
      <c r="M20" t="n">
        <v>177.8</v>
      </c>
      <c r="N20" t="n">
        <v>129.7</v>
      </c>
      <c r="O20" t="n">
        <v>85.09999999999999</v>
      </c>
      <c r="P20" t="inlineStr">
        <is>
          <t>-</t>
        </is>
      </c>
    </row>
    <row r="21">
      <c r="A21" s="5" t="inlineStr">
        <is>
          <t>Bruttoergebnis vom Umsatz</t>
        </is>
      </c>
      <c r="B21" s="5" t="inlineStr">
        <is>
          <t>Gross Profit</t>
        </is>
      </c>
      <c r="C21" t="inlineStr">
        <is>
          <t>-</t>
        </is>
      </c>
      <c r="D21" t="n">
        <v>453.2</v>
      </c>
      <c r="E21" t="n">
        <v>396.3</v>
      </c>
      <c r="F21" t="n">
        <v>327.3</v>
      </c>
      <c r="G21" t="n">
        <v>270.4</v>
      </c>
      <c r="H21" t="n">
        <v>224.4</v>
      </c>
      <c r="I21" t="n">
        <v>177.9</v>
      </c>
      <c r="J21" t="n">
        <v>147.1</v>
      </c>
      <c r="K21" t="n">
        <v>121.4</v>
      </c>
      <c r="L21" t="n">
        <v>100.1</v>
      </c>
      <c r="M21" t="n">
        <v>84.09999999999999</v>
      </c>
      <c r="N21" t="n">
        <v>52.5</v>
      </c>
      <c r="O21" t="n">
        <v>35.1</v>
      </c>
      <c r="P21" t="inlineStr">
        <is>
          <t>-</t>
        </is>
      </c>
    </row>
    <row r="22">
      <c r="A22" s="5" t="inlineStr">
        <is>
          <t>Operatives Ergebnis (EBIT)</t>
        </is>
      </c>
      <c r="B22" s="5" t="inlineStr">
        <is>
          <t>EBIT Earning Before Interest &amp; Tax</t>
        </is>
      </c>
      <c r="C22" t="inlineStr">
        <is>
          <t>-</t>
        </is>
      </c>
      <c r="D22" t="n">
        <v>-14.5</v>
      </c>
      <c r="E22" t="n">
        <v>-1.5</v>
      </c>
      <c r="F22" t="n">
        <v>4.4</v>
      </c>
      <c r="G22" t="n">
        <v>18.1</v>
      </c>
      <c r="H22" t="n">
        <v>12.8</v>
      </c>
      <c r="I22" t="n">
        <v>9.199999999999999</v>
      </c>
      <c r="J22" t="n">
        <v>4.1</v>
      </c>
      <c r="K22" t="n">
        <v>-2.3</v>
      </c>
      <c r="L22" t="n">
        <v>-7.6</v>
      </c>
      <c r="M22" t="n">
        <v>3.3</v>
      </c>
      <c r="N22" t="n">
        <v>0.9</v>
      </c>
      <c r="O22" t="n">
        <v>2.7</v>
      </c>
      <c r="P22" t="inlineStr">
        <is>
          <t>-</t>
        </is>
      </c>
    </row>
    <row r="23">
      <c r="A23" s="5" t="inlineStr">
        <is>
          <t>Finanzergebnis</t>
        </is>
      </c>
      <c r="B23" s="5" t="inlineStr">
        <is>
          <t>Financial Result</t>
        </is>
      </c>
      <c r="C23" t="inlineStr">
        <is>
          <t>-</t>
        </is>
      </c>
      <c r="D23" t="n">
        <v>-1.4</v>
      </c>
      <c r="E23" t="n">
        <v>-0.8</v>
      </c>
      <c r="F23" t="n">
        <v>-0.3</v>
      </c>
      <c r="G23" t="n">
        <v>-0.2</v>
      </c>
      <c r="H23" t="n">
        <v>-0.1</v>
      </c>
      <c r="I23" t="n">
        <v>-0.4</v>
      </c>
      <c r="J23" t="n">
        <v>-0.3</v>
      </c>
      <c r="K23" t="n">
        <v>-0.3</v>
      </c>
      <c r="L23" t="n">
        <v>-0.9</v>
      </c>
      <c r="M23" t="n">
        <v>-0.2</v>
      </c>
      <c r="N23" t="n">
        <v>-2.4</v>
      </c>
      <c r="O23" t="n">
        <v>-2.1</v>
      </c>
      <c r="P23" t="inlineStr">
        <is>
          <t>-</t>
        </is>
      </c>
    </row>
    <row r="24">
      <c r="A24" s="5" t="inlineStr">
        <is>
          <t>Ergebnis vor Steuer (EBT)</t>
        </is>
      </c>
      <c r="B24" s="5" t="inlineStr">
        <is>
          <t>EBT Earning Before Tax</t>
        </is>
      </c>
      <c r="C24" t="inlineStr">
        <is>
          <t>-</t>
        </is>
      </c>
      <c r="D24" t="n">
        <v>-15.9</v>
      </c>
      <c r="E24" t="n">
        <v>-2.3</v>
      </c>
      <c r="F24" t="n">
        <v>4.1</v>
      </c>
      <c r="G24" t="n">
        <v>17.9</v>
      </c>
      <c r="H24" t="n">
        <v>12.7</v>
      </c>
      <c r="I24" t="n">
        <v>8.800000000000001</v>
      </c>
      <c r="J24" t="n">
        <v>3.8</v>
      </c>
      <c r="K24" t="n">
        <v>-2.6</v>
      </c>
      <c r="L24" t="n">
        <v>-8.5</v>
      </c>
      <c r="M24" t="n">
        <v>3.1</v>
      </c>
      <c r="N24" t="n">
        <v>-1.5</v>
      </c>
      <c r="O24" t="n">
        <v>0.6</v>
      </c>
      <c r="P24" t="inlineStr">
        <is>
          <t>-</t>
        </is>
      </c>
    </row>
    <row r="25">
      <c r="A25" s="5" t="inlineStr">
        <is>
          <t>Steuern auf Einkommen und Ertrag</t>
        </is>
      </c>
      <c r="B25" s="5" t="inlineStr">
        <is>
          <t>Taxes on income and earnings</t>
        </is>
      </c>
      <c r="C25" t="inlineStr">
        <is>
          <t>-</t>
        </is>
      </c>
      <c r="D25" t="n">
        <v>-3.8</v>
      </c>
      <c r="E25" t="n">
        <v>-0.2</v>
      </c>
      <c r="F25" t="n">
        <v>2.1</v>
      </c>
      <c r="G25" t="n">
        <v>6.5</v>
      </c>
      <c r="H25" t="n">
        <v>4.7</v>
      </c>
      <c r="I25" t="n">
        <v>3.5</v>
      </c>
      <c r="J25" t="n">
        <v>2</v>
      </c>
      <c r="K25" t="n">
        <v>-0.4</v>
      </c>
      <c r="L25" t="n">
        <v>-2.5</v>
      </c>
      <c r="M25" t="n">
        <v>1.1</v>
      </c>
      <c r="N25" t="n">
        <v>-0.4</v>
      </c>
      <c r="O25" t="n">
        <v>-5.1</v>
      </c>
      <c r="P25" t="inlineStr">
        <is>
          <t>-</t>
        </is>
      </c>
    </row>
    <row r="26">
      <c r="A26" s="5" t="inlineStr">
        <is>
          <t>Ergebnis nach Steuer</t>
        </is>
      </c>
      <c r="B26" s="5" t="inlineStr">
        <is>
          <t>Earnings after tax</t>
        </is>
      </c>
      <c r="C26" t="inlineStr">
        <is>
          <t>-</t>
        </is>
      </c>
      <c r="D26" t="n">
        <v>-12.1</v>
      </c>
      <c r="E26" t="n">
        <v>-2.1</v>
      </c>
      <c r="F26" t="n">
        <v>1.9</v>
      </c>
      <c r="G26" t="n">
        <v>11.4</v>
      </c>
      <c r="H26" t="n">
        <v>7.9</v>
      </c>
      <c r="I26" t="n">
        <v>5.2</v>
      </c>
      <c r="J26" t="n">
        <v>1.8</v>
      </c>
      <c r="K26" t="n">
        <v>-2.1</v>
      </c>
      <c r="L26" t="n">
        <v>-6</v>
      </c>
      <c r="M26" t="n">
        <v>2</v>
      </c>
      <c r="N26" t="n">
        <v>-1.1</v>
      </c>
      <c r="O26" t="n">
        <v>5.8</v>
      </c>
      <c r="P26" t="inlineStr">
        <is>
          <t>-</t>
        </is>
      </c>
    </row>
    <row r="27">
      <c r="A27" s="5" t="inlineStr">
        <is>
          <t>Jahresüberschuss/-fehlbetrag</t>
        </is>
      </c>
      <c r="B27" s="5" t="inlineStr">
        <is>
          <t>Net Profit</t>
        </is>
      </c>
      <c r="C27" t="inlineStr">
        <is>
          <t>-</t>
        </is>
      </c>
      <c r="D27" t="n">
        <v>-12.1</v>
      </c>
      <c r="E27" t="n">
        <v>-2.1</v>
      </c>
      <c r="F27" t="n">
        <v>1.9</v>
      </c>
      <c r="G27" t="n">
        <v>11.4</v>
      </c>
      <c r="H27" t="n">
        <v>7.9</v>
      </c>
      <c r="I27" t="n">
        <v>5.2</v>
      </c>
      <c r="J27" t="n">
        <v>1.8</v>
      </c>
      <c r="K27" t="n">
        <v>-2.1</v>
      </c>
      <c r="L27" t="n">
        <v>-6</v>
      </c>
      <c r="M27" t="n">
        <v>2</v>
      </c>
      <c r="N27" t="n">
        <v>-1.1</v>
      </c>
      <c r="O27" t="n">
        <v>5.8</v>
      </c>
      <c r="P27" t="inlineStr">
        <is>
          <t>-</t>
        </is>
      </c>
    </row>
    <row r="28">
      <c r="A28" s="5" t="inlineStr">
        <is>
          <t>Summe Umlaufvermögen</t>
        </is>
      </c>
      <c r="B28" s="5" t="inlineStr">
        <is>
          <t>Current Assets</t>
        </is>
      </c>
      <c r="C28" t="inlineStr">
        <is>
          <t>-</t>
        </is>
      </c>
      <c r="D28" t="n">
        <v>258.1</v>
      </c>
      <c r="E28" t="n">
        <v>231.7</v>
      </c>
      <c r="F28" t="n">
        <v>211.4</v>
      </c>
      <c r="G28" t="n">
        <v>182.6</v>
      </c>
      <c r="H28" t="n">
        <v>154</v>
      </c>
      <c r="I28" t="n">
        <v>125</v>
      </c>
      <c r="J28" t="n">
        <v>71.3</v>
      </c>
      <c r="K28" t="n">
        <v>54.3</v>
      </c>
      <c r="L28" t="n">
        <v>66.2</v>
      </c>
      <c r="M28" t="n">
        <v>52.1</v>
      </c>
      <c r="N28" t="n">
        <v>23.1</v>
      </c>
      <c r="O28" t="n">
        <v>16.8</v>
      </c>
      <c r="P28" t="inlineStr">
        <is>
          <t>-</t>
        </is>
      </c>
    </row>
    <row r="29">
      <c r="A29" s="5" t="inlineStr">
        <is>
          <t>Summe Anlagevermögen</t>
        </is>
      </c>
      <c r="B29" s="5" t="inlineStr">
        <is>
          <t>Fixed Assets</t>
        </is>
      </c>
      <c r="C29" t="inlineStr">
        <is>
          <t>-</t>
        </is>
      </c>
      <c r="D29" t="n">
        <v>102.9</v>
      </c>
      <c r="E29" t="n">
        <v>70.09999999999999</v>
      </c>
      <c r="F29" t="n">
        <v>28.1</v>
      </c>
      <c r="G29" t="n">
        <v>25</v>
      </c>
      <c r="H29" t="n">
        <v>11.3</v>
      </c>
      <c r="I29" t="n">
        <v>13.6</v>
      </c>
      <c r="J29" t="n">
        <v>12.4</v>
      </c>
      <c r="K29" t="n">
        <v>11.1</v>
      </c>
      <c r="L29" t="n">
        <v>8.9</v>
      </c>
      <c r="M29" t="n">
        <v>6.3</v>
      </c>
      <c r="N29" t="n">
        <v>6.8</v>
      </c>
      <c r="O29" t="n">
        <v>5.9</v>
      </c>
      <c r="P29" t="inlineStr">
        <is>
          <t>-</t>
        </is>
      </c>
    </row>
    <row r="30">
      <c r="A30" s="5" t="inlineStr">
        <is>
          <t>Summe Aktiva</t>
        </is>
      </c>
      <c r="B30" s="5" t="inlineStr">
        <is>
          <t>Total Assets</t>
        </is>
      </c>
      <c r="C30" t="inlineStr">
        <is>
          <t>-</t>
        </is>
      </c>
      <c r="D30" t="n">
        <v>361</v>
      </c>
      <c r="E30" t="n">
        <v>301.8</v>
      </c>
      <c r="F30" t="n">
        <v>239.5</v>
      </c>
      <c r="G30" t="n">
        <v>207.6</v>
      </c>
      <c r="H30" t="n">
        <v>165.3</v>
      </c>
      <c r="I30" t="n">
        <v>138.6</v>
      </c>
      <c r="J30" t="n">
        <v>83.7</v>
      </c>
      <c r="K30" t="n">
        <v>65.40000000000001</v>
      </c>
      <c r="L30" t="n">
        <v>75.09999999999999</v>
      </c>
      <c r="M30" t="n">
        <v>58.4</v>
      </c>
      <c r="N30" t="n">
        <v>29.9</v>
      </c>
      <c r="O30" t="n">
        <v>22.7</v>
      </c>
      <c r="P30" t="inlineStr">
        <is>
          <t>-</t>
        </is>
      </c>
    </row>
    <row r="31">
      <c r="A31" s="5" t="inlineStr">
        <is>
          <t>Summe kurzfristiges Fremdkapital</t>
        </is>
      </c>
      <c r="B31" s="5" t="inlineStr">
        <is>
          <t>Short-Term Debt</t>
        </is>
      </c>
      <c r="C31" t="inlineStr">
        <is>
          <t>-</t>
        </is>
      </c>
      <c r="D31" t="n">
        <v>198.4</v>
      </c>
      <c r="E31" t="n">
        <v>149.3</v>
      </c>
      <c r="F31" t="n">
        <v>117</v>
      </c>
      <c r="G31" t="n">
        <v>86.59999999999999</v>
      </c>
      <c r="H31" t="n">
        <v>70.3</v>
      </c>
      <c r="I31" t="n">
        <v>51.1</v>
      </c>
      <c r="J31" t="n">
        <v>46.5</v>
      </c>
      <c r="K31" t="n">
        <v>31.4</v>
      </c>
      <c r="L31" t="n">
        <v>39.5</v>
      </c>
      <c r="M31" t="n">
        <v>37</v>
      </c>
      <c r="N31" t="n">
        <v>19.1</v>
      </c>
      <c r="O31" t="n">
        <v>12.8</v>
      </c>
      <c r="P31" t="inlineStr">
        <is>
          <t>-</t>
        </is>
      </c>
    </row>
    <row r="32">
      <c r="A32" s="5" t="inlineStr">
        <is>
          <t>Summe langfristiges Fremdkapital</t>
        </is>
      </c>
      <c r="B32" s="5" t="inlineStr">
        <is>
          <t>Long-Term Debt</t>
        </is>
      </c>
      <c r="C32" t="inlineStr">
        <is>
          <t>-</t>
        </is>
      </c>
      <c r="D32" t="n">
        <v>61.8</v>
      </c>
      <c r="E32" t="n">
        <v>41.4</v>
      </c>
      <c r="F32" t="n">
        <v>11.1</v>
      </c>
      <c r="G32" t="n">
        <v>13.1</v>
      </c>
      <c r="H32" t="n">
        <v>1.8</v>
      </c>
      <c r="I32" t="n">
        <v>1.2</v>
      </c>
      <c r="J32" t="n">
        <v>0.5</v>
      </c>
      <c r="K32" t="inlineStr">
        <is>
          <t>-</t>
        </is>
      </c>
      <c r="L32" t="n">
        <v>0.1</v>
      </c>
      <c r="M32" t="n">
        <v>0.1</v>
      </c>
      <c r="N32" t="n">
        <v>0.1</v>
      </c>
      <c r="O32" t="inlineStr">
        <is>
          <t>-</t>
        </is>
      </c>
      <c r="P32" t="inlineStr">
        <is>
          <t>-</t>
        </is>
      </c>
    </row>
    <row r="33">
      <c r="A33" s="5" t="inlineStr">
        <is>
          <t>Summe Fremdkapital</t>
        </is>
      </c>
      <c r="B33" s="5" t="inlineStr">
        <is>
          <t>Total Liabilities</t>
        </is>
      </c>
      <c r="C33" t="inlineStr">
        <is>
          <t>-</t>
        </is>
      </c>
      <c r="D33" t="n">
        <v>260.2</v>
      </c>
      <c r="E33" t="n">
        <v>190.7</v>
      </c>
      <c r="F33" t="n">
        <v>128.1</v>
      </c>
      <c r="G33" t="n">
        <v>99.7</v>
      </c>
      <c r="H33" t="n">
        <v>72.09999999999999</v>
      </c>
      <c r="I33" t="n">
        <v>52.3</v>
      </c>
      <c r="J33" t="n">
        <v>47</v>
      </c>
      <c r="K33" t="n">
        <v>31.4</v>
      </c>
      <c r="L33" t="n">
        <v>39.6</v>
      </c>
      <c r="M33" t="n">
        <v>37.1</v>
      </c>
      <c r="N33" t="n">
        <v>19.2</v>
      </c>
      <c r="O33" t="n">
        <v>12.8</v>
      </c>
      <c r="P33" t="inlineStr">
        <is>
          <t>-</t>
        </is>
      </c>
    </row>
    <row r="34">
      <c r="A34" s="5" t="inlineStr">
        <is>
          <t>Minderheitenanteil</t>
        </is>
      </c>
      <c r="B34" s="5" t="inlineStr">
        <is>
          <t>Minority Share</t>
        </is>
      </c>
      <c r="C34" t="inlineStr">
        <is>
          <t>-</t>
        </is>
      </c>
      <c r="D34" t="inlineStr">
        <is>
          <t>-</t>
        </is>
      </c>
      <c r="E34" t="inlineStr">
        <is>
          <t>-</t>
        </is>
      </c>
      <c r="F34" t="inlineStr">
        <is>
          <t>-</t>
        </is>
      </c>
      <c r="G34" t="inlineStr">
        <is>
          <t>-</t>
        </is>
      </c>
      <c r="H34" t="inlineStr">
        <is>
          <t>-</t>
        </is>
      </c>
      <c r="I34" t="inlineStr">
        <is>
          <t>-</t>
        </is>
      </c>
      <c r="J34" t="inlineStr">
        <is>
          <t>-</t>
        </is>
      </c>
      <c r="K34" t="inlineStr">
        <is>
          <t>-</t>
        </is>
      </c>
      <c r="L34" t="inlineStr">
        <is>
          <t>-</t>
        </is>
      </c>
      <c r="M34" t="inlineStr">
        <is>
          <t>-</t>
        </is>
      </c>
      <c r="N34" t="inlineStr">
        <is>
          <t>-</t>
        </is>
      </c>
      <c r="O34" t="inlineStr">
        <is>
          <t>-</t>
        </is>
      </c>
      <c r="P34" t="inlineStr">
        <is>
          <t>-</t>
        </is>
      </c>
    </row>
    <row r="35">
      <c r="A35" s="5" t="inlineStr">
        <is>
          <t>Summe Eigenkapital</t>
        </is>
      </c>
      <c r="B35" s="5" t="inlineStr">
        <is>
          <t>Equity</t>
        </is>
      </c>
      <c r="C35" t="inlineStr">
        <is>
          <t>-</t>
        </is>
      </c>
      <c r="D35" t="n">
        <v>100.8</v>
      </c>
      <c r="E35" t="n">
        <v>111.1</v>
      </c>
      <c r="F35" t="n">
        <v>111.4</v>
      </c>
      <c r="G35" t="n">
        <v>107.9</v>
      </c>
      <c r="H35" t="n">
        <v>93.2</v>
      </c>
      <c r="I35" t="n">
        <v>86.2</v>
      </c>
      <c r="J35" t="n">
        <v>36.7</v>
      </c>
      <c r="K35" t="n">
        <v>33.9</v>
      </c>
      <c r="L35" t="n">
        <v>35.5</v>
      </c>
      <c r="M35" t="n">
        <v>21.2</v>
      </c>
      <c r="N35" t="n">
        <v>10.7</v>
      </c>
      <c r="O35" t="n">
        <v>9.9</v>
      </c>
      <c r="P35" t="inlineStr">
        <is>
          <t>-</t>
        </is>
      </c>
    </row>
    <row r="36">
      <c r="A36" s="5" t="inlineStr">
        <is>
          <t>Summe Passiva</t>
        </is>
      </c>
      <c r="B36" s="5" t="inlineStr">
        <is>
          <t>Liabilities &amp; Shareholder Equity</t>
        </is>
      </c>
      <c r="C36" t="inlineStr">
        <is>
          <t>-</t>
        </is>
      </c>
      <c r="D36" t="n">
        <v>361</v>
      </c>
      <c r="E36" t="n">
        <v>301.8</v>
      </c>
      <c r="F36" t="n">
        <v>239.5</v>
      </c>
      <c r="G36" t="n">
        <v>207.6</v>
      </c>
      <c r="H36" t="n">
        <v>165.3</v>
      </c>
      <c r="I36" t="n">
        <v>138.6</v>
      </c>
      <c r="J36" t="n">
        <v>83.7</v>
      </c>
      <c r="K36" t="n">
        <v>65.40000000000001</v>
      </c>
      <c r="L36" t="n">
        <v>75.09999999999999</v>
      </c>
      <c r="M36" t="n">
        <v>58.4</v>
      </c>
      <c r="N36" t="n">
        <v>29.9</v>
      </c>
      <c r="O36" t="n">
        <v>22.7</v>
      </c>
      <c r="P36" t="inlineStr">
        <is>
          <t>-</t>
        </is>
      </c>
    </row>
    <row r="37">
      <c r="A37" s="5" t="inlineStr">
        <is>
          <t>Mio.Aktien im Umlauf</t>
        </is>
      </c>
      <c r="B37" s="5" t="inlineStr">
        <is>
          <t>Million shares outstanding</t>
        </is>
      </c>
      <c r="C37" t="n">
        <v>7.15</v>
      </c>
      <c r="D37" t="n">
        <v>7.15</v>
      </c>
      <c r="E37" t="n">
        <v>7.14</v>
      </c>
      <c r="F37" t="n">
        <v>7.14</v>
      </c>
      <c r="G37" t="n">
        <v>7.06</v>
      </c>
      <c r="H37" t="n">
        <v>7</v>
      </c>
      <c r="I37" t="n">
        <v>6.98</v>
      </c>
      <c r="J37" t="n">
        <v>6.1</v>
      </c>
      <c r="K37" t="n">
        <v>6.1</v>
      </c>
      <c r="L37" t="n">
        <v>5.63</v>
      </c>
      <c r="M37" t="n">
        <v>2.6</v>
      </c>
      <c r="N37" t="n">
        <v>2.6</v>
      </c>
      <c r="O37" t="n">
        <v>2.4</v>
      </c>
      <c r="P37" t="inlineStr">
        <is>
          <t>-</t>
        </is>
      </c>
    </row>
    <row r="38">
      <c r="A38" s="5" t="inlineStr">
        <is>
          <t>Gezeichnetes Kapital (in Mio.)</t>
        </is>
      </c>
      <c r="B38" s="5" t="inlineStr">
        <is>
          <t>Subscribed Capital in M</t>
        </is>
      </c>
      <c r="C38" t="n">
        <v>7.15</v>
      </c>
      <c r="D38" t="n">
        <v>7.15</v>
      </c>
      <c r="E38" t="n">
        <v>7.14</v>
      </c>
      <c r="F38" t="n">
        <v>7.14</v>
      </c>
      <c r="G38" t="n">
        <v>7.06</v>
      </c>
      <c r="H38" t="n">
        <v>7</v>
      </c>
      <c r="I38" t="n">
        <v>6.98</v>
      </c>
      <c r="J38" t="n">
        <v>6.1</v>
      </c>
      <c r="K38" t="n">
        <v>6.1</v>
      </c>
      <c r="L38" t="n">
        <v>5.63</v>
      </c>
      <c r="M38" t="n">
        <v>2.6</v>
      </c>
      <c r="N38" t="n">
        <v>2.6</v>
      </c>
      <c r="O38" t="n">
        <v>2.4</v>
      </c>
      <c r="P38" t="inlineStr">
        <is>
          <t>-</t>
        </is>
      </c>
    </row>
    <row r="39">
      <c r="A39" s="5" t="inlineStr">
        <is>
          <t>Ergebnis je Aktie (brutto)</t>
        </is>
      </c>
      <c r="B39" s="5" t="inlineStr">
        <is>
          <t>Earnings per share</t>
        </is>
      </c>
      <c r="C39" t="inlineStr">
        <is>
          <t>-</t>
        </is>
      </c>
      <c r="D39" t="n">
        <v>-2.22</v>
      </c>
      <c r="E39" t="n">
        <v>-0.32</v>
      </c>
      <c r="F39" t="n">
        <v>0.57</v>
      </c>
      <c r="G39" t="n">
        <v>2.54</v>
      </c>
      <c r="H39" t="n">
        <v>1.82</v>
      </c>
      <c r="I39" t="n">
        <v>1.26</v>
      </c>
      <c r="J39" t="n">
        <v>0.62</v>
      </c>
      <c r="K39" t="n">
        <v>-0.43</v>
      </c>
      <c r="L39" t="n">
        <v>-1.51</v>
      </c>
      <c r="M39" t="n">
        <v>1.19</v>
      </c>
      <c r="N39" t="n">
        <v>-0.58</v>
      </c>
      <c r="O39" t="n">
        <v>0.25</v>
      </c>
      <c r="P39" t="inlineStr">
        <is>
          <t>-</t>
        </is>
      </c>
    </row>
    <row r="40">
      <c r="A40" s="5" t="inlineStr">
        <is>
          <t>Ergebnis je Aktie (unverwässert)</t>
        </is>
      </c>
      <c r="B40" s="5" t="inlineStr">
        <is>
          <t>Basic Earnings per share</t>
        </is>
      </c>
      <c r="C40" t="inlineStr">
        <is>
          <t>-</t>
        </is>
      </c>
      <c r="D40" t="n">
        <v>-1.69</v>
      </c>
      <c r="E40" t="n">
        <v>-0.29</v>
      </c>
      <c r="F40" t="n">
        <v>0.27</v>
      </c>
      <c r="G40" t="n">
        <v>1.63</v>
      </c>
      <c r="H40" t="n">
        <v>1.13</v>
      </c>
      <c r="I40" t="n">
        <v>0.83</v>
      </c>
      <c r="J40" t="n">
        <v>0.29</v>
      </c>
      <c r="K40" t="n">
        <v>-0.35</v>
      </c>
      <c r="L40" t="n">
        <v>-1.07</v>
      </c>
      <c r="M40" t="n">
        <v>0.76</v>
      </c>
      <c r="N40" t="n">
        <v>-0.61</v>
      </c>
      <c r="O40" t="n">
        <v>2.41</v>
      </c>
      <c r="P40" t="inlineStr">
        <is>
          <t>-</t>
        </is>
      </c>
    </row>
    <row r="41">
      <c r="A41" s="5" t="inlineStr">
        <is>
          <t>Ergebnis je Aktie (verwässert)</t>
        </is>
      </c>
      <c r="B41" s="5" t="inlineStr">
        <is>
          <t>Diluted Earnings per share</t>
        </is>
      </c>
      <c r="C41" t="inlineStr">
        <is>
          <t>-</t>
        </is>
      </c>
      <c r="D41" t="n">
        <v>-1.69</v>
      </c>
      <c r="E41" t="n">
        <v>-0.29</v>
      </c>
      <c r="F41" t="n">
        <v>0.27</v>
      </c>
      <c r="G41" t="n">
        <v>1.6</v>
      </c>
      <c r="H41" t="n">
        <v>1.11</v>
      </c>
      <c r="I41" t="n">
        <v>0.8</v>
      </c>
      <c r="J41" t="n">
        <v>0.28</v>
      </c>
      <c r="K41" t="n">
        <v>-0.35</v>
      </c>
      <c r="L41" t="n">
        <v>-1.07</v>
      </c>
      <c r="M41" t="n">
        <v>0.76</v>
      </c>
      <c r="N41" t="n">
        <v>-0.61</v>
      </c>
      <c r="O41" t="n">
        <v>2.29</v>
      </c>
      <c r="P41" t="inlineStr">
        <is>
          <t>-</t>
        </is>
      </c>
    </row>
    <row r="42">
      <c r="A42" s="5" t="inlineStr">
        <is>
          <t>Dividende je Aktie</t>
        </is>
      </c>
      <c r="B42" s="5" t="inlineStr">
        <is>
          <t>Dividend per share</t>
        </is>
      </c>
      <c r="C42" t="inlineStr">
        <is>
          <t>-</t>
        </is>
      </c>
      <c r="D42" t="inlineStr">
        <is>
          <t>-</t>
        </is>
      </c>
      <c r="E42" t="inlineStr">
        <is>
          <t>-</t>
        </is>
      </c>
      <c r="F42" t="inlineStr">
        <is>
          <t>-</t>
        </is>
      </c>
      <c r="G42" t="inlineStr">
        <is>
          <t>-</t>
        </is>
      </c>
      <c r="H42" t="inlineStr">
        <is>
          <t>-</t>
        </is>
      </c>
      <c r="I42" t="inlineStr">
        <is>
          <t>-</t>
        </is>
      </c>
      <c r="J42" t="inlineStr">
        <is>
          <t>-</t>
        </is>
      </c>
      <c r="K42" t="inlineStr">
        <is>
          <t>-</t>
        </is>
      </c>
      <c r="L42" t="inlineStr">
        <is>
          <t>-</t>
        </is>
      </c>
      <c r="M42" t="inlineStr">
        <is>
          <t>-</t>
        </is>
      </c>
      <c r="N42" t="inlineStr">
        <is>
          <t>-</t>
        </is>
      </c>
      <c r="O42" t="inlineStr">
        <is>
          <t>-</t>
        </is>
      </c>
      <c r="P42" t="inlineStr">
        <is>
          <t>-</t>
        </is>
      </c>
    </row>
    <row r="43">
      <c r="A43" s="5" t="inlineStr">
        <is>
          <t>Dividendenausschüttung in Mio</t>
        </is>
      </c>
      <c r="B43" s="5" t="inlineStr">
        <is>
          <t>Dividend Payment in M</t>
        </is>
      </c>
      <c r="C43" t="inlineStr">
        <is>
          <t>-</t>
        </is>
      </c>
      <c r="D43" t="inlineStr">
        <is>
          <t>-</t>
        </is>
      </c>
      <c r="E43" t="inlineStr">
        <is>
          <t>-</t>
        </is>
      </c>
      <c r="F43" t="inlineStr">
        <is>
          <t>-</t>
        </is>
      </c>
      <c r="G43" t="inlineStr">
        <is>
          <t>-</t>
        </is>
      </c>
      <c r="H43" t="inlineStr">
        <is>
          <t>-</t>
        </is>
      </c>
      <c r="I43" t="inlineStr">
        <is>
          <t>-</t>
        </is>
      </c>
      <c r="J43" t="inlineStr">
        <is>
          <t>-</t>
        </is>
      </c>
      <c r="K43" t="inlineStr">
        <is>
          <t>-</t>
        </is>
      </c>
      <c r="L43" t="inlineStr">
        <is>
          <t>-</t>
        </is>
      </c>
      <c r="M43" t="inlineStr">
        <is>
          <t>-</t>
        </is>
      </c>
      <c r="N43" t="inlineStr">
        <is>
          <t>-</t>
        </is>
      </c>
      <c r="O43" t="inlineStr">
        <is>
          <t>-</t>
        </is>
      </c>
      <c r="P43" t="inlineStr">
        <is>
          <t>-</t>
        </is>
      </c>
    </row>
    <row r="44">
      <c r="A44" s="5" t="inlineStr">
        <is>
          <t>Umsatz je Aktie</t>
        </is>
      </c>
      <c r="B44" s="5" t="inlineStr">
        <is>
          <t>Revenue per share</t>
        </is>
      </c>
      <c r="C44" t="inlineStr">
        <is>
          <t>-</t>
        </is>
      </c>
      <c r="D44" t="n">
        <v>213.19</v>
      </c>
      <c r="E44" t="n">
        <v>187.83</v>
      </c>
      <c r="F44" t="n">
        <v>155.59</v>
      </c>
      <c r="G44" t="n">
        <v>128.59</v>
      </c>
      <c r="H44" t="n">
        <v>101.64</v>
      </c>
      <c r="I44" t="n">
        <v>77.76000000000001</v>
      </c>
      <c r="J44" t="n">
        <v>66.7</v>
      </c>
      <c r="K44" t="n">
        <v>52.32</v>
      </c>
      <c r="L44" t="n">
        <v>43.47</v>
      </c>
      <c r="M44" t="n">
        <v>68.38</v>
      </c>
      <c r="N44" t="n">
        <v>49.88</v>
      </c>
      <c r="O44" t="n">
        <v>35.46</v>
      </c>
      <c r="P44" t="inlineStr">
        <is>
          <t>-</t>
        </is>
      </c>
    </row>
    <row r="45">
      <c r="A45" s="5" t="inlineStr">
        <is>
          <t>Buchwert je Aktie</t>
        </is>
      </c>
      <c r="B45" s="5" t="inlineStr">
        <is>
          <t>Book value per share</t>
        </is>
      </c>
      <c r="C45" t="inlineStr">
        <is>
          <t>-</t>
        </is>
      </c>
      <c r="D45" t="n">
        <v>14.1</v>
      </c>
      <c r="E45" t="n">
        <v>15.55</v>
      </c>
      <c r="F45" t="n">
        <v>15.61</v>
      </c>
      <c r="G45" t="n">
        <v>15.28</v>
      </c>
      <c r="H45" t="n">
        <v>13.32</v>
      </c>
      <c r="I45" t="n">
        <v>12.34</v>
      </c>
      <c r="J45" t="n">
        <v>6.01</v>
      </c>
      <c r="K45" t="n">
        <v>5.56</v>
      </c>
      <c r="L45" t="n">
        <v>6.3</v>
      </c>
      <c r="M45" t="n">
        <v>8.15</v>
      </c>
      <c r="N45" t="n">
        <v>4.12</v>
      </c>
      <c r="O45" t="n">
        <v>4.13</v>
      </c>
      <c r="P45" t="inlineStr">
        <is>
          <t>-</t>
        </is>
      </c>
    </row>
    <row r="46">
      <c r="A46" s="5" t="inlineStr">
        <is>
          <t>Cashflow je Aktie</t>
        </is>
      </c>
      <c r="B46" s="5" t="inlineStr">
        <is>
          <t>Cashflow per share</t>
        </is>
      </c>
      <c r="C46" t="inlineStr">
        <is>
          <t>-</t>
        </is>
      </c>
      <c r="D46" t="n">
        <v>3.93</v>
      </c>
      <c r="E46" t="n">
        <v>3.04</v>
      </c>
      <c r="F46" t="n">
        <v>0.46</v>
      </c>
      <c r="G46" t="n">
        <v>1.77</v>
      </c>
      <c r="H46" t="n">
        <v>2.32</v>
      </c>
      <c r="I46" t="n">
        <v>0.4</v>
      </c>
      <c r="J46" t="n">
        <v>-0.57</v>
      </c>
      <c r="K46" t="n">
        <v>-0.93</v>
      </c>
      <c r="L46" t="n">
        <v>-2.08</v>
      </c>
      <c r="M46" t="n">
        <v>-1.19</v>
      </c>
      <c r="N46" t="n">
        <v>-1.69</v>
      </c>
      <c r="O46" t="n">
        <v>-0.29</v>
      </c>
      <c r="P46" t="inlineStr">
        <is>
          <t>-</t>
        </is>
      </c>
    </row>
    <row r="47">
      <c r="A47" s="5" t="inlineStr">
        <is>
          <t>Bilanzsumme je Aktie</t>
        </is>
      </c>
      <c r="B47" s="5" t="inlineStr">
        <is>
          <t>Total assets per share</t>
        </is>
      </c>
      <c r="C47" t="inlineStr">
        <is>
          <t>-</t>
        </is>
      </c>
      <c r="D47" t="n">
        <v>50.51</v>
      </c>
      <c r="E47" t="n">
        <v>42.25</v>
      </c>
      <c r="F47" t="n">
        <v>33.55</v>
      </c>
      <c r="G47" t="n">
        <v>29.4</v>
      </c>
      <c r="H47" t="n">
        <v>23.63</v>
      </c>
      <c r="I47" t="n">
        <v>19.85</v>
      </c>
      <c r="J47" t="n">
        <v>13.72</v>
      </c>
      <c r="K47" t="n">
        <v>10.72</v>
      </c>
      <c r="L47" t="n">
        <v>13.34</v>
      </c>
      <c r="M47" t="n">
        <v>22.46</v>
      </c>
      <c r="N47" t="n">
        <v>11.5</v>
      </c>
      <c r="O47" t="n">
        <v>9.460000000000001</v>
      </c>
      <c r="P47" t="inlineStr">
        <is>
          <t>-</t>
        </is>
      </c>
    </row>
    <row r="48">
      <c r="A48" s="5" t="inlineStr">
        <is>
          <t>Personal am Ende des Jahres</t>
        </is>
      </c>
      <c r="B48" s="5" t="inlineStr">
        <is>
          <t>Staff at the end of year</t>
        </is>
      </c>
      <c r="C48" t="inlineStr">
        <is>
          <t>-</t>
        </is>
      </c>
      <c r="D48" t="n">
        <v>713</v>
      </c>
      <c r="E48" t="n">
        <v>635</v>
      </c>
      <c r="F48" t="n">
        <v>512</v>
      </c>
      <c r="G48" t="n">
        <v>386</v>
      </c>
      <c r="H48" t="n">
        <v>313</v>
      </c>
      <c r="I48" t="n">
        <v>267</v>
      </c>
      <c r="J48" t="n">
        <v>253</v>
      </c>
      <c r="K48" t="n">
        <v>217</v>
      </c>
      <c r="L48" t="n">
        <v>191</v>
      </c>
      <c r="M48" t="n">
        <v>143</v>
      </c>
      <c r="N48" t="n">
        <v>108</v>
      </c>
      <c r="O48" t="n">
        <v>79</v>
      </c>
      <c r="P48" t="n">
        <v>51</v>
      </c>
    </row>
    <row r="49">
      <c r="A49" s="5" t="inlineStr">
        <is>
          <t>Personalaufwand in Mio. EUR</t>
        </is>
      </c>
      <c r="B49" s="5" t="inlineStr">
        <is>
          <t>Personnel expenses in M</t>
        </is>
      </c>
      <c r="C49" t="inlineStr">
        <is>
          <t>-</t>
        </is>
      </c>
      <c r="D49" t="n">
        <v>55.3</v>
      </c>
      <c r="E49" t="n">
        <v>47.1</v>
      </c>
      <c r="F49" t="n">
        <v>39.1</v>
      </c>
      <c r="G49" t="n">
        <v>29.1</v>
      </c>
      <c r="H49" t="n">
        <v>25</v>
      </c>
      <c r="I49" t="n">
        <v>21.2</v>
      </c>
      <c r="J49" t="n">
        <v>19.3</v>
      </c>
      <c r="K49" t="n">
        <v>14.5</v>
      </c>
      <c r="L49" t="n">
        <v>12.3</v>
      </c>
      <c r="M49" t="n">
        <v>9.300000000000001</v>
      </c>
      <c r="N49" t="n">
        <v>6.6</v>
      </c>
      <c r="O49" t="n">
        <v>4.2</v>
      </c>
      <c r="P49" t="inlineStr">
        <is>
          <t>-</t>
        </is>
      </c>
    </row>
    <row r="50">
      <c r="A50" s="5" t="inlineStr">
        <is>
          <t>Aufwand je Mitarbeiter in EUR</t>
        </is>
      </c>
      <c r="B50" s="5" t="inlineStr">
        <is>
          <t>Effort per employee</t>
        </is>
      </c>
      <c r="C50" t="inlineStr">
        <is>
          <t>-</t>
        </is>
      </c>
      <c r="D50" t="n">
        <v>77560</v>
      </c>
      <c r="E50" t="n">
        <v>74173</v>
      </c>
      <c r="F50" t="n">
        <v>76367</v>
      </c>
      <c r="G50" t="n">
        <v>75389</v>
      </c>
      <c r="H50" t="n">
        <v>79872</v>
      </c>
      <c r="I50" t="n">
        <v>79401</v>
      </c>
      <c r="J50" t="n">
        <v>76285</v>
      </c>
      <c r="K50" t="n">
        <v>66820</v>
      </c>
      <c r="L50" t="n">
        <v>64398</v>
      </c>
      <c r="M50" t="n">
        <v>65035</v>
      </c>
      <c r="N50" t="n">
        <v>61111</v>
      </c>
      <c r="O50" t="n">
        <v>53165</v>
      </c>
      <c r="P50" t="inlineStr">
        <is>
          <t>-</t>
        </is>
      </c>
    </row>
    <row r="51">
      <c r="A51" s="5" t="inlineStr">
        <is>
          <t>Umsatz je Mitarbeiter in EUR</t>
        </is>
      </c>
      <c r="B51" s="5" t="inlineStr">
        <is>
          <t>Turnover per employee</t>
        </is>
      </c>
      <c r="C51" t="inlineStr">
        <is>
          <t>-</t>
        </is>
      </c>
      <c r="D51" t="n">
        <v>2140000</v>
      </c>
      <c r="E51" t="n">
        <v>2110000</v>
      </c>
      <c r="F51" t="n">
        <v>2170000</v>
      </c>
      <c r="G51" t="n">
        <v>2350000</v>
      </c>
      <c r="H51" t="n">
        <v>2270000</v>
      </c>
      <c r="I51" t="n">
        <v>2140000</v>
      </c>
      <c r="J51" t="n">
        <v>1690000</v>
      </c>
      <c r="K51" t="n">
        <v>1470000</v>
      </c>
      <c r="L51" t="n">
        <v>1280000</v>
      </c>
      <c r="M51" t="n">
        <v>1240000</v>
      </c>
      <c r="N51" t="n">
        <v>1200000</v>
      </c>
      <c r="O51" t="n">
        <v>1080000</v>
      </c>
      <c r="P51" t="inlineStr">
        <is>
          <t>-</t>
        </is>
      </c>
    </row>
    <row r="52">
      <c r="A52" s="5" t="inlineStr">
        <is>
          <t>Bruttoergebnis je Mitarbeiter in EUR</t>
        </is>
      </c>
      <c r="B52" s="5" t="inlineStr">
        <is>
          <t>Gross Profit per employee</t>
        </is>
      </c>
      <c r="C52" t="inlineStr">
        <is>
          <t>-</t>
        </is>
      </c>
      <c r="D52" t="n">
        <v>635624</v>
      </c>
      <c r="E52" t="n">
        <v>624094</v>
      </c>
      <c r="F52" t="n">
        <v>639258</v>
      </c>
      <c r="G52" t="n">
        <v>700518</v>
      </c>
      <c r="H52" t="n">
        <v>716933</v>
      </c>
      <c r="I52" t="n">
        <v>666292</v>
      </c>
      <c r="J52" t="n">
        <v>581423</v>
      </c>
      <c r="K52" t="n">
        <v>559447</v>
      </c>
      <c r="L52" t="n">
        <v>524084</v>
      </c>
      <c r="M52" t="n">
        <v>588112</v>
      </c>
      <c r="N52" t="n">
        <v>486111</v>
      </c>
      <c r="O52" t="n">
        <v>444304</v>
      </c>
      <c r="P52" t="inlineStr">
        <is>
          <t>-</t>
        </is>
      </c>
    </row>
    <row r="53">
      <c r="A53" s="5" t="inlineStr">
        <is>
          <t>Gewinn je Mitarbeiter in EUR</t>
        </is>
      </c>
      <c r="B53" s="5" t="inlineStr">
        <is>
          <t>Earnings per employee</t>
        </is>
      </c>
      <c r="C53" t="inlineStr">
        <is>
          <t>-</t>
        </is>
      </c>
      <c r="D53" t="n">
        <v>-16971</v>
      </c>
      <c r="E53" t="n">
        <v>-3307</v>
      </c>
      <c r="F53" t="n">
        <v>3711</v>
      </c>
      <c r="G53" t="n">
        <v>29534</v>
      </c>
      <c r="H53" t="n">
        <v>25240</v>
      </c>
      <c r="I53" t="n">
        <v>19476</v>
      </c>
      <c r="J53" t="n">
        <v>7115</v>
      </c>
      <c r="K53" t="n">
        <v>-9677</v>
      </c>
      <c r="L53" t="n">
        <v>-31414</v>
      </c>
      <c r="M53" t="n">
        <v>13986</v>
      </c>
      <c r="N53" t="n">
        <v>-10185</v>
      </c>
      <c r="O53" t="n">
        <v>73418</v>
      </c>
      <c r="P53" t="inlineStr">
        <is>
          <t>-</t>
        </is>
      </c>
    </row>
    <row r="54">
      <c r="A54" s="5" t="inlineStr">
        <is>
          <t>KGV (Kurs/Gewinn)</t>
        </is>
      </c>
      <c r="B54" s="5" t="inlineStr">
        <is>
          <t>PE (price/earnings)</t>
        </is>
      </c>
      <c r="C54" t="inlineStr">
        <is>
          <t>-</t>
        </is>
      </c>
      <c r="D54" t="inlineStr">
        <is>
          <t>-</t>
        </is>
      </c>
      <c r="E54" t="inlineStr">
        <is>
          <t>-</t>
        </is>
      </c>
      <c r="F54" t="n">
        <v>556.7</v>
      </c>
      <c r="G54" t="n">
        <v>74.5</v>
      </c>
      <c r="H54" t="n">
        <v>129.2</v>
      </c>
      <c r="I54" t="n">
        <v>79.5</v>
      </c>
      <c r="J54" t="n">
        <v>179.3</v>
      </c>
      <c r="K54" t="inlineStr">
        <is>
          <t>-</t>
        </is>
      </c>
      <c r="L54" t="inlineStr">
        <is>
          <t>-</t>
        </is>
      </c>
      <c r="M54" t="n">
        <v>70.59999999999999</v>
      </c>
      <c r="N54" t="inlineStr">
        <is>
          <t>-</t>
        </is>
      </c>
      <c r="O54" t="n">
        <v>10.8</v>
      </c>
      <c r="P54" t="inlineStr">
        <is>
          <t>-</t>
        </is>
      </c>
    </row>
    <row r="55">
      <c r="A55" s="5" t="inlineStr">
        <is>
          <t>KUV (Kurs/Umsatz)</t>
        </is>
      </c>
      <c r="B55" s="5" t="inlineStr">
        <is>
          <t>PS (price/sales)</t>
        </is>
      </c>
      <c r="C55" t="inlineStr">
        <is>
          <t>-</t>
        </is>
      </c>
      <c r="D55" t="n">
        <v>0.4</v>
      </c>
      <c r="E55" t="n">
        <v>0.63</v>
      </c>
      <c r="F55" t="n">
        <v>0.97</v>
      </c>
      <c r="G55" t="n">
        <v>0.9399999999999999</v>
      </c>
      <c r="H55" t="n">
        <v>1.44</v>
      </c>
      <c r="I55" t="n">
        <v>0.85</v>
      </c>
      <c r="J55" t="n">
        <v>0.78</v>
      </c>
      <c r="K55" t="n">
        <v>0.61</v>
      </c>
      <c r="L55" t="n">
        <v>0.99</v>
      </c>
      <c r="M55" t="n">
        <v>0.78</v>
      </c>
      <c r="N55" t="n">
        <v>0.64</v>
      </c>
      <c r="O55" t="n">
        <v>0.74</v>
      </c>
      <c r="P55" t="inlineStr">
        <is>
          <t>-</t>
        </is>
      </c>
    </row>
    <row r="56">
      <c r="A56" s="5" t="inlineStr">
        <is>
          <t>KBV (Kurs/Buchwert)</t>
        </is>
      </c>
      <c r="B56" s="5" t="inlineStr">
        <is>
          <t>PB (price/book value)</t>
        </is>
      </c>
      <c r="C56" t="inlineStr">
        <is>
          <t>-</t>
        </is>
      </c>
      <c r="D56" t="n">
        <v>6.06</v>
      </c>
      <c r="E56" t="n">
        <v>7.64</v>
      </c>
      <c r="F56" t="n">
        <v>9.630000000000001</v>
      </c>
      <c r="G56" t="n">
        <v>7.95</v>
      </c>
      <c r="H56" t="n">
        <v>10.96</v>
      </c>
      <c r="I56" t="n">
        <v>5.34</v>
      </c>
      <c r="J56" t="n">
        <v>8.65</v>
      </c>
      <c r="K56" t="n">
        <v>5.75</v>
      </c>
      <c r="L56" t="n">
        <v>6.84</v>
      </c>
      <c r="M56" t="n">
        <v>6.58</v>
      </c>
      <c r="N56" t="n">
        <v>7.75</v>
      </c>
      <c r="O56" t="n">
        <v>6.33</v>
      </c>
      <c r="P56" t="inlineStr">
        <is>
          <t>-</t>
        </is>
      </c>
    </row>
    <row r="57">
      <c r="A57" s="5" t="inlineStr">
        <is>
          <t>KCV (Kurs/Cashflow)</t>
        </is>
      </c>
      <c r="B57" s="5" t="inlineStr">
        <is>
          <t>PC (price/cashflow)</t>
        </is>
      </c>
      <c r="C57" t="inlineStr">
        <is>
          <t>-</t>
        </is>
      </c>
      <c r="D57" t="n">
        <v>21.72</v>
      </c>
      <c r="E57" t="n">
        <v>39.14</v>
      </c>
      <c r="F57" t="n">
        <v>325.1</v>
      </c>
      <c r="G57" t="n">
        <v>68.63</v>
      </c>
      <c r="H57" t="n">
        <v>63.04</v>
      </c>
      <c r="I57" t="n">
        <v>164.5</v>
      </c>
      <c r="J57" t="n">
        <v>-90.66</v>
      </c>
      <c r="K57" t="n">
        <v>-34.19</v>
      </c>
      <c r="L57" t="n">
        <v>-20.74</v>
      </c>
      <c r="M57" t="n">
        <v>-45</v>
      </c>
      <c r="N57" t="n">
        <v>-18.86</v>
      </c>
      <c r="O57" t="n">
        <v>-89.48999999999999</v>
      </c>
      <c r="P57" t="inlineStr">
        <is>
          <t>-</t>
        </is>
      </c>
    </row>
    <row r="58">
      <c r="A58" s="5" t="inlineStr">
        <is>
          <t>Dividendenrendite in %</t>
        </is>
      </c>
      <c r="B58" s="5" t="inlineStr">
        <is>
          <t>Dividend Yield in %</t>
        </is>
      </c>
      <c r="C58" t="inlineStr">
        <is>
          <t>-</t>
        </is>
      </c>
      <c r="D58" t="inlineStr">
        <is>
          <t>-</t>
        </is>
      </c>
      <c r="E58" t="inlineStr">
        <is>
          <t>-</t>
        </is>
      </c>
      <c r="F58" t="inlineStr">
        <is>
          <t>-</t>
        </is>
      </c>
      <c r="G58" t="inlineStr">
        <is>
          <t>-</t>
        </is>
      </c>
      <c r="H58" t="inlineStr">
        <is>
          <t>-</t>
        </is>
      </c>
      <c r="I58" t="inlineStr">
        <is>
          <t>-</t>
        </is>
      </c>
      <c r="J58" t="inlineStr">
        <is>
          <t>-</t>
        </is>
      </c>
      <c r="K58" t="inlineStr">
        <is>
          <t>-</t>
        </is>
      </c>
      <c r="L58" t="inlineStr">
        <is>
          <t>-</t>
        </is>
      </c>
      <c r="M58" t="inlineStr">
        <is>
          <t>-</t>
        </is>
      </c>
      <c r="N58" t="inlineStr">
        <is>
          <t>-</t>
        </is>
      </c>
      <c r="O58" t="inlineStr">
        <is>
          <t>-</t>
        </is>
      </c>
      <c r="P58" t="inlineStr">
        <is>
          <t>-</t>
        </is>
      </c>
    </row>
    <row r="59">
      <c r="A59" s="5" t="inlineStr">
        <is>
          <t>Gewinnrendite in %</t>
        </is>
      </c>
      <c r="B59" s="5" t="inlineStr">
        <is>
          <t>Return on profit in %</t>
        </is>
      </c>
      <c r="C59" t="inlineStr">
        <is>
          <t>-</t>
        </is>
      </c>
      <c r="D59" t="n">
        <v>-2</v>
      </c>
      <c r="E59" t="n">
        <v>-0.2</v>
      </c>
      <c r="F59" t="n">
        <v>0.2</v>
      </c>
      <c r="G59" t="n">
        <v>1.3</v>
      </c>
      <c r="H59" t="n">
        <v>0.8</v>
      </c>
      <c r="I59" t="n">
        <v>1.3</v>
      </c>
      <c r="J59" t="n">
        <v>0.6</v>
      </c>
      <c r="K59" t="n">
        <v>-1.1</v>
      </c>
      <c r="L59" t="n">
        <v>-2.5</v>
      </c>
      <c r="M59" t="n">
        <v>1.4</v>
      </c>
      <c r="N59" t="n">
        <v>-1.9</v>
      </c>
      <c r="O59" t="n">
        <v>9.199999999999999</v>
      </c>
      <c r="P59" t="inlineStr">
        <is>
          <t>-</t>
        </is>
      </c>
    </row>
    <row r="60">
      <c r="A60" s="5" t="inlineStr">
        <is>
          <t>Eigenkapitalrendite in %</t>
        </is>
      </c>
      <c r="B60" s="5" t="inlineStr">
        <is>
          <t>Return on Equity in %</t>
        </is>
      </c>
      <c r="C60" t="inlineStr">
        <is>
          <t>-</t>
        </is>
      </c>
      <c r="D60" t="n">
        <v>-12</v>
      </c>
      <c r="E60" t="n">
        <v>-1.89</v>
      </c>
      <c r="F60" t="n">
        <v>1.71</v>
      </c>
      <c r="G60" t="n">
        <v>10.57</v>
      </c>
      <c r="H60" t="n">
        <v>8.48</v>
      </c>
      <c r="I60" t="n">
        <v>6.03</v>
      </c>
      <c r="J60" t="n">
        <v>4.9</v>
      </c>
      <c r="K60" t="n">
        <v>-6.19</v>
      </c>
      <c r="L60" t="n">
        <v>-16.9</v>
      </c>
      <c r="M60" t="n">
        <v>9.43</v>
      </c>
      <c r="N60" t="n">
        <v>-10.28</v>
      </c>
      <c r="O60" t="n">
        <v>58.59</v>
      </c>
      <c r="P60" t="inlineStr">
        <is>
          <t>-</t>
        </is>
      </c>
    </row>
    <row r="61">
      <c r="A61" s="5" t="inlineStr">
        <is>
          <t>Umsatzrendite in %</t>
        </is>
      </c>
      <c r="B61" s="5" t="inlineStr">
        <is>
          <t>Return on sales in %</t>
        </is>
      </c>
      <c r="C61" t="inlineStr">
        <is>
          <t>-</t>
        </is>
      </c>
      <c r="D61" t="n">
        <v>-0.79</v>
      </c>
      <c r="E61" t="n">
        <v>-0.16</v>
      </c>
      <c r="F61" t="n">
        <v>0.17</v>
      </c>
      <c r="G61" t="n">
        <v>1.26</v>
      </c>
      <c r="H61" t="n">
        <v>1.11</v>
      </c>
      <c r="I61" t="n">
        <v>0.96</v>
      </c>
      <c r="J61" t="n">
        <v>0.44</v>
      </c>
      <c r="K61" t="n">
        <v>-0.66</v>
      </c>
      <c r="L61" t="n">
        <v>-2.45</v>
      </c>
      <c r="M61" t="n">
        <v>1.12</v>
      </c>
      <c r="N61" t="n">
        <v>-0.85</v>
      </c>
      <c r="O61" t="n">
        <v>6.82</v>
      </c>
      <c r="P61" t="inlineStr">
        <is>
          <t>-</t>
        </is>
      </c>
    </row>
    <row r="62">
      <c r="A62" s="5" t="inlineStr">
        <is>
          <t>Gesamtkapitalrendite in %</t>
        </is>
      </c>
      <c r="B62" s="5" t="inlineStr">
        <is>
          <t>Total Return on Investment in %</t>
        </is>
      </c>
      <c r="C62" t="inlineStr">
        <is>
          <t>-</t>
        </is>
      </c>
      <c r="D62" t="n">
        <v>-2.96</v>
      </c>
      <c r="E62" t="n">
        <v>-0.43</v>
      </c>
      <c r="F62" t="n">
        <v>0.96</v>
      </c>
      <c r="G62" t="n">
        <v>5.59</v>
      </c>
      <c r="H62" t="n">
        <v>4.9</v>
      </c>
      <c r="I62" t="n">
        <v>4.04</v>
      </c>
      <c r="J62" t="n">
        <v>2.63</v>
      </c>
      <c r="K62" t="n">
        <v>-3.06</v>
      </c>
      <c r="L62" t="n">
        <v>-6.79</v>
      </c>
      <c r="M62" t="n">
        <v>3.08</v>
      </c>
      <c r="N62" t="n">
        <v>-3.01</v>
      </c>
      <c r="O62" t="n">
        <v>25.99</v>
      </c>
      <c r="P62" t="inlineStr">
        <is>
          <t>-</t>
        </is>
      </c>
    </row>
    <row r="63">
      <c r="A63" s="5" t="inlineStr">
        <is>
          <t>Return on Investment in %</t>
        </is>
      </c>
      <c r="B63" s="5" t="inlineStr">
        <is>
          <t>Return on Investment in %</t>
        </is>
      </c>
      <c r="C63" t="inlineStr">
        <is>
          <t>-</t>
        </is>
      </c>
      <c r="D63" t="n">
        <v>-3.35</v>
      </c>
      <c r="E63" t="n">
        <v>-0.7</v>
      </c>
      <c r="F63" t="n">
        <v>0.79</v>
      </c>
      <c r="G63" t="n">
        <v>5.49</v>
      </c>
      <c r="H63" t="n">
        <v>4.78</v>
      </c>
      <c r="I63" t="n">
        <v>3.75</v>
      </c>
      <c r="J63" t="n">
        <v>2.15</v>
      </c>
      <c r="K63" t="n">
        <v>-3.21</v>
      </c>
      <c r="L63" t="n">
        <v>-7.99</v>
      </c>
      <c r="M63" t="n">
        <v>3.42</v>
      </c>
      <c r="N63" t="n">
        <v>-3.68</v>
      </c>
      <c r="O63" t="n">
        <v>25.55</v>
      </c>
      <c r="P63" t="inlineStr">
        <is>
          <t>-</t>
        </is>
      </c>
    </row>
    <row r="64">
      <c r="A64" s="5" t="inlineStr">
        <is>
          <t>Arbeitsintensität in %</t>
        </is>
      </c>
      <c r="B64" s="5" t="inlineStr">
        <is>
          <t>Work Intensity in %</t>
        </is>
      </c>
      <c r="C64" t="inlineStr">
        <is>
          <t>-</t>
        </is>
      </c>
      <c r="D64" t="n">
        <v>71.5</v>
      </c>
      <c r="E64" t="n">
        <v>76.77</v>
      </c>
      <c r="F64" t="n">
        <v>88.27</v>
      </c>
      <c r="G64" t="n">
        <v>87.95999999999999</v>
      </c>
      <c r="H64" t="n">
        <v>93.16</v>
      </c>
      <c r="I64" t="n">
        <v>90.19</v>
      </c>
      <c r="J64" t="n">
        <v>85.19</v>
      </c>
      <c r="K64" t="n">
        <v>83.03</v>
      </c>
      <c r="L64" t="n">
        <v>88.15000000000001</v>
      </c>
      <c r="M64" t="n">
        <v>89.20999999999999</v>
      </c>
      <c r="N64" t="n">
        <v>77.26000000000001</v>
      </c>
      <c r="O64" t="n">
        <v>74.01000000000001</v>
      </c>
      <c r="P64" t="inlineStr">
        <is>
          <t>-</t>
        </is>
      </c>
    </row>
    <row r="65">
      <c r="A65" s="5" t="inlineStr">
        <is>
          <t>Eigenkapitalquote in %</t>
        </is>
      </c>
      <c r="B65" s="5" t="inlineStr">
        <is>
          <t>Equity Ratio in %</t>
        </is>
      </c>
      <c r="C65" t="inlineStr">
        <is>
          <t>-</t>
        </is>
      </c>
      <c r="D65" t="n">
        <v>27.92</v>
      </c>
      <c r="E65" t="n">
        <v>36.81</v>
      </c>
      <c r="F65" t="n">
        <v>46.51</v>
      </c>
      <c r="G65" t="n">
        <v>51.97</v>
      </c>
      <c r="H65" t="n">
        <v>56.38</v>
      </c>
      <c r="I65" t="n">
        <v>62.19</v>
      </c>
      <c r="J65" t="n">
        <v>43.85</v>
      </c>
      <c r="K65" t="n">
        <v>51.83</v>
      </c>
      <c r="L65" t="n">
        <v>47.27</v>
      </c>
      <c r="M65" t="n">
        <v>36.3</v>
      </c>
      <c r="N65" t="n">
        <v>35.79</v>
      </c>
      <c r="O65" t="n">
        <v>43.61</v>
      </c>
      <c r="P65" t="inlineStr">
        <is>
          <t>-</t>
        </is>
      </c>
    </row>
    <row r="66">
      <c r="A66" s="5" t="inlineStr">
        <is>
          <t>Fremdkapitalquote in %</t>
        </is>
      </c>
      <c r="B66" s="5" t="inlineStr">
        <is>
          <t>Debt Ratio in %</t>
        </is>
      </c>
      <c r="C66" t="inlineStr">
        <is>
          <t>-</t>
        </is>
      </c>
      <c r="D66" t="n">
        <v>72.08</v>
      </c>
      <c r="E66" t="n">
        <v>63.19</v>
      </c>
      <c r="F66" t="n">
        <v>53.49</v>
      </c>
      <c r="G66" t="n">
        <v>48.03</v>
      </c>
      <c r="H66" t="n">
        <v>43.62</v>
      </c>
      <c r="I66" t="n">
        <v>37.81</v>
      </c>
      <c r="J66" t="n">
        <v>56.15</v>
      </c>
      <c r="K66" t="n">
        <v>48.17</v>
      </c>
      <c r="L66" t="n">
        <v>52.73</v>
      </c>
      <c r="M66" t="n">
        <v>63.7</v>
      </c>
      <c r="N66" t="n">
        <v>64.20999999999999</v>
      </c>
      <c r="O66" t="n">
        <v>56.39</v>
      </c>
      <c r="P66" t="inlineStr">
        <is>
          <t>-</t>
        </is>
      </c>
    </row>
    <row r="67">
      <c r="A67" s="5" t="inlineStr">
        <is>
          <t>Verschuldungsgrad in %</t>
        </is>
      </c>
      <c r="B67" s="5" t="inlineStr">
        <is>
          <t>Finance Gearing in %</t>
        </is>
      </c>
      <c r="C67" t="inlineStr">
        <is>
          <t>-</t>
        </is>
      </c>
      <c r="D67" t="n">
        <v>258.13</v>
      </c>
      <c r="E67" t="n">
        <v>171.65</v>
      </c>
      <c r="F67" t="n">
        <v>114.99</v>
      </c>
      <c r="G67" t="n">
        <v>92.40000000000001</v>
      </c>
      <c r="H67" t="n">
        <v>77.36</v>
      </c>
      <c r="I67" t="n">
        <v>60.79</v>
      </c>
      <c r="J67" t="n">
        <v>128.07</v>
      </c>
      <c r="K67" t="n">
        <v>92.92</v>
      </c>
      <c r="L67" t="n">
        <v>111.55</v>
      </c>
      <c r="M67" t="n">
        <v>175.47</v>
      </c>
      <c r="N67" t="n">
        <v>179.44</v>
      </c>
      <c r="O67" t="n">
        <v>129.29</v>
      </c>
      <c r="P67" t="inlineStr">
        <is>
          <t>-</t>
        </is>
      </c>
    </row>
    <row r="68">
      <c r="A68" s="5" t="inlineStr">
        <is>
          <t>Bruttoergebnis Marge in %</t>
        </is>
      </c>
      <c r="B68" s="5" t="inlineStr">
        <is>
          <t>Gross Profit Marge in %</t>
        </is>
      </c>
      <c r="C68" t="inlineStr">
        <is>
          <t>-</t>
        </is>
      </c>
      <c r="D68" t="n">
        <v>29.74</v>
      </c>
      <c r="E68" t="n">
        <v>29.53</v>
      </c>
      <c r="F68" t="n">
        <v>29.46</v>
      </c>
      <c r="G68" t="n">
        <v>29.78</v>
      </c>
      <c r="H68" t="n">
        <v>31.56</v>
      </c>
      <c r="I68" t="n">
        <v>32.76</v>
      </c>
      <c r="J68" t="n">
        <v>36.14</v>
      </c>
      <c r="K68" t="n">
        <v>38.03</v>
      </c>
      <c r="L68" t="n">
        <v>40.89</v>
      </c>
      <c r="M68" t="n">
        <v>47.3</v>
      </c>
      <c r="N68" t="n">
        <v>40.48</v>
      </c>
      <c r="O68" t="n">
        <v>41.25</v>
      </c>
    </row>
    <row r="69">
      <c r="A69" s="5" t="inlineStr">
        <is>
          <t>Kurzfristige Vermögensquote in %</t>
        </is>
      </c>
      <c r="B69" s="5" t="inlineStr">
        <is>
          <t>Current Assets Ratio in %</t>
        </is>
      </c>
      <c r="C69" t="inlineStr">
        <is>
          <t>-</t>
        </is>
      </c>
      <c r="D69" t="n">
        <v>71.5</v>
      </c>
      <c r="E69" t="n">
        <v>76.77</v>
      </c>
      <c r="F69" t="n">
        <v>88.27</v>
      </c>
      <c r="G69" t="n">
        <v>87.95999999999999</v>
      </c>
      <c r="H69" t="n">
        <v>93.16</v>
      </c>
      <c r="I69" t="n">
        <v>90.19</v>
      </c>
      <c r="J69" t="n">
        <v>85.19</v>
      </c>
      <c r="K69" t="n">
        <v>83.03</v>
      </c>
      <c r="L69" t="n">
        <v>88.15000000000001</v>
      </c>
      <c r="M69" t="n">
        <v>89.20999999999999</v>
      </c>
      <c r="N69" t="n">
        <v>77.26000000000001</v>
      </c>
      <c r="O69" t="n">
        <v>74.01000000000001</v>
      </c>
    </row>
    <row r="70">
      <c r="A70" s="5" t="inlineStr">
        <is>
          <t>Nettogewinn Marge in %</t>
        </is>
      </c>
      <c r="B70" s="5" t="inlineStr">
        <is>
          <t>Net Profit Marge in %</t>
        </is>
      </c>
      <c r="C70" t="inlineStr">
        <is>
          <t>-</t>
        </is>
      </c>
      <c r="D70" t="n">
        <v>-0.79</v>
      </c>
      <c r="E70" t="n">
        <v>-0.16</v>
      </c>
      <c r="F70" t="n">
        <v>0.17</v>
      </c>
      <c r="G70" t="n">
        <v>1.26</v>
      </c>
      <c r="H70" t="n">
        <v>1.11</v>
      </c>
      <c r="I70" t="n">
        <v>0.96</v>
      </c>
      <c r="J70" t="n">
        <v>0.44</v>
      </c>
      <c r="K70" t="n">
        <v>-0.66</v>
      </c>
      <c r="L70" t="n">
        <v>-2.45</v>
      </c>
      <c r="M70" t="n">
        <v>1.12</v>
      </c>
      <c r="N70" t="n">
        <v>-0.85</v>
      </c>
      <c r="O70" t="n">
        <v>6.82</v>
      </c>
    </row>
    <row r="71">
      <c r="A71" s="5" t="inlineStr">
        <is>
          <t>Operative Ergebnis Marge in %</t>
        </is>
      </c>
      <c r="B71" s="5" t="inlineStr">
        <is>
          <t>EBIT Marge in %</t>
        </is>
      </c>
      <c r="C71" t="inlineStr">
        <is>
          <t>-</t>
        </is>
      </c>
      <c r="D71" t="n">
        <v>-0.95</v>
      </c>
      <c r="E71" t="n">
        <v>-0.11</v>
      </c>
      <c r="F71" t="n">
        <v>0.4</v>
      </c>
      <c r="G71" t="n">
        <v>1.99</v>
      </c>
      <c r="H71" t="n">
        <v>1.8</v>
      </c>
      <c r="I71" t="n">
        <v>1.69</v>
      </c>
      <c r="J71" t="n">
        <v>1.01</v>
      </c>
      <c r="K71" t="n">
        <v>-0.72</v>
      </c>
      <c r="L71" t="n">
        <v>-3.1</v>
      </c>
      <c r="M71" t="n">
        <v>1.86</v>
      </c>
      <c r="N71" t="n">
        <v>0.6899999999999999</v>
      </c>
      <c r="O71" t="n">
        <v>3.17</v>
      </c>
    </row>
    <row r="72">
      <c r="A72" s="5" t="inlineStr">
        <is>
          <t>Vermögensumsschlag in %</t>
        </is>
      </c>
      <c r="B72" s="5" t="inlineStr">
        <is>
          <t>Asset Turnover in %</t>
        </is>
      </c>
      <c r="C72" t="inlineStr">
        <is>
          <t>-</t>
        </is>
      </c>
      <c r="D72" t="n">
        <v>422.16</v>
      </c>
      <c r="E72" t="n">
        <v>444.67</v>
      </c>
      <c r="F72" t="n">
        <v>463.88</v>
      </c>
      <c r="G72" t="n">
        <v>437.38</v>
      </c>
      <c r="H72" t="n">
        <v>430.13</v>
      </c>
      <c r="I72" t="n">
        <v>391.85</v>
      </c>
      <c r="J72" t="n">
        <v>486.26</v>
      </c>
      <c r="K72" t="n">
        <v>488.07</v>
      </c>
      <c r="L72" t="n">
        <v>325.97</v>
      </c>
      <c r="M72" t="n">
        <v>304.45</v>
      </c>
      <c r="N72" t="n">
        <v>433.78</v>
      </c>
      <c r="O72" t="n">
        <v>374.89</v>
      </c>
    </row>
    <row r="73">
      <c r="A73" s="5" t="inlineStr">
        <is>
          <t>Langfristige Vermögensquote in %</t>
        </is>
      </c>
      <c r="B73" s="5" t="inlineStr">
        <is>
          <t>Non-Current Assets Ratio in %</t>
        </is>
      </c>
      <c r="C73" t="inlineStr">
        <is>
          <t>-</t>
        </is>
      </c>
      <c r="D73" t="n">
        <v>28.5</v>
      </c>
      <c r="E73" t="n">
        <v>23.23</v>
      </c>
      <c r="F73" t="n">
        <v>11.73</v>
      </c>
      <c r="G73" t="n">
        <v>12.04</v>
      </c>
      <c r="H73" t="n">
        <v>6.84</v>
      </c>
      <c r="I73" t="n">
        <v>9.81</v>
      </c>
      <c r="J73" t="n">
        <v>14.81</v>
      </c>
      <c r="K73" t="n">
        <v>16.97</v>
      </c>
      <c r="L73" t="n">
        <v>11.85</v>
      </c>
      <c r="M73" t="n">
        <v>10.79</v>
      </c>
      <c r="N73" t="n">
        <v>22.74</v>
      </c>
      <c r="O73" t="n">
        <v>25.99</v>
      </c>
    </row>
    <row r="74">
      <c r="A74" s="5" t="inlineStr">
        <is>
          <t>Gesamtkapitalrentabilität</t>
        </is>
      </c>
      <c r="B74" s="5" t="inlineStr">
        <is>
          <t>ROA Return on Assets in %</t>
        </is>
      </c>
      <c r="C74" t="inlineStr">
        <is>
          <t>-</t>
        </is>
      </c>
      <c r="D74" t="n">
        <v>-3.35</v>
      </c>
      <c r="E74" t="n">
        <v>-0.7</v>
      </c>
      <c r="F74" t="n">
        <v>0.79</v>
      </c>
      <c r="G74" t="n">
        <v>5.49</v>
      </c>
      <c r="H74" t="n">
        <v>4.78</v>
      </c>
      <c r="I74" t="n">
        <v>3.75</v>
      </c>
      <c r="J74" t="n">
        <v>2.15</v>
      </c>
      <c r="K74" t="n">
        <v>-3.21</v>
      </c>
      <c r="L74" t="n">
        <v>-7.99</v>
      </c>
      <c r="M74" t="n">
        <v>3.42</v>
      </c>
      <c r="N74" t="n">
        <v>-3.68</v>
      </c>
      <c r="O74" t="n">
        <v>25.55</v>
      </c>
    </row>
    <row r="75">
      <c r="A75" s="5" t="inlineStr">
        <is>
          <t>Ertrag des eingesetzten Kapitals</t>
        </is>
      </c>
      <c r="B75" s="5" t="inlineStr">
        <is>
          <t>ROCE Return on Cap. Empl. in %</t>
        </is>
      </c>
      <c r="C75" t="inlineStr">
        <is>
          <t>-</t>
        </is>
      </c>
      <c r="D75" t="n">
        <v>-8.92</v>
      </c>
      <c r="E75" t="n">
        <v>-0.98</v>
      </c>
      <c r="F75" t="n">
        <v>3.59</v>
      </c>
      <c r="G75" t="n">
        <v>14.96</v>
      </c>
      <c r="H75" t="n">
        <v>13.47</v>
      </c>
      <c r="I75" t="n">
        <v>10.51</v>
      </c>
      <c r="J75" t="n">
        <v>11.02</v>
      </c>
      <c r="K75" t="n">
        <v>-6.76</v>
      </c>
      <c r="L75" t="n">
        <v>-21.35</v>
      </c>
      <c r="M75" t="n">
        <v>15.42</v>
      </c>
      <c r="N75" t="n">
        <v>8.33</v>
      </c>
      <c r="O75" t="n">
        <v>27.27</v>
      </c>
    </row>
    <row r="76">
      <c r="A76" s="5" t="inlineStr">
        <is>
          <t>Eigenkapital zu Anlagevermögen</t>
        </is>
      </c>
      <c r="B76" s="5" t="inlineStr">
        <is>
          <t>Equity to Fixed Assets in %</t>
        </is>
      </c>
      <c r="C76" t="inlineStr">
        <is>
          <t>-</t>
        </is>
      </c>
      <c r="D76" t="n">
        <v>97.95999999999999</v>
      </c>
      <c r="E76" t="n">
        <v>158.49</v>
      </c>
      <c r="F76" t="n">
        <v>396.44</v>
      </c>
      <c r="G76" t="n">
        <v>431.6</v>
      </c>
      <c r="H76" t="n">
        <v>824.78</v>
      </c>
      <c r="I76" t="n">
        <v>633.8200000000001</v>
      </c>
      <c r="J76" t="n">
        <v>295.97</v>
      </c>
      <c r="K76" t="n">
        <v>305.41</v>
      </c>
      <c r="L76" t="n">
        <v>398.88</v>
      </c>
      <c r="M76" t="n">
        <v>336.51</v>
      </c>
      <c r="N76" t="n">
        <v>157.35</v>
      </c>
      <c r="O76" t="n">
        <v>167.8</v>
      </c>
    </row>
    <row r="77">
      <c r="A77" s="5" t="inlineStr">
        <is>
          <t>Liquidität Dritten Grades</t>
        </is>
      </c>
      <c r="B77" s="5" t="inlineStr">
        <is>
          <t>Current Ratio in %</t>
        </is>
      </c>
      <c r="C77" t="inlineStr">
        <is>
          <t>-</t>
        </is>
      </c>
      <c r="D77" t="n">
        <v>130.09</v>
      </c>
      <c r="E77" t="n">
        <v>155.19</v>
      </c>
      <c r="F77" t="n">
        <v>180.68</v>
      </c>
      <c r="G77" t="n">
        <v>210.85</v>
      </c>
      <c r="H77" t="n">
        <v>219.06</v>
      </c>
      <c r="I77" t="n">
        <v>244.62</v>
      </c>
      <c r="J77" t="n">
        <v>153.33</v>
      </c>
      <c r="K77" t="n">
        <v>172.93</v>
      </c>
      <c r="L77" t="n">
        <v>167.59</v>
      </c>
      <c r="M77" t="n">
        <v>140.81</v>
      </c>
      <c r="N77" t="n">
        <v>120.94</v>
      </c>
      <c r="O77" t="n">
        <v>131.25</v>
      </c>
    </row>
    <row r="78">
      <c r="A78" s="5" t="inlineStr">
        <is>
          <t>Operativer Cashflow</t>
        </is>
      </c>
      <c r="B78" s="5" t="inlineStr">
        <is>
          <t>Operating Cashflow in M</t>
        </is>
      </c>
      <c r="C78" t="inlineStr">
        <is>
          <t>-</t>
        </is>
      </c>
      <c r="D78" t="n">
        <v>155.298</v>
      </c>
      <c r="E78" t="n">
        <v>279.4596</v>
      </c>
      <c r="F78" t="n">
        <v>2321.214</v>
      </c>
      <c r="G78" t="n">
        <v>484.5278</v>
      </c>
      <c r="H78" t="n">
        <v>441.28</v>
      </c>
      <c r="I78" t="n">
        <v>1148.21</v>
      </c>
      <c r="J78" t="n">
        <v>-553.026</v>
      </c>
      <c r="K78" t="n">
        <v>-208.559</v>
      </c>
      <c r="L78" t="n">
        <v>-116.7662</v>
      </c>
      <c r="M78" t="n">
        <v>-117</v>
      </c>
      <c r="N78" t="n">
        <v>-49.036</v>
      </c>
      <c r="O78" t="n">
        <v>-214.776</v>
      </c>
    </row>
    <row r="79">
      <c r="A79" s="5" t="inlineStr">
        <is>
          <t>Aktienrückkauf</t>
        </is>
      </c>
      <c r="B79" s="5" t="inlineStr">
        <is>
          <t>Share Buyback in M</t>
        </is>
      </c>
      <c r="C79" t="n">
        <v>0</v>
      </c>
      <c r="D79" t="n">
        <v>-0.01000000000000068</v>
      </c>
      <c r="E79" t="n">
        <v>0</v>
      </c>
      <c r="F79" t="n">
        <v>-0.08000000000000007</v>
      </c>
      <c r="G79" t="n">
        <v>-0.05999999999999961</v>
      </c>
      <c r="H79" t="n">
        <v>-0.01999999999999957</v>
      </c>
      <c r="I79" t="n">
        <v>-0.8800000000000008</v>
      </c>
      <c r="J79" t="n">
        <v>0</v>
      </c>
      <c r="K79" t="n">
        <v>-0.4699999999999998</v>
      </c>
      <c r="L79" t="n">
        <v>-3.03</v>
      </c>
      <c r="M79" t="n">
        <v>0</v>
      </c>
      <c r="N79" t="n">
        <v>-0.2000000000000002</v>
      </c>
      <c r="O79" t="inlineStr">
        <is>
          <t>-</t>
        </is>
      </c>
    </row>
    <row r="80">
      <c r="A80" s="5" t="inlineStr">
        <is>
          <t>Umsatzwachstum 1J in %</t>
        </is>
      </c>
      <c r="B80" s="5" t="inlineStr">
        <is>
          <t>Revenue Growth 1Y in %</t>
        </is>
      </c>
      <c r="C80" t="inlineStr">
        <is>
          <t>-</t>
        </is>
      </c>
      <c r="D80" t="n">
        <v>13.56</v>
      </c>
      <c r="E80" t="n">
        <v>20.79</v>
      </c>
      <c r="F80" t="n">
        <v>22.36</v>
      </c>
      <c r="G80" t="n">
        <v>27.71</v>
      </c>
      <c r="H80" t="n">
        <v>30.92</v>
      </c>
      <c r="I80" t="n">
        <v>33.44</v>
      </c>
      <c r="J80" t="n">
        <v>27.51</v>
      </c>
      <c r="K80" t="n">
        <v>30.39</v>
      </c>
      <c r="L80" t="n">
        <v>37.68</v>
      </c>
      <c r="M80" t="n">
        <v>37.09</v>
      </c>
      <c r="N80" t="n">
        <v>52.41</v>
      </c>
      <c r="O80" t="inlineStr">
        <is>
          <t>-</t>
        </is>
      </c>
    </row>
    <row r="81">
      <c r="A81" s="5" t="inlineStr">
        <is>
          <t>Umsatzwachstum 3J in %</t>
        </is>
      </c>
      <c r="B81" s="5" t="inlineStr">
        <is>
          <t>Revenue Growth 3Y in %</t>
        </is>
      </c>
      <c r="C81" t="inlineStr">
        <is>
          <t>-</t>
        </is>
      </c>
      <c r="D81" t="n">
        <v>18.9</v>
      </c>
      <c r="E81" t="n">
        <v>23.62</v>
      </c>
      <c r="F81" t="n">
        <v>27</v>
      </c>
      <c r="G81" t="n">
        <v>30.69</v>
      </c>
      <c r="H81" t="n">
        <v>30.62</v>
      </c>
      <c r="I81" t="n">
        <v>30.45</v>
      </c>
      <c r="J81" t="n">
        <v>31.86</v>
      </c>
      <c r="K81" t="n">
        <v>35.05</v>
      </c>
      <c r="L81" t="n">
        <v>42.39</v>
      </c>
      <c r="M81" t="inlineStr">
        <is>
          <t>-</t>
        </is>
      </c>
      <c r="N81" t="inlineStr">
        <is>
          <t>-</t>
        </is>
      </c>
      <c r="O81" t="inlineStr">
        <is>
          <t>-</t>
        </is>
      </c>
    </row>
    <row r="82">
      <c r="A82" s="5" t="inlineStr">
        <is>
          <t>Umsatzwachstum 5J in %</t>
        </is>
      </c>
      <c r="B82" s="5" t="inlineStr">
        <is>
          <t>Revenue Growth 5Y in %</t>
        </is>
      </c>
      <c r="C82" t="inlineStr">
        <is>
          <t>-</t>
        </is>
      </c>
      <c r="D82" t="n">
        <v>23.07</v>
      </c>
      <c r="E82" t="n">
        <v>27.04</v>
      </c>
      <c r="F82" t="n">
        <v>28.39</v>
      </c>
      <c r="G82" t="n">
        <v>29.99</v>
      </c>
      <c r="H82" t="n">
        <v>31.99</v>
      </c>
      <c r="I82" t="n">
        <v>33.22</v>
      </c>
      <c r="J82" t="n">
        <v>37.02</v>
      </c>
      <c r="K82" t="inlineStr">
        <is>
          <t>-</t>
        </is>
      </c>
      <c r="L82" t="inlineStr">
        <is>
          <t>-</t>
        </is>
      </c>
      <c r="M82" t="inlineStr">
        <is>
          <t>-</t>
        </is>
      </c>
      <c r="N82" t="inlineStr">
        <is>
          <t>-</t>
        </is>
      </c>
      <c r="O82" t="inlineStr">
        <is>
          <t>-</t>
        </is>
      </c>
    </row>
    <row r="83">
      <c r="A83" s="5" t="inlineStr">
        <is>
          <t>Umsatzwachstum 10J in %</t>
        </is>
      </c>
      <c r="B83" s="5" t="inlineStr">
        <is>
          <t>Revenue Growth 10Y in %</t>
        </is>
      </c>
      <c r="C83" t="inlineStr">
        <is>
          <t>-</t>
        </is>
      </c>
      <c r="D83" t="n">
        <v>28.15</v>
      </c>
      <c r="E83" t="n">
        <v>32.03</v>
      </c>
      <c r="F83" t="inlineStr">
        <is>
          <t>-</t>
        </is>
      </c>
      <c r="G83" t="inlineStr">
        <is>
          <t>-</t>
        </is>
      </c>
      <c r="H83" t="inlineStr">
        <is>
          <t>-</t>
        </is>
      </c>
      <c r="I83" t="inlineStr">
        <is>
          <t>-</t>
        </is>
      </c>
      <c r="J83" t="inlineStr">
        <is>
          <t>-</t>
        </is>
      </c>
      <c r="K83" t="inlineStr">
        <is>
          <t>-</t>
        </is>
      </c>
      <c r="L83" t="inlineStr">
        <is>
          <t>-</t>
        </is>
      </c>
      <c r="M83" t="inlineStr">
        <is>
          <t>-</t>
        </is>
      </c>
      <c r="N83" t="inlineStr">
        <is>
          <t>-</t>
        </is>
      </c>
      <c r="O83" t="inlineStr">
        <is>
          <t>-</t>
        </is>
      </c>
    </row>
    <row r="84">
      <c r="A84" s="5" t="inlineStr">
        <is>
          <t>Gewinnwachstum 1J in %</t>
        </is>
      </c>
      <c r="B84" s="5" t="inlineStr">
        <is>
          <t>Earnings Growth 1Y in %</t>
        </is>
      </c>
      <c r="C84" t="inlineStr">
        <is>
          <t>-</t>
        </is>
      </c>
      <c r="D84" t="n">
        <v>476.19</v>
      </c>
      <c r="E84" t="n">
        <v>-210.53</v>
      </c>
      <c r="F84" t="n">
        <v>-83.33</v>
      </c>
      <c r="G84" t="n">
        <v>44.3</v>
      </c>
      <c r="H84" t="n">
        <v>51.92</v>
      </c>
      <c r="I84" t="n">
        <v>188.89</v>
      </c>
      <c r="J84" t="n">
        <v>-185.71</v>
      </c>
      <c r="K84" t="n">
        <v>-65</v>
      </c>
      <c r="L84" t="n">
        <v>-400</v>
      </c>
      <c r="M84" t="n">
        <v>-281.82</v>
      </c>
      <c r="N84" t="n">
        <v>-118.97</v>
      </c>
      <c r="O84" t="inlineStr">
        <is>
          <t>-</t>
        </is>
      </c>
    </row>
    <row r="85">
      <c r="A85" s="5" t="inlineStr">
        <is>
          <t>Gewinnwachstum 3J in %</t>
        </is>
      </c>
      <c r="B85" s="5" t="inlineStr">
        <is>
          <t>Earnings Growth 3Y in %</t>
        </is>
      </c>
      <c r="C85" t="inlineStr">
        <is>
          <t>-</t>
        </is>
      </c>
      <c r="D85" t="n">
        <v>60.78</v>
      </c>
      <c r="E85" t="n">
        <v>-83.19</v>
      </c>
      <c r="F85" t="n">
        <v>4.3</v>
      </c>
      <c r="G85" t="n">
        <v>95.04000000000001</v>
      </c>
      <c r="H85" t="n">
        <v>18.37</v>
      </c>
      <c r="I85" t="n">
        <v>-20.61</v>
      </c>
      <c r="J85" t="n">
        <v>-216.9</v>
      </c>
      <c r="K85" t="n">
        <v>-248.94</v>
      </c>
      <c r="L85" t="n">
        <v>-266.93</v>
      </c>
      <c r="M85" t="inlineStr">
        <is>
          <t>-</t>
        </is>
      </c>
      <c r="N85" t="inlineStr">
        <is>
          <t>-</t>
        </is>
      </c>
      <c r="O85" t="inlineStr">
        <is>
          <t>-</t>
        </is>
      </c>
    </row>
    <row r="86">
      <c r="A86" s="5" t="inlineStr">
        <is>
          <t>Gewinnwachstum 5J in %</t>
        </is>
      </c>
      <c r="B86" s="5" t="inlineStr">
        <is>
          <t>Earnings Growth 5Y in %</t>
        </is>
      </c>
      <c r="C86" t="inlineStr">
        <is>
          <t>-</t>
        </is>
      </c>
      <c r="D86" t="n">
        <v>55.71</v>
      </c>
      <c r="E86" t="n">
        <v>-1.75</v>
      </c>
      <c r="F86" t="n">
        <v>3.21</v>
      </c>
      <c r="G86" t="n">
        <v>6.88</v>
      </c>
      <c r="H86" t="n">
        <v>-81.98</v>
      </c>
      <c r="I86" t="n">
        <v>-148.73</v>
      </c>
      <c r="J86" t="n">
        <v>-210.3</v>
      </c>
      <c r="K86" t="inlineStr">
        <is>
          <t>-</t>
        </is>
      </c>
      <c r="L86" t="inlineStr">
        <is>
          <t>-</t>
        </is>
      </c>
      <c r="M86" t="inlineStr">
        <is>
          <t>-</t>
        </is>
      </c>
      <c r="N86" t="inlineStr">
        <is>
          <t>-</t>
        </is>
      </c>
      <c r="O86" t="inlineStr">
        <is>
          <t>-</t>
        </is>
      </c>
    </row>
    <row r="87">
      <c r="A87" s="5" t="inlineStr">
        <is>
          <t>Gewinnwachstum 10J in %</t>
        </is>
      </c>
      <c r="B87" s="5" t="inlineStr">
        <is>
          <t>Earnings Growth 10Y in %</t>
        </is>
      </c>
      <c r="C87" t="inlineStr">
        <is>
          <t>-</t>
        </is>
      </c>
      <c r="D87" t="n">
        <v>-46.51</v>
      </c>
      <c r="E87" t="n">
        <v>-106.03</v>
      </c>
      <c r="F87" t="inlineStr">
        <is>
          <t>-</t>
        </is>
      </c>
      <c r="G87" t="inlineStr">
        <is>
          <t>-</t>
        </is>
      </c>
      <c r="H87" t="inlineStr">
        <is>
          <t>-</t>
        </is>
      </c>
      <c r="I87" t="inlineStr">
        <is>
          <t>-</t>
        </is>
      </c>
      <c r="J87" t="inlineStr">
        <is>
          <t>-</t>
        </is>
      </c>
      <c r="K87" t="inlineStr">
        <is>
          <t>-</t>
        </is>
      </c>
      <c r="L87" t="inlineStr">
        <is>
          <t>-</t>
        </is>
      </c>
      <c r="M87" t="inlineStr">
        <is>
          <t>-</t>
        </is>
      </c>
      <c r="N87" t="inlineStr">
        <is>
          <t>-</t>
        </is>
      </c>
      <c r="O87" t="inlineStr">
        <is>
          <t>-</t>
        </is>
      </c>
    </row>
    <row r="88">
      <c r="A88" s="5" t="inlineStr">
        <is>
          <t>PEG Ratio</t>
        </is>
      </c>
      <c r="B88" s="5" t="inlineStr">
        <is>
          <t>KGW Kurs/Gewinn/Wachstum</t>
        </is>
      </c>
      <c r="C88" t="inlineStr">
        <is>
          <t>-</t>
        </is>
      </c>
      <c r="D88" t="inlineStr">
        <is>
          <t>-</t>
        </is>
      </c>
      <c r="E88" t="inlineStr">
        <is>
          <t>-</t>
        </is>
      </c>
      <c r="F88" t="n">
        <v>173.43</v>
      </c>
      <c r="G88" t="n">
        <v>10.83</v>
      </c>
      <c r="H88" t="n">
        <v>-1.58</v>
      </c>
      <c r="I88" t="n">
        <v>-0.53</v>
      </c>
      <c r="J88" t="n">
        <v>-0.85</v>
      </c>
      <c r="K88" t="inlineStr">
        <is>
          <t>-</t>
        </is>
      </c>
      <c r="L88" t="inlineStr">
        <is>
          <t>-</t>
        </is>
      </c>
      <c r="M88" t="inlineStr">
        <is>
          <t>-</t>
        </is>
      </c>
      <c r="N88" t="inlineStr">
        <is>
          <t>-</t>
        </is>
      </c>
      <c r="O88" t="inlineStr">
        <is>
          <t>-</t>
        </is>
      </c>
    </row>
    <row r="89">
      <c r="A89" s="5" t="inlineStr">
        <is>
          <t>EBIT-Wachstum 1J in %</t>
        </is>
      </c>
      <c r="B89" s="5" t="inlineStr">
        <is>
          <t>EBIT Growth 1Y in %</t>
        </is>
      </c>
      <c r="C89" t="inlineStr">
        <is>
          <t>-</t>
        </is>
      </c>
      <c r="D89" t="n">
        <v>866.67</v>
      </c>
      <c r="E89" t="n">
        <v>-134.09</v>
      </c>
      <c r="F89" t="n">
        <v>-75.69</v>
      </c>
      <c r="G89" t="n">
        <v>41.41</v>
      </c>
      <c r="H89" t="n">
        <v>39.13</v>
      </c>
      <c r="I89" t="n">
        <v>124.39</v>
      </c>
      <c r="J89" t="n">
        <v>-278.26</v>
      </c>
      <c r="K89" t="n">
        <v>-69.73999999999999</v>
      </c>
      <c r="L89" t="n">
        <v>-330.3</v>
      </c>
      <c r="M89" t="n">
        <v>266.67</v>
      </c>
      <c r="N89" t="n">
        <v>-66.67</v>
      </c>
      <c r="O89" t="inlineStr">
        <is>
          <t>-</t>
        </is>
      </c>
    </row>
    <row r="90">
      <c r="A90" s="5" t="inlineStr">
        <is>
          <t>EBIT-Wachstum 3J in %</t>
        </is>
      </c>
      <c r="B90" s="5" t="inlineStr">
        <is>
          <t>EBIT Growth 3Y in %</t>
        </is>
      </c>
      <c r="C90" t="inlineStr">
        <is>
          <t>-</t>
        </is>
      </c>
      <c r="D90" t="n">
        <v>218.96</v>
      </c>
      <c r="E90" t="n">
        <v>-56.12</v>
      </c>
      <c r="F90" t="n">
        <v>1.62</v>
      </c>
      <c r="G90" t="n">
        <v>68.31</v>
      </c>
      <c r="H90" t="n">
        <v>-38.25</v>
      </c>
      <c r="I90" t="n">
        <v>-74.54000000000001</v>
      </c>
      <c r="J90" t="n">
        <v>-226.1</v>
      </c>
      <c r="K90" t="n">
        <v>-44.46</v>
      </c>
      <c r="L90" t="n">
        <v>-43.43</v>
      </c>
      <c r="M90" t="inlineStr">
        <is>
          <t>-</t>
        </is>
      </c>
      <c r="N90" t="inlineStr">
        <is>
          <t>-</t>
        </is>
      </c>
      <c r="O90" t="inlineStr">
        <is>
          <t>-</t>
        </is>
      </c>
    </row>
    <row r="91">
      <c r="A91" s="5" t="inlineStr">
        <is>
          <t>EBIT-Wachstum 5J in %</t>
        </is>
      </c>
      <c r="B91" s="5" t="inlineStr">
        <is>
          <t>EBIT Growth 5Y in %</t>
        </is>
      </c>
      <c r="C91" t="inlineStr">
        <is>
          <t>-</t>
        </is>
      </c>
      <c r="D91" t="n">
        <v>147.49</v>
      </c>
      <c r="E91" t="n">
        <v>-0.97</v>
      </c>
      <c r="F91" t="n">
        <v>-29.8</v>
      </c>
      <c r="G91" t="n">
        <v>-28.61</v>
      </c>
      <c r="H91" t="n">
        <v>-102.96</v>
      </c>
      <c r="I91" t="n">
        <v>-57.45</v>
      </c>
      <c r="J91" t="n">
        <v>-95.66</v>
      </c>
      <c r="K91" t="inlineStr">
        <is>
          <t>-</t>
        </is>
      </c>
      <c r="L91" t="inlineStr">
        <is>
          <t>-</t>
        </is>
      </c>
      <c r="M91" t="inlineStr">
        <is>
          <t>-</t>
        </is>
      </c>
      <c r="N91" t="inlineStr">
        <is>
          <t>-</t>
        </is>
      </c>
      <c r="O91" t="inlineStr">
        <is>
          <t>-</t>
        </is>
      </c>
    </row>
    <row r="92">
      <c r="A92" s="5" t="inlineStr">
        <is>
          <t>EBIT-Wachstum 10J in %</t>
        </is>
      </c>
      <c r="B92" s="5" t="inlineStr">
        <is>
          <t>EBIT Growth 10Y in %</t>
        </is>
      </c>
      <c r="C92" t="inlineStr">
        <is>
          <t>-</t>
        </is>
      </c>
      <c r="D92" t="n">
        <v>45.02</v>
      </c>
      <c r="E92" t="n">
        <v>-48.32</v>
      </c>
      <c r="F92" t="inlineStr">
        <is>
          <t>-</t>
        </is>
      </c>
      <c r="G92" t="inlineStr">
        <is>
          <t>-</t>
        </is>
      </c>
      <c r="H92" t="inlineStr">
        <is>
          <t>-</t>
        </is>
      </c>
      <c r="I92" t="inlineStr">
        <is>
          <t>-</t>
        </is>
      </c>
      <c r="J92" t="inlineStr">
        <is>
          <t>-</t>
        </is>
      </c>
      <c r="K92" t="inlineStr">
        <is>
          <t>-</t>
        </is>
      </c>
      <c r="L92" t="inlineStr">
        <is>
          <t>-</t>
        </is>
      </c>
      <c r="M92" t="inlineStr">
        <is>
          <t>-</t>
        </is>
      </c>
      <c r="N92" t="inlineStr">
        <is>
          <t>-</t>
        </is>
      </c>
      <c r="O92" t="inlineStr">
        <is>
          <t>-</t>
        </is>
      </c>
    </row>
    <row r="93">
      <c r="A93" s="5" t="inlineStr">
        <is>
          <t>Op.Cashflow Wachstum 1J in %</t>
        </is>
      </c>
      <c r="B93" s="5" t="inlineStr">
        <is>
          <t>Op.Cashflow Wachstum 1Y in %</t>
        </is>
      </c>
      <c r="C93" t="inlineStr">
        <is>
          <t>-</t>
        </is>
      </c>
      <c r="D93" t="n">
        <v>-44.51</v>
      </c>
      <c r="E93" t="n">
        <v>-87.95999999999999</v>
      </c>
      <c r="F93" t="n">
        <v>373.7</v>
      </c>
      <c r="G93" t="n">
        <v>8.869999999999999</v>
      </c>
      <c r="H93" t="n">
        <v>-61.68</v>
      </c>
      <c r="I93" t="n">
        <v>-281.45</v>
      </c>
      <c r="J93" t="n">
        <v>165.17</v>
      </c>
      <c r="K93" t="n">
        <v>64.84999999999999</v>
      </c>
      <c r="L93" t="n">
        <v>-53.91</v>
      </c>
      <c r="M93" t="n">
        <v>138.6</v>
      </c>
      <c r="N93" t="n">
        <v>-78.93000000000001</v>
      </c>
      <c r="O93" t="inlineStr">
        <is>
          <t>-</t>
        </is>
      </c>
    </row>
    <row r="94">
      <c r="A94" s="5" t="inlineStr">
        <is>
          <t>Op.Cashflow Wachstum 3J in %</t>
        </is>
      </c>
      <c r="B94" s="5" t="inlineStr">
        <is>
          <t>Op.Cashflow Wachstum 3Y in %</t>
        </is>
      </c>
      <c r="C94" t="inlineStr">
        <is>
          <t>-</t>
        </is>
      </c>
      <c r="D94" t="n">
        <v>80.41</v>
      </c>
      <c r="E94" t="n">
        <v>98.2</v>
      </c>
      <c r="F94" t="n">
        <v>106.96</v>
      </c>
      <c r="G94" t="n">
        <v>-111.42</v>
      </c>
      <c r="H94" t="n">
        <v>-59.32</v>
      </c>
      <c r="I94" t="n">
        <v>-17.14</v>
      </c>
      <c r="J94" t="n">
        <v>58.7</v>
      </c>
      <c r="K94" t="n">
        <v>49.85</v>
      </c>
      <c r="L94" t="n">
        <v>1.92</v>
      </c>
      <c r="M94" t="inlineStr">
        <is>
          <t>-</t>
        </is>
      </c>
      <c r="N94" t="inlineStr">
        <is>
          <t>-</t>
        </is>
      </c>
      <c r="O94" t="inlineStr">
        <is>
          <t>-</t>
        </is>
      </c>
    </row>
    <row r="95">
      <c r="A95" s="5" t="inlineStr">
        <is>
          <t>Op.Cashflow Wachstum 5J in %</t>
        </is>
      </c>
      <c r="B95" s="5" t="inlineStr">
        <is>
          <t>Op.Cashflow Wachstum 5Y in %</t>
        </is>
      </c>
      <c r="C95" t="inlineStr">
        <is>
          <t>-</t>
        </is>
      </c>
      <c r="D95" t="n">
        <v>37.68</v>
      </c>
      <c r="E95" t="n">
        <v>-9.699999999999999</v>
      </c>
      <c r="F95" t="n">
        <v>40.92</v>
      </c>
      <c r="G95" t="n">
        <v>-20.85</v>
      </c>
      <c r="H95" t="n">
        <v>-33.4</v>
      </c>
      <c r="I95" t="n">
        <v>6.65</v>
      </c>
      <c r="J95" t="n">
        <v>47.16</v>
      </c>
      <c r="K95" t="inlineStr">
        <is>
          <t>-</t>
        </is>
      </c>
      <c r="L95" t="inlineStr">
        <is>
          <t>-</t>
        </is>
      </c>
      <c r="M95" t="inlineStr">
        <is>
          <t>-</t>
        </is>
      </c>
      <c r="N95" t="inlineStr">
        <is>
          <t>-</t>
        </is>
      </c>
      <c r="O95" t="inlineStr">
        <is>
          <t>-</t>
        </is>
      </c>
    </row>
    <row r="96">
      <c r="A96" s="5" t="inlineStr">
        <is>
          <t>Op.Cashflow Wachstum 10J in %</t>
        </is>
      </c>
      <c r="B96" s="5" t="inlineStr">
        <is>
          <t>Op.Cashflow Wachstum 10Y in %</t>
        </is>
      </c>
      <c r="C96" t="inlineStr">
        <is>
          <t>-</t>
        </is>
      </c>
      <c r="D96" t="n">
        <v>22.17</v>
      </c>
      <c r="E96" t="n">
        <v>18.73</v>
      </c>
      <c r="F96" t="inlineStr">
        <is>
          <t>-</t>
        </is>
      </c>
      <c r="G96" t="inlineStr">
        <is>
          <t>-</t>
        </is>
      </c>
      <c r="H96" t="inlineStr">
        <is>
          <t>-</t>
        </is>
      </c>
      <c r="I96" t="inlineStr">
        <is>
          <t>-</t>
        </is>
      </c>
      <c r="J96" t="inlineStr">
        <is>
          <t>-</t>
        </is>
      </c>
      <c r="K96" t="inlineStr">
        <is>
          <t>-</t>
        </is>
      </c>
      <c r="L96" t="inlineStr">
        <is>
          <t>-</t>
        </is>
      </c>
      <c r="M96" t="inlineStr">
        <is>
          <t>-</t>
        </is>
      </c>
      <c r="N96" t="inlineStr">
        <is>
          <t>-</t>
        </is>
      </c>
      <c r="O96" t="inlineStr">
        <is>
          <t>-</t>
        </is>
      </c>
    </row>
    <row r="97">
      <c r="A97" s="5" t="inlineStr">
        <is>
          <t>Working Capital in Mio</t>
        </is>
      </c>
      <c r="B97" s="5" t="inlineStr">
        <is>
          <t>Working Capital in M</t>
        </is>
      </c>
      <c r="C97" t="inlineStr">
        <is>
          <t>-</t>
        </is>
      </c>
      <c r="D97" t="n">
        <v>59.7</v>
      </c>
      <c r="E97" t="n">
        <v>82.40000000000001</v>
      </c>
      <c r="F97" t="n">
        <v>94.40000000000001</v>
      </c>
      <c r="G97" t="n">
        <v>96</v>
      </c>
      <c r="H97" t="n">
        <v>83.7</v>
      </c>
      <c r="I97" t="n">
        <v>73.90000000000001</v>
      </c>
      <c r="J97" t="n">
        <v>24.8</v>
      </c>
      <c r="K97" t="n">
        <v>22.9</v>
      </c>
      <c r="L97" t="n">
        <v>26.7</v>
      </c>
      <c r="M97" t="n">
        <v>15.1</v>
      </c>
      <c r="N97" t="n">
        <v>4</v>
      </c>
      <c r="O97" t="n">
        <v>4</v>
      </c>
      <c r="P97" t="inlineStr">
        <is>
          <t>-</t>
        </is>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L97"/>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8"/>
  </cols>
  <sheetData>
    <row r="1">
      <c r="A1" s="1" t="inlineStr">
        <is>
          <t xml:space="preserve">BEFESA </t>
        </is>
      </c>
      <c r="B1" s="2" t="inlineStr">
        <is>
          <t>WKN: A2H5Z1  ISIN: LU1704650164  Typ: Aktie</t>
        </is>
      </c>
      <c r="C1" s="2" t="inlineStr"/>
      <c r="D1" s="2" t="inlineStr"/>
      <c r="E1" s="2" t="inlineStr"/>
      <c r="F1" s="2">
        <f>HYPERLINK("sdax_Stock_Data_EUR.xlsx#INDEX!A1", "Back to INDEX")</f>
        <v/>
      </c>
      <c r="G1" s="2" t="inlineStr"/>
      <c r="H1" s="2" t="inlineStr"/>
      <c r="I1" s="2" t="inlineStr"/>
      <c r="J1" s="2" t="inlineStr"/>
      <c r="K1" s="2" t="inlineStr"/>
      <c r="L1" s="2" t="inlineStr"/>
    </row>
    <row r="2">
      <c r="A2" s="3" t="inlineStr"/>
      <c r="B2" s="4" t="inlineStr"/>
      <c r="C2" s="4" t="inlineStr"/>
      <c r="D2" s="4" t="inlineStr"/>
      <c r="E2" s="4" t="inlineStr"/>
      <c r="F2" s="4" t="inlineStr"/>
      <c r="G2" s="4" t="inlineStr"/>
      <c r="H2" s="4" t="inlineStr"/>
      <c r="I2" s="4" t="inlineStr"/>
      <c r="J2" s="4" t="inlineStr"/>
      <c r="K2" s="4" t="inlineStr"/>
      <c r="L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0</t>
        </is>
      </c>
      <c r="C4" s="5" t="inlineStr">
        <is>
          <t>Telefon / Phone</t>
        </is>
      </c>
      <c r="D4" s="5" t="inlineStr"/>
      <c r="E4" t="inlineStr">
        <is>
          <t>+49-2102-1001-0</t>
        </is>
      </c>
      <c r="G4" t="inlineStr">
        <is>
          <t>20.02.2020</t>
        </is>
      </c>
      <c r="H4" t="inlineStr">
        <is>
          <t>Preliminary Results</t>
        </is>
      </c>
      <c r="J4" t="inlineStr">
        <is>
          <t>Triton</t>
        </is>
      </c>
      <c r="L4" t="inlineStr">
        <is>
          <t>40,60%</t>
        </is>
      </c>
    </row>
    <row r="5">
      <c r="A5" s="5" t="inlineStr">
        <is>
          <t>Ticker</t>
        </is>
      </c>
      <c r="B5" t="inlineStr">
        <is>
          <t>BFSA</t>
        </is>
      </c>
      <c r="C5" s="5" t="inlineStr">
        <is>
          <t>Fax</t>
        </is>
      </c>
      <c r="D5" s="5" t="inlineStr"/>
      <c r="E5" t="inlineStr">
        <is>
          <t>-</t>
        </is>
      </c>
      <c r="G5" t="inlineStr">
        <is>
          <t>26.03.2020</t>
        </is>
      </c>
      <c r="H5" t="inlineStr">
        <is>
          <t>Publication Of Annual Report</t>
        </is>
      </c>
      <c r="J5" t="inlineStr">
        <is>
          <t>Freefloat</t>
        </is>
      </c>
      <c r="L5" t="inlineStr">
        <is>
          <t>59,40%</t>
        </is>
      </c>
    </row>
    <row r="6">
      <c r="A6" s="5" t="inlineStr">
        <is>
          <t>Gelistet Seit / Listed Since</t>
        </is>
      </c>
      <c r="B6" t="inlineStr">
        <is>
          <t>-</t>
        </is>
      </c>
      <c r="C6" s="5" t="inlineStr">
        <is>
          <t>Internet</t>
        </is>
      </c>
      <c r="D6" s="5" t="inlineStr"/>
      <c r="E6" t="inlineStr">
        <is>
          <t>http://www.befesa.com/web/de/index.html</t>
        </is>
      </c>
      <c r="G6" t="inlineStr">
        <is>
          <t>30.04.2020</t>
        </is>
      </c>
      <c r="H6" t="inlineStr">
        <is>
          <t>Result Q1</t>
        </is>
      </c>
    </row>
    <row r="7">
      <c r="A7" s="5" t="inlineStr">
        <is>
          <t>Nominalwert / Nominal Value</t>
        </is>
      </c>
      <c r="B7" t="inlineStr">
        <is>
          <t>2,77</t>
        </is>
      </c>
      <c r="C7" s="5" t="inlineStr">
        <is>
          <t>E-Mail</t>
        </is>
      </c>
      <c r="D7" s="5" t="inlineStr"/>
      <c r="E7" t="inlineStr">
        <is>
          <t>irbefesa@befesa.com</t>
        </is>
      </c>
      <c r="G7" t="inlineStr">
        <is>
          <t>18.06.2020</t>
        </is>
      </c>
      <c r="H7" t="inlineStr">
        <is>
          <t>Annual General Meeting</t>
        </is>
      </c>
    </row>
    <row r="8">
      <c r="A8" s="5" t="inlineStr">
        <is>
          <t>Land / Country</t>
        </is>
      </c>
      <c r="B8" t="inlineStr">
        <is>
          <t>Luxemburg</t>
        </is>
      </c>
      <c r="C8" s="5" t="inlineStr">
        <is>
          <t>Inv. Relations E-Mail</t>
        </is>
      </c>
      <c r="D8" s="5" t="inlineStr"/>
      <c r="E8" t="inlineStr">
        <is>
          <t>irbefesa@befesa.com</t>
        </is>
      </c>
      <c r="G8" t="inlineStr">
        <is>
          <t>31.07.2020</t>
        </is>
      </c>
      <c r="H8" t="inlineStr">
        <is>
          <t>Score Half Year</t>
        </is>
      </c>
    </row>
    <row r="9">
      <c r="A9" s="5" t="inlineStr">
        <is>
          <t>Währung / Currency</t>
        </is>
      </c>
      <c r="B9" t="inlineStr">
        <is>
          <t>EUR</t>
        </is>
      </c>
      <c r="C9" s="5" t="inlineStr">
        <is>
          <t>Kontaktperson / Contact Person</t>
        </is>
      </c>
      <c r="D9" s="5" t="inlineStr"/>
      <c r="E9" t="inlineStr">
        <is>
          <t>Rafael Pérez</t>
        </is>
      </c>
      <c r="G9" t="inlineStr">
        <is>
          <t>29.10.2020</t>
        </is>
      </c>
      <c r="H9" t="inlineStr">
        <is>
          <t>Q3 Earnings</t>
        </is>
      </c>
    </row>
    <row r="10">
      <c r="A10" s="5" t="inlineStr">
        <is>
          <t>Branche / Industry</t>
        </is>
      </c>
      <c r="B10" t="inlineStr">
        <is>
          <t>Various</t>
        </is>
      </c>
      <c r="C10" s="5" t="inlineStr"/>
      <c r="D10" s="5" t="inlineStr"/>
    </row>
    <row r="11">
      <c r="A11" s="5" t="inlineStr">
        <is>
          <t>Sektor / Sector</t>
        </is>
      </c>
      <c r="B11" t="inlineStr">
        <is>
          <t>Industry</t>
        </is>
      </c>
    </row>
    <row r="12">
      <c r="A12" s="5" t="inlineStr">
        <is>
          <t>Typ / Genre</t>
        </is>
      </c>
      <c r="B12" t="inlineStr">
        <is>
          <t>Stammaktie</t>
        </is>
      </c>
    </row>
    <row r="13">
      <c r="A13" s="5" t="inlineStr">
        <is>
          <t>Adresse / Address</t>
        </is>
      </c>
      <c r="B13" t="inlineStr">
        <is>
          <t>BEFESA SABalcke-Dürr-Allee 1  D-40882 Ratingen</t>
        </is>
      </c>
    </row>
    <row r="14">
      <c r="A14" s="5" t="inlineStr">
        <is>
          <t>Management</t>
        </is>
      </c>
      <c r="B14" t="inlineStr">
        <is>
          <t>Javier Molina Montes, Wolf Uwe Lehmann, Asier Zarraonandia, Federico Barredo</t>
        </is>
      </c>
    </row>
    <row r="15">
      <c r="A15" s="5" t="inlineStr">
        <is>
          <t>Aufsichtsrat / Board</t>
        </is>
      </c>
      <c r="B15" t="inlineStr">
        <is>
          <t>Romeo Kreinberg, Javier Molina, Wolf Uwe Lehmann, Asier Zarraonandia, Frauke Heistermann, Manuel Soto, Georg Graf Waldersee, Helmut Wieser, Santiago Zaldumbide</t>
        </is>
      </c>
    </row>
    <row r="16">
      <c r="A16" s="5" t="inlineStr">
        <is>
          <t>Beschreibung</t>
        </is>
      </c>
      <c r="B16" t="inlineStr">
        <is>
          <t>Befesa ist ein Umweltdienstleistungsunternehmen das sich auf das Recycling von Reststoffen aus der Stahl- und Aluminiumindustrie spezialisiert hat. Das 1993 gegründete Unternehmen reduziert durch die Verwertung von gefährlichen Rest- und Wertstoffen den Verbrauch von natürlichen Ressourcen in der Metallindustrie. Zum einen werden Recyclingdienste für industrielle Reststoffe aus der Stahlindustrie angeboten, zum anderen spezialisiert sich das Unternehmen auf das Recyceln von Aluminium und Salzschlacken. Daneben werden logistische und andere zugehörige Industriedienstleistungen zur Verfügung gestellt. Das Unternehmen teilt seine Geschäftstätigkeit in die zwei Bereiche Steel Dust Recycling Services und Aluminium Salt Slags Recycling Services auf. Copyright 2014 FINANCE BASE AG</t>
        </is>
      </c>
    </row>
    <row r="17">
      <c r="A17" s="5" t="inlineStr">
        <is>
          <t>Profile</t>
        </is>
      </c>
      <c r="B17" t="inlineStr">
        <is>
          <t>Befesa is an environmental services company specializing in the recycling of waste materials from the steel and aluminum industries. Established in 1993, reduced by the utilization of dangerous residual and recyclable materials the consumption of natural resources in the metal industry. Firstly recycling services are offered for industrial waste from the steel industry, on the other hand, the company specializes in the recycling of aluminum and salt slag. In addition, logistical and other related industrial services are made available. The company divides its business into two areas: Steel Dust Recycling Services and aluminum Salt Slags Recycling Services.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row>
    <row r="19">
      <c r="A19" s="5" t="inlineStr">
        <is>
          <t>Bilanz in Mio.  EUR per  31.12</t>
        </is>
      </c>
      <c r="B19" s="5" t="inlineStr">
        <is>
          <t>Balance Sheet in M  EUR per  31.12</t>
        </is>
      </c>
      <c r="C19" s="5" t="n">
        <v>2019</v>
      </c>
      <c r="D19" s="5" t="n">
        <v>2018</v>
      </c>
      <c r="E19" s="5" t="n">
        <v>2017</v>
      </c>
      <c r="F19" s="5" t="n">
        <v>2016</v>
      </c>
      <c r="G19" s="5" t="n">
        <v>2015</v>
      </c>
      <c r="H19" s="5" t="inlineStr"/>
      <c r="I19" s="5" t="inlineStr"/>
      <c r="J19" s="5" t="inlineStr"/>
      <c r="K19" s="5" t="inlineStr"/>
      <c r="L19" s="5" t="inlineStr"/>
    </row>
    <row r="20">
      <c r="A20" s="5" t="inlineStr">
        <is>
          <t>Umsatz</t>
        </is>
      </c>
      <c r="B20" s="5" t="inlineStr">
        <is>
          <t>Revenue</t>
        </is>
      </c>
      <c r="C20" t="n">
        <v>647.9</v>
      </c>
      <c r="D20" t="n">
        <v>720.1</v>
      </c>
      <c r="E20" t="n">
        <v>725</v>
      </c>
      <c r="F20" t="n">
        <v>611.7</v>
      </c>
      <c r="G20" t="n">
        <v>661.1</v>
      </c>
    </row>
    <row r="21">
      <c r="A21" s="5" t="inlineStr">
        <is>
          <t>Operatives Ergebnis (EBIT)</t>
        </is>
      </c>
      <c r="B21" s="5" t="inlineStr">
        <is>
          <t>EBIT Earning Before Interest &amp; Tax</t>
        </is>
      </c>
      <c r="C21" t="n">
        <v>124</v>
      </c>
      <c r="D21" t="n">
        <v>147</v>
      </c>
      <c r="E21" t="n">
        <v>122.4</v>
      </c>
      <c r="F21" t="n">
        <v>84.5</v>
      </c>
      <c r="G21" t="n">
        <v>40.3</v>
      </c>
    </row>
    <row r="22">
      <c r="A22" s="5" t="inlineStr">
        <is>
          <t>Finanzergebnis</t>
        </is>
      </c>
      <c r="B22" s="5" t="inlineStr">
        <is>
          <t>Financial Result</t>
        </is>
      </c>
      <c r="C22" t="n">
        <v>-20.1</v>
      </c>
      <c r="D22" t="n">
        <v>-16.9</v>
      </c>
      <c r="E22" t="n">
        <v>-48.2</v>
      </c>
      <c r="F22" t="n">
        <v>-49.8</v>
      </c>
      <c r="G22" t="n">
        <v>-57.1</v>
      </c>
    </row>
    <row r="23">
      <c r="A23" s="5" t="inlineStr">
        <is>
          <t>Ergebnis vor Steuer (EBT)</t>
        </is>
      </c>
      <c r="B23" s="5" t="inlineStr">
        <is>
          <t>EBT Earning Before Tax</t>
        </is>
      </c>
      <c r="C23" t="n">
        <v>103.9</v>
      </c>
      <c r="D23" t="n">
        <v>130.1</v>
      </c>
      <c r="E23" t="n">
        <v>74.2</v>
      </c>
      <c r="F23" t="n">
        <v>34.7</v>
      </c>
      <c r="G23" t="n">
        <v>-16.8</v>
      </c>
    </row>
    <row r="24">
      <c r="A24" s="5" t="inlineStr">
        <is>
          <t>Steuern auf Einkommen und Ertrag</t>
        </is>
      </c>
      <c r="B24" s="5" t="inlineStr">
        <is>
          <t>Taxes on income and earnings</t>
        </is>
      </c>
      <c r="C24" t="n">
        <v>16</v>
      </c>
      <c r="D24" t="n">
        <v>33</v>
      </c>
      <c r="E24" t="n">
        <v>23</v>
      </c>
      <c r="F24" t="n">
        <v>13.7</v>
      </c>
      <c r="G24" t="n">
        <v>13.9</v>
      </c>
    </row>
    <row r="25">
      <c r="A25" s="5" t="inlineStr">
        <is>
          <t>Ergebnis nach Steuer</t>
        </is>
      </c>
      <c r="B25" s="5" t="inlineStr">
        <is>
          <t>Earnings after tax</t>
        </is>
      </c>
      <c r="C25" t="n">
        <v>87.90000000000001</v>
      </c>
      <c r="D25" t="n">
        <v>97.09999999999999</v>
      </c>
      <c r="E25" t="n">
        <v>51.2</v>
      </c>
      <c r="F25" t="n">
        <v>20.9</v>
      </c>
      <c r="G25" t="n">
        <v>-30.7</v>
      </c>
    </row>
    <row r="26">
      <c r="A26" s="5" t="inlineStr">
        <is>
          <t>Minderheitenanteil</t>
        </is>
      </c>
      <c r="B26" s="5" t="inlineStr">
        <is>
          <t>Minority Share</t>
        </is>
      </c>
      <c r="C26" t="n">
        <v>-5.2</v>
      </c>
      <c r="D26" t="n">
        <v>-4.7</v>
      </c>
      <c r="E26" t="n">
        <v>-5.7</v>
      </c>
      <c r="F26" t="n">
        <v>3.1</v>
      </c>
      <c r="G26" t="n">
        <v>2.4</v>
      </c>
    </row>
    <row r="27">
      <c r="A27" s="5" t="inlineStr">
        <is>
          <t>Jahresüberschuss/-fehlbetrag</t>
        </is>
      </c>
      <c r="B27" s="5" t="inlineStr">
        <is>
          <t>Net Profit</t>
        </is>
      </c>
      <c r="C27" t="n">
        <v>82.7</v>
      </c>
      <c r="D27" t="n">
        <v>90.2</v>
      </c>
      <c r="E27" t="n">
        <v>49.3</v>
      </c>
      <c r="F27" t="n">
        <v>-84.2</v>
      </c>
      <c r="G27" t="n">
        <v>-33.3</v>
      </c>
    </row>
    <row r="28">
      <c r="A28" s="5" t="inlineStr">
        <is>
          <t>Summe Umlaufvermögen</t>
        </is>
      </c>
      <c r="B28" s="5" t="inlineStr">
        <is>
          <t>Current Assets</t>
        </is>
      </c>
      <c r="C28" t="n">
        <v>277.8</v>
      </c>
      <c r="D28" t="n">
        <v>298</v>
      </c>
      <c r="E28" t="n">
        <v>238</v>
      </c>
      <c r="F28" t="n">
        <v>242.2</v>
      </c>
      <c r="G28" t="n">
        <v>222.1</v>
      </c>
    </row>
    <row r="29">
      <c r="A29" s="5" t="inlineStr">
        <is>
          <t>Summe Anlagevermögen</t>
        </is>
      </c>
      <c r="B29" s="5" t="inlineStr">
        <is>
          <t>Fixed Assets</t>
        </is>
      </c>
      <c r="C29" t="n">
        <v>838</v>
      </c>
      <c r="D29" t="n">
        <v>788.1</v>
      </c>
      <c r="E29" t="n">
        <v>772.1</v>
      </c>
      <c r="F29" t="n">
        <v>697.3</v>
      </c>
      <c r="G29" t="n">
        <v>870.7</v>
      </c>
    </row>
    <row r="30">
      <c r="A30" s="5" t="inlineStr">
        <is>
          <t>Summe Aktiva</t>
        </is>
      </c>
      <c r="B30" s="5" t="inlineStr">
        <is>
          <t>Total Assets</t>
        </is>
      </c>
      <c r="C30" t="n">
        <v>1116</v>
      </c>
      <c r="D30" t="n">
        <v>1086</v>
      </c>
      <c r="E30" t="n">
        <v>1010</v>
      </c>
      <c r="F30" t="n">
        <v>939.5</v>
      </c>
      <c r="G30" t="n">
        <v>1093</v>
      </c>
    </row>
    <row r="31">
      <c r="A31" s="5" t="inlineStr">
        <is>
          <t>Summe kurzfristiges Fremdkapital</t>
        </is>
      </c>
      <c r="B31" s="5" t="inlineStr">
        <is>
          <t>Short-Term Debt</t>
        </is>
      </c>
      <c r="C31" t="n">
        <v>139.3</v>
      </c>
      <c r="D31" t="n">
        <v>141.8</v>
      </c>
      <c r="E31" t="n">
        <v>218</v>
      </c>
      <c r="F31" t="n">
        <v>203.7</v>
      </c>
      <c r="G31" t="n">
        <v>249.2</v>
      </c>
    </row>
    <row r="32">
      <c r="A32" s="5" t="inlineStr">
        <is>
          <t>Summe langfristiges Fremdkapital</t>
        </is>
      </c>
      <c r="B32" s="5" t="inlineStr">
        <is>
          <t>Long-Term Debt</t>
        </is>
      </c>
      <c r="C32" t="n">
        <v>616.3</v>
      </c>
      <c r="D32" t="n">
        <v>601.7</v>
      </c>
      <c r="E32" t="n">
        <v>612.4</v>
      </c>
      <c r="F32" t="n">
        <v>647</v>
      </c>
      <c r="G32" t="n">
        <v>617.4</v>
      </c>
    </row>
    <row r="33">
      <c r="A33" s="5" t="inlineStr">
        <is>
          <t>Summe Fremdkapital</t>
        </is>
      </c>
      <c r="B33" s="5" t="inlineStr">
        <is>
          <t>Total Liabilities</t>
        </is>
      </c>
      <c r="C33" t="n">
        <v>755.6</v>
      </c>
      <c r="D33" t="n">
        <v>743.5</v>
      </c>
      <c r="E33" t="n">
        <v>830.4</v>
      </c>
      <c r="F33" t="n">
        <v>850.7</v>
      </c>
      <c r="G33" t="n">
        <v>866.6</v>
      </c>
    </row>
    <row r="34">
      <c r="A34" s="5" t="inlineStr">
        <is>
          <t>Minderheitenanteil</t>
        </is>
      </c>
      <c r="B34" s="5" t="inlineStr">
        <is>
          <t>Minority Share</t>
        </is>
      </c>
      <c r="C34" t="n">
        <v>13.8</v>
      </c>
      <c r="D34" t="n">
        <v>9.4</v>
      </c>
      <c r="E34" t="n">
        <v>10.6</v>
      </c>
      <c r="F34" t="n">
        <v>17.2</v>
      </c>
      <c r="G34" t="n">
        <v>32.8</v>
      </c>
    </row>
    <row r="35">
      <c r="A35" s="5" t="inlineStr">
        <is>
          <t>Summe Eigenkapital</t>
        </is>
      </c>
      <c r="B35" s="5" t="inlineStr">
        <is>
          <t>Equity</t>
        </is>
      </c>
      <c r="C35" t="n">
        <v>346.4</v>
      </c>
      <c r="D35" t="n">
        <v>333.2</v>
      </c>
      <c r="E35" t="n">
        <v>169.1</v>
      </c>
      <c r="F35" t="n">
        <v>71.5</v>
      </c>
      <c r="G35" t="n">
        <v>193.4</v>
      </c>
    </row>
    <row r="36">
      <c r="A36" s="5" t="inlineStr">
        <is>
          <t>Summe Passiva</t>
        </is>
      </c>
      <c r="B36" s="5" t="inlineStr">
        <is>
          <t>Liabilities &amp; Shareholder Equity</t>
        </is>
      </c>
      <c r="C36" t="n">
        <v>1116</v>
      </c>
      <c r="D36" t="n">
        <v>1086</v>
      </c>
      <c r="E36" t="n">
        <v>1010</v>
      </c>
      <c r="F36" t="n">
        <v>939.5</v>
      </c>
      <c r="G36" t="n">
        <v>1093</v>
      </c>
    </row>
    <row r="37">
      <c r="A37" s="5" t="inlineStr">
        <is>
          <t>Mio.Aktien im Umlauf</t>
        </is>
      </c>
      <c r="B37" s="5" t="inlineStr">
        <is>
          <t>Million shares outstanding</t>
        </is>
      </c>
      <c r="C37" t="n">
        <v>34.07</v>
      </c>
      <c r="D37" t="n">
        <v>34.07</v>
      </c>
      <c r="E37" t="n">
        <v>34.07</v>
      </c>
      <c r="F37" t="inlineStr">
        <is>
          <t>-</t>
        </is>
      </c>
      <c r="G37" t="inlineStr">
        <is>
          <t>-</t>
        </is>
      </c>
    </row>
    <row r="38">
      <c r="A38" s="5" t="inlineStr">
        <is>
          <t>Gezeichnetes Kapital (in Mio.)</t>
        </is>
      </c>
      <c r="B38" s="5" t="inlineStr">
        <is>
          <t>Subscribed Capital in M</t>
        </is>
      </c>
      <c r="C38" t="n">
        <v>94.58</v>
      </c>
      <c r="D38" t="n">
        <v>94.58</v>
      </c>
      <c r="E38" t="n">
        <v>94.58</v>
      </c>
      <c r="F38" t="inlineStr">
        <is>
          <t>-</t>
        </is>
      </c>
      <c r="G38" t="inlineStr">
        <is>
          <t>-</t>
        </is>
      </c>
    </row>
    <row r="39">
      <c r="A39" s="5" t="inlineStr">
        <is>
          <t>Ergebnis je Aktie (brutto)</t>
        </is>
      </c>
      <c r="B39" s="5" t="inlineStr">
        <is>
          <t>Earnings per share</t>
        </is>
      </c>
      <c r="C39" t="n">
        <v>3.05</v>
      </c>
      <c r="D39" t="n">
        <v>3.82</v>
      </c>
      <c r="E39" t="n">
        <v>2.18</v>
      </c>
      <c r="F39" t="inlineStr">
        <is>
          <t>-</t>
        </is>
      </c>
      <c r="G39" t="inlineStr">
        <is>
          <t>-</t>
        </is>
      </c>
    </row>
    <row r="40">
      <c r="A40" s="5" t="inlineStr">
        <is>
          <t>Ergebnis je Aktie (unverwässert)</t>
        </is>
      </c>
      <c r="B40" s="5" t="inlineStr">
        <is>
          <t>Basic Earnings per share</t>
        </is>
      </c>
      <c r="C40" t="n">
        <v>2.43</v>
      </c>
      <c r="D40" t="n">
        <v>2.65</v>
      </c>
      <c r="E40" t="n">
        <v>1.02</v>
      </c>
      <c r="F40" t="inlineStr">
        <is>
          <t>-</t>
        </is>
      </c>
      <c r="G40" t="inlineStr">
        <is>
          <t>-</t>
        </is>
      </c>
    </row>
    <row r="41">
      <c r="A41" s="5" t="inlineStr">
        <is>
          <t>Ergebnis je Aktie (verwässert)</t>
        </is>
      </c>
      <c r="B41" s="5" t="inlineStr">
        <is>
          <t>Diluted Earnings per share</t>
        </is>
      </c>
      <c r="C41" t="n">
        <v>2.43</v>
      </c>
      <c r="D41" t="n">
        <v>2.65</v>
      </c>
      <c r="E41" t="n">
        <v>1.02</v>
      </c>
      <c r="F41" t="inlineStr">
        <is>
          <t>-</t>
        </is>
      </c>
      <c r="G41" t="inlineStr">
        <is>
          <t>-</t>
        </is>
      </c>
    </row>
    <row r="42">
      <c r="A42" s="5" t="inlineStr">
        <is>
          <t>Dividende je Aktie</t>
        </is>
      </c>
      <c r="B42" s="5" t="inlineStr">
        <is>
          <t>Dividend per share</t>
        </is>
      </c>
      <c r="C42" t="n">
        <v>1.32</v>
      </c>
      <c r="D42" t="n">
        <v>1.32</v>
      </c>
      <c r="E42" t="inlineStr">
        <is>
          <t>-</t>
        </is>
      </c>
      <c r="F42" t="inlineStr">
        <is>
          <t>-</t>
        </is>
      </c>
      <c r="G42" t="inlineStr">
        <is>
          <t>-</t>
        </is>
      </c>
    </row>
    <row r="43">
      <c r="A43" s="5" t="inlineStr">
        <is>
          <t>Dividendenausschüttung in Mio</t>
        </is>
      </c>
      <c r="B43" s="5" t="inlineStr">
        <is>
          <t>Dividend Payment in M</t>
        </is>
      </c>
      <c r="C43" t="n">
        <v>44.2</v>
      </c>
      <c r="D43" t="n">
        <v>29.4</v>
      </c>
      <c r="E43" t="inlineStr">
        <is>
          <t>-</t>
        </is>
      </c>
      <c r="F43" t="inlineStr">
        <is>
          <t>-</t>
        </is>
      </c>
      <c r="G43" t="inlineStr">
        <is>
          <t>-</t>
        </is>
      </c>
    </row>
    <row r="44">
      <c r="A44" s="5" t="inlineStr">
        <is>
          <t>Umsatz</t>
        </is>
      </c>
      <c r="B44" s="5" t="inlineStr">
        <is>
          <t>Revenue</t>
        </is>
      </c>
      <c r="C44" t="n">
        <v>19.02</v>
      </c>
      <c r="D44" t="n">
        <v>21.14</v>
      </c>
      <c r="E44" t="n">
        <v>21.28</v>
      </c>
      <c r="F44" t="inlineStr">
        <is>
          <t>-</t>
        </is>
      </c>
      <c r="G44" t="inlineStr">
        <is>
          <t>-</t>
        </is>
      </c>
    </row>
    <row r="45">
      <c r="A45" s="5" t="inlineStr">
        <is>
          <t>Buchwert je Aktie</t>
        </is>
      </c>
      <c r="B45" s="5" t="inlineStr">
        <is>
          <t>Book value per share</t>
        </is>
      </c>
      <c r="C45" t="n">
        <v>10.57</v>
      </c>
      <c r="D45" t="n">
        <v>10.06</v>
      </c>
      <c r="E45" t="n">
        <v>5.27</v>
      </c>
      <c r="F45" t="inlineStr">
        <is>
          <t>-</t>
        </is>
      </c>
      <c r="G45" t="inlineStr">
        <is>
          <t>-</t>
        </is>
      </c>
    </row>
    <row r="46">
      <c r="A46" s="5" t="inlineStr">
        <is>
          <t>Cashflow je Aktie</t>
        </is>
      </c>
      <c r="B46" s="5" t="inlineStr">
        <is>
          <t>Cashflow per share</t>
        </is>
      </c>
      <c r="C46" t="n">
        <v>3.01</v>
      </c>
      <c r="D46" t="n">
        <v>3.05</v>
      </c>
      <c r="E46" t="n">
        <v>2.69</v>
      </c>
      <c r="F46" t="inlineStr">
        <is>
          <t>-</t>
        </is>
      </c>
      <c r="G46" t="inlineStr">
        <is>
          <t>-</t>
        </is>
      </c>
    </row>
    <row r="47">
      <c r="A47" s="5" t="inlineStr">
        <is>
          <t>Bilanzsumme je Aktie</t>
        </is>
      </c>
      <c r="B47" s="5" t="inlineStr">
        <is>
          <t>Total assets per share</t>
        </is>
      </c>
      <c r="C47" t="n">
        <v>32.75</v>
      </c>
      <c r="D47" t="n">
        <v>31.88</v>
      </c>
      <c r="E47" t="n">
        <v>29.65</v>
      </c>
      <c r="F47" t="inlineStr">
        <is>
          <t>-</t>
        </is>
      </c>
      <c r="G47" t="inlineStr">
        <is>
          <t>-</t>
        </is>
      </c>
    </row>
    <row r="48">
      <c r="A48" s="5" t="inlineStr">
        <is>
          <t>Personal am Ende des Jahres</t>
        </is>
      </c>
      <c r="B48" s="5" t="inlineStr">
        <is>
          <t>Staff at the end of year</t>
        </is>
      </c>
      <c r="C48" t="n">
        <v>1147</v>
      </c>
      <c r="D48" t="n">
        <v>1119</v>
      </c>
      <c r="E48" t="n">
        <v>1240</v>
      </c>
      <c r="F48" t="inlineStr">
        <is>
          <t>-</t>
        </is>
      </c>
      <c r="G48" t="inlineStr">
        <is>
          <t>-</t>
        </is>
      </c>
    </row>
    <row r="49">
      <c r="A49" s="5" t="inlineStr">
        <is>
          <t>Personalaufwand in Mio. EUR</t>
        </is>
      </c>
      <c r="B49" s="5" t="inlineStr">
        <is>
          <t>Personnel expenses in M</t>
        </is>
      </c>
      <c r="C49" t="n">
        <v>75.62</v>
      </c>
      <c r="D49" t="n">
        <v>75.92</v>
      </c>
      <c r="E49" t="n">
        <v>72.79000000000001</v>
      </c>
      <c r="F49" t="inlineStr">
        <is>
          <t>-</t>
        </is>
      </c>
      <c r="G49" t="inlineStr">
        <is>
          <t>-</t>
        </is>
      </c>
    </row>
    <row r="50">
      <c r="A50" s="5" t="inlineStr">
        <is>
          <t>Aufwand je Mitarbeiter in EUR</t>
        </is>
      </c>
      <c r="B50" s="5" t="inlineStr">
        <is>
          <t>Effort per employee</t>
        </is>
      </c>
      <c r="C50" t="n">
        <v>65929</v>
      </c>
      <c r="D50" t="n">
        <v>67846</v>
      </c>
      <c r="E50" t="n">
        <v>58702</v>
      </c>
      <c r="F50" t="inlineStr">
        <is>
          <t>-</t>
        </is>
      </c>
      <c r="G50" t="inlineStr">
        <is>
          <t>-</t>
        </is>
      </c>
    </row>
    <row r="51">
      <c r="A51" s="5" t="inlineStr">
        <is>
          <t>Umsatz je Aktie</t>
        </is>
      </c>
      <c r="B51" s="5" t="inlineStr">
        <is>
          <t>Revenue per share</t>
        </is>
      </c>
      <c r="C51" t="n">
        <v>564865</v>
      </c>
      <c r="D51" t="n">
        <v>643521</v>
      </c>
      <c r="E51" t="n">
        <v>584677</v>
      </c>
      <c r="F51" t="inlineStr">
        <is>
          <t>-</t>
        </is>
      </c>
      <c r="G51" t="inlineStr">
        <is>
          <t>-</t>
        </is>
      </c>
    </row>
    <row r="52">
      <c r="A52" s="5" t="inlineStr">
        <is>
          <t>Bruttoergebnis je Mitarbeiter in EUR</t>
        </is>
      </c>
      <c r="B52" s="5" t="inlineStr">
        <is>
          <t>Gross Profit per employee</t>
        </is>
      </c>
      <c r="C52" t="inlineStr">
        <is>
          <t>-</t>
        </is>
      </c>
      <c r="D52" t="inlineStr">
        <is>
          <t>-</t>
        </is>
      </c>
      <c r="E52" t="inlineStr">
        <is>
          <t>-</t>
        </is>
      </c>
      <c r="F52" t="inlineStr">
        <is>
          <t>-</t>
        </is>
      </c>
      <c r="G52" t="inlineStr">
        <is>
          <t>-</t>
        </is>
      </c>
    </row>
    <row r="53">
      <c r="A53" s="5" t="inlineStr">
        <is>
          <t>Gewinn je Mitarbeiter in EUR</t>
        </is>
      </c>
      <c r="B53" s="5" t="inlineStr">
        <is>
          <t>Earnings per employee</t>
        </is>
      </c>
      <c r="C53" t="n">
        <v>72101</v>
      </c>
      <c r="D53" t="n">
        <v>80608</v>
      </c>
      <c r="E53" t="n">
        <v>39758</v>
      </c>
      <c r="F53" t="inlineStr">
        <is>
          <t>-</t>
        </is>
      </c>
      <c r="G53" t="inlineStr">
        <is>
          <t>-</t>
        </is>
      </c>
    </row>
    <row r="54">
      <c r="A54" s="5" t="inlineStr">
        <is>
          <t>KGV (Kurs/Gewinn)</t>
        </is>
      </c>
      <c r="B54" s="5" t="inlineStr">
        <is>
          <t>PE (price/earnings)</t>
        </is>
      </c>
      <c r="C54" t="n">
        <v>15.3</v>
      </c>
      <c r="D54" t="n">
        <v>14</v>
      </c>
      <c r="E54" t="n">
        <v>38.1</v>
      </c>
      <c r="F54" t="inlineStr">
        <is>
          <t>-</t>
        </is>
      </c>
      <c r="G54" t="inlineStr">
        <is>
          <t>-</t>
        </is>
      </c>
    </row>
    <row r="55">
      <c r="A55" s="5" t="inlineStr">
        <is>
          <t>KUV (Kurs/Umsatz)</t>
        </is>
      </c>
      <c r="B55" s="5" t="inlineStr">
        <is>
          <t>PS (price/sales)</t>
        </is>
      </c>
      <c r="C55" t="n">
        <v>1.96</v>
      </c>
      <c r="D55" t="n">
        <v>1.75</v>
      </c>
      <c r="E55" t="n">
        <v>1.83</v>
      </c>
      <c r="F55" t="inlineStr">
        <is>
          <t>-</t>
        </is>
      </c>
      <c r="G55" t="inlineStr">
        <is>
          <t>-</t>
        </is>
      </c>
    </row>
    <row r="56">
      <c r="A56" s="5" t="inlineStr">
        <is>
          <t>KBV (Kurs/Buchwert)</t>
        </is>
      </c>
      <c r="B56" s="5" t="inlineStr">
        <is>
          <t>PB (price/book value)</t>
        </is>
      </c>
      <c r="C56" t="n">
        <v>3.67</v>
      </c>
      <c r="D56" t="n">
        <v>3.78</v>
      </c>
      <c r="E56" t="n">
        <v>7.83</v>
      </c>
      <c r="F56" t="inlineStr">
        <is>
          <t>-</t>
        </is>
      </c>
      <c r="G56" t="inlineStr">
        <is>
          <t>-</t>
        </is>
      </c>
    </row>
    <row r="57">
      <c r="A57" s="5" t="inlineStr">
        <is>
          <t>KCV (Kurs/Cashflow)</t>
        </is>
      </c>
      <c r="B57" s="5" t="inlineStr">
        <is>
          <t>PC (price/cashflow)</t>
        </is>
      </c>
      <c r="C57" t="n">
        <v>12.4</v>
      </c>
      <c r="D57" t="n">
        <v>12.14</v>
      </c>
      <c r="E57" t="n">
        <v>14.48</v>
      </c>
      <c r="F57" t="inlineStr">
        <is>
          <t>-</t>
        </is>
      </c>
      <c r="G57" t="inlineStr">
        <is>
          <t>-</t>
        </is>
      </c>
    </row>
    <row r="58">
      <c r="A58" s="5" t="inlineStr">
        <is>
          <t>Dividendenrendite in %</t>
        </is>
      </c>
      <c r="B58" s="5" t="inlineStr">
        <is>
          <t>Dividend Yield in %</t>
        </is>
      </c>
      <c r="C58" t="n">
        <v>3.54</v>
      </c>
      <c r="D58" t="n">
        <v>3.57</v>
      </c>
      <c r="E58" t="inlineStr">
        <is>
          <t>-</t>
        </is>
      </c>
      <c r="F58" t="inlineStr">
        <is>
          <t>-</t>
        </is>
      </c>
      <c r="G58" t="inlineStr">
        <is>
          <t>-</t>
        </is>
      </c>
    </row>
    <row r="59">
      <c r="A59" s="5" t="inlineStr">
        <is>
          <t>Gewinnrendite in %</t>
        </is>
      </c>
      <c r="B59" s="5" t="inlineStr">
        <is>
          <t>Return on profit in %</t>
        </is>
      </c>
      <c r="C59" t="n">
        <v>6.5</v>
      </c>
      <c r="D59" t="n">
        <v>7.2</v>
      </c>
      <c r="E59" t="n">
        <v>2.6</v>
      </c>
      <c r="F59" t="inlineStr">
        <is>
          <t>-</t>
        </is>
      </c>
      <c r="G59" t="inlineStr">
        <is>
          <t>-</t>
        </is>
      </c>
    </row>
    <row r="60">
      <c r="A60" s="5" t="inlineStr">
        <is>
          <t>Eigenkapitalrendite in %</t>
        </is>
      </c>
      <c r="B60" s="5" t="inlineStr">
        <is>
          <t>Return on Equity in %</t>
        </is>
      </c>
      <c r="C60" t="n">
        <v>22.96</v>
      </c>
      <c r="D60" t="n">
        <v>26.33</v>
      </c>
      <c r="E60" t="n">
        <v>27.43</v>
      </c>
      <c r="F60" t="n">
        <v>-94.93000000000001</v>
      </c>
      <c r="G60" t="n">
        <v>-14.72</v>
      </c>
    </row>
    <row r="61">
      <c r="A61" s="5" t="inlineStr">
        <is>
          <t>Umsatzrendite in %</t>
        </is>
      </c>
      <c r="B61" s="5" t="inlineStr">
        <is>
          <t>Return on sales in %</t>
        </is>
      </c>
      <c r="C61" t="n">
        <v>12.76</v>
      </c>
      <c r="D61" t="n">
        <v>12.53</v>
      </c>
      <c r="E61" t="n">
        <v>6.8</v>
      </c>
      <c r="F61" t="n">
        <v>-13.76</v>
      </c>
      <c r="G61" t="n">
        <v>-5.04</v>
      </c>
    </row>
    <row r="62">
      <c r="A62" s="5" t="inlineStr">
        <is>
          <t>Gesamtkapitalrendite in %</t>
        </is>
      </c>
      <c r="B62" s="5" t="inlineStr">
        <is>
          <t>Total Return on Investment in %</t>
        </is>
      </c>
      <c r="C62" t="n">
        <v>9.16</v>
      </c>
      <c r="D62" t="n">
        <v>10.18</v>
      </c>
      <c r="E62" t="n">
        <v>9.9</v>
      </c>
      <c r="F62" t="n">
        <v>-2.78</v>
      </c>
      <c r="G62" t="n">
        <v>2.71</v>
      </c>
    </row>
    <row r="63">
      <c r="A63" s="5" t="inlineStr">
        <is>
          <t>Return on Investment in %</t>
        </is>
      </c>
      <c r="B63" s="5" t="inlineStr">
        <is>
          <t>Return on Investment in %</t>
        </is>
      </c>
      <c r="C63" t="n">
        <v>7.41</v>
      </c>
      <c r="D63" t="n">
        <v>8.300000000000001</v>
      </c>
      <c r="E63" t="n">
        <v>4.88</v>
      </c>
      <c r="F63" t="n">
        <v>-8.960000000000001</v>
      </c>
      <c r="G63" t="n">
        <v>-3.05</v>
      </c>
    </row>
    <row r="64">
      <c r="A64" s="5" t="inlineStr">
        <is>
          <t>Arbeitsintensität in %</t>
        </is>
      </c>
      <c r="B64" s="5" t="inlineStr">
        <is>
          <t>Work Intensity in %</t>
        </is>
      </c>
      <c r="C64" t="n">
        <v>24.9</v>
      </c>
      <c r="D64" t="n">
        <v>27.44</v>
      </c>
      <c r="E64" t="n">
        <v>23.56</v>
      </c>
      <c r="F64" t="n">
        <v>25.78</v>
      </c>
      <c r="G64" t="n">
        <v>20.32</v>
      </c>
    </row>
    <row r="65">
      <c r="A65" s="5" t="inlineStr">
        <is>
          <t>Eigenkapitalquote in %</t>
        </is>
      </c>
      <c r="B65" s="5" t="inlineStr">
        <is>
          <t>Equity Ratio in %</t>
        </is>
      </c>
      <c r="C65" t="n">
        <v>32.28</v>
      </c>
      <c r="D65" t="n">
        <v>31.54</v>
      </c>
      <c r="E65" t="n">
        <v>17.79</v>
      </c>
      <c r="F65" t="n">
        <v>9.44</v>
      </c>
      <c r="G65" t="n">
        <v>20.7</v>
      </c>
    </row>
    <row r="66">
      <c r="A66" s="5" t="inlineStr">
        <is>
          <t>Fremdkapitalquote in %</t>
        </is>
      </c>
      <c r="B66" s="5" t="inlineStr">
        <is>
          <t>Debt Ratio in %</t>
        </is>
      </c>
      <c r="C66" t="n">
        <v>67.72</v>
      </c>
      <c r="D66" t="n">
        <v>68.45999999999999</v>
      </c>
      <c r="E66" t="n">
        <v>82.20999999999999</v>
      </c>
      <c r="F66" t="n">
        <v>90.56</v>
      </c>
      <c r="G66" t="n">
        <v>79.3</v>
      </c>
    </row>
    <row r="67">
      <c r="A67" s="5" t="inlineStr">
        <is>
          <t>Verschuldungsgrad in %</t>
        </is>
      </c>
      <c r="B67" s="5" t="inlineStr">
        <is>
          <t>Finance Gearing in %</t>
        </is>
      </c>
      <c r="C67" t="n">
        <v>209.77</v>
      </c>
      <c r="D67" t="n">
        <v>217.02</v>
      </c>
      <c r="E67" t="n">
        <v>462.1</v>
      </c>
      <c r="F67" t="n">
        <v>959.1900000000001</v>
      </c>
      <c r="G67" t="n">
        <v>383.11</v>
      </c>
    </row>
    <row r="68">
      <c r="A68" s="5" t="inlineStr"/>
      <c r="B68" s="5" t="inlineStr"/>
    </row>
    <row r="69">
      <c r="A69" s="5" t="inlineStr">
        <is>
          <t>Kurzfristige Vermögensquote in %</t>
        </is>
      </c>
      <c r="B69" s="5" t="inlineStr">
        <is>
          <t>Current Assets Ratio in %</t>
        </is>
      </c>
      <c r="C69" t="n">
        <v>24.89</v>
      </c>
      <c r="D69" t="n">
        <v>27.44</v>
      </c>
      <c r="E69" t="n">
        <v>23.56</v>
      </c>
      <c r="F69" t="n">
        <v>25.78</v>
      </c>
    </row>
    <row r="70">
      <c r="A70" s="5" t="inlineStr">
        <is>
          <t>Nettogewinn Marge in %</t>
        </is>
      </c>
      <c r="B70" s="5" t="inlineStr">
        <is>
          <t>Net Profit Marge in %</t>
        </is>
      </c>
      <c r="C70" t="n">
        <v>434.81</v>
      </c>
      <c r="D70" t="n">
        <v>426.68</v>
      </c>
      <c r="E70" t="n">
        <v>231.67</v>
      </c>
      <c r="F70" t="inlineStr">
        <is>
          <t>-</t>
        </is>
      </c>
    </row>
    <row r="71">
      <c r="A71" s="5" t="inlineStr">
        <is>
          <t>Operative Ergebnis Marge in %</t>
        </is>
      </c>
      <c r="B71" s="5" t="inlineStr">
        <is>
          <t>EBIT Marge in %</t>
        </is>
      </c>
      <c r="C71" t="n">
        <v>651.95</v>
      </c>
      <c r="D71" t="n">
        <v>695.36</v>
      </c>
      <c r="E71" t="n">
        <v>575.1900000000001</v>
      </c>
      <c r="F71" t="inlineStr">
        <is>
          <t>-</t>
        </is>
      </c>
    </row>
    <row r="72">
      <c r="A72" s="5" t="inlineStr">
        <is>
          <t>Vermögensumsschlag in %</t>
        </is>
      </c>
      <c r="B72" s="5" t="inlineStr">
        <is>
          <t>Asset Turnover in %</t>
        </is>
      </c>
      <c r="C72" t="n">
        <v>1.7</v>
      </c>
      <c r="D72" t="n">
        <v>1.95</v>
      </c>
      <c r="E72" t="n">
        <v>2.11</v>
      </c>
      <c r="F72" t="inlineStr">
        <is>
          <t>-</t>
        </is>
      </c>
    </row>
    <row r="73">
      <c r="A73" s="5" t="inlineStr">
        <is>
          <t>Langfristige Vermögensquote in %</t>
        </is>
      </c>
      <c r="B73" s="5" t="inlineStr">
        <is>
          <t>Non-Current Assets Ratio in %</t>
        </is>
      </c>
      <c r="C73" t="n">
        <v>75.09</v>
      </c>
      <c r="D73" t="n">
        <v>72.56999999999999</v>
      </c>
      <c r="E73" t="n">
        <v>76.45</v>
      </c>
      <c r="F73" t="n">
        <v>74.22</v>
      </c>
    </row>
    <row r="74">
      <c r="A74" s="5" t="inlineStr">
        <is>
          <t>Gesamtkapitalrentabilität</t>
        </is>
      </c>
      <c r="B74" s="5" t="inlineStr">
        <is>
          <t>ROA Return on Assets in %</t>
        </is>
      </c>
      <c r="C74" t="n">
        <v>7.41</v>
      </c>
      <c r="D74" t="n">
        <v>8.31</v>
      </c>
      <c r="E74" t="n">
        <v>4.88</v>
      </c>
      <c r="F74" t="n">
        <v>-8.960000000000001</v>
      </c>
    </row>
    <row r="75">
      <c r="A75" s="5" t="inlineStr">
        <is>
          <t>Ertrag des eingesetzten Kapitals</t>
        </is>
      </c>
      <c r="B75" s="5" t="inlineStr">
        <is>
          <t>ROCE Return on Cap. Empl. in %</t>
        </is>
      </c>
      <c r="C75" t="n">
        <v>12.7</v>
      </c>
      <c r="D75" t="n">
        <v>15.57</v>
      </c>
      <c r="E75" t="n">
        <v>15.45</v>
      </c>
      <c r="F75" t="n">
        <v>11.48</v>
      </c>
    </row>
    <row r="76">
      <c r="A76" s="5" t="inlineStr">
        <is>
          <t>Eigenkapital zu Anlagevermögen</t>
        </is>
      </c>
      <c r="B76" s="5" t="inlineStr">
        <is>
          <t>Equity to Fixed Assets in %</t>
        </is>
      </c>
      <c r="C76" t="n">
        <v>41.34</v>
      </c>
      <c r="D76" t="n">
        <v>42.28</v>
      </c>
      <c r="E76" t="n">
        <v>21.9</v>
      </c>
      <c r="F76" t="n">
        <v>10.25</v>
      </c>
    </row>
    <row r="77">
      <c r="A77" s="5" t="inlineStr">
        <is>
          <t>Liquidität Dritten Grades</t>
        </is>
      </c>
      <c r="B77" s="5" t="inlineStr">
        <is>
          <t>Current Ratio in %</t>
        </is>
      </c>
      <c r="C77" t="n">
        <v>199.43</v>
      </c>
      <c r="D77" t="n">
        <v>210.16</v>
      </c>
      <c r="E77" t="n">
        <v>109.17</v>
      </c>
      <c r="F77" t="n">
        <v>118.9</v>
      </c>
    </row>
    <row r="78">
      <c r="A78" s="5" t="inlineStr">
        <is>
          <t>Operativer Cashflow</t>
        </is>
      </c>
      <c r="B78" s="5" t="inlineStr">
        <is>
          <t>Operating Cashflow in M</t>
        </is>
      </c>
      <c r="C78" t="n">
        <v>422.468</v>
      </c>
      <c r="D78" t="n">
        <v>413.6098</v>
      </c>
      <c r="E78" t="n">
        <v>493.3336</v>
      </c>
      <c r="F78" t="inlineStr">
        <is>
          <t>-</t>
        </is>
      </c>
    </row>
    <row r="79">
      <c r="A79" s="5" t="inlineStr">
        <is>
          <t>Aktienrückkauf</t>
        </is>
      </c>
      <c r="B79" s="5" t="inlineStr">
        <is>
          <t>Share Buyback in M</t>
        </is>
      </c>
      <c r="C79" t="n">
        <v>0</v>
      </c>
      <c r="D79" t="n">
        <v>0</v>
      </c>
      <c r="E79" t="inlineStr">
        <is>
          <t>-</t>
        </is>
      </c>
      <c r="F79" t="inlineStr">
        <is>
          <t>-</t>
        </is>
      </c>
    </row>
    <row r="80">
      <c r="A80" s="5" t="inlineStr">
        <is>
          <t>Umsatzwachstum 1J in %</t>
        </is>
      </c>
      <c r="B80" s="5" t="inlineStr">
        <is>
          <t>Revenue Growth 1Y in %</t>
        </is>
      </c>
      <c r="C80" t="n">
        <v>-10.03</v>
      </c>
      <c r="D80" t="n">
        <v>-0.66</v>
      </c>
      <c r="E80" t="inlineStr">
        <is>
          <t>-</t>
        </is>
      </c>
      <c r="F80" t="inlineStr">
        <is>
          <t>-</t>
        </is>
      </c>
    </row>
    <row r="81">
      <c r="A81" s="5" t="inlineStr">
        <is>
          <t>Umsatzwachstum 3J in %</t>
        </is>
      </c>
      <c r="B81" s="5" t="inlineStr">
        <is>
          <t>Revenue Growth 3Y in %</t>
        </is>
      </c>
      <c r="C81" t="inlineStr">
        <is>
          <t>-</t>
        </is>
      </c>
      <c r="D81" t="inlineStr">
        <is>
          <t>-</t>
        </is>
      </c>
      <c r="E81" t="inlineStr">
        <is>
          <t>-</t>
        </is>
      </c>
      <c r="F81" t="inlineStr">
        <is>
          <t>-</t>
        </is>
      </c>
    </row>
    <row r="82">
      <c r="A82" s="5" t="inlineStr">
        <is>
          <t>Umsatzwachstum 5J in %</t>
        </is>
      </c>
      <c r="B82" s="5" t="inlineStr">
        <is>
          <t>Revenue Growth 5Y in %</t>
        </is>
      </c>
      <c r="C82" t="inlineStr">
        <is>
          <t>-</t>
        </is>
      </c>
      <c r="D82" t="inlineStr">
        <is>
          <t>-</t>
        </is>
      </c>
      <c r="E82" t="inlineStr">
        <is>
          <t>-</t>
        </is>
      </c>
      <c r="F82" t="inlineStr">
        <is>
          <t>-</t>
        </is>
      </c>
    </row>
    <row r="83">
      <c r="A83" s="5" t="inlineStr">
        <is>
          <t>Umsatzwachstum 10J in %</t>
        </is>
      </c>
      <c r="B83" s="5" t="inlineStr">
        <is>
          <t>Revenue Growth 10Y in %</t>
        </is>
      </c>
      <c r="C83" t="inlineStr">
        <is>
          <t>-</t>
        </is>
      </c>
      <c r="D83" t="inlineStr">
        <is>
          <t>-</t>
        </is>
      </c>
      <c r="E83" t="inlineStr">
        <is>
          <t>-</t>
        </is>
      </c>
      <c r="F83" t="inlineStr">
        <is>
          <t>-</t>
        </is>
      </c>
    </row>
    <row r="84">
      <c r="A84" s="5" t="inlineStr">
        <is>
          <t>Gewinnwachstum 1J in %</t>
        </is>
      </c>
      <c r="B84" s="5" t="inlineStr">
        <is>
          <t>Earnings Growth 1Y in %</t>
        </is>
      </c>
      <c r="C84" t="n">
        <v>-8.31</v>
      </c>
      <c r="D84" t="n">
        <v>82.95999999999999</v>
      </c>
      <c r="E84" t="n">
        <v>-158.55</v>
      </c>
      <c r="F84" t="n">
        <v>152.85</v>
      </c>
    </row>
    <row r="85">
      <c r="A85" s="5" t="inlineStr">
        <is>
          <t>Gewinnwachstum 3J in %</t>
        </is>
      </c>
      <c r="B85" s="5" t="inlineStr">
        <is>
          <t>Earnings Growth 3Y in %</t>
        </is>
      </c>
      <c r="C85" t="n">
        <v>-27.97</v>
      </c>
      <c r="D85" t="n">
        <v>25.75</v>
      </c>
      <c r="E85" t="inlineStr">
        <is>
          <t>-</t>
        </is>
      </c>
      <c r="F85" t="inlineStr">
        <is>
          <t>-</t>
        </is>
      </c>
    </row>
    <row r="86">
      <c r="A86" s="5" t="inlineStr">
        <is>
          <t>Gewinnwachstum 5J in %</t>
        </is>
      </c>
      <c r="B86" s="5" t="inlineStr">
        <is>
          <t>Earnings Growth 5Y in %</t>
        </is>
      </c>
      <c r="C86" t="inlineStr">
        <is>
          <t>-</t>
        </is>
      </c>
      <c r="D86" t="inlineStr">
        <is>
          <t>-</t>
        </is>
      </c>
      <c r="E86" t="inlineStr">
        <is>
          <t>-</t>
        </is>
      </c>
      <c r="F86" t="inlineStr">
        <is>
          <t>-</t>
        </is>
      </c>
    </row>
    <row r="87">
      <c r="A87" s="5" t="inlineStr">
        <is>
          <t>Gewinnwachstum 10J in %</t>
        </is>
      </c>
      <c r="B87" s="5" t="inlineStr">
        <is>
          <t>Earnings Growth 10Y in %</t>
        </is>
      </c>
      <c r="C87" t="inlineStr">
        <is>
          <t>-</t>
        </is>
      </c>
      <c r="D87" t="inlineStr">
        <is>
          <t>-</t>
        </is>
      </c>
      <c r="E87" t="inlineStr">
        <is>
          <t>-</t>
        </is>
      </c>
      <c r="F87" t="inlineStr">
        <is>
          <t>-</t>
        </is>
      </c>
    </row>
    <row r="88">
      <c r="A88" s="5" t="inlineStr">
        <is>
          <t>PEG Ratio</t>
        </is>
      </c>
      <c r="B88" s="5" t="inlineStr">
        <is>
          <t>KGW Kurs/Gewinn/Wachstum</t>
        </is>
      </c>
      <c r="C88" t="inlineStr">
        <is>
          <t>-</t>
        </is>
      </c>
      <c r="D88" t="inlineStr">
        <is>
          <t>-</t>
        </is>
      </c>
      <c r="E88" t="inlineStr">
        <is>
          <t>-</t>
        </is>
      </c>
      <c r="F88" t="inlineStr">
        <is>
          <t>-</t>
        </is>
      </c>
    </row>
    <row r="89">
      <c r="A89" s="5" t="inlineStr">
        <is>
          <t>EBIT-Wachstum 1J in %</t>
        </is>
      </c>
      <c r="B89" s="5" t="inlineStr">
        <is>
          <t>EBIT Growth 1Y in %</t>
        </is>
      </c>
      <c r="C89" t="n">
        <v>-15.65</v>
      </c>
      <c r="D89" t="n">
        <v>20.1</v>
      </c>
      <c r="E89" t="n">
        <v>44.85</v>
      </c>
      <c r="F89" t="n">
        <v>109.68</v>
      </c>
    </row>
    <row r="90">
      <c r="A90" s="5" t="inlineStr">
        <is>
          <t>EBIT-Wachstum 3J in %</t>
        </is>
      </c>
      <c r="B90" s="5" t="inlineStr">
        <is>
          <t>EBIT Growth 3Y in %</t>
        </is>
      </c>
      <c r="C90" t="n">
        <v>16.43</v>
      </c>
      <c r="D90" t="n">
        <v>58.21</v>
      </c>
      <c r="E90" t="inlineStr">
        <is>
          <t>-</t>
        </is>
      </c>
      <c r="F90" t="inlineStr">
        <is>
          <t>-</t>
        </is>
      </c>
    </row>
    <row r="91">
      <c r="A91" s="5" t="inlineStr">
        <is>
          <t>EBIT-Wachstum 5J in %</t>
        </is>
      </c>
      <c r="B91" s="5" t="inlineStr">
        <is>
          <t>EBIT Growth 5Y in %</t>
        </is>
      </c>
      <c r="C91" t="inlineStr">
        <is>
          <t>-</t>
        </is>
      </c>
      <c r="D91" t="inlineStr">
        <is>
          <t>-</t>
        </is>
      </c>
      <c r="E91" t="inlineStr">
        <is>
          <t>-</t>
        </is>
      </c>
      <c r="F91" t="inlineStr">
        <is>
          <t>-</t>
        </is>
      </c>
    </row>
    <row r="92">
      <c r="A92" s="5" t="inlineStr">
        <is>
          <t>EBIT-Wachstum 10J in %</t>
        </is>
      </c>
      <c r="B92" s="5" t="inlineStr">
        <is>
          <t>EBIT Growth 10Y in %</t>
        </is>
      </c>
      <c r="C92" t="inlineStr">
        <is>
          <t>-</t>
        </is>
      </c>
      <c r="D92" t="inlineStr">
        <is>
          <t>-</t>
        </is>
      </c>
      <c r="E92" t="inlineStr">
        <is>
          <t>-</t>
        </is>
      </c>
      <c r="F92" t="inlineStr">
        <is>
          <t>-</t>
        </is>
      </c>
    </row>
    <row r="93">
      <c r="A93" s="5" t="inlineStr">
        <is>
          <t>Op.Cashflow Wachstum 1J in %</t>
        </is>
      </c>
      <c r="B93" s="5" t="inlineStr">
        <is>
          <t>Op.Cashflow Wachstum 1Y in %</t>
        </is>
      </c>
      <c r="C93" t="n">
        <v>2.14</v>
      </c>
      <c r="D93" t="n">
        <v>-16.16</v>
      </c>
      <c r="E93" t="inlineStr">
        <is>
          <t>-</t>
        </is>
      </c>
      <c r="F93" t="inlineStr">
        <is>
          <t>-</t>
        </is>
      </c>
    </row>
    <row r="94">
      <c r="A94" s="5" t="inlineStr">
        <is>
          <t>Op.Cashflow Wachstum 3J in %</t>
        </is>
      </c>
      <c r="B94" s="5" t="inlineStr">
        <is>
          <t>Op.Cashflow Wachstum 3Y in %</t>
        </is>
      </c>
      <c r="C94" t="inlineStr">
        <is>
          <t>-</t>
        </is>
      </c>
      <c r="D94" t="inlineStr">
        <is>
          <t>-</t>
        </is>
      </c>
      <c r="E94" t="inlineStr">
        <is>
          <t>-</t>
        </is>
      </c>
      <c r="F94" t="inlineStr">
        <is>
          <t>-</t>
        </is>
      </c>
    </row>
    <row r="95">
      <c r="A95" s="5" t="inlineStr">
        <is>
          <t>Op.Cashflow Wachstum 5J in %</t>
        </is>
      </c>
      <c r="B95" s="5" t="inlineStr">
        <is>
          <t>Op.Cashflow Wachstum 5Y in %</t>
        </is>
      </c>
      <c r="C95" t="inlineStr">
        <is>
          <t>-</t>
        </is>
      </c>
      <c r="D95" t="inlineStr">
        <is>
          <t>-</t>
        </is>
      </c>
      <c r="E95" t="inlineStr">
        <is>
          <t>-</t>
        </is>
      </c>
      <c r="F95" t="inlineStr">
        <is>
          <t>-</t>
        </is>
      </c>
    </row>
    <row r="96">
      <c r="A96" s="5" t="inlineStr">
        <is>
          <t>Op.Cashflow Wachstum 10J in %</t>
        </is>
      </c>
      <c r="B96" s="5" t="inlineStr">
        <is>
          <t>Op.Cashflow Wachstum 10Y in %</t>
        </is>
      </c>
      <c r="C96" t="inlineStr">
        <is>
          <t>-</t>
        </is>
      </c>
      <c r="D96" t="inlineStr">
        <is>
          <t>-</t>
        </is>
      </c>
      <c r="E96" t="inlineStr">
        <is>
          <t>-</t>
        </is>
      </c>
      <c r="F96" t="inlineStr">
        <is>
          <t>-</t>
        </is>
      </c>
    </row>
    <row r="97">
      <c r="A97" s="5" t="inlineStr">
        <is>
          <t>Working Capital in Mio</t>
        </is>
      </c>
      <c r="B97" s="5" t="inlineStr">
        <is>
          <t>Working Capital in M</t>
        </is>
      </c>
      <c r="C97" t="n">
        <v>138.5</v>
      </c>
      <c r="D97" t="n">
        <v>156.2</v>
      </c>
      <c r="E97" t="n">
        <v>20</v>
      </c>
      <c r="F97" t="n">
        <v>38.5</v>
      </c>
      <c r="G97" t="n">
        <v>-27.1</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W96"/>
  <sheetViews>
    <sheetView workbookViewId="0">
      <pane activePane="bottomRight" state="frozen" topLeftCell="B2" xSplit="1" ySplit="1"/>
      <selection activeCell="A1" pane="topRight" sqref="A1"/>
      <selection activeCell="A1" pane="bottomLeft" sqref="A1"/>
      <selection activeCell="A1" pane="bottomRight" sqref="A1"/>
    </sheetView>
  </sheetViews>
  <sheetFormatPr baseColWidth="8" defaultRowHeight="15"/>
  <cols>
    <col customWidth="1" max="1" min="1" width="35"/>
    <col customWidth="1" max="2" min="2" width="32"/>
    <col customWidth="1" max="3" min="3" width="15"/>
    <col customWidth="1" max="4" min="4" width="15"/>
    <col customWidth="1" max="5" min="5" width="15"/>
    <col customWidth="1" max="6" min="6" width="15"/>
    <col customWidth="1" max="7" min="7" width="15"/>
    <col customWidth="1" max="8" min="8" width="15"/>
    <col customWidth="1" max="9" min="9" width="15"/>
    <col customWidth="1" max="10" min="10" width="15"/>
    <col customWidth="1" max="11" min="11" width="15"/>
    <col customWidth="1" max="12" min="12" width="20"/>
    <col customWidth="1" max="13" min="13" width="9"/>
    <col customWidth="1" max="14" min="14" width="20"/>
    <col customWidth="1" max="15" min="15" width="9"/>
    <col customWidth="1" max="16" min="16" width="19"/>
    <col customWidth="1" max="17" min="17" width="9"/>
    <col customWidth="1" max="18" min="18" width="9"/>
    <col customWidth="1" max="19" min="19" width="9"/>
    <col customWidth="1" max="20" min="20" width="22"/>
    <col customWidth="1" max="21" min="21" width="9"/>
    <col customWidth="1" max="22" min="22" width="9"/>
    <col customWidth="1" max="23" min="23" width="9"/>
  </cols>
  <sheetData>
    <row r="1">
      <c r="A1" s="1" t="inlineStr">
        <is>
          <t xml:space="preserve">BERTRANDT </t>
        </is>
      </c>
      <c r="B1" s="2" t="inlineStr">
        <is>
          <t>WKN: 523280  ISIN: DE0005232805  Symbol:BDT  Typ: Aktie</t>
        </is>
      </c>
      <c r="C1" s="2" t="inlineStr"/>
      <c r="D1" s="2" t="inlineStr"/>
      <c r="E1" s="2" t="inlineStr"/>
      <c r="F1" s="2">
        <f>HYPERLINK("sdax_Stock_Data_EUR.xlsx#INDEX!A1", "Back to INDEX")</f>
        <v/>
      </c>
      <c r="G1" s="2" t="inlineStr"/>
      <c r="H1" s="2" t="inlineStr"/>
      <c r="I1" s="2" t="inlineStr"/>
      <c r="J1" s="2" t="inlineStr"/>
      <c r="K1" s="2" t="inlineStr"/>
      <c r="L1" s="2" t="inlineStr"/>
      <c r="M1" s="2" t="inlineStr"/>
      <c r="N1" s="2" t="inlineStr"/>
      <c r="O1" s="2" t="inlineStr"/>
      <c r="P1" s="2" t="inlineStr"/>
      <c r="Q1" s="2" t="inlineStr"/>
      <c r="R1" s="2" t="inlineStr"/>
      <c r="S1" s="2" t="inlineStr"/>
      <c r="T1" s="2" t="inlineStr"/>
      <c r="U1" s="2" t="inlineStr"/>
      <c r="V1" s="2" t="inlineStr"/>
      <c r="W1" s="2" t="inlineStr"/>
    </row>
    <row r="2">
      <c r="A2" s="3" t="inlineStr"/>
      <c r="B2" s="4" t="inlineStr"/>
      <c r="C2" s="4" t="inlineStr"/>
      <c r="D2" s="4" t="inlineStr"/>
      <c r="E2" s="4" t="inlineStr"/>
      <c r="F2" s="4" t="inlineStr"/>
      <c r="G2" s="4" t="inlineStr"/>
      <c r="H2" s="4" t="inlineStr"/>
      <c r="I2" s="4" t="inlineStr"/>
      <c r="J2" s="4" t="inlineStr"/>
      <c r="K2" s="4" t="inlineStr"/>
      <c r="L2" s="4" t="inlineStr"/>
      <c r="M2" s="4" t="inlineStr"/>
      <c r="N2" s="4" t="inlineStr"/>
      <c r="O2" s="4" t="inlineStr"/>
      <c r="P2" s="4" t="inlineStr"/>
      <c r="Q2" s="4" t="inlineStr"/>
      <c r="R2" s="4" t="inlineStr"/>
      <c r="S2" s="4" t="inlineStr"/>
      <c r="T2" s="4" t="inlineStr"/>
      <c r="U2" s="4" t="inlineStr"/>
      <c r="V2" s="4" t="inlineStr"/>
      <c r="W2" s="4" t="inlineStr"/>
    </row>
    <row r="3">
      <c r="A3" s="5" t="inlineStr">
        <is>
          <t>STAMMDATEN / BASE DATA</t>
        </is>
      </c>
      <c r="C3" s="5" t="inlineStr">
        <is>
          <t>KONTAKT / CONTACT</t>
        </is>
      </c>
      <c r="D3" s="5" t="inlineStr"/>
      <c r="G3" s="5" t="inlineStr">
        <is>
          <t>TERMINE / EVENTS 2020</t>
        </is>
      </c>
      <c r="H3" s="5" t="inlineStr"/>
      <c r="J3" s="5" t="inlineStr">
        <is>
          <t>AKTIONÄRE / SHAREHOLDERS</t>
        </is>
      </c>
      <c r="K3" s="5" t="inlineStr"/>
    </row>
    <row r="4">
      <c r="A4" s="5" t="inlineStr">
        <is>
          <t>Gründungsjahr / Founding Year</t>
        </is>
      </c>
      <c r="B4" t="inlineStr">
        <is>
          <t>1974</t>
        </is>
      </c>
      <c r="C4" s="5" t="inlineStr">
        <is>
          <t>Telefon / Phone</t>
        </is>
      </c>
      <c r="D4" s="5" t="inlineStr"/>
      <c r="E4" t="inlineStr">
        <is>
          <t>+49-7034-656-0</t>
        </is>
      </c>
      <c r="G4" t="inlineStr">
        <is>
          <t>17.02.2020</t>
        </is>
      </c>
      <c r="H4" t="inlineStr">
        <is>
          <t>Result Q1</t>
        </is>
      </c>
      <c r="J4" t="inlineStr">
        <is>
          <t>Dr. Ing. h.c. F. Porsche Aktiengesellschaft</t>
        </is>
      </c>
      <c r="L4" t="inlineStr">
        <is>
          <t>28,97%</t>
        </is>
      </c>
    </row>
    <row r="5">
      <c r="A5" s="5" t="inlineStr">
        <is>
          <t>Ticker</t>
        </is>
      </c>
      <c r="B5" t="inlineStr">
        <is>
          <t>BDT</t>
        </is>
      </c>
      <c r="C5" s="5" t="inlineStr">
        <is>
          <t>Fax</t>
        </is>
      </c>
      <c r="D5" s="5" t="inlineStr"/>
      <c r="E5" t="inlineStr">
        <is>
          <t>+49-7034-656-4151</t>
        </is>
      </c>
      <c r="G5" t="inlineStr">
        <is>
          <t>19.02.2020</t>
        </is>
      </c>
      <c r="H5" t="inlineStr">
        <is>
          <t>Annual General Meeting</t>
        </is>
      </c>
      <c r="J5" t="inlineStr">
        <is>
          <t>Friedrich Boysen Holding GmbH</t>
        </is>
      </c>
      <c r="L5" t="inlineStr">
        <is>
          <t>14,90%</t>
        </is>
      </c>
    </row>
    <row r="6">
      <c r="A6" s="5" t="inlineStr">
        <is>
          <t>Gelistet Seit / Listed Since</t>
        </is>
      </c>
      <c r="B6" t="inlineStr">
        <is>
          <t>10.01.1996</t>
        </is>
      </c>
      <c r="C6" s="5" t="inlineStr">
        <is>
          <t>Internet</t>
        </is>
      </c>
      <c r="D6" s="5" t="inlineStr"/>
      <c r="E6" t="inlineStr">
        <is>
          <t>http://www.bertrandt.com</t>
        </is>
      </c>
      <c r="G6" t="inlineStr">
        <is>
          <t>24.02.2020</t>
        </is>
      </c>
      <c r="H6" t="inlineStr">
        <is>
          <t>Dividend Payout</t>
        </is>
      </c>
      <c r="J6" t="inlineStr">
        <is>
          <t>Management/ Mitarbeiter-Beteiligung</t>
        </is>
      </c>
      <c r="L6" t="inlineStr">
        <is>
          <t>9,00%</t>
        </is>
      </c>
    </row>
    <row r="7">
      <c r="A7" s="5" t="inlineStr">
        <is>
          <t>Nominalwert / Nominal Value</t>
        </is>
      </c>
      <c r="B7" t="inlineStr">
        <is>
          <t>1,00</t>
        </is>
      </c>
      <c r="C7" s="5" t="inlineStr">
        <is>
          <t>E-Mail</t>
        </is>
      </c>
      <c r="D7" s="5" t="inlineStr"/>
      <c r="E7" t="inlineStr">
        <is>
          <t>info@bertrandt.com</t>
        </is>
      </c>
      <c r="G7" t="inlineStr">
        <is>
          <t>28.05.2020</t>
        </is>
      </c>
      <c r="H7" t="inlineStr">
        <is>
          <t>Score Half Year</t>
        </is>
      </c>
      <c r="J7" t="inlineStr">
        <is>
          <t>Vermögensverwaltungsgesellschaft Familie Bichler bR</t>
        </is>
      </c>
      <c r="L7" t="inlineStr">
        <is>
          <t>3,94%</t>
        </is>
      </c>
    </row>
    <row r="8">
      <c r="A8" s="5" t="inlineStr">
        <is>
          <t>Land / Country</t>
        </is>
      </c>
      <c r="B8" t="inlineStr">
        <is>
          <t>Deutschland</t>
        </is>
      </c>
      <c r="C8" s="5" t="inlineStr">
        <is>
          <t>Inv. Relations Telefon / Phone</t>
        </is>
      </c>
      <c r="D8" s="5" t="inlineStr"/>
      <c r="E8" t="inlineStr">
        <is>
          <t>+49-7034-656-4029</t>
        </is>
      </c>
      <c r="G8" t="inlineStr">
        <is>
          <t>10.08.2020</t>
        </is>
      </c>
      <c r="H8" t="inlineStr">
        <is>
          <t>Q3 Earnings</t>
        </is>
      </c>
      <c r="J8" t="inlineStr">
        <is>
          <t>UBS AG</t>
        </is>
      </c>
      <c r="L8" t="inlineStr">
        <is>
          <t>2,99%</t>
        </is>
      </c>
    </row>
    <row r="9">
      <c r="A9" s="5" t="inlineStr">
        <is>
          <t>Währung / Currency</t>
        </is>
      </c>
      <c r="B9" t="inlineStr">
        <is>
          <t>EUR</t>
        </is>
      </c>
      <c r="C9" s="5" t="inlineStr">
        <is>
          <t>Kontaktperson / Contact Person</t>
        </is>
      </c>
      <c r="D9" s="5" t="inlineStr"/>
      <c r="E9" t="inlineStr">
        <is>
          <t>Markus Ruf</t>
        </is>
      </c>
      <c r="G9" t="inlineStr">
        <is>
          <t>10.12.2020</t>
        </is>
      </c>
      <c r="H9" t="inlineStr">
        <is>
          <t>Annual Press Conference</t>
        </is>
      </c>
      <c r="J9" t="inlineStr">
        <is>
          <t>Universal-Investment GmbH</t>
        </is>
      </c>
      <c r="L9" t="inlineStr">
        <is>
          <t>2,73%</t>
        </is>
      </c>
    </row>
    <row r="10">
      <c r="A10" s="5" t="inlineStr">
        <is>
          <t>Branche / Industry</t>
        </is>
      </c>
      <c r="B10" t="inlineStr">
        <is>
          <t>Automotive</t>
        </is>
      </c>
      <c r="C10" s="5" t="inlineStr"/>
      <c r="D10" s="5" t="inlineStr"/>
      <c r="J10" t="inlineStr">
        <is>
          <t>Allianz Global Investors GmbH</t>
        </is>
      </c>
      <c r="L10" t="inlineStr">
        <is>
          <t>2,98%</t>
        </is>
      </c>
    </row>
    <row r="11">
      <c r="A11" s="5" t="inlineStr">
        <is>
          <t>Sektor / Sector</t>
        </is>
      </c>
      <c r="B11" t="inlineStr">
        <is>
          <t>Automotive Industry</t>
        </is>
      </c>
      <c r="J11" t="inlineStr">
        <is>
          <t>BNY Mellon Service Gesellschaft GmbH</t>
        </is>
      </c>
      <c r="L11" t="inlineStr">
        <is>
          <t>3,15%</t>
        </is>
      </c>
    </row>
    <row r="12">
      <c r="A12" s="5" t="inlineStr">
        <is>
          <t>Typ / Genre</t>
        </is>
      </c>
      <c r="B12" t="inlineStr">
        <is>
          <t>Inhaberaktie</t>
        </is>
      </c>
      <c r="J12" t="inlineStr">
        <is>
          <t>MainFirst SICAV</t>
        </is>
      </c>
      <c r="L12" t="inlineStr">
        <is>
          <t>7,61%</t>
        </is>
      </c>
    </row>
    <row r="13">
      <c r="A13" s="5" t="inlineStr">
        <is>
          <t>Adresse / Address</t>
        </is>
      </c>
      <c r="B13" t="inlineStr">
        <is>
          <t>Bertrandt AGBirkensee 1  D-71139 Ehningen</t>
        </is>
      </c>
    </row>
    <row r="14">
      <c r="A14" s="5" t="inlineStr">
        <is>
          <t>Management</t>
        </is>
      </c>
      <c r="B14" t="inlineStr">
        <is>
          <t>Hans-Gerd Claus, Michael Lücke, Markus Ruf</t>
        </is>
      </c>
    </row>
    <row r="15">
      <c r="A15" s="5" t="inlineStr">
        <is>
          <t>Aufsichtsrat / Board</t>
        </is>
      </c>
      <c r="B15" t="inlineStr">
        <is>
          <t>Dietmar Bichler, Udo Bäder, Horst Binnig, Prof. Dr. Wilfried Sihn, Michael Schmidt, Marianne Weiß</t>
        </is>
      </c>
    </row>
    <row r="16">
      <c r="A16" s="5" t="inlineStr">
        <is>
          <t>Beschreibung</t>
        </is>
      </c>
      <c r="B16" t="inlineStr">
        <is>
          <t>Als einer der führenden Engineering-Partner in Europa erarbeitet Bertrandt an weltweit 52 Standorten maßgeschneiderte Lösungen. Das Leistungsspektrum in der Automobilindustrie reicht dabei von der Entwicklung einzelner Komponenten über komplexe Module und Systeme bis hin zu Derivaten mit umfassenden, an die Entwicklung angrenzenden Dienstleistungen. Zu den Kunden zählen nahezu alle europäischen Hersteller sowie bedeutende Systemlieferanten. In der Luftfahrtentwicklung ist Bertrandt schwerpunktmäßig im Bereich Struktur-, Kabinen- und Systementwicklung in transnationalen Projekten tätig. Darüber hinaus bietet Bertrandt Services deutschlandweit für die Branchen wie beispielsweise Energie, Elektro-/Medizintechnik und Maschinen-/Anlagenbau, technische und kaufmännische Dienstleistungen sowie Projektlösungen an. Copyright 2014 FINANCE BASE AG</t>
        </is>
      </c>
    </row>
    <row r="17">
      <c r="A17" s="5" t="inlineStr">
        <is>
          <t>Profile</t>
        </is>
      </c>
      <c r="B17" t="inlineStr">
        <is>
          <t>As one of the leading engineering partners in Europe, Bertrandt devises tailored solutions 52 locations worldwide. The range of services in the automotive industry ranges from the development of individual components to complex modules and systems to derivatives combined with comprehensive services related to development services. Its customers include almost all European manufacturers as well as leading systems suppliers. In the aviation sector, Bertrandt operates primarily on structural, cabin and systems development in transnational projects. In addition, Bertrandt Services offers over Germany at the industries such as energy, electrical / medical technology and mechanical / plant engineering, technical and commercial services, and project solutions. Copyright 2014 FINANCE BASE AG</t>
        </is>
      </c>
    </row>
    <row r="18">
      <c r="A18" s="3" t="inlineStr"/>
      <c r="B18" s="4" t="inlineStr"/>
      <c r="C18" s="4" t="inlineStr"/>
      <c r="D18" s="4" t="inlineStr"/>
      <c r="E18" s="4" t="inlineStr"/>
      <c r="F18" s="4" t="inlineStr"/>
      <c r="G18" s="4" t="inlineStr"/>
      <c r="H18" s="4" t="inlineStr"/>
      <c r="I18" s="4" t="inlineStr"/>
      <c r="J18" s="4" t="inlineStr"/>
      <c r="K18" s="4" t="inlineStr"/>
      <c r="L18" s="4" t="inlineStr"/>
      <c r="M18" s="4" t="inlineStr"/>
      <c r="N18" s="4" t="inlineStr"/>
      <c r="O18" s="4" t="inlineStr"/>
      <c r="P18" s="4" t="inlineStr"/>
      <c r="Q18" s="4" t="inlineStr"/>
      <c r="R18" s="4" t="inlineStr"/>
      <c r="S18" s="4" t="inlineStr"/>
      <c r="T18" s="4" t="inlineStr"/>
      <c r="U18" s="4" t="inlineStr"/>
      <c r="V18" s="4" t="inlineStr"/>
      <c r="W18" s="4" t="inlineStr"/>
    </row>
    <row r="19">
      <c r="A19" s="5" t="inlineStr">
        <is>
          <t>Bilanz in Mio.  EUR per  30.09</t>
        </is>
      </c>
      <c r="B19" s="5" t="inlineStr">
        <is>
          <t>Balance Sheet in M  EUR per  30.09</t>
        </is>
      </c>
      <c r="C19" s="5" t="n">
        <v>2019</v>
      </c>
      <c r="D19" s="5" t="n">
        <v>2018</v>
      </c>
      <c r="E19" s="5" t="n">
        <v>2017</v>
      </c>
      <c r="F19" s="5" t="n">
        <v>2016</v>
      </c>
      <c r="G19" s="5" t="n">
        <v>2015</v>
      </c>
      <c r="H19" s="5" t="n">
        <v>2014</v>
      </c>
      <c r="I19" s="5" t="n">
        <v>2013</v>
      </c>
      <c r="J19" s="5" t="n">
        <v>2012</v>
      </c>
      <c r="K19" s="5" t="n">
        <v>2011</v>
      </c>
      <c r="L19" s="5" t="n">
        <v>2010</v>
      </c>
      <c r="M19" s="5" t="n">
        <v>2009</v>
      </c>
      <c r="N19" s="5" t="n">
        <v>2008</v>
      </c>
      <c r="O19" s="5" t="n">
        <v>2007</v>
      </c>
      <c r="P19" s="5" t="n">
        <v>2006</v>
      </c>
      <c r="Q19" s="5" t="n">
        <v>2005</v>
      </c>
      <c r="R19" s="5" t="n">
        <v>2004</v>
      </c>
      <c r="S19" s="5" t="n">
        <v>2003</v>
      </c>
      <c r="T19" s="5" t="n">
        <v>2002</v>
      </c>
      <c r="U19" s="5" t="n">
        <v>2001</v>
      </c>
      <c r="V19" s="5" t="n">
        <v>2000</v>
      </c>
      <c r="W19" s="5" t="n">
        <v>1999</v>
      </c>
    </row>
    <row r="20">
      <c r="A20" s="5" t="inlineStr">
        <is>
          <t>Umsatz</t>
        </is>
      </c>
      <c r="B20" s="5" t="inlineStr">
        <is>
          <t>Revenue</t>
        </is>
      </c>
      <c r="C20" t="n">
        <v>1058</v>
      </c>
      <c r="D20" t="n">
        <v>1020</v>
      </c>
      <c r="E20" t="n">
        <v>992.3</v>
      </c>
      <c r="F20" t="n">
        <v>992</v>
      </c>
      <c r="G20" t="n">
        <v>934.8</v>
      </c>
      <c r="H20" t="n">
        <v>870.6</v>
      </c>
      <c r="I20" t="n">
        <v>782.4</v>
      </c>
      <c r="J20" t="n">
        <v>709.3</v>
      </c>
      <c r="K20" t="n">
        <v>576.2</v>
      </c>
      <c r="L20" t="n">
        <v>428.8</v>
      </c>
      <c r="M20" t="n">
        <v>384.6</v>
      </c>
      <c r="N20" t="n">
        <v>434.2</v>
      </c>
      <c r="O20" t="n">
        <v>339.5</v>
      </c>
      <c r="P20" t="n">
        <v>241.1</v>
      </c>
      <c r="Q20" t="n">
        <v>220.1</v>
      </c>
      <c r="R20" t="n">
        <v>214.5</v>
      </c>
      <c r="S20" t="n">
        <v>218.9</v>
      </c>
      <c r="T20" t="n">
        <v>233</v>
      </c>
      <c r="U20" t="n">
        <v>217.8</v>
      </c>
      <c r="V20" t="n">
        <v>192.6</v>
      </c>
      <c r="W20" t="inlineStr">
        <is>
          <t>-</t>
        </is>
      </c>
    </row>
    <row r="21">
      <c r="A21" s="5" t="inlineStr">
        <is>
          <t>Operatives Ergebnis (EBIT)</t>
        </is>
      </c>
      <c r="B21" s="5" t="inlineStr">
        <is>
          <t>EBIT Earning Before Interest &amp; Tax</t>
        </is>
      </c>
      <c r="C21" t="n">
        <v>60.3</v>
      </c>
      <c r="D21" t="n">
        <v>72.09999999999999</v>
      </c>
      <c r="E21" t="n">
        <v>62.9</v>
      </c>
      <c r="F21" t="n">
        <v>92.90000000000001</v>
      </c>
      <c r="G21" t="n">
        <v>91.59999999999999</v>
      </c>
      <c r="H21" t="n">
        <v>89.09999999999999</v>
      </c>
      <c r="I21" t="n">
        <v>81.2</v>
      </c>
      <c r="J21" t="n">
        <v>75.09999999999999</v>
      </c>
      <c r="K21" t="n">
        <v>60.3</v>
      </c>
      <c r="L21" t="n">
        <v>44</v>
      </c>
      <c r="M21" t="n">
        <v>32.8</v>
      </c>
      <c r="N21" t="n">
        <v>51.3</v>
      </c>
      <c r="O21" t="n">
        <v>32.3</v>
      </c>
      <c r="P21" t="n">
        <v>14.3</v>
      </c>
      <c r="Q21" t="n">
        <v>1.8</v>
      </c>
      <c r="R21" t="n">
        <v>5.9</v>
      </c>
      <c r="S21" t="n">
        <v>6.1</v>
      </c>
      <c r="T21" t="n">
        <v>8.6</v>
      </c>
      <c r="U21" t="n">
        <v>8.9</v>
      </c>
      <c r="V21" t="n">
        <v>4.6</v>
      </c>
      <c r="W21" t="inlineStr">
        <is>
          <t>-</t>
        </is>
      </c>
    </row>
    <row r="22">
      <c r="A22" s="5" t="inlineStr">
        <is>
          <t>Finanzergebnis</t>
        </is>
      </c>
      <c r="B22" s="5" t="inlineStr">
        <is>
          <t>Financial Result</t>
        </is>
      </c>
      <c r="C22" t="n">
        <v>-2.8</v>
      </c>
      <c r="D22" t="n">
        <v>-2.9</v>
      </c>
      <c r="E22" t="n">
        <v>-2.2</v>
      </c>
      <c r="F22" t="n">
        <v>-1.4</v>
      </c>
      <c r="G22" t="n">
        <v>0.1</v>
      </c>
      <c r="H22" t="n">
        <v>0.4</v>
      </c>
      <c r="I22" t="n">
        <v>0.3</v>
      </c>
      <c r="J22" t="n">
        <v>0.1</v>
      </c>
      <c r="K22" t="n">
        <v>0.6</v>
      </c>
      <c r="L22" t="n">
        <v>0.6</v>
      </c>
      <c r="M22" t="n">
        <v>0.8</v>
      </c>
      <c r="N22" t="n">
        <v>0.7</v>
      </c>
      <c r="O22" t="n">
        <v>0.3</v>
      </c>
      <c r="P22" t="n">
        <v>-0.8</v>
      </c>
      <c r="Q22" t="n">
        <v>-1.4</v>
      </c>
      <c r="R22" t="n">
        <v>-1.7</v>
      </c>
      <c r="S22" t="n">
        <v>-2.3</v>
      </c>
      <c r="T22" t="n">
        <v>-2.8</v>
      </c>
      <c r="U22" t="n">
        <v>-2.7</v>
      </c>
      <c r="V22" t="n">
        <v>-2.7</v>
      </c>
      <c r="W22" t="inlineStr">
        <is>
          <t>-</t>
        </is>
      </c>
    </row>
    <row r="23">
      <c r="A23" s="5" t="inlineStr">
        <is>
          <t>Ergebnis vor Steuer (EBT)</t>
        </is>
      </c>
      <c r="B23" s="5" t="inlineStr">
        <is>
          <t>EBT Earning Before Tax</t>
        </is>
      </c>
      <c r="C23" t="n">
        <v>57.5</v>
      </c>
      <c r="D23" t="n">
        <v>69.2</v>
      </c>
      <c r="E23" t="n">
        <v>60.7</v>
      </c>
      <c r="F23" t="n">
        <v>91.5</v>
      </c>
      <c r="G23" t="n">
        <v>91.7</v>
      </c>
      <c r="H23" t="n">
        <v>89.5</v>
      </c>
      <c r="I23" t="n">
        <v>81.5</v>
      </c>
      <c r="J23" t="n">
        <v>75.2</v>
      </c>
      <c r="K23" t="n">
        <v>60.9</v>
      </c>
      <c r="L23" t="n">
        <v>44.6</v>
      </c>
      <c r="M23" t="n">
        <v>33.6</v>
      </c>
      <c r="N23" t="n">
        <v>52</v>
      </c>
      <c r="O23" t="n">
        <v>32.6</v>
      </c>
      <c r="P23" t="n">
        <v>13.5</v>
      </c>
      <c r="Q23" t="n">
        <v>0.4</v>
      </c>
      <c r="R23" t="n">
        <v>4.2</v>
      </c>
      <c r="S23" t="n">
        <v>3.8</v>
      </c>
      <c r="T23" t="n">
        <v>5.8</v>
      </c>
      <c r="U23" t="n">
        <v>6.2</v>
      </c>
      <c r="V23" t="n">
        <v>1.9</v>
      </c>
      <c r="W23" t="inlineStr">
        <is>
          <t>-</t>
        </is>
      </c>
    </row>
    <row r="24">
      <c r="A24" s="5" t="inlineStr">
        <is>
          <t>Steuern auf Einkommen und Ertrag</t>
        </is>
      </c>
      <c r="B24" s="5" t="inlineStr">
        <is>
          <t>Taxes on income and earnings</t>
        </is>
      </c>
      <c r="C24" t="n">
        <v>15.2</v>
      </c>
      <c r="D24" t="n">
        <v>17.9</v>
      </c>
      <c r="E24" t="n">
        <v>14.1</v>
      </c>
      <c r="F24" t="n">
        <v>26.2</v>
      </c>
      <c r="G24" t="n">
        <v>27.8</v>
      </c>
      <c r="H24" t="n">
        <v>26</v>
      </c>
      <c r="I24" t="n">
        <v>23.2</v>
      </c>
      <c r="J24" t="n">
        <v>22.3</v>
      </c>
      <c r="K24" t="n">
        <v>18.1</v>
      </c>
      <c r="L24" t="n">
        <v>12.7</v>
      </c>
      <c r="M24" t="n">
        <v>8.4</v>
      </c>
      <c r="N24" t="n">
        <v>15.3</v>
      </c>
      <c r="O24" t="n">
        <v>9.9</v>
      </c>
      <c r="P24" t="n">
        <v>5.1</v>
      </c>
      <c r="Q24" t="n">
        <v>-0.1</v>
      </c>
      <c r="R24" t="n">
        <v>1.7</v>
      </c>
      <c r="S24" t="n">
        <v>2</v>
      </c>
      <c r="T24" t="n">
        <v>3.1</v>
      </c>
      <c r="U24" t="n">
        <v>3.5</v>
      </c>
      <c r="V24" t="n">
        <v>0.9</v>
      </c>
      <c r="W24" t="inlineStr">
        <is>
          <t>-</t>
        </is>
      </c>
    </row>
    <row r="25">
      <c r="A25" s="5" t="inlineStr">
        <is>
          <t>Ergebnis nach Steuer</t>
        </is>
      </c>
      <c r="B25" s="5" t="inlineStr">
        <is>
          <t>Earnings after tax</t>
        </is>
      </c>
      <c r="C25" t="n">
        <v>39</v>
      </c>
      <c r="D25" t="n">
        <v>47.4</v>
      </c>
      <c r="E25" t="n">
        <v>43.9</v>
      </c>
      <c r="F25" t="n">
        <v>63.6</v>
      </c>
      <c r="G25" t="n">
        <v>62.6</v>
      </c>
      <c r="H25" t="n">
        <v>62.3</v>
      </c>
      <c r="I25" t="n">
        <v>57.2</v>
      </c>
      <c r="J25" t="n">
        <v>51.7</v>
      </c>
      <c r="K25" t="n">
        <v>42</v>
      </c>
      <c r="L25" t="n">
        <v>31.2</v>
      </c>
      <c r="M25" t="n">
        <v>24.6</v>
      </c>
      <c r="N25" t="n">
        <v>36.2</v>
      </c>
      <c r="O25" t="n">
        <v>22.2</v>
      </c>
      <c r="P25" t="n">
        <v>7.8</v>
      </c>
      <c r="Q25" t="n">
        <v>0.1</v>
      </c>
      <c r="R25" t="n">
        <v>2</v>
      </c>
      <c r="S25" t="n">
        <v>1.3</v>
      </c>
      <c r="T25" t="n">
        <v>2.1</v>
      </c>
      <c r="U25" t="n">
        <v>1.9</v>
      </c>
      <c r="V25" t="n">
        <v>0.4</v>
      </c>
      <c r="W25" t="inlineStr">
        <is>
          <t>-</t>
        </is>
      </c>
    </row>
    <row r="26">
      <c r="A26" s="5" t="inlineStr">
        <is>
          <t>Minderheitenanteil</t>
        </is>
      </c>
      <c r="B26" s="5" t="inlineStr">
        <is>
          <t>Minority Share</t>
        </is>
      </c>
      <c r="C26" t="inlineStr">
        <is>
          <t>-</t>
        </is>
      </c>
      <c r="D26" t="inlineStr">
        <is>
          <t>-</t>
        </is>
      </c>
      <c r="E26" t="inlineStr">
        <is>
          <t>-</t>
        </is>
      </c>
      <c r="F26" t="inlineStr">
        <is>
          <t>-</t>
        </is>
      </c>
      <c r="G26" t="n">
        <v>-0.02</v>
      </c>
      <c r="H26" t="inlineStr">
        <is>
          <t>-</t>
        </is>
      </c>
      <c r="I26" t="inlineStr">
        <is>
          <t>-</t>
        </is>
      </c>
      <c r="J26" t="inlineStr">
        <is>
          <t>-</t>
        </is>
      </c>
      <c r="K26" t="inlineStr">
        <is>
          <t>-</t>
        </is>
      </c>
      <c r="L26" t="inlineStr">
        <is>
          <t>-</t>
        </is>
      </c>
      <c r="M26" t="inlineStr">
        <is>
          <t>-</t>
        </is>
      </c>
      <c r="N26" t="inlineStr">
        <is>
          <t>-</t>
        </is>
      </c>
      <c r="O26" t="inlineStr">
        <is>
          <t>-</t>
        </is>
      </c>
      <c r="P26" t="inlineStr">
        <is>
          <t>-</t>
        </is>
      </c>
      <c r="Q26" t="inlineStr">
        <is>
          <t>-</t>
        </is>
      </c>
      <c r="R26" t="n">
        <v>0.2</v>
      </c>
      <c r="S26" t="n">
        <v>0.7</v>
      </c>
      <c r="T26" t="n">
        <v>0.6</v>
      </c>
      <c r="U26" t="n">
        <v>0.3</v>
      </c>
      <c r="V26" t="n">
        <v>-0.1</v>
      </c>
      <c r="W26" t="inlineStr">
        <is>
          <t>-</t>
        </is>
      </c>
    </row>
    <row r="27">
      <c r="A27" s="5" t="inlineStr">
        <is>
          <t>Jahresüberschuss/-fehlbetrag</t>
        </is>
      </c>
      <c r="B27" s="5" t="inlineStr">
        <is>
          <t>Net Profit</t>
        </is>
      </c>
      <c r="C27" t="n">
        <v>39</v>
      </c>
      <c r="D27" t="n">
        <v>47.4</v>
      </c>
      <c r="E27" t="n">
        <v>43.9</v>
      </c>
      <c r="F27" t="n">
        <v>63.6</v>
      </c>
      <c r="G27" t="n">
        <v>62.6</v>
      </c>
      <c r="H27" t="n">
        <v>62.3</v>
      </c>
      <c r="I27" t="n">
        <v>57.2</v>
      </c>
      <c r="J27" t="n">
        <v>51.7</v>
      </c>
      <c r="K27" t="n">
        <v>42</v>
      </c>
      <c r="L27" t="n">
        <v>31.2</v>
      </c>
      <c r="M27" t="n">
        <v>24.6</v>
      </c>
      <c r="N27" t="n">
        <v>36.2</v>
      </c>
      <c r="O27" t="n">
        <v>22.2</v>
      </c>
      <c r="P27" t="n">
        <v>7.8</v>
      </c>
      <c r="Q27" t="n">
        <v>0.1</v>
      </c>
      <c r="R27" t="n">
        <v>2.2</v>
      </c>
      <c r="S27" t="n">
        <v>2</v>
      </c>
      <c r="T27" t="n">
        <v>2.6</v>
      </c>
      <c r="U27" t="n">
        <v>2.2</v>
      </c>
      <c r="V27" t="n">
        <v>0.3</v>
      </c>
      <c r="W27" t="inlineStr">
        <is>
          <t>-</t>
        </is>
      </c>
    </row>
    <row r="28">
      <c r="A28" s="5" t="inlineStr">
        <is>
          <t>Summe Umlaufvermögen</t>
        </is>
      </c>
      <c r="B28" s="5" t="inlineStr">
        <is>
          <t>Current Assets</t>
        </is>
      </c>
      <c r="C28" t="n">
        <v>468.1</v>
      </c>
      <c r="D28" t="n">
        <v>469.5</v>
      </c>
      <c r="E28" t="n">
        <v>477.6</v>
      </c>
      <c r="F28" t="n">
        <v>491.5</v>
      </c>
      <c r="G28" t="n">
        <v>340.8</v>
      </c>
      <c r="H28" t="n">
        <v>305.5</v>
      </c>
      <c r="I28" t="n">
        <v>287.5</v>
      </c>
      <c r="J28" t="n">
        <v>252</v>
      </c>
      <c r="K28" t="n">
        <v>211.1</v>
      </c>
      <c r="L28" t="n">
        <v>168.5</v>
      </c>
      <c r="M28" t="n">
        <v>130.6</v>
      </c>
      <c r="N28" t="n">
        <v>164</v>
      </c>
      <c r="O28" t="n">
        <v>122.6</v>
      </c>
      <c r="P28" t="n">
        <v>81.8</v>
      </c>
      <c r="Q28" t="n">
        <v>72.7</v>
      </c>
      <c r="R28" t="n">
        <v>76.8</v>
      </c>
      <c r="S28" t="n">
        <v>82.7</v>
      </c>
      <c r="T28" t="n">
        <v>90.90000000000001</v>
      </c>
      <c r="U28" t="n">
        <v>79.8</v>
      </c>
      <c r="V28" t="n">
        <v>71.3</v>
      </c>
      <c r="W28" t="inlineStr">
        <is>
          <t>-</t>
        </is>
      </c>
    </row>
    <row r="29">
      <c r="A29" s="5" t="inlineStr">
        <is>
          <t>Summe Anlagevermögen</t>
        </is>
      </c>
      <c r="B29" s="5" t="inlineStr">
        <is>
          <t>Fixed Assets</t>
        </is>
      </c>
      <c r="C29" t="n">
        <v>340.6</v>
      </c>
      <c r="D29" t="n">
        <v>318.9</v>
      </c>
      <c r="E29" t="n">
        <v>301.2</v>
      </c>
      <c r="F29" t="n">
        <v>271.8</v>
      </c>
      <c r="G29" t="n">
        <v>222.2</v>
      </c>
      <c r="H29" t="n">
        <v>166.3</v>
      </c>
      <c r="I29" t="n">
        <v>120.6</v>
      </c>
      <c r="J29" t="n">
        <v>105</v>
      </c>
      <c r="K29" t="n">
        <v>83.59999999999999</v>
      </c>
      <c r="L29" t="n">
        <v>71.09999999999999</v>
      </c>
      <c r="M29" t="n">
        <v>68.3</v>
      </c>
      <c r="N29" t="n">
        <v>65.40000000000001</v>
      </c>
      <c r="O29" t="n">
        <v>52.4</v>
      </c>
      <c r="P29" t="n">
        <v>43.7</v>
      </c>
      <c r="Q29" t="n">
        <v>46.5</v>
      </c>
      <c r="R29" t="n">
        <v>48.6</v>
      </c>
      <c r="S29" t="n">
        <v>49</v>
      </c>
      <c r="T29" t="n">
        <v>53.7</v>
      </c>
      <c r="U29" t="n">
        <v>46.8</v>
      </c>
      <c r="V29" t="n">
        <v>47.5</v>
      </c>
      <c r="W29" t="inlineStr">
        <is>
          <t>-</t>
        </is>
      </c>
    </row>
    <row r="30">
      <c r="A30" s="5" t="inlineStr">
        <is>
          <t>Summe Aktiva</t>
        </is>
      </c>
      <c r="B30" s="5" t="inlineStr">
        <is>
          <t>Total Assets</t>
        </is>
      </c>
      <c r="C30" t="n">
        <v>808.7</v>
      </c>
      <c r="D30" t="n">
        <v>788.4</v>
      </c>
      <c r="E30" t="n">
        <v>778.8</v>
      </c>
      <c r="F30" t="n">
        <v>763.3</v>
      </c>
      <c r="G30" t="n">
        <v>563</v>
      </c>
      <c r="H30" t="n">
        <v>471.8</v>
      </c>
      <c r="I30" t="n">
        <v>408.1</v>
      </c>
      <c r="J30" t="n">
        <v>357</v>
      </c>
      <c r="K30" t="n">
        <v>294.7</v>
      </c>
      <c r="L30" t="n">
        <v>239.6</v>
      </c>
      <c r="M30" t="n">
        <v>198.9</v>
      </c>
      <c r="N30" t="n">
        <v>229.4</v>
      </c>
      <c r="O30" t="n">
        <v>175</v>
      </c>
      <c r="P30" t="n">
        <v>125.5</v>
      </c>
      <c r="Q30" t="n">
        <v>121.6</v>
      </c>
      <c r="R30" t="n">
        <v>128</v>
      </c>
      <c r="S30" t="n">
        <v>134.1</v>
      </c>
      <c r="T30" t="n">
        <v>146.5</v>
      </c>
      <c r="U30" t="n">
        <v>128.8</v>
      </c>
      <c r="V30" t="n">
        <v>120.9</v>
      </c>
      <c r="W30" t="inlineStr">
        <is>
          <t>-</t>
        </is>
      </c>
    </row>
    <row r="31">
      <c r="A31" s="5" t="inlineStr">
        <is>
          <t>Summe kurzfristiges Fremdkapital</t>
        </is>
      </c>
      <c r="B31" s="5" t="inlineStr">
        <is>
          <t>Short-Term Debt</t>
        </is>
      </c>
      <c r="C31" t="n">
        <v>152.7</v>
      </c>
      <c r="D31" t="n">
        <v>166.9</v>
      </c>
      <c r="E31" t="n">
        <v>157</v>
      </c>
      <c r="F31" t="n">
        <v>167.6</v>
      </c>
      <c r="G31" t="n">
        <v>205.2</v>
      </c>
      <c r="H31" t="n">
        <v>161.5</v>
      </c>
      <c r="I31" t="n">
        <v>145.1</v>
      </c>
      <c r="J31" t="n">
        <v>134.8</v>
      </c>
      <c r="K31" t="n">
        <v>110.7</v>
      </c>
      <c r="L31" t="n">
        <v>90.5</v>
      </c>
      <c r="M31" t="n">
        <v>73.09999999999999</v>
      </c>
      <c r="N31" t="n">
        <v>105.5</v>
      </c>
      <c r="O31" t="n">
        <v>79.40000000000001</v>
      </c>
      <c r="P31" t="n">
        <v>51.6</v>
      </c>
      <c r="Q31" t="inlineStr">
        <is>
          <t>-</t>
        </is>
      </c>
      <c r="R31" t="inlineStr">
        <is>
          <t>-</t>
        </is>
      </c>
      <c r="S31" t="inlineStr">
        <is>
          <t>-</t>
        </is>
      </c>
      <c r="T31" t="inlineStr">
        <is>
          <t>-</t>
        </is>
      </c>
      <c r="U31" t="inlineStr">
        <is>
          <t>-</t>
        </is>
      </c>
      <c r="V31" t="inlineStr">
        <is>
          <t>-</t>
        </is>
      </c>
      <c r="W31" t="inlineStr">
        <is>
          <t>-</t>
        </is>
      </c>
    </row>
    <row r="32">
      <c r="A32" s="5" t="inlineStr">
        <is>
          <t>Summe langfristiges Fremdkapital</t>
        </is>
      </c>
      <c r="B32" s="5" t="inlineStr">
        <is>
          <t>Long-Term Debt</t>
        </is>
      </c>
      <c r="C32" t="n">
        <v>239.2</v>
      </c>
      <c r="D32" t="n">
        <v>222.6</v>
      </c>
      <c r="E32" t="n">
        <v>245.4</v>
      </c>
      <c r="F32" t="n">
        <v>237.8</v>
      </c>
      <c r="G32" t="n">
        <v>37.5</v>
      </c>
      <c r="H32" t="n">
        <v>30</v>
      </c>
      <c r="I32" t="n">
        <v>23.1</v>
      </c>
      <c r="J32" t="n">
        <v>20.1</v>
      </c>
      <c r="K32" t="n">
        <v>17.8</v>
      </c>
      <c r="L32" t="n">
        <v>13.2</v>
      </c>
      <c r="M32" t="n">
        <v>11.7</v>
      </c>
      <c r="N32" t="n">
        <v>18.5</v>
      </c>
      <c r="O32" t="n">
        <v>18</v>
      </c>
      <c r="P32" t="n">
        <v>15.7</v>
      </c>
      <c r="Q32" t="inlineStr">
        <is>
          <t>-</t>
        </is>
      </c>
      <c r="R32" t="inlineStr">
        <is>
          <t>-</t>
        </is>
      </c>
      <c r="S32" t="inlineStr">
        <is>
          <t>-</t>
        </is>
      </c>
      <c r="T32" t="inlineStr">
        <is>
          <t>-</t>
        </is>
      </c>
      <c r="U32" t="inlineStr">
        <is>
          <t>-</t>
        </is>
      </c>
      <c r="V32" t="inlineStr">
        <is>
          <t>-</t>
        </is>
      </c>
      <c r="W32" t="inlineStr">
        <is>
          <t>-</t>
        </is>
      </c>
    </row>
    <row r="33">
      <c r="A33" s="5" t="inlineStr">
        <is>
          <t>Summe Fremdkapital</t>
        </is>
      </c>
      <c r="B33" s="5" t="inlineStr">
        <is>
          <t>Total Liabilities</t>
        </is>
      </c>
      <c r="C33" t="n">
        <v>391.9</v>
      </c>
      <c r="D33" t="n">
        <v>389.5</v>
      </c>
      <c r="E33" t="n">
        <v>402.4</v>
      </c>
      <c r="F33" t="n">
        <v>405.4</v>
      </c>
      <c r="G33" t="n">
        <v>242.7</v>
      </c>
      <c r="H33" t="n">
        <v>191.5</v>
      </c>
      <c r="I33" t="n">
        <v>168.2</v>
      </c>
      <c r="J33" t="n">
        <v>154.9</v>
      </c>
      <c r="K33" t="n">
        <v>128.5</v>
      </c>
      <c r="L33" t="n">
        <v>103.7</v>
      </c>
      <c r="M33" t="n">
        <v>84.8</v>
      </c>
      <c r="N33" t="n">
        <v>124</v>
      </c>
      <c r="O33" t="n">
        <v>97.40000000000001</v>
      </c>
      <c r="P33" t="n">
        <v>67.3</v>
      </c>
      <c r="Q33" t="n">
        <v>71.8</v>
      </c>
      <c r="R33" t="n">
        <v>76.40000000000001</v>
      </c>
      <c r="S33" t="n">
        <v>83.59999999999999</v>
      </c>
      <c r="T33" t="n">
        <v>95</v>
      </c>
      <c r="U33" t="n">
        <v>84.5</v>
      </c>
      <c r="V33" t="n">
        <v>77.5</v>
      </c>
      <c r="W33" t="inlineStr">
        <is>
          <t>-</t>
        </is>
      </c>
    </row>
    <row r="34">
      <c r="A34" s="5" t="inlineStr">
        <is>
          <t>Minderheitenanteil</t>
        </is>
      </c>
      <c r="B34" s="5" t="inlineStr">
        <is>
          <t>Minority Share</t>
        </is>
      </c>
      <c r="C34" t="inlineStr">
        <is>
          <t>-</t>
        </is>
      </c>
      <c r="D34" t="inlineStr">
        <is>
          <t>-</t>
        </is>
      </c>
      <c r="E34" t="inlineStr">
        <is>
          <t>-</t>
        </is>
      </c>
      <c r="F34" t="inlineStr">
        <is>
          <t>-</t>
        </is>
      </c>
      <c r="G34" t="n">
        <v>0.7</v>
      </c>
      <c r="H34" t="n">
        <v>0.7</v>
      </c>
      <c r="I34" t="inlineStr">
        <is>
          <t>-</t>
        </is>
      </c>
      <c r="J34" t="inlineStr">
        <is>
          <t>-</t>
        </is>
      </c>
      <c r="K34" t="inlineStr">
        <is>
          <t>-</t>
        </is>
      </c>
      <c r="L34" t="inlineStr">
        <is>
          <t>-</t>
        </is>
      </c>
      <c r="M34" t="inlineStr">
        <is>
          <t>-</t>
        </is>
      </c>
      <c r="N34" t="inlineStr">
        <is>
          <t>-</t>
        </is>
      </c>
      <c r="O34" t="inlineStr">
        <is>
          <t>-</t>
        </is>
      </c>
      <c r="P34" t="inlineStr">
        <is>
          <t>-</t>
        </is>
      </c>
      <c r="Q34" t="inlineStr">
        <is>
          <t>-</t>
        </is>
      </c>
      <c r="R34" t="n">
        <v>0.1</v>
      </c>
      <c r="S34" t="n">
        <v>0.2</v>
      </c>
      <c r="T34" t="n">
        <v>0.6</v>
      </c>
      <c r="U34" t="n">
        <v>1.2</v>
      </c>
      <c r="V34" t="n">
        <v>2.5</v>
      </c>
      <c r="W34" t="inlineStr">
        <is>
          <t>-</t>
        </is>
      </c>
    </row>
    <row r="35">
      <c r="A35" s="5" t="inlineStr">
        <is>
          <t>Summe Eigenkapital</t>
        </is>
      </c>
      <c r="B35" s="5" t="inlineStr">
        <is>
          <t>Equity</t>
        </is>
      </c>
      <c r="C35" t="n">
        <v>416.7</v>
      </c>
      <c r="D35" t="n">
        <v>398.9</v>
      </c>
      <c r="E35" t="n">
        <v>376.4</v>
      </c>
      <c r="F35" t="n">
        <v>357.9</v>
      </c>
      <c r="G35" t="n">
        <v>319.6</v>
      </c>
      <c r="H35" t="n">
        <v>279.6</v>
      </c>
      <c r="I35" t="n">
        <v>239.9</v>
      </c>
      <c r="J35" t="n">
        <v>202.1</v>
      </c>
      <c r="K35" t="n">
        <v>166.2</v>
      </c>
      <c r="L35" t="n">
        <v>135.9</v>
      </c>
      <c r="M35" t="n">
        <v>114.1</v>
      </c>
      <c r="N35" t="n">
        <v>105.4</v>
      </c>
      <c r="O35" t="n">
        <v>77.59999999999999</v>
      </c>
      <c r="P35" t="n">
        <v>58.2</v>
      </c>
      <c r="Q35" t="n">
        <v>49.8</v>
      </c>
      <c r="R35" t="n">
        <v>51.4</v>
      </c>
      <c r="S35" t="n">
        <v>50.3</v>
      </c>
      <c r="T35" t="n">
        <v>50.9</v>
      </c>
      <c r="U35" t="n">
        <v>43.1</v>
      </c>
      <c r="V35" t="n">
        <v>40.9</v>
      </c>
      <c r="W35" t="inlineStr">
        <is>
          <t>-</t>
        </is>
      </c>
    </row>
    <row r="36">
      <c r="A36" s="5" t="inlineStr">
        <is>
          <t>Summe Passiva</t>
        </is>
      </c>
      <c r="B36" s="5" t="inlineStr">
        <is>
          <t>Liabilities &amp; Shareholder Equity</t>
        </is>
      </c>
      <c r="C36" t="n">
        <v>808.7</v>
      </c>
      <c r="D36" t="n">
        <v>788.4</v>
      </c>
      <c r="E36" t="n">
        <v>778.8</v>
      </c>
      <c r="F36" t="n">
        <v>763.3</v>
      </c>
      <c r="G36" t="n">
        <v>563</v>
      </c>
      <c r="H36" t="n">
        <v>471.8</v>
      </c>
      <c r="I36" t="n">
        <v>408.1</v>
      </c>
      <c r="J36" t="n">
        <v>357</v>
      </c>
      <c r="K36" t="n">
        <v>294.7</v>
      </c>
      <c r="L36" t="n">
        <v>239.6</v>
      </c>
      <c r="M36" t="n">
        <v>198.9</v>
      </c>
      <c r="N36" t="n">
        <v>229.4</v>
      </c>
      <c r="O36" t="n">
        <v>175</v>
      </c>
      <c r="P36" t="n">
        <v>125.5</v>
      </c>
      <c r="Q36" t="n">
        <v>121.6</v>
      </c>
      <c r="R36" t="n">
        <v>128</v>
      </c>
      <c r="S36" t="n">
        <v>134.1</v>
      </c>
      <c r="T36" t="n">
        <v>146.5</v>
      </c>
      <c r="U36" t="n">
        <v>128.8</v>
      </c>
      <c r="V36" t="n">
        <v>120.9</v>
      </c>
      <c r="W36" t="inlineStr">
        <is>
          <t>-</t>
        </is>
      </c>
    </row>
    <row r="37">
      <c r="A37" s="5" t="inlineStr">
        <is>
          <t>Mio.Aktien im Umlauf</t>
        </is>
      </c>
      <c r="B37" s="5" t="inlineStr">
        <is>
          <t>Million shares outstanding</t>
        </is>
      </c>
      <c r="C37" t="n">
        <v>10.14</v>
      </c>
      <c r="D37" t="n">
        <v>10.14</v>
      </c>
      <c r="E37" t="n">
        <v>10.14</v>
      </c>
      <c r="F37" t="n">
        <v>10.14</v>
      </c>
      <c r="G37" t="n">
        <v>10.14</v>
      </c>
      <c r="H37" t="n">
        <v>10.14</v>
      </c>
      <c r="I37" t="n">
        <v>10.14</v>
      </c>
      <c r="J37" t="n">
        <v>10.1</v>
      </c>
      <c r="K37" t="n">
        <v>10.1</v>
      </c>
      <c r="L37" t="n">
        <v>10.1</v>
      </c>
      <c r="M37" t="n">
        <v>10.1</v>
      </c>
      <c r="N37" t="n">
        <v>10.1</v>
      </c>
      <c r="O37" t="n">
        <v>10.1</v>
      </c>
      <c r="P37" t="n">
        <v>10.1</v>
      </c>
      <c r="Q37" t="n">
        <v>10.1</v>
      </c>
      <c r="R37" t="n">
        <v>10.1</v>
      </c>
      <c r="S37" t="n">
        <v>10.1</v>
      </c>
      <c r="T37" t="n">
        <v>10.1</v>
      </c>
      <c r="U37" t="n">
        <v>10</v>
      </c>
      <c r="V37" t="n">
        <v>10</v>
      </c>
      <c r="W37" t="n">
        <v>10</v>
      </c>
    </row>
    <row r="38">
      <c r="A38" s="5" t="inlineStr">
        <is>
          <t>Ergebnis je Aktie (brutto)</t>
        </is>
      </c>
      <c r="B38" s="5" t="inlineStr">
        <is>
          <t>Earnings per share</t>
        </is>
      </c>
      <c r="C38" t="n">
        <v>5.67</v>
      </c>
      <c r="D38" t="n">
        <v>6.82</v>
      </c>
      <c r="E38" t="n">
        <v>5.98</v>
      </c>
      <c r="F38" t="n">
        <v>9.02</v>
      </c>
      <c r="G38" t="n">
        <v>9.039999999999999</v>
      </c>
      <c r="H38" t="n">
        <v>8.82</v>
      </c>
      <c r="I38" t="n">
        <v>8.039999999999999</v>
      </c>
      <c r="J38" t="n">
        <v>7.45</v>
      </c>
      <c r="K38" t="n">
        <v>6.03</v>
      </c>
      <c r="L38" t="n">
        <v>4.42</v>
      </c>
      <c r="M38" t="n">
        <v>3.33</v>
      </c>
      <c r="N38" t="n">
        <v>5.15</v>
      </c>
      <c r="O38" t="n">
        <v>3.23</v>
      </c>
      <c r="P38" t="n">
        <v>1.34</v>
      </c>
      <c r="Q38" t="n">
        <v>0.04</v>
      </c>
      <c r="R38" t="n">
        <v>0.42</v>
      </c>
      <c r="S38" t="n">
        <v>0.38</v>
      </c>
      <c r="T38" t="n">
        <v>0.57</v>
      </c>
      <c r="U38" t="n">
        <v>0.62</v>
      </c>
      <c r="V38" t="n">
        <v>0.19</v>
      </c>
      <c r="W38" t="inlineStr">
        <is>
          <t>-</t>
        </is>
      </c>
    </row>
    <row r="39">
      <c r="A39" s="5" t="inlineStr">
        <is>
          <t>Ergebnis je Aktie (unverwässert)</t>
        </is>
      </c>
      <c r="B39" s="5" t="inlineStr">
        <is>
          <t>Basic Earnings per share</t>
        </is>
      </c>
      <c r="C39" t="n">
        <v>3.86</v>
      </c>
      <c r="D39" t="n">
        <v>4.69</v>
      </c>
      <c r="E39" t="n">
        <v>4.35</v>
      </c>
      <c r="F39" t="n">
        <v>6.3</v>
      </c>
      <c r="G39" t="n">
        <v>6.21</v>
      </c>
      <c r="H39" t="n">
        <v>6.19</v>
      </c>
      <c r="I39" t="n">
        <v>5.68</v>
      </c>
      <c r="J39" t="n">
        <v>5.14</v>
      </c>
      <c r="K39" t="n">
        <v>4.18</v>
      </c>
      <c r="L39" t="n">
        <v>3.11</v>
      </c>
      <c r="M39" t="n">
        <v>2.45</v>
      </c>
      <c r="N39" t="n">
        <v>3.57</v>
      </c>
      <c r="O39" t="n">
        <v>2.2</v>
      </c>
      <c r="P39" t="n">
        <v>0.78</v>
      </c>
      <c r="Q39" t="n">
        <v>0.01</v>
      </c>
      <c r="R39" t="n">
        <v>0.23</v>
      </c>
      <c r="S39" t="n">
        <v>0.19</v>
      </c>
      <c r="T39" t="n">
        <v>0.26</v>
      </c>
      <c r="U39" t="n">
        <v>0.13</v>
      </c>
      <c r="V39" t="n">
        <v>0.04</v>
      </c>
      <c r="W39" t="n">
        <v>0.73</v>
      </c>
    </row>
    <row r="40">
      <c r="A40" s="5" t="inlineStr">
        <is>
          <t>Ergebnis je Aktie (verwässert)</t>
        </is>
      </c>
      <c r="B40" s="5" t="inlineStr">
        <is>
          <t>Diluted Earnings per share</t>
        </is>
      </c>
      <c r="C40" t="n">
        <v>3.86</v>
      </c>
      <c r="D40" t="n">
        <v>4.69</v>
      </c>
      <c r="E40" t="n">
        <v>4.35</v>
      </c>
      <c r="F40" t="n">
        <v>6.3</v>
      </c>
      <c r="G40" t="n">
        <v>6.21</v>
      </c>
      <c r="H40" t="n">
        <v>6.19</v>
      </c>
      <c r="I40" t="n">
        <v>5.68</v>
      </c>
      <c r="J40" t="n">
        <v>5.14</v>
      </c>
      <c r="K40" t="n">
        <v>4.18</v>
      </c>
      <c r="L40" t="n">
        <v>3.11</v>
      </c>
      <c r="M40" t="n">
        <v>2.45</v>
      </c>
      <c r="N40" t="n">
        <v>3.57</v>
      </c>
      <c r="O40" t="n">
        <v>2.2</v>
      </c>
      <c r="P40" t="n">
        <v>0.78</v>
      </c>
      <c r="Q40" t="n">
        <v>0.01</v>
      </c>
      <c r="R40" t="n">
        <v>0.22</v>
      </c>
      <c r="S40" t="n">
        <v>0.19</v>
      </c>
      <c r="T40" t="n">
        <v>0.26</v>
      </c>
      <c r="U40" t="n">
        <v>0.13</v>
      </c>
      <c r="V40" t="n">
        <v>0.04</v>
      </c>
      <c r="W40" t="n">
        <v>0.73</v>
      </c>
    </row>
    <row r="41">
      <c r="A41" s="5" t="inlineStr">
        <is>
          <t>Dividende je Aktie</t>
        </is>
      </c>
      <c r="B41" s="5" t="inlineStr">
        <is>
          <t>Dividend per share</t>
        </is>
      </c>
      <c r="C41" t="n">
        <v>1.6</v>
      </c>
      <c r="D41" t="n">
        <v>2</v>
      </c>
      <c r="E41" t="n">
        <v>2.5</v>
      </c>
      <c r="F41" t="n">
        <v>2.5</v>
      </c>
      <c r="G41" t="n">
        <v>2.45</v>
      </c>
      <c r="H41" t="n">
        <v>2.4</v>
      </c>
      <c r="I41" t="n">
        <v>2.2</v>
      </c>
      <c r="J41" t="n">
        <v>2</v>
      </c>
      <c r="K41" t="n">
        <v>1.7</v>
      </c>
      <c r="L41" t="n">
        <v>1.2</v>
      </c>
      <c r="M41" t="n">
        <v>1</v>
      </c>
      <c r="N41" t="n">
        <v>1.4</v>
      </c>
      <c r="O41" t="n">
        <v>0.8</v>
      </c>
      <c r="P41" t="n">
        <v>0.3</v>
      </c>
      <c r="Q41" t="inlineStr">
        <is>
          <t>-</t>
        </is>
      </c>
      <c r="R41" t="n">
        <v>0.15</v>
      </c>
      <c r="S41" t="n">
        <v>0.15</v>
      </c>
      <c r="T41" t="n">
        <v>0.15</v>
      </c>
      <c r="U41" t="n">
        <v>0.15</v>
      </c>
      <c r="V41" t="inlineStr">
        <is>
          <t>-</t>
        </is>
      </c>
      <c r="W41" t="inlineStr">
        <is>
          <t>-</t>
        </is>
      </c>
    </row>
    <row r="42">
      <c r="A42" s="5" t="inlineStr">
        <is>
          <t>Dividendenausschüttung in Mio</t>
        </is>
      </c>
      <c r="B42" s="5" t="inlineStr">
        <is>
          <t>Dividend Payment in M</t>
        </is>
      </c>
      <c r="C42" t="n">
        <v>16.2</v>
      </c>
      <c r="D42" t="n">
        <v>20.2</v>
      </c>
      <c r="E42" t="n">
        <v>25.2</v>
      </c>
      <c r="F42" t="n">
        <v>25.2</v>
      </c>
      <c r="G42" t="n">
        <v>24.7</v>
      </c>
      <c r="H42" t="n">
        <v>24.2</v>
      </c>
      <c r="I42" t="n">
        <v>22.2</v>
      </c>
      <c r="J42" t="n">
        <v>20.3</v>
      </c>
      <c r="K42" t="n">
        <v>17.2</v>
      </c>
      <c r="L42" t="n">
        <v>12.2</v>
      </c>
      <c r="M42" t="n">
        <v>10.1</v>
      </c>
      <c r="N42" t="n">
        <v>14.2</v>
      </c>
      <c r="O42" t="n">
        <v>8.1</v>
      </c>
      <c r="P42" t="n">
        <v>3.9</v>
      </c>
      <c r="Q42" t="inlineStr">
        <is>
          <t>-</t>
        </is>
      </c>
      <c r="R42" t="n">
        <v>1.5</v>
      </c>
      <c r="S42" t="n">
        <v>1.5</v>
      </c>
      <c r="T42" t="n">
        <v>1.5</v>
      </c>
      <c r="U42" t="n">
        <v>1.5</v>
      </c>
      <c r="V42" t="inlineStr">
        <is>
          <t>-</t>
        </is>
      </c>
      <c r="W42" t="inlineStr">
        <is>
          <t>-</t>
        </is>
      </c>
    </row>
    <row r="43">
      <c r="A43" s="5" t="inlineStr">
        <is>
          <t>Umsatz</t>
        </is>
      </c>
      <c r="B43" s="5" t="inlineStr">
        <is>
          <t>Revenue</t>
        </is>
      </c>
      <c r="C43" t="n">
        <v>104.32</v>
      </c>
      <c r="D43" t="n">
        <v>100.55</v>
      </c>
      <c r="E43" t="n">
        <v>97.83</v>
      </c>
      <c r="F43" t="n">
        <v>97.8</v>
      </c>
      <c r="G43" t="n">
        <v>92.16</v>
      </c>
      <c r="H43" t="n">
        <v>85.83</v>
      </c>
      <c r="I43" t="n">
        <v>77.14</v>
      </c>
      <c r="J43" t="n">
        <v>70.23</v>
      </c>
      <c r="K43" t="n">
        <v>57.05</v>
      </c>
      <c r="L43" t="n">
        <v>42.46</v>
      </c>
      <c r="M43" t="n">
        <v>38.08</v>
      </c>
      <c r="N43" t="n">
        <v>42.99</v>
      </c>
      <c r="O43" t="n">
        <v>33.61</v>
      </c>
      <c r="P43" t="n">
        <v>23.87</v>
      </c>
      <c r="Q43" t="n">
        <v>21.79</v>
      </c>
      <c r="R43" t="n">
        <v>21.24</v>
      </c>
      <c r="S43" t="n">
        <v>21.67</v>
      </c>
      <c r="T43" t="n">
        <v>23.07</v>
      </c>
      <c r="U43" t="n">
        <v>21.78</v>
      </c>
      <c r="V43" t="n">
        <v>19.26</v>
      </c>
      <c r="W43" t="inlineStr">
        <is>
          <t>-</t>
        </is>
      </c>
    </row>
    <row r="44">
      <c r="A44" s="5" t="inlineStr">
        <is>
          <t>Buchwert je Aktie</t>
        </is>
      </c>
      <c r="B44" s="5" t="inlineStr">
        <is>
          <t>Book value per share</t>
        </is>
      </c>
      <c r="C44" t="n">
        <v>41.08</v>
      </c>
      <c r="D44" t="n">
        <v>39.33</v>
      </c>
      <c r="E44" t="n">
        <v>37.11</v>
      </c>
      <c r="F44" t="n">
        <v>35.29</v>
      </c>
      <c r="G44" t="n">
        <v>31.58</v>
      </c>
      <c r="H44" t="n">
        <v>27.63</v>
      </c>
      <c r="I44" t="n">
        <v>23.65</v>
      </c>
      <c r="J44" t="n">
        <v>20.01</v>
      </c>
      <c r="K44" t="n">
        <v>16.46</v>
      </c>
      <c r="L44" t="n">
        <v>13.46</v>
      </c>
      <c r="M44" t="n">
        <v>11.3</v>
      </c>
      <c r="N44" t="n">
        <v>10.44</v>
      </c>
      <c r="O44" t="n">
        <v>7.68</v>
      </c>
      <c r="P44" t="n">
        <v>5.76</v>
      </c>
      <c r="Q44" t="n">
        <v>4.93</v>
      </c>
      <c r="R44" t="n">
        <v>5.1</v>
      </c>
      <c r="S44" t="n">
        <v>5</v>
      </c>
      <c r="T44" t="n">
        <v>5.1</v>
      </c>
      <c r="U44" t="n">
        <v>4.43</v>
      </c>
      <c r="V44" t="n">
        <v>4.34</v>
      </c>
      <c r="W44" t="inlineStr">
        <is>
          <t>-</t>
        </is>
      </c>
    </row>
    <row r="45">
      <c r="A45" s="5" t="inlineStr">
        <is>
          <t>Cashflow je Aktie</t>
        </is>
      </c>
      <c r="B45" s="5" t="inlineStr">
        <is>
          <t>Cashflow per share</t>
        </is>
      </c>
      <c r="C45" t="n">
        <v>7.13</v>
      </c>
      <c r="D45" t="n">
        <v>2.68</v>
      </c>
      <c r="E45" t="n">
        <v>4.16</v>
      </c>
      <c r="F45" t="n">
        <v>8.93</v>
      </c>
      <c r="G45" t="n">
        <v>3.65</v>
      </c>
      <c r="H45" t="n">
        <v>7.86</v>
      </c>
      <c r="I45" t="n">
        <v>7.66</v>
      </c>
      <c r="J45" t="n">
        <v>3.79</v>
      </c>
      <c r="K45" t="n">
        <v>2.35</v>
      </c>
      <c r="L45" t="n">
        <v>2.48</v>
      </c>
      <c r="M45" t="n">
        <v>4.83</v>
      </c>
      <c r="N45" t="n">
        <v>4.82</v>
      </c>
      <c r="O45" t="n">
        <v>3.58</v>
      </c>
      <c r="P45" t="n">
        <v>1.75</v>
      </c>
      <c r="Q45" t="n">
        <v>1.27</v>
      </c>
      <c r="R45" t="n">
        <v>1.63</v>
      </c>
      <c r="S45" t="n">
        <v>2.07</v>
      </c>
      <c r="T45" t="n">
        <v>1.5</v>
      </c>
      <c r="U45" t="n">
        <v>0.71</v>
      </c>
      <c r="V45" t="n">
        <v>0.77</v>
      </c>
      <c r="W45" t="inlineStr">
        <is>
          <t>-</t>
        </is>
      </c>
    </row>
    <row r="46">
      <c r="A46" s="5" t="inlineStr">
        <is>
          <t>Bilanzsumme je Aktie</t>
        </is>
      </c>
      <c r="B46" s="5" t="inlineStr">
        <is>
          <t>Total assets per share</t>
        </is>
      </c>
      <c r="C46" t="n">
        <v>79.73</v>
      </c>
      <c r="D46" t="n">
        <v>77.73</v>
      </c>
      <c r="E46" t="n">
        <v>76.78</v>
      </c>
      <c r="F46" t="n">
        <v>75.25</v>
      </c>
      <c r="G46" t="n">
        <v>55.51</v>
      </c>
      <c r="H46" t="n">
        <v>46.51</v>
      </c>
      <c r="I46" t="n">
        <v>40.23</v>
      </c>
      <c r="J46" t="n">
        <v>35.35</v>
      </c>
      <c r="K46" t="n">
        <v>29.18</v>
      </c>
      <c r="L46" t="n">
        <v>23.72</v>
      </c>
      <c r="M46" t="n">
        <v>19.69</v>
      </c>
      <c r="N46" t="n">
        <v>22.71</v>
      </c>
      <c r="O46" t="n">
        <v>17.33</v>
      </c>
      <c r="P46" t="n">
        <v>12.43</v>
      </c>
      <c r="Q46" t="n">
        <v>12.04</v>
      </c>
      <c r="R46" t="n">
        <v>12.67</v>
      </c>
      <c r="S46" t="n">
        <v>13.28</v>
      </c>
      <c r="T46" t="n">
        <v>14.5</v>
      </c>
      <c r="U46" t="n">
        <v>12.88</v>
      </c>
      <c r="V46" t="n">
        <v>12.09</v>
      </c>
      <c r="W46" t="inlineStr">
        <is>
          <t>-</t>
        </is>
      </c>
    </row>
    <row r="47">
      <c r="A47" s="5" t="inlineStr">
        <is>
          <t>Personal am Ende des Jahres</t>
        </is>
      </c>
      <c r="B47" s="5" t="inlineStr">
        <is>
          <t>Staff at the end of year</t>
        </is>
      </c>
      <c r="C47" t="n">
        <v>13664</v>
      </c>
      <c r="D47" t="n">
        <v>13229</v>
      </c>
      <c r="E47" t="n">
        <v>12970</v>
      </c>
      <c r="F47" t="n">
        <v>12912</v>
      </c>
      <c r="G47" t="n">
        <v>12367</v>
      </c>
      <c r="H47" t="n">
        <v>11561</v>
      </c>
      <c r="I47" t="n">
        <v>10829</v>
      </c>
      <c r="J47" t="n">
        <v>9952</v>
      </c>
      <c r="K47" t="n">
        <v>8603</v>
      </c>
      <c r="L47" t="n">
        <v>6523</v>
      </c>
      <c r="M47" t="n">
        <v>5431</v>
      </c>
      <c r="N47" t="n">
        <v>6080</v>
      </c>
      <c r="O47" t="n">
        <v>4708</v>
      </c>
      <c r="P47" t="n">
        <v>3577</v>
      </c>
      <c r="Q47" t="n">
        <v>3061</v>
      </c>
      <c r="R47" t="n">
        <v>3009</v>
      </c>
      <c r="S47" t="n">
        <v>3027</v>
      </c>
      <c r="T47" t="n">
        <v>3101</v>
      </c>
      <c r="U47" t="n">
        <v>3000</v>
      </c>
      <c r="V47" t="n">
        <v>2807</v>
      </c>
      <c r="W47" t="n">
        <v>2378</v>
      </c>
    </row>
    <row r="48">
      <c r="A48" s="5" t="inlineStr">
        <is>
          <t>Personalaufwand in Mio. EUR</t>
        </is>
      </c>
      <c r="B48" s="5" t="inlineStr">
        <is>
          <t>Personnel expenses in M</t>
        </is>
      </c>
      <c r="C48" t="n">
        <v>765.4</v>
      </c>
      <c r="D48" t="n">
        <v>724</v>
      </c>
      <c r="E48" t="n">
        <v>703.6</v>
      </c>
      <c r="F48" t="n">
        <v>695.7</v>
      </c>
      <c r="G48" t="n">
        <v>660.4</v>
      </c>
      <c r="H48" t="n">
        <v>624.1</v>
      </c>
      <c r="I48" t="n">
        <v>560.6</v>
      </c>
      <c r="J48" t="n">
        <v>494.1</v>
      </c>
      <c r="K48" t="n">
        <v>399.1</v>
      </c>
      <c r="L48" t="n">
        <v>302.7</v>
      </c>
      <c r="M48" t="n">
        <v>272.8</v>
      </c>
      <c r="N48" t="n">
        <v>281.9</v>
      </c>
      <c r="O48" t="n">
        <v>218.9</v>
      </c>
      <c r="P48" t="n">
        <v>163.5</v>
      </c>
      <c r="Q48" t="n">
        <v>149.9</v>
      </c>
      <c r="R48" t="n">
        <v>145.6</v>
      </c>
      <c r="S48" t="n">
        <v>144.4</v>
      </c>
      <c r="T48" t="n">
        <v>137.3</v>
      </c>
      <c r="U48" t="n">
        <v>131.6</v>
      </c>
      <c r="V48" t="n">
        <v>114.1</v>
      </c>
      <c r="W48" t="inlineStr">
        <is>
          <t>-</t>
        </is>
      </c>
    </row>
    <row r="49">
      <c r="A49" s="5" t="inlineStr">
        <is>
          <t>Aufwand je Mitarbeiter in EUR</t>
        </is>
      </c>
      <c r="B49" s="5" t="inlineStr">
        <is>
          <t>Effort per employee</t>
        </is>
      </c>
      <c r="C49" t="n">
        <v>56016</v>
      </c>
      <c r="D49" t="n">
        <v>54728</v>
      </c>
      <c r="E49" t="n">
        <v>54248</v>
      </c>
      <c r="F49" t="n">
        <v>53880</v>
      </c>
      <c r="G49" t="n">
        <v>53400</v>
      </c>
      <c r="H49" t="n">
        <v>53983</v>
      </c>
      <c r="I49" t="n">
        <v>51768</v>
      </c>
      <c r="J49" t="n">
        <v>49648</v>
      </c>
      <c r="K49" t="n">
        <v>46391</v>
      </c>
      <c r="L49" t="n">
        <v>46405</v>
      </c>
      <c r="M49" t="n">
        <v>50230</v>
      </c>
      <c r="N49" t="n">
        <v>46365</v>
      </c>
      <c r="O49" t="n">
        <v>46495</v>
      </c>
      <c r="P49" t="n">
        <v>45709</v>
      </c>
      <c r="Q49" t="n">
        <v>48971</v>
      </c>
      <c r="R49" t="n">
        <v>48388</v>
      </c>
      <c r="S49" t="n">
        <v>47704</v>
      </c>
      <c r="T49" t="n">
        <v>44276</v>
      </c>
      <c r="U49" t="n">
        <v>43867</v>
      </c>
      <c r="V49" t="n">
        <v>40648</v>
      </c>
      <c r="W49" t="inlineStr">
        <is>
          <t>-</t>
        </is>
      </c>
    </row>
    <row r="50">
      <c r="A50" s="5" t="inlineStr">
        <is>
          <t>Umsatz je Aktie</t>
        </is>
      </c>
      <c r="B50" s="5" t="inlineStr">
        <is>
          <t>Revenue per share</t>
        </is>
      </c>
      <c r="C50" t="n">
        <v>77438</v>
      </c>
      <c r="D50" t="n">
        <v>77097</v>
      </c>
      <c r="E50" t="n">
        <v>76505</v>
      </c>
      <c r="F50" t="n">
        <v>76829</v>
      </c>
      <c r="G50" t="n">
        <v>75587</v>
      </c>
      <c r="H50" t="n">
        <v>75302</v>
      </c>
      <c r="I50" t="n">
        <v>72251</v>
      </c>
      <c r="J50" t="n">
        <v>71274</v>
      </c>
      <c r="K50" t="n">
        <v>66981</v>
      </c>
      <c r="L50" t="n">
        <v>65742</v>
      </c>
      <c r="M50" t="n">
        <v>70816</v>
      </c>
      <c r="N50" t="n">
        <v>71414</v>
      </c>
      <c r="O50" t="n">
        <v>72111</v>
      </c>
      <c r="P50" t="n">
        <v>67402</v>
      </c>
      <c r="Q50" t="n">
        <v>71904</v>
      </c>
      <c r="R50" t="n">
        <v>71286</v>
      </c>
      <c r="S50" t="n">
        <v>72315</v>
      </c>
      <c r="T50" t="n">
        <v>75137</v>
      </c>
      <c r="U50" t="n">
        <v>72600</v>
      </c>
      <c r="V50" t="n">
        <v>68614</v>
      </c>
      <c r="W50" t="n">
        <v>61858</v>
      </c>
    </row>
    <row r="51">
      <c r="A51" s="5" t="inlineStr">
        <is>
          <t>Bruttoergebnis je Mitarbeiter in EUR</t>
        </is>
      </c>
      <c r="B51" s="5" t="inlineStr">
        <is>
          <t>Gross Profit per employee</t>
        </is>
      </c>
      <c r="C51" t="inlineStr">
        <is>
          <t>-</t>
        </is>
      </c>
      <c r="D51" t="inlineStr">
        <is>
          <t>-</t>
        </is>
      </c>
      <c r="E51" t="inlineStr">
        <is>
          <t>-</t>
        </is>
      </c>
      <c r="F51" t="inlineStr">
        <is>
          <t>-</t>
        </is>
      </c>
      <c r="G51" t="inlineStr">
        <is>
          <t>-</t>
        </is>
      </c>
      <c r="H51" t="inlineStr">
        <is>
          <t>-</t>
        </is>
      </c>
      <c r="I51" t="inlineStr">
        <is>
          <t>-</t>
        </is>
      </c>
      <c r="J51" t="inlineStr">
        <is>
          <t>-</t>
        </is>
      </c>
      <c r="K51" t="inlineStr">
        <is>
          <t>-</t>
        </is>
      </c>
      <c r="L51" t="inlineStr">
        <is>
          <t>-</t>
        </is>
      </c>
      <c r="M51" t="inlineStr">
        <is>
          <t>-</t>
        </is>
      </c>
      <c r="N51" t="inlineStr">
        <is>
          <t>-</t>
        </is>
      </c>
      <c r="O51" t="inlineStr">
        <is>
          <t>-</t>
        </is>
      </c>
      <c r="P51" t="inlineStr">
        <is>
          <t>-</t>
        </is>
      </c>
      <c r="Q51" t="inlineStr">
        <is>
          <t>-</t>
        </is>
      </c>
      <c r="R51" t="inlineStr">
        <is>
          <t>-</t>
        </is>
      </c>
      <c r="S51" t="inlineStr">
        <is>
          <t>-</t>
        </is>
      </c>
      <c r="T51" t="inlineStr">
        <is>
          <t>-</t>
        </is>
      </c>
      <c r="U51" t="inlineStr">
        <is>
          <t>-</t>
        </is>
      </c>
      <c r="V51" t="inlineStr">
        <is>
          <t>-</t>
        </is>
      </c>
      <c r="W51" t="inlineStr">
        <is>
          <t>-</t>
        </is>
      </c>
    </row>
    <row r="52">
      <c r="A52" s="5" t="inlineStr">
        <is>
          <t>Gewinn je Mitarbeiter in EUR</t>
        </is>
      </c>
      <c r="B52" s="5" t="inlineStr">
        <is>
          <t>Earnings per employee</t>
        </is>
      </c>
      <c r="C52" t="n">
        <v>2854</v>
      </c>
      <c r="D52" t="n">
        <v>3583</v>
      </c>
      <c r="E52" t="n">
        <v>3385</v>
      </c>
      <c r="F52" t="n">
        <v>4926</v>
      </c>
      <c r="G52" t="n">
        <v>5062</v>
      </c>
      <c r="H52" t="n">
        <v>5389</v>
      </c>
      <c r="I52" t="n">
        <v>5282</v>
      </c>
      <c r="J52" t="n">
        <v>5195</v>
      </c>
      <c r="K52" t="n">
        <v>4882</v>
      </c>
      <c r="L52" t="n">
        <v>4783</v>
      </c>
      <c r="M52" t="n">
        <v>4530</v>
      </c>
      <c r="N52" t="n">
        <v>5954</v>
      </c>
      <c r="O52" t="n">
        <v>4715</v>
      </c>
      <c r="P52" t="n">
        <v>2181</v>
      </c>
      <c r="Q52" t="n">
        <v>32.67</v>
      </c>
      <c r="R52" t="n">
        <v>731.14</v>
      </c>
      <c r="S52" t="n">
        <v>660.72</v>
      </c>
      <c r="T52" t="n">
        <v>838.4400000000001</v>
      </c>
      <c r="U52" t="n">
        <v>733.33</v>
      </c>
      <c r="V52" t="n">
        <v>106.88</v>
      </c>
      <c r="W52" t="inlineStr">
        <is>
          <t>-</t>
        </is>
      </c>
    </row>
    <row r="53">
      <c r="A53" s="5" t="inlineStr">
        <is>
          <t>KGV (Kurs/Gewinn)</t>
        </is>
      </c>
      <c r="B53" s="5" t="inlineStr">
        <is>
          <t>PE (price/earnings)</t>
        </is>
      </c>
      <c r="C53" t="n">
        <v>10.7</v>
      </c>
      <c r="D53" t="n">
        <v>17</v>
      </c>
      <c r="E53" t="n">
        <v>18.5</v>
      </c>
      <c r="F53" t="n">
        <v>15.4</v>
      </c>
      <c r="G53" t="n">
        <v>15</v>
      </c>
      <c r="H53" t="n">
        <v>16.4</v>
      </c>
      <c r="I53" t="n">
        <v>16.4</v>
      </c>
      <c r="J53" t="n">
        <v>11.2</v>
      </c>
      <c r="K53" t="n">
        <v>8.6</v>
      </c>
      <c r="L53" t="n">
        <v>14</v>
      </c>
      <c r="M53" t="n">
        <v>7.2</v>
      </c>
      <c r="N53" t="n">
        <v>5.7</v>
      </c>
      <c r="O53" t="n">
        <v>10.4</v>
      </c>
      <c r="P53" t="n">
        <v>13.9</v>
      </c>
      <c r="Q53" t="n">
        <v>954</v>
      </c>
      <c r="R53" t="n">
        <v>55.4</v>
      </c>
      <c r="S53" t="n">
        <v>80</v>
      </c>
      <c r="T53" t="n">
        <v>62.3</v>
      </c>
      <c r="U53" t="n">
        <v>82.3</v>
      </c>
      <c r="V53" t="n">
        <v>230</v>
      </c>
      <c r="W53" t="n">
        <v>28.8</v>
      </c>
    </row>
    <row r="54">
      <c r="A54" s="5" t="inlineStr">
        <is>
          <t>KUV (Kurs/Umsatz)</t>
        </is>
      </c>
      <c r="B54" s="5" t="inlineStr">
        <is>
          <t>PS (price/sales)</t>
        </is>
      </c>
      <c r="C54" t="n">
        <v>0.4</v>
      </c>
      <c r="D54" t="n">
        <v>0.79</v>
      </c>
      <c r="E54" t="n">
        <v>0.82</v>
      </c>
      <c r="F54" t="n">
        <v>0.99</v>
      </c>
      <c r="G54" t="n">
        <v>1.01</v>
      </c>
      <c r="H54" t="n">
        <v>1.18</v>
      </c>
      <c r="I54" t="n">
        <v>1.21</v>
      </c>
      <c r="J54" t="n">
        <v>0.82</v>
      </c>
      <c r="K54" t="n">
        <v>0.63</v>
      </c>
      <c r="L54" t="n">
        <v>1.03</v>
      </c>
      <c r="M54" t="n">
        <v>0.47</v>
      </c>
      <c r="N54" t="n">
        <v>0.47</v>
      </c>
      <c r="O54" t="n">
        <v>0.68</v>
      </c>
      <c r="P54" t="n">
        <v>0.45</v>
      </c>
      <c r="Q54" t="n">
        <v>0.44</v>
      </c>
      <c r="R54" t="n">
        <v>0.6</v>
      </c>
      <c r="S54" t="n">
        <v>0.7</v>
      </c>
      <c r="T54" t="n">
        <v>0.7</v>
      </c>
      <c r="U54" t="n">
        <v>0.49</v>
      </c>
      <c r="V54" t="n">
        <v>0.48</v>
      </c>
      <c r="W54" t="inlineStr">
        <is>
          <t>-</t>
        </is>
      </c>
    </row>
    <row r="55">
      <c r="A55" s="5" t="inlineStr">
        <is>
          <t>KBV (Kurs/Buchwert)</t>
        </is>
      </c>
      <c r="B55" s="5" t="inlineStr">
        <is>
          <t>PB (price/book value)</t>
        </is>
      </c>
      <c r="C55" t="n">
        <v>1.01</v>
      </c>
      <c r="D55" t="n">
        <v>2.02</v>
      </c>
      <c r="E55" t="n">
        <v>2.17</v>
      </c>
      <c r="F55" t="n">
        <v>2.75</v>
      </c>
      <c r="G55" t="n">
        <v>2.96</v>
      </c>
      <c r="H55" t="n">
        <v>3.67</v>
      </c>
      <c r="I55" t="n">
        <v>3.93</v>
      </c>
      <c r="J55" t="n">
        <v>2.87</v>
      </c>
      <c r="K55" t="n">
        <v>2.18</v>
      </c>
      <c r="L55" t="n">
        <v>3.23</v>
      </c>
      <c r="M55" t="n">
        <v>1.57</v>
      </c>
      <c r="N55" t="n">
        <v>1.95</v>
      </c>
      <c r="O55" t="n">
        <v>2.99</v>
      </c>
      <c r="P55" t="n">
        <v>1.88</v>
      </c>
      <c r="Q55" t="n">
        <v>1.93</v>
      </c>
      <c r="R55" t="n">
        <v>2.51</v>
      </c>
      <c r="S55" t="n">
        <v>3.05</v>
      </c>
      <c r="T55" t="n">
        <v>3.21</v>
      </c>
      <c r="U55" t="n">
        <v>2.48</v>
      </c>
      <c r="V55" t="n">
        <v>2.25</v>
      </c>
      <c r="W55" t="inlineStr">
        <is>
          <t>-</t>
        </is>
      </c>
    </row>
    <row r="56">
      <c r="A56" s="5" t="inlineStr">
        <is>
          <t>KCV (Kurs/Cashflow)</t>
        </is>
      </c>
      <c r="B56" s="5" t="inlineStr">
        <is>
          <t>PC (price/cashflow)</t>
        </is>
      </c>
      <c r="C56" t="n">
        <v>5.8</v>
      </c>
      <c r="D56" t="n">
        <v>29.66</v>
      </c>
      <c r="E56" t="n">
        <v>19.35</v>
      </c>
      <c r="F56" t="n">
        <v>10.86</v>
      </c>
      <c r="G56" t="n">
        <v>25.56</v>
      </c>
      <c r="H56" t="n">
        <v>12.89</v>
      </c>
      <c r="I56" t="n">
        <v>12.15</v>
      </c>
      <c r="J56" t="n">
        <v>15.16</v>
      </c>
      <c r="K56" t="n">
        <v>15.31</v>
      </c>
      <c r="L56" t="n">
        <v>17.58</v>
      </c>
      <c r="M56" t="n">
        <v>3.67</v>
      </c>
      <c r="N56" t="n">
        <v>4.23</v>
      </c>
      <c r="O56" t="n">
        <v>6.41</v>
      </c>
      <c r="P56" t="n">
        <v>6.18</v>
      </c>
      <c r="Q56" t="n">
        <v>7.53</v>
      </c>
      <c r="R56" t="n">
        <v>7.8</v>
      </c>
      <c r="S56" t="n">
        <v>7.35</v>
      </c>
      <c r="T56" t="n">
        <v>10.76</v>
      </c>
      <c r="U56" t="n">
        <v>15.07</v>
      </c>
      <c r="V56" t="n">
        <v>11.95</v>
      </c>
      <c r="W56" t="inlineStr">
        <is>
          <t>-</t>
        </is>
      </c>
    </row>
    <row r="57">
      <c r="A57" s="5" t="inlineStr">
        <is>
          <t>Dividendenrendite in %</t>
        </is>
      </c>
      <c r="B57" s="5" t="inlineStr">
        <is>
          <t>Dividend Yield in %</t>
        </is>
      </c>
      <c r="C57" t="n">
        <v>3.87</v>
      </c>
      <c r="D57" t="n">
        <v>2.51</v>
      </c>
      <c r="E57" t="n">
        <v>3.11</v>
      </c>
      <c r="F57" t="n">
        <v>2.58</v>
      </c>
      <c r="G57" t="n">
        <v>2.63</v>
      </c>
      <c r="H57" t="n">
        <v>2.37</v>
      </c>
      <c r="I57" t="n">
        <v>2.36</v>
      </c>
      <c r="J57" t="n">
        <v>3.48</v>
      </c>
      <c r="K57" t="n">
        <v>4.73</v>
      </c>
      <c r="L57" t="n">
        <v>2.76</v>
      </c>
      <c r="M57" t="n">
        <v>5.63</v>
      </c>
      <c r="N57" t="n">
        <v>6.87</v>
      </c>
      <c r="O57" t="n">
        <v>3.48</v>
      </c>
      <c r="P57" t="n">
        <v>2.77</v>
      </c>
      <c r="Q57" t="inlineStr">
        <is>
          <t>-</t>
        </is>
      </c>
      <c r="R57" t="n">
        <v>1.18</v>
      </c>
      <c r="S57" t="n">
        <v>0.99</v>
      </c>
      <c r="T57" t="n">
        <v>0.93</v>
      </c>
      <c r="U57" t="n">
        <v>1.4</v>
      </c>
      <c r="V57" t="inlineStr">
        <is>
          <t>-</t>
        </is>
      </c>
      <c r="W57" t="inlineStr">
        <is>
          <t>-</t>
        </is>
      </c>
    </row>
    <row r="58">
      <c r="A58" s="5" t="inlineStr">
        <is>
          <t>Gewinnrendite in %</t>
        </is>
      </c>
      <c r="B58" s="5" t="inlineStr">
        <is>
          <t>Return on profit in %</t>
        </is>
      </c>
      <c r="C58" t="n">
        <v>9.300000000000001</v>
      </c>
      <c r="D58" t="n">
        <v>5.9</v>
      </c>
      <c r="E58" t="n">
        <v>5.4</v>
      </c>
      <c r="F58" t="n">
        <v>6.5</v>
      </c>
      <c r="G58" t="n">
        <v>6.7</v>
      </c>
      <c r="H58" t="n">
        <v>6.1</v>
      </c>
      <c r="I58" t="n">
        <v>6.1</v>
      </c>
      <c r="J58" t="n">
        <v>8.9</v>
      </c>
      <c r="K58" t="n">
        <v>11.6</v>
      </c>
      <c r="L58" t="n">
        <v>7.1</v>
      </c>
      <c r="M58" t="n">
        <v>13.8</v>
      </c>
      <c r="N58" t="n">
        <v>17.5</v>
      </c>
      <c r="O58" t="n">
        <v>9.6</v>
      </c>
      <c r="P58" t="n">
        <v>7.2</v>
      </c>
      <c r="Q58" t="n">
        <v>0.1</v>
      </c>
      <c r="R58" t="n">
        <v>1.8</v>
      </c>
      <c r="S58" t="n">
        <v>1.3</v>
      </c>
      <c r="T58" t="n">
        <v>1.6</v>
      </c>
      <c r="U58" t="n">
        <v>1.2</v>
      </c>
      <c r="V58" t="n">
        <v>0.4</v>
      </c>
      <c r="W58" t="n">
        <v>3.5</v>
      </c>
    </row>
    <row r="59">
      <c r="A59" s="5" t="inlineStr">
        <is>
          <t>Eigenkapitalrendite in %</t>
        </is>
      </c>
      <c r="B59" s="5" t="inlineStr">
        <is>
          <t>Return on Equity in %</t>
        </is>
      </c>
      <c r="C59" t="n">
        <v>9.359999999999999</v>
      </c>
      <c r="D59" t="n">
        <v>11.88</v>
      </c>
      <c r="E59" t="n">
        <v>11.66</v>
      </c>
      <c r="F59" t="n">
        <v>17.77</v>
      </c>
      <c r="G59" t="n">
        <v>19.54</v>
      </c>
      <c r="H59" t="n">
        <v>22.23</v>
      </c>
      <c r="I59" t="n">
        <v>23.84</v>
      </c>
      <c r="J59" t="n">
        <v>25.58</v>
      </c>
      <c r="K59" t="n">
        <v>25.27</v>
      </c>
      <c r="L59" t="n">
        <v>22.96</v>
      </c>
      <c r="M59" t="n">
        <v>21.56</v>
      </c>
      <c r="N59" t="n">
        <v>34.35</v>
      </c>
      <c r="O59" t="n">
        <v>28.61</v>
      </c>
      <c r="P59" t="n">
        <v>13.4</v>
      </c>
      <c r="Q59" t="n">
        <v>0.2</v>
      </c>
      <c r="R59" t="n">
        <v>4.27</v>
      </c>
      <c r="S59" t="n">
        <v>3.96</v>
      </c>
      <c r="T59" t="n">
        <v>5.05</v>
      </c>
      <c r="U59" t="n">
        <v>4.97</v>
      </c>
      <c r="V59" t="n">
        <v>0.6899999999999999</v>
      </c>
      <c r="W59" t="inlineStr">
        <is>
          <t>-</t>
        </is>
      </c>
    </row>
    <row r="60">
      <c r="A60" s="5" t="inlineStr">
        <is>
          <t>Umsatzrendite in %</t>
        </is>
      </c>
      <c r="B60" s="5" t="inlineStr">
        <is>
          <t>Return on sales in %</t>
        </is>
      </c>
      <c r="C60" t="n">
        <v>3.69</v>
      </c>
      <c r="D60" t="n">
        <v>4.65</v>
      </c>
      <c r="E60" t="n">
        <v>4.42</v>
      </c>
      <c r="F60" t="n">
        <v>6.41</v>
      </c>
      <c r="G60" t="n">
        <v>6.7</v>
      </c>
      <c r="H60" t="n">
        <v>7.16</v>
      </c>
      <c r="I60" t="n">
        <v>7.31</v>
      </c>
      <c r="J60" t="n">
        <v>7.29</v>
      </c>
      <c r="K60" t="n">
        <v>7.29</v>
      </c>
      <c r="L60" t="n">
        <v>7.28</v>
      </c>
      <c r="M60" t="n">
        <v>6.4</v>
      </c>
      <c r="N60" t="n">
        <v>8.34</v>
      </c>
      <c r="O60" t="n">
        <v>6.54</v>
      </c>
      <c r="P60" t="n">
        <v>3.24</v>
      </c>
      <c r="Q60" t="n">
        <v>0.05</v>
      </c>
      <c r="R60" t="n">
        <v>1.03</v>
      </c>
      <c r="S60" t="n">
        <v>0.91</v>
      </c>
      <c r="T60" t="n">
        <v>1.12</v>
      </c>
      <c r="U60" t="n">
        <v>1.01</v>
      </c>
      <c r="V60" t="n">
        <v>0.16</v>
      </c>
      <c r="W60" t="inlineStr">
        <is>
          <t>-</t>
        </is>
      </c>
    </row>
    <row r="61">
      <c r="A61" s="5" t="inlineStr">
        <is>
          <t>Gesamtkapitalrendite in %</t>
        </is>
      </c>
      <c r="B61" s="5" t="inlineStr">
        <is>
          <t>Total Return on Investment in %</t>
        </is>
      </c>
      <c r="C61" t="n">
        <v>4.82</v>
      </c>
      <c r="D61" t="n">
        <v>6.01</v>
      </c>
      <c r="E61" t="n">
        <v>5.64</v>
      </c>
      <c r="F61" t="n">
        <v>8.33</v>
      </c>
      <c r="G61" t="n">
        <v>11.12</v>
      </c>
      <c r="H61" t="n">
        <v>13.2</v>
      </c>
      <c r="I61" t="n">
        <v>14.02</v>
      </c>
      <c r="J61" t="n">
        <v>14.48</v>
      </c>
      <c r="K61" t="n">
        <v>14.25</v>
      </c>
      <c r="L61" t="n">
        <v>13.02</v>
      </c>
      <c r="M61" t="n">
        <v>12.37</v>
      </c>
      <c r="N61" t="n">
        <v>15.78</v>
      </c>
      <c r="O61" t="n">
        <v>12.69</v>
      </c>
      <c r="P61" t="n">
        <v>6.22</v>
      </c>
      <c r="Q61" t="n">
        <v>0.08</v>
      </c>
      <c r="R61" t="n">
        <v>1.72</v>
      </c>
      <c r="S61" t="n">
        <v>1.49</v>
      </c>
      <c r="T61" t="n">
        <v>1.77</v>
      </c>
      <c r="U61" t="n">
        <v>1.71</v>
      </c>
      <c r="V61" t="n">
        <v>0.25</v>
      </c>
      <c r="W61" t="inlineStr">
        <is>
          <t>-</t>
        </is>
      </c>
    </row>
    <row r="62">
      <c r="A62" s="5" t="inlineStr">
        <is>
          <t>Return on Investment in %</t>
        </is>
      </c>
      <c r="B62" s="5" t="inlineStr">
        <is>
          <t>Return on Investment in %</t>
        </is>
      </c>
      <c r="C62" t="n">
        <v>4.82</v>
      </c>
      <c r="D62" t="n">
        <v>6.01</v>
      </c>
      <c r="E62" t="n">
        <v>5.64</v>
      </c>
      <c r="F62" t="n">
        <v>8.33</v>
      </c>
      <c r="G62" t="n">
        <v>11.12</v>
      </c>
      <c r="H62" t="n">
        <v>13.2</v>
      </c>
      <c r="I62" t="n">
        <v>14.02</v>
      </c>
      <c r="J62" t="n">
        <v>14.48</v>
      </c>
      <c r="K62" t="n">
        <v>14.25</v>
      </c>
      <c r="L62" t="n">
        <v>13.02</v>
      </c>
      <c r="M62" t="n">
        <v>12.37</v>
      </c>
      <c r="N62" t="n">
        <v>15.78</v>
      </c>
      <c r="O62" t="n">
        <v>12.69</v>
      </c>
      <c r="P62" t="n">
        <v>6.22</v>
      </c>
      <c r="Q62" t="n">
        <v>0.08</v>
      </c>
      <c r="R62" t="n">
        <v>1.72</v>
      </c>
      <c r="S62" t="n">
        <v>1.49</v>
      </c>
      <c r="T62" t="n">
        <v>1.77</v>
      </c>
      <c r="U62" t="n">
        <v>1.71</v>
      </c>
      <c r="V62" t="n">
        <v>0.25</v>
      </c>
      <c r="W62" t="inlineStr">
        <is>
          <t>-</t>
        </is>
      </c>
    </row>
    <row r="63">
      <c r="A63" s="5" t="inlineStr">
        <is>
          <t>Arbeitsintensität in %</t>
        </is>
      </c>
      <c r="B63" s="5" t="inlineStr">
        <is>
          <t>Work Intensity in %</t>
        </is>
      </c>
      <c r="C63" t="n">
        <v>57.88</v>
      </c>
      <c r="D63" t="n">
        <v>59.55</v>
      </c>
      <c r="E63" t="n">
        <v>61.33</v>
      </c>
      <c r="F63" t="n">
        <v>64.39</v>
      </c>
      <c r="G63" t="n">
        <v>60.53</v>
      </c>
      <c r="H63" t="n">
        <v>64.75</v>
      </c>
      <c r="I63" t="n">
        <v>70.45</v>
      </c>
      <c r="J63" t="n">
        <v>70.59</v>
      </c>
      <c r="K63" t="n">
        <v>71.63</v>
      </c>
      <c r="L63" t="n">
        <v>70.33</v>
      </c>
      <c r="M63" t="n">
        <v>65.66</v>
      </c>
      <c r="N63" t="n">
        <v>71.48999999999999</v>
      </c>
      <c r="O63" t="n">
        <v>70.06</v>
      </c>
      <c r="P63" t="n">
        <v>65.18000000000001</v>
      </c>
      <c r="Q63" t="n">
        <v>59.79</v>
      </c>
      <c r="R63" t="n">
        <v>60</v>
      </c>
      <c r="S63" t="n">
        <v>61.67</v>
      </c>
      <c r="T63" t="n">
        <v>62.05</v>
      </c>
      <c r="U63" t="n">
        <v>61.96</v>
      </c>
      <c r="V63" t="n">
        <v>58.97</v>
      </c>
      <c r="W63" t="inlineStr">
        <is>
          <t>-</t>
        </is>
      </c>
    </row>
    <row r="64">
      <c r="A64" s="5" t="inlineStr">
        <is>
          <t>Eigenkapitalquote in %</t>
        </is>
      </c>
      <c r="B64" s="5" t="inlineStr">
        <is>
          <t>Equity Ratio in %</t>
        </is>
      </c>
      <c r="C64" t="n">
        <v>51.53</v>
      </c>
      <c r="D64" t="n">
        <v>50.6</v>
      </c>
      <c r="E64" t="n">
        <v>48.33</v>
      </c>
      <c r="F64" t="n">
        <v>46.89</v>
      </c>
      <c r="G64" t="n">
        <v>56.89</v>
      </c>
      <c r="H64" t="n">
        <v>59.41</v>
      </c>
      <c r="I64" t="n">
        <v>58.78</v>
      </c>
      <c r="J64" t="n">
        <v>56.61</v>
      </c>
      <c r="K64" t="n">
        <v>56.4</v>
      </c>
      <c r="L64" t="n">
        <v>56.72</v>
      </c>
      <c r="M64" t="n">
        <v>57.37</v>
      </c>
      <c r="N64" t="n">
        <v>45.95</v>
      </c>
      <c r="O64" t="n">
        <v>44.34</v>
      </c>
      <c r="P64" t="n">
        <v>46.37</v>
      </c>
      <c r="Q64" t="n">
        <v>40.95</v>
      </c>
      <c r="R64" t="n">
        <v>40.23</v>
      </c>
      <c r="S64" t="n">
        <v>37.66</v>
      </c>
      <c r="T64" t="n">
        <v>35.15</v>
      </c>
      <c r="U64" t="n">
        <v>34.39</v>
      </c>
      <c r="V64" t="n">
        <v>35.9</v>
      </c>
      <c r="W64" t="inlineStr">
        <is>
          <t>-</t>
        </is>
      </c>
    </row>
    <row r="65">
      <c r="A65" s="5" t="inlineStr">
        <is>
          <t>Fremdkapitalquote in %</t>
        </is>
      </c>
      <c r="B65" s="5" t="inlineStr">
        <is>
          <t>Debt Ratio in %</t>
        </is>
      </c>
      <c r="C65" t="n">
        <v>48.47</v>
      </c>
      <c r="D65" t="n">
        <v>49.4</v>
      </c>
      <c r="E65" t="n">
        <v>51.67</v>
      </c>
      <c r="F65" t="n">
        <v>53.11</v>
      </c>
      <c r="G65" t="n">
        <v>43.11</v>
      </c>
      <c r="H65" t="n">
        <v>40.59</v>
      </c>
      <c r="I65" t="n">
        <v>41.22</v>
      </c>
      <c r="J65" t="n">
        <v>43.39</v>
      </c>
      <c r="K65" t="n">
        <v>43.6</v>
      </c>
      <c r="L65" t="n">
        <v>43.28</v>
      </c>
      <c r="M65" t="n">
        <v>42.63</v>
      </c>
      <c r="N65" t="n">
        <v>54.05</v>
      </c>
      <c r="O65" t="n">
        <v>55.66</v>
      </c>
      <c r="P65" t="n">
        <v>53.63</v>
      </c>
      <c r="Q65" t="n">
        <v>59.05</v>
      </c>
      <c r="R65" t="n">
        <v>59.77</v>
      </c>
      <c r="S65" t="n">
        <v>62.34</v>
      </c>
      <c r="T65" t="n">
        <v>64.84999999999999</v>
      </c>
      <c r="U65" t="n">
        <v>65.61</v>
      </c>
      <c r="V65" t="n">
        <v>64.09999999999999</v>
      </c>
      <c r="W65" t="inlineStr">
        <is>
          <t>-</t>
        </is>
      </c>
    </row>
    <row r="66">
      <c r="A66" s="5" t="inlineStr">
        <is>
          <t>Verschuldungsgrad in %</t>
        </is>
      </c>
      <c r="B66" s="5" t="inlineStr">
        <is>
          <t>Finance Gearing in %</t>
        </is>
      </c>
      <c r="C66" t="n">
        <v>94.06999999999999</v>
      </c>
      <c r="D66" t="n">
        <v>97.64</v>
      </c>
      <c r="E66" t="n">
        <v>106.91</v>
      </c>
      <c r="F66" t="n">
        <v>113.27</v>
      </c>
      <c r="G66" t="n">
        <v>75.77</v>
      </c>
      <c r="H66" t="n">
        <v>68.31999999999999</v>
      </c>
      <c r="I66" t="n">
        <v>70.11</v>
      </c>
      <c r="J66" t="n">
        <v>76.65000000000001</v>
      </c>
      <c r="K66" t="n">
        <v>77.31999999999999</v>
      </c>
      <c r="L66" t="n">
        <v>76.31</v>
      </c>
      <c r="M66" t="n">
        <v>74.31999999999999</v>
      </c>
      <c r="N66" t="n">
        <v>117.65</v>
      </c>
      <c r="O66" t="n">
        <v>125.52</v>
      </c>
      <c r="P66" t="n">
        <v>115.64</v>
      </c>
      <c r="Q66" t="n">
        <v>144.18</v>
      </c>
      <c r="R66" t="n">
        <v>148.54</v>
      </c>
      <c r="S66" t="n">
        <v>165.54</v>
      </c>
      <c r="T66" t="n">
        <v>184.47</v>
      </c>
      <c r="U66" t="n">
        <v>190.74</v>
      </c>
      <c r="V66" t="n">
        <v>178.57</v>
      </c>
      <c r="W66" t="inlineStr">
        <is>
          <t>-</t>
        </is>
      </c>
    </row>
    <row r="67">
      <c r="A67" s="5" t="inlineStr"/>
      <c r="B67" s="5" t="inlineStr"/>
    </row>
    <row r="68">
      <c r="A68" s="5" t="inlineStr">
        <is>
          <t>Kurzfristige Vermögensquote in %</t>
        </is>
      </c>
      <c r="B68" s="5" t="inlineStr">
        <is>
          <t>Current Assets Ratio in %</t>
        </is>
      </c>
      <c r="C68" t="n">
        <v>57.88</v>
      </c>
      <c r="D68" t="n">
        <v>59.55</v>
      </c>
      <c r="E68" t="n">
        <v>61.33</v>
      </c>
      <c r="F68" t="n">
        <v>64.39</v>
      </c>
      <c r="G68" t="n">
        <v>60.53</v>
      </c>
      <c r="H68" t="n">
        <v>64.75</v>
      </c>
      <c r="I68" t="n">
        <v>70.45</v>
      </c>
      <c r="J68" t="n">
        <v>70.59</v>
      </c>
      <c r="K68" t="n">
        <v>71.63</v>
      </c>
      <c r="L68" t="n">
        <v>70.33</v>
      </c>
      <c r="M68" t="n">
        <v>65.66</v>
      </c>
      <c r="N68" t="n">
        <v>71.48999999999999</v>
      </c>
      <c r="O68" t="n">
        <v>70.06</v>
      </c>
      <c r="P68" t="n">
        <v>65.18000000000001</v>
      </c>
      <c r="Q68" t="n">
        <v>59.79</v>
      </c>
      <c r="R68" t="n">
        <v>60</v>
      </c>
      <c r="S68" t="n">
        <v>61.67</v>
      </c>
      <c r="T68" t="n">
        <v>62.05</v>
      </c>
      <c r="U68" t="n">
        <v>61.96</v>
      </c>
      <c r="V68" t="n">
        <v>58.97</v>
      </c>
    </row>
    <row r="69">
      <c r="A69" s="5" t="inlineStr">
        <is>
          <t>Nettogewinn Marge in %</t>
        </is>
      </c>
      <c r="B69" s="5" t="inlineStr">
        <is>
          <t>Net Profit Marge in %</t>
        </is>
      </c>
      <c r="C69" t="n">
        <v>37.38</v>
      </c>
      <c r="D69" t="n">
        <v>47.14</v>
      </c>
      <c r="E69" t="n">
        <v>44.87</v>
      </c>
      <c r="F69" t="n">
        <v>65.03</v>
      </c>
      <c r="G69" t="n">
        <v>67.93000000000001</v>
      </c>
      <c r="H69" t="n">
        <v>72.59</v>
      </c>
      <c r="I69" t="n">
        <v>74.15000000000001</v>
      </c>
      <c r="J69" t="n">
        <v>73.62</v>
      </c>
      <c r="K69" t="n">
        <v>73.62</v>
      </c>
      <c r="L69" t="n">
        <v>73.48</v>
      </c>
      <c r="M69" t="n">
        <v>64.59999999999999</v>
      </c>
      <c r="N69" t="n">
        <v>84.20999999999999</v>
      </c>
      <c r="O69" t="n">
        <v>66.05</v>
      </c>
      <c r="P69" t="n">
        <v>32.68</v>
      </c>
      <c r="Q69" t="n">
        <v>0.46</v>
      </c>
      <c r="R69" t="n">
        <v>10.36</v>
      </c>
      <c r="S69" t="n">
        <v>9.23</v>
      </c>
      <c r="T69" t="n">
        <v>11.27</v>
      </c>
      <c r="U69" t="n">
        <v>10.1</v>
      </c>
      <c r="V69" t="n">
        <v>1.56</v>
      </c>
    </row>
    <row r="70">
      <c r="A70" s="5" t="inlineStr">
        <is>
          <t>Operative Ergebnis Marge in %</t>
        </is>
      </c>
      <c r="B70" s="5" t="inlineStr">
        <is>
          <t>EBIT Marge in %</t>
        </is>
      </c>
      <c r="C70" t="n">
        <v>57.8</v>
      </c>
      <c r="D70" t="n">
        <v>71.70999999999999</v>
      </c>
      <c r="E70" t="n">
        <v>64.3</v>
      </c>
      <c r="F70" t="n">
        <v>94.98999999999999</v>
      </c>
      <c r="G70" t="n">
        <v>99.39</v>
      </c>
      <c r="H70" t="n">
        <v>103.81</v>
      </c>
      <c r="I70" t="n">
        <v>105.26</v>
      </c>
      <c r="J70" t="n">
        <v>106.93</v>
      </c>
      <c r="K70" t="n">
        <v>105.7</v>
      </c>
      <c r="L70" t="n">
        <v>103.63</v>
      </c>
      <c r="M70" t="n">
        <v>86.13</v>
      </c>
      <c r="N70" t="n">
        <v>119.33</v>
      </c>
      <c r="O70" t="n">
        <v>96.09999999999999</v>
      </c>
      <c r="P70" t="n">
        <v>59.91</v>
      </c>
      <c r="Q70" t="n">
        <v>8.26</v>
      </c>
      <c r="R70" t="n">
        <v>27.78</v>
      </c>
      <c r="S70" t="n">
        <v>28.15</v>
      </c>
      <c r="T70" t="n">
        <v>37.28</v>
      </c>
      <c r="U70" t="n">
        <v>40.86</v>
      </c>
      <c r="V70" t="n">
        <v>23.88</v>
      </c>
    </row>
    <row r="71">
      <c r="A71" s="5" t="inlineStr">
        <is>
          <t>Vermögensumsschlag in %</t>
        </is>
      </c>
      <c r="B71" s="5" t="inlineStr">
        <is>
          <t>Asset Turnover in %</t>
        </is>
      </c>
      <c r="C71" t="n">
        <v>12.9</v>
      </c>
      <c r="D71" t="n">
        <v>12.75</v>
      </c>
      <c r="E71" t="n">
        <v>12.56</v>
      </c>
      <c r="F71" t="n">
        <v>12.81</v>
      </c>
      <c r="G71" t="n">
        <v>16.37</v>
      </c>
      <c r="H71" t="n">
        <v>18.19</v>
      </c>
      <c r="I71" t="n">
        <v>18.9</v>
      </c>
      <c r="J71" t="n">
        <v>19.67</v>
      </c>
      <c r="K71" t="n">
        <v>19.36</v>
      </c>
      <c r="L71" t="n">
        <v>17.72</v>
      </c>
      <c r="M71" t="n">
        <v>19.15</v>
      </c>
      <c r="N71" t="n">
        <v>18.74</v>
      </c>
      <c r="O71" t="n">
        <v>19.21</v>
      </c>
      <c r="P71" t="n">
        <v>19.02</v>
      </c>
      <c r="Q71" t="n">
        <v>17.92</v>
      </c>
      <c r="R71" t="n">
        <v>16.59</v>
      </c>
      <c r="S71" t="n">
        <v>16.16</v>
      </c>
      <c r="T71" t="n">
        <v>15.75</v>
      </c>
      <c r="U71" t="n">
        <v>16.91</v>
      </c>
      <c r="V71" t="n">
        <v>15.93</v>
      </c>
    </row>
    <row r="72">
      <c r="A72" s="5" t="inlineStr">
        <is>
          <t>Langfristige Vermögensquote in %</t>
        </is>
      </c>
      <c r="B72" s="5" t="inlineStr">
        <is>
          <t>Non-Current Assets Ratio in %</t>
        </is>
      </c>
      <c r="C72" t="n">
        <v>42.12</v>
      </c>
      <c r="D72" t="n">
        <v>40.45</v>
      </c>
      <c r="E72" t="n">
        <v>38.67</v>
      </c>
      <c r="F72" t="n">
        <v>35.61</v>
      </c>
      <c r="G72" t="n">
        <v>39.47</v>
      </c>
      <c r="H72" t="n">
        <v>35.25</v>
      </c>
      <c r="I72" t="n">
        <v>29.55</v>
      </c>
      <c r="J72" t="n">
        <v>29.41</v>
      </c>
      <c r="K72" t="n">
        <v>28.37</v>
      </c>
      <c r="L72" t="n">
        <v>29.67</v>
      </c>
      <c r="M72" t="n">
        <v>34.34</v>
      </c>
      <c r="N72" t="n">
        <v>28.51</v>
      </c>
      <c r="O72" t="n">
        <v>29.94</v>
      </c>
      <c r="P72" t="n">
        <v>34.82</v>
      </c>
      <c r="Q72" t="n">
        <v>38.24</v>
      </c>
      <c r="R72" t="n">
        <v>37.97</v>
      </c>
      <c r="S72" t="n">
        <v>36.54</v>
      </c>
      <c r="T72" t="n">
        <v>36.66</v>
      </c>
      <c r="U72" t="n">
        <v>36.34</v>
      </c>
      <c r="V72" t="n">
        <v>39.29</v>
      </c>
    </row>
    <row r="73">
      <c r="A73" s="5" t="inlineStr">
        <is>
          <t>Gesamtkapitalrentabilität</t>
        </is>
      </c>
      <c r="B73" s="5" t="inlineStr">
        <is>
          <t>ROA Return on Assets in %</t>
        </is>
      </c>
      <c r="C73" t="n">
        <v>4.82</v>
      </c>
      <c r="D73" t="n">
        <v>6.01</v>
      </c>
      <c r="E73" t="n">
        <v>5.64</v>
      </c>
      <c r="F73" t="n">
        <v>8.33</v>
      </c>
      <c r="G73" t="n">
        <v>11.12</v>
      </c>
      <c r="H73" t="n">
        <v>13.2</v>
      </c>
      <c r="I73" t="n">
        <v>14.02</v>
      </c>
      <c r="J73" t="n">
        <v>14.48</v>
      </c>
      <c r="K73" t="n">
        <v>14.25</v>
      </c>
      <c r="L73" t="n">
        <v>13.02</v>
      </c>
      <c r="M73" t="n">
        <v>12.37</v>
      </c>
      <c r="N73" t="n">
        <v>15.78</v>
      </c>
      <c r="O73" t="n">
        <v>12.69</v>
      </c>
      <c r="P73" t="n">
        <v>6.22</v>
      </c>
      <c r="Q73" t="n">
        <v>0.08</v>
      </c>
      <c r="R73" t="n">
        <v>1.72</v>
      </c>
      <c r="S73" t="n">
        <v>1.49</v>
      </c>
      <c r="T73" t="n">
        <v>1.77</v>
      </c>
      <c r="U73" t="n">
        <v>1.71</v>
      </c>
      <c r="V73" t="n">
        <v>0.25</v>
      </c>
    </row>
    <row r="74">
      <c r="A74" s="5" t="inlineStr">
        <is>
          <t>Ertrag des eingesetzten Kapitals</t>
        </is>
      </c>
      <c r="B74" s="5" t="inlineStr">
        <is>
          <t>ROCE Return on Cap. Empl. in %</t>
        </is>
      </c>
      <c r="C74" t="n">
        <v>9.19</v>
      </c>
      <c r="D74" t="n">
        <v>11.6</v>
      </c>
      <c r="E74" t="n">
        <v>10.12</v>
      </c>
      <c r="F74" t="n">
        <v>15.6</v>
      </c>
      <c r="G74" t="n">
        <v>25.6</v>
      </c>
      <c r="H74" t="n">
        <v>28.71</v>
      </c>
      <c r="I74" t="n">
        <v>30.87</v>
      </c>
      <c r="J74" t="n">
        <v>33.8</v>
      </c>
      <c r="K74" t="n">
        <v>32.77</v>
      </c>
      <c r="L74" t="n">
        <v>29.51</v>
      </c>
      <c r="M74" t="n">
        <v>26.07</v>
      </c>
      <c r="N74" t="n">
        <v>41.4</v>
      </c>
      <c r="O74" t="n">
        <v>33.79</v>
      </c>
      <c r="P74" t="n">
        <v>19.35</v>
      </c>
      <c r="Q74" t="inlineStr">
        <is>
          <t>-</t>
        </is>
      </c>
      <c r="R74" t="inlineStr">
        <is>
          <t>-</t>
        </is>
      </c>
      <c r="S74" t="inlineStr">
        <is>
          <t>-</t>
        </is>
      </c>
      <c r="T74" t="inlineStr">
        <is>
          <t>-</t>
        </is>
      </c>
      <c r="U74" t="inlineStr">
        <is>
          <t>-</t>
        </is>
      </c>
      <c r="V74" t="inlineStr">
        <is>
          <t>-</t>
        </is>
      </c>
    </row>
    <row r="75">
      <c r="A75" s="5" t="inlineStr">
        <is>
          <t>Eigenkapital zu Anlagevermögen</t>
        </is>
      </c>
      <c r="B75" s="5" t="inlineStr">
        <is>
          <t>Equity to Fixed Assets in %</t>
        </is>
      </c>
      <c r="C75" t="n">
        <v>122.34</v>
      </c>
      <c r="D75" t="n">
        <v>125.09</v>
      </c>
      <c r="E75" t="n">
        <v>124.97</v>
      </c>
      <c r="F75" t="n">
        <v>131.68</v>
      </c>
      <c r="G75" t="n">
        <v>143.83</v>
      </c>
      <c r="H75" t="n">
        <v>168.13</v>
      </c>
      <c r="I75" t="n">
        <v>198.92</v>
      </c>
      <c r="J75" t="n">
        <v>192.48</v>
      </c>
      <c r="K75" t="n">
        <v>198.8</v>
      </c>
      <c r="L75" t="n">
        <v>191.14</v>
      </c>
      <c r="M75" t="n">
        <v>167.06</v>
      </c>
      <c r="N75" t="n">
        <v>161.16</v>
      </c>
      <c r="O75" t="n">
        <v>148.09</v>
      </c>
      <c r="P75" t="n">
        <v>133.18</v>
      </c>
      <c r="Q75" t="n">
        <v>107.1</v>
      </c>
      <c r="R75" t="n">
        <v>105.76</v>
      </c>
      <c r="S75" t="n">
        <v>102.65</v>
      </c>
      <c r="T75" t="n">
        <v>94.79000000000001</v>
      </c>
      <c r="U75" t="n">
        <v>92.09</v>
      </c>
      <c r="V75" t="n">
        <v>86.11</v>
      </c>
    </row>
    <row r="76">
      <c r="A76" s="5" t="inlineStr">
        <is>
          <t>Liquidität Dritten Grades</t>
        </is>
      </c>
      <c r="B76" s="5" t="inlineStr">
        <is>
          <t>Current Ratio in %</t>
        </is>
      </c>
      <c r="C76" t="n">
        <v>306.55</v>
      </c>
      <c r="D76" t="n">
        <v>281.31</v>
      </c>
      <c r="E76" t="n">
        <v>304.2</v>
      </c>
      <c r="F76" t="n">
        <v>293.26</v>
      </c>
      <c r="G76" t="n">
        <v>166.08</v>
      </c>
      <c r="H76" t="n">
        <v>189.16</v>
      </c>
      <c r="I76" t="n">
        <v>198.14</v>
      </c>
      <c r="J76" t="n">
        <v>186.94</v>
      </c>
      <c r="K76" t="n">
        <v>190.7</v>
      </c>
      <c r="L76" t="n">
        <v>186.19</v>
      </c>
      <c r="M76" t="n">
        <v>178.66</v>
      </c>
      <c r="N76" t="n">
        <v>155.45</v>
      </c>
      <c r="O76" t="n">
        <v>154.41</v>
      </c>
      <c r="P76" t="n">
        <v>158.53</v>
      </c>
      <c r="Q76" t="inlineStr">
        <is>
          <t>-</t>
        </is>
      </c>
      <c r="R76" t="inlineStr">
        <is>
          <t>-</t>
        </is>
      </c>
      <c r="S76" t="inlineStr">
        <is>
          <t>-</t>
        </is>
      </c>
      <c r="T76" t="inlineStr">
        <is>
          <t>-</t>
        </is>
      </c>
      <c r="U76" t="inlineStr">
        <is>
          <t>-</t>
        </is>
      </c>
      <c r="V76" t="inlineStr">
        <is>
          <t>-</t>
        </is>
      </c>
    </row>
    <row r="77">
      <c r="A77" s="5" t="inlineStr">
        <is>
          <t>Operativer Cashflow</t>
        </is>
      </c>
      <c r="B77" s="5" t="inlineStr">
        <is>
          <t>Operating Cashflow in M</t>
        </is>
      </c>
      <c r="C77" t="n">
        <v>58.812</v>
      </c>
      <c r="D77" t="n">
        <v>300.7524</v>
      </c>
      <c r="E77" t="n">
        <v>196.209</v>
      </c>
      <c r="F77" t="n">
        <v>110.1204</v>
      </c>
      <c r="G77" t="n">
        <v>259.1784</v>
      </c>
      <c r="H77" t="n">
        <v>130.7046</v>
      </c>
      <c r="I77" t="n">
        <v>123.201</v>
      </c>
      <c r="J77" t="n">
        <v>153.116</v>
      </c>
      <c r="K77" t="n">
        <v>154.631</v>
      </c>
      <c r="L77" t="n">
        <v>177.558</v>
      </c>
      <c r="M77" t="n">
        <v>37.067</v>
      </c>
      <c r="N77" t="n">
        <v>42.72300000000001</v>
      </c>
      <c r="O77" t="n">
        <v>64.741</v>
      </c>
      <c r="P77" t="n">
        <v>62.41799999999999</v>
      </c>
      <c r="Q77" t="n">
        <v>76.053</v>
      </c>
      <c r="R77" t="n">
        <v>78.78</v>
      </c>
      <c r="S77" t="n">
        <v>74.235</v>
      </c>
      <c r="T77" t="n">
        <v>108.676</v>
      </c>
      <c r="U77" t="n">
        <v>150.7</v>
      </c>
      <c r="V77" t="n">
        <v>119.5</v>
      </c>
    </row>
    <row r="78">
      <c r="A78" s="5" t="inlineStr">
        <is>
          <t>Aktienrückkauf</t>
        </is>
      </c>
      <c r="B78" s="5" t="inlineStr">
        <is>
          <t>Share Buyback in M</t>
        </is>
      </c>
      <c r="C78" t="n">
        <v>0</v>
      </c>
      <c r="D78" t="n">
        <v>0</v>
      </c>
      <c r="E78" t="n">
        <v>0</v>
      </c>
      <c r="F78" t="n">
        <v>0</v>
      </c>
      <c r="G78" t="n">
        <v>0</v>
      </c>
      <c r="H78" t="n">
        <v>0</v>
      </c>
      <c r="I78" t="n">
        <v>-0.04000000000000092</v>
      </c>
      <c r="J78" t="n">
        <v>0</v>
      </c>
      <c r="K78" t="n">
        <v>0</v>
      </c>
      <c r="L78" t="n">
        <v>0</v>
      </c>
      <c r="M78" t="n">
        <v>0</v>
      </c>
      <c r="N78" t="n">
        <v>0</v>
      </c>
      <c r="O78" t="n">
        <v>0</v>
      </c>
      <c r="P78" t="n">
        <v>0</v>
      </c>
      <c r="Q78" t="n">
        <v>0</v>
      </c>
      <c r="R78" t="n">
        <v>0</v>
      </c>
      <c r="S78" t="n">
        <v>0</v>
      </c>
      <c r="T78" t="n">
        <v>-0.09999999999999964</v>
      </c>
      <c r="U78" t="n">
        <v>0</v>
      </c>
      <c r="V78" t="n">
        <v>0</v>
      </c>
    </row>
    <row r="79">
      <c r="A79" s="5" t="inlineStr">
        <is>
          <t>Umsatzwachstum 1J in %</t>
        </is>
      </c>
      <c r="B79" s="5" t="inlineStr">
        <is>
          <t>Revenue Growth 1Y in %</t>
        </is>
      </c>
      <c r="C79" t="n">
        <v>3.75</v>
      </c>
      <c r="D79" t="n">
        <v>2.78</v>
      </c>
      <c r="E79" t="n">
        <v>0.03</v>
      </c>
      <c r="F79" t="n">
        <v>6.12</v>
      </c>
      <c r="G79" t="n">
        <v>7.38</v>
      </c>
      <c r="H79" t="n">
        <v>11.27</v>
      </c>
      <c r="I79" t="n">
        <v>9.84</v>
      </c>
      <c r="J79" t="n">
        <v>23.1</v>
      </c>
      <c r="K79" t="n">
        <v>34.36</v>
      </c>
      <c r="L79" t="n">
        <v>11.5</v>
      </c>
      <c r="M79" t="n">
        <v>-11.42</v>
      </c>
      <c r="N79" t="n">
        <v>27.91</v>
      </c>
      <c r="O79" t="n">
        <v>40.8</v>
      </c>
      <c r="P79" t="n">
        <v>9.550000000000001</v>
      </c>
      <c r="Q79" t="n">
        <v>2.59</v>
      </c>
      <c r="R79" t="n">
        <v>-1.98</v>
      </c>
      <c r="S79" t="n">
        <v>-6.07</v>
      </c>
      <c r="T79" t="n">
        <v>5.92</v>
      </c>
      <c r="U79" t="n">
        <v>13.08</v>
      </c>
      <c r="V79" t="inlineStr">
        <is>
          <t>-</t>
        </is>
      </c>
    </row>
    <row r="80">
      <c r="A80" s="5" t="inlineStr">
        <is>
          <t>Umsatzwachstum 3J in %</t>
        </is>
      </c>
      <c r="B80" s="5" t="inlineStr">
        <is>
          <t>Revenue Growth 3Y in %</t>
        </is>
      </c>
      <c r="C80" t="n">
        <v>2.19</v>
      </c>
      <c r="D80" t="n">
        <v>2.98</v>
      </c>
      <c r="E80" t="n">
        <v>4.51</v>
      </c>
      <c r="F80" t="n">
        <v>8.26</v>
      </c>
      <c r="G80" t="n">
        <v>9.5</v>
      </c>
      <c r="H80" t="n">
        <v>14.74</v>
      </c>
      <c r="I80" t="n">
        <v>22.43</v>
      </c>
      <c r="J80" t="n">
        <v>22.99</v>
      </c>
      <c r="K80" t="n">
        <v>11.48</v>
      </c>
      <c r="L80" t="n">
        <v>9.33</v>
      </c>
      <c r="M80" t="n">
        <v>19.1</v>
      </c>
      <c r="N80" t="n">
        <v>26.09</v>
      </c>
      <c r="O80" t="n">
        <v>17.65</v>
      </c>
      <c r="P80" t="n">
        <v>3.39</v>
      </c>
      <c r="Q80" t="n">
        <v>-1.82</v>
      </c>
      <c r="R80" t="n">
        <v>-0.71</v>
      </c>
      <c r="S80" t="n">
        <v>4.31</v>
      </c>
      <c r="T80" t="inlineStr">
        <is>
          <t>-</t>
        </is>
      </c>
      <c r="U80" t="inlineStr">
        <is>
          <t>-</t>
        </is>
      </c>
      <c r="V80" t="inlineStr">
        <is>
          <t>-</t>
        </is>
      </c>
    </row>
    <row r="81">
      <c r="A81" s="5" t="inlineStr">
        <is>
          <t>Umsatzwachstum 5J in %</t>
        </is>
      </c>
      <c r="B81" s="5" t="inlineStr">
        <is>
          <t>Revenue Growth 5Y in %</t>
        </is>
      </c>
      <c r="C81" t="n">
        <v>4.01</v>
      </c>
      <c r="D81" t="n">
        <v>5.52</v>
      </c>
      <c r="E81" t="n">
        <v>6.93</v>
      </c>
      <c r="F81" t="n">
        <v>11.54</v>
      </c>
      <c r="G81" t="n">
        <v>17.19</v>
      </c>
      <c r="H81" t="n">
        <v>18.01</v>
      </c>
      <c r="I81" t="n">
        <v>13.48</v>
      </c>
      <c r="J81" t="n">
        <v>17.09</v>
      </c>
      <c r="K81" t="n">
        <v>20.63</v>
      </c>
      <c r="L81" t="n">
        <v>15.67</v>
      </c>
      <c r="M81" t="n">
        <v>13.89</v>
      </c>
      <c r="N81" t="n">
        <v>15.77</v>
      </c>
      <c r="O81" t="n">
        <v>8.98</v>
      </c>
      <c r="P81" t="n">
        <v>2</v>
      </c>
      <c r="Q81" t="n">
        <v>2.71</v>
      </c>
      <c r="R81" t="inlineStr">
        <is>
          <t>-</t>
        </is>
      </c>
      <c r="S81" t="inlineStr">
        <is>
          <t>-</t>
        </is>
      </c>
      <c r="T81" t="inlineStr">
        <is>
          <t>-</t>
        </is>
      </c>
      <c r="U81" t="inlineStr">
        <is>
          <t>-</t>
        </is>
      </c>
      <c r="V81" t="inlineStr">
        <is>
          <t>-</t>
        </is>
      </c>
    </row>
    <row r="82">
      <c r="A82" s="5" t="inlineStr">
        <is>
          <t>Umsatzwachstum 10J in %</t>
        </is>
      </c>
      <c r="B82" s="5" t="inlineStr">
        <is>
          <t>Revenue Growth 10Y in %</t>
        </is>
      </c>
      <c r="C82" t="n">
        <v>11.01</v>
      </c>
      <c r="D82" t="n">
        <v>9.5</v>
      </c>
      <c r="E82" t="n">
        <v>12.01</v>
      </c>
      <c r="F82" t="n">
        <v>16.09</v>
      </c>
      <c r="G82" t="n">
        <v>16.43</v>
      </c>
      <c r="H82" t="n">
        <v>15.95</v>
      </c>
      <c r="I82" t="n">
        <v>14.62</v>
      </c>
      <c r="J82" t="n">
        <v>13.03</v>
      </c>
      <c r="K82" t="n">
        <v>11.32</v>
      </c>
      <c r="L82" t="n">
        <v>9.19</v>
      </c>
      <c r="M82" t="inlineStr">
        <is>
          <t>-</t>
        </is>
      </c>
      <c r="N82" t="inlineStr">
        <is>
          <t>-</t>
        </is>
      </c>
      <c r="O82" t="inlineStr">
        <is>
          <t>-</t>
        </is>
      </c>
      <c r="P82" t="inlineStr">
        <is>
          <t>-</t>
        </is>
      </c>
      <c r="Q82" t="inlineStr">
        <is>
          <t>-</t>
        </is>
      </c>
      <c r="R82" t="inlineStr">
        <is>
          <t>-</t>
        </is>
      </c>
      <c r="S82" t="inlineStr">
        <is>
          <t>-</t>
        </is>
      </c>
      <c r="T82" t="inlineStr">
        <is>
          <t>-</t>
        </is>
      </c>
      <c r="U82" t="inlineStr">
        <is>
          <t>-</t>
        </is>
      </c>
      <c r="V82" t="inlineStr">
        <is>
          <t>-</t>
        </is>
      </c>
    </row>
    <row r="83">
      <c r="A83" s="5" t="inlineStr">
        <is>
          <t>Gewinnwachstum 1J in %</t>
        </is>
      </c>
      <c r="B83" s="5" t="inlineStr">
        <is>
          <t>Earnings Growth 1Y in %</t>
        </is>
      </c>
      <c r="C83" t="n">
        <v>-17.72</v>
      </c>
      <c r="D83" t="n">
        <v>7.97</v>
      </c>
      <c r="E83" t="n">
        <v>-30.97</v>
      </c>
      <c r="F83" t="n">
        <v>1.6</v>
      </c>
      <c r="G83" t="n">
        <v>0.48</v>
      </c>
      <c r="H83" t="n">
        <v>8.92</v>
      </c>
      <c r="I83" t="n">
        <v>10.64</v>
      </c>
      <c r="J83" t="n">
        <v>23.1</v>
      </c>
      <c r="K83" t="n">
        <v>34.62</v>
      </c>
      <c r="L83" t="n">
        <v>26.83</v>
      </c>
      <c r="M83" t="n">
        <v>-32.04</v>
      </c>
      <c r="N83" t="n">
        <v>63.06</v>
      </c>
      <c r="O83" t="n">
        <v>184.62</v>
      </c>
      <c r="P83" t="n">
        <v>7700</v>
      </c>
      <c r="Q83" t="n">
        <v>-95.45</v>
      </c>
      <c r="R83" t="n">
        <v>10</v>
      </c>
      <c r="S83" t="n">
        <v>-23.08</v>
      </c>
      <c r="T83" t="n">
        <v>18.18</v>
      </c>
      <c r="U83" t="n">
        <v>633.33</v>
      </c>
      <c r="V83" t="inlineStr">
        <is>
          <t>-</t>
        </is>
      </c>
    </row>
    <row r="84">
      <c r="A84" s="5" t="inlineStr">
        <is>
          <t>Gewinnwachstum 3J in %</t>
        </is>
      </c>
      <c r="B84" s="5" t="inlineStr">
        <is>
          <t>Earnings Growth 3Y in %</t>
        </is>
      </c>
      <c r="C84" t="n">
        <v>-13.57</v>
      </c>
      <c r="D84" t="n">
        <v>-7.13</v>
      </c>
      <c r="E84" t="n">
        <v>-9.630000000000001</v>
      </c>
      <c r="F84" t="n">
        <v>3.67</v>
      </c>
      <c r="G84" t="n">
        <v>6.68</v>
      </c>
      <c r="H84" t="n">
        <v>14.22</v>
      </c>
      <c r="I84" t="n">
        <v>22.79</v>
      </c>
      <c r="J84" t="n">
        <v>28.18</v>
      </c>
      <c r="K84" t="n">
        <v>9.800000000000001</v>
      </c>
      <c r="L84" t="n">
        <v>19.28</v>
      </c>
      <c r="M84" t="n">
        <v>71.88</v>
      </c>
      <c r="N84" t="n">
        <v>2649.23</v>
      </c>
      <c r="O84" t="n">
        <v>2596.39</v>
      </c>
      <c r="P84" t="n">
        <v>2538.18</v>
      </c>
      <c r="Q84" t="n">
        <v>-36.18</v>
      </c>
      <c r="R84" t="n">
        <v>1.7</v>
      </c>
      <c r="S84" t="n">
        <v>209.48</v>
      </c>
      <c r="T84" t="inlineStr">
        <is>
          <t>-</t>
        </is>
      </c>
      <c r="U84" t="inlineStr">
        <is>
          <t>-</t>
        </is>
      </c>
      <c r="V84" t="inlineStr">
        <is>
          <t>-</t>
        </is>
      </c>
    </row>
    <row r="85">
      <c r="A85" s="5" t="inlineStr">
        <is>
          <t>Gewinnwachstum 5J in %</t>
        </is>
      </c>
      <c r="B85" s="5" t="inlineStr">
        <is>
          <t>Earnings Growth 5Y in %</t>
        </is>
      </c>
      <c r="C85" t="n">
        <v>-7.73</v>
      </c>
      <c r="D85" t="n">
        <v>-2.4</v>
      </c>
      <c r="E85" t="n">
        <v>-1.87</v>
      </c>
      <c r="F85" t="n">
        <v>8.949999999999999</v>
      </c>
      <c r="G85" t="n">
        <v>15.55</v>
      </c>
      <c r="H85" t="n">
        <v>20.82</v>
      </c>
      <c r="I85" t="n">
        <v>12.63</v>
      </c>
      <c r="J85" t="n">
        <v>23.11</v>
      </c>
      <c r="K85" t="n">
        <v>55.42</v>
      </c>
      <c r="L85" t="n">
        <v>1588.49</v>
      </c>
      <c r="M85" t="n">
        <v>1564.04</v>
      </c>
      <c r="N85" t="n">
        <v>1572.45</v>
      </c>
      <c r="O85" t="n">
        <v>1555.22</v>
      </c>
      <c r="P85" t="n">
        <v>1521.93</v>
      </c>
      <c r="Q85" t="n">
        <v>108.6</v>
      </c>
      <c r="R85" t="inlineStr">
        <is>
          <t>-</t>
        </is>
      </c>
      <c r="S85" t="inlineStr">
        <is>
          <t>-</t>
        </is>
      </c>
      <c r="T85" t="inlineStr">
        <is>
          <t>-</t>
        </is>
      </c>
      <c r="U85" t="inlineStr">
        <is>
          <t>-</t>
        </is>
      </c>
      <c r="V85" t="inlineStr">
        <is>
          <t>-</t>
        </is>
      </c>
    </row>
    <row r="86">
      <c r="A86" s="5" t="inlineStr">
        <is>
          <t>Gewinnwachstum 10J in %</t>
        </is>
      </c>
      <c r="B86" s="5" t="inlineStr">
        <is>
          <t>Earnings Growth 10Y in %</t>
        </is>
      </c>
      <c r="C86" t="n">
        <v>6.55</v>
      </c>
      <c r="D86" t="n">
        <v>5.12</v>
      </c>
      <c r="E86" t="n">
        <v>10.62</v>
      </c>
      <c r="F86" t="n">
        <v>32.18</v>
      </c>
      <c r="G86" t="n">
        <v>802.02</v>
      </c>
      <c r="H86" t="n">
        <v>792.4299999999999</v>
      </c>
      <c r="I86" t="n">
        <v>792.54</v>
      </c>
      <c r="J86" t="n">
        <v>789.17</v>
      </c>
      <c r="K86" t="n">
        <v>788.67</v>
      </c>
      <c r="L86" t="n">
        <v>848.55</v>
      </c>
      <c r="M86" t="inlineStr">
        <is>
          <t>-</t>
        </is>
      </c>
      <c r="N86" t="inlineStr">
        <is>
          <t>-</t>
        </is>
      </c>
      <c r="O86" t="inlineStr">
        <is>
          <t>-</t>
        </is>
      </c>
      <c r="P86" t="inlineStr">
        <is>
          <t>-</t>
        </is>
      </c>
      <c r="Q86" t="inlineStr">
        <is>
          <t>-</t>
        </is>
      </c>
      <c r="R86" t="inlineStr">
        <is>
          <t>-</t>
        </is>
      </c>
      <c r="S86" t="inlineStr">
        <is>
          <t>-</t>
        </is>
      </c>
      <c r="T86" t="inlineStr">
        <is>
          <t>-</t>
        </is>
      </c>
      <c r="U86" t="inlineStr">
        <is>
          <t>-</t>
        </is>
      </c>
      <c r="V86" t="inlineStr">
        <is>
          <t>-</t>
        </is>
      </c>
    </row>
    <row r="87">
      <c r="A87" s="5" t="inlineStr">
        <is>
          <t>PEG Ratio</t>
        </is>
      </c>
      <c r="B87" s="5" t="inlineStr">
        <is>
          <t>KGW Kurs/Gewinn/Wachstum</t>
        </is>
      </c>
      <c r="C87" t="n">
        <v>-1.38</v>
      </c>
      <c r="D87" t="n">
        <v>-7.08</v>
      </c>
      <c r="E87" t="n">
        <v>-9.890000000000001</v>
      </c>
      <c r="F87" t="n">
        <v>1.72</v>
      </c>
      <c r="G87" t="n">
        <v>0.96</v>
      </c>
      <c r="H87" t="n">
        <v>0.79</v>
      </c>
      <c r="I87" t="n">
        <v>1.3</v>
      </c>
      <c r="J87" t="n">
        <v>0.48</v>
      </c>
      <c r="K87" t="n">
        <v>0.16</v>
      </c>
      <c r="L87" t="n">
        <v>0.01</v>
      </c>
      <c r="M87" t="n">
        <v>0</v>
      </c>
      <c r="N87" t="n">
        <v>0</v>
      </c>
      <c r="O87" t="n">
        <v>0.01</v>
      </c>
      <c r="P87" t="n">
        <v>0.01</v>
      </c>
      <c r="Q87" t="n">
        <v>8.779999999999999</v>
      </c>
      <c r="R87" t="inlineStr">
        <is>
          <t>-</t>
        </is>
      </c>
      <c r="S87" t="inlineStr">
        <is>
          <t>-</t>
        </is>
      </c>
      <c r="T87" t="inlineStr">
        <is>
          <t>-</t>
        </is>
      </c>
      <c r="U87" t="inlineStr">
        <is>
          <t>-</t>
        </is>
      </c>
      <c r="V87" t="inlineStr">
        <is>
          <t>-</t>
        </is>
      </c>
    </row>
    <row r="88">
      <c r="A88" s="5" t="inlineStr">
        <is>
          <t>EBIT-Wachstum 1J in %</t>
        </is>
      </c>
      <c r="B88" s="5" t="inlineStr">
        <is>
          <t>EBIT Growth 1Y in %</t>
        </is>
      </c>
      <c r="C88" t="n">
        <v>-16.37</v>
      </c>
      <c r="D88" t="n">
        <v>14.63</v>
      </c>
      <c r="E88" t="n">
        <v>-32.29</v>
      </c>
      <c r="F88" t="n">
        <v>1.42</v>
      </c>
      <c r="G88" t="n">
        <v>2.81</v>
      </c>
      <c r="H88" t="n">
        <v>9.73</v>
      </c>
      <c r="I88" t="n">
        <v>8.119999999999999</v>
      </c>
      <c r="J88" t="n">
        <v>24.54</v>
      </c>
      <c r="K88" t="n">
        <v>37.05</v>
      </c>
      <c r="L88" t="n">
        <v>34.15</v>
      </c>
      <c r="M88" t="n">
        <v>-36.06</v>
      </c>
      <c r="N88" t="n">
        <v>58.82</v>
      </c>
      <c r="O88" t="n">
        <v>125.87</v>
      </c>
      <c r="P88" t="n">
        <v>694.4400000000001</v>
      </c>
      <c r="Q88" t="n">
        <v>-69.48999999999999</v>
      </c>
      <c r="R88" t="n">
        <v>-3.28</v>
      </c>
      <c r="S88" t="n">
        <v>-29.07</v>
      </c>
      <c r="T88" t="n">
        <v>-3.37</v>
      </c>
      <c r="U88" t="n">
        <v>93.48</v>
      </c>
      <c r="V88" t="inlineStr">
        <is>
          <t>-</t>
        </is>
      </c>
    </row>
    <row r="89">
      <c r="A89" s="5" t="inlineStr">
        <is>
          <t>EBIT-Wachstum 3J in %</t>
        </is>
      </c>
      <c r="B89" s="5" t="inlineStr">
        <is>
          <t>EBIT Growth 3Y in %</t>
        </is>
      </c>
      <c r="C89" t="n">
        <v>-11.34</v>
      </c>
      <c r="D89" t="n">
        <v>-5.41</v>
      </c>
      <c r="E89" t="n">
        <v>-9.35</v>
      </c>
      <c r="F89" t="n">
        <v>4.65</v>
      </c>
      <c r="G89" t="n">
        <v>6.89</v>
      </c>
      <c r="H89" t="n">
        <v>14.13</v>
      </c>
      <c r="I89" t="n">
        <v>23.24</v>
      </c>
      <c r="J89" t="n">
        <v>31.91</v>
      </c>
      <c r="K89" t="n">
        <v>11.71</v>
      </c>
      <c r="L89" t="n">
        <v>18.97</v>
      </c>
      <c r="M89" t="n">
        <v>49.54</v>
      </c>
      <c r="N89" t="n">
        <v>293.04</v>
      </c>
      <c r="O89" t="n">
        <v>250.27</v>
      </c>
      <c r="P89" t="n">
        <v>207.22</v>
      </c>
      <c r="Q89" t="n">
        <v>-33.95</v>
      </c>
      <c r="R89" t="n">
        <v>-11.91</v>
      </c>
      <c r="S89" t="n">
        <v>20.35</v>
      </c>
      <c r="T89" t="inlineStr">
        <is>
          <t>-</t>
        </is>
      </c>
      <c r="U89" t="inlineStr">
        <is>
          <t>-</t>
        </is>
      </c>
      <c r="V89" t="inlineStr">
        <is>
          <t>-</t>
        </is>
      </c>
    </row>
    <row r="90">
      <c r="A90" s="5" t="inlineStr">
        <is>
          <t>EBIT-Wachstum 5J in %</t>
        </is>
      </c>
      <c r="B90" s="5" t="inlineStr">
        <is>
          <t>EBIT Growth 5Y in %</t>
        </is>
      </c>
      <c r="C90" t="n">
        <v>-5.96</v>
      </c>
      <c r="D90" t="n">
        <v>-0.74</v>
      </c>
      <c r="E90" t="n">
        <v>-2.04</v>
      </c>
      <c r="F90" t="n">
        <v>9.32</v>
      </c>
      <c r="G90" t="n">
        <v>16.45</v>
      </c>
      <c r="H90" t="n">
        <v>22.72</v>
      </c>
      <c r="I90" t="n">
        <v>13.56</v>
      </c>
      <c r="J90" t="n">
        <v>23.7</v>
      </c>
      <c r="K90" t="n">
        <v>43.97</v>
      </c>
      <c r="L90" t="n">
        <v>175.44</v>
      </c>
      <c r="M90" t="n">
        <v>154.72</v>
      </c>
      <c r="N90" t="n">
        <v>161.27</v>
      </c>
      <c r="O90" t="n">
        <v>143.69</v>
      </c>
      <c r="P90" t="n">
        <v>117.85</v>
      </c>
      <c r="Q90" t="n">
        <v>-2.35</v>
      </c>
      <c r="R90" t="inlineStr">
        <is>
          <t>-</t>
        </is>
      </c>
      <c r="S90" t="inlineStr">
        <is>
          <t>-</t>
        </is>
      </c>
      <c r="T90" t="inlineStr">
        <is>
          <t>-</t>
        </is>
      </c>
      <c r="U90" t="inlineStr">
        <is>
          <t>-</t>
        </is>
      </c>
      <c r="V90" t="inlineStr">
        <is>
          <t>-</t>
        </is>
      </c>
    </row>
    <row r="91">
      <c r="A91" s="5" t="inlineStr">
        <is>
          <t>EBIT-Wachstum 10J in %</t>
        </is>
      </c>
      <c r="B91" s="5" t="inlineStr">
        <is>
          <t>EBIT Growth 10Y in %</t>
        </is>
      </c>
      <c r="C91" t="n">
        <v>8.380000000000001</v>
      </c>
      <c r="D91" t="n">
        <v>6.41</v>
      </c>
      <c r="E91" t="n">
        <v>10.83</v>
      </c>
      <c r="F91" t="n">
        <v>26.64</v>
      </c>
      <c r="G91" t="n">
        <v>95.95</v>
      </c>
      <c r="H91" t="n">
        <v>88.72</v>
      </c>
      <c r="I91" t="n">
        <v>87.42</v>
      </c>
      <c r="J91" t="n">
        <v>83.7</v>
      </c>
      <c r="K91" t="n">
        <v>80.91</v>
      </c>
      <c r="L91" t="n">
        <v>86.55</v>
      </c>
      <c r="M91" t="inlineStr">
        <is>
          <t>-</t>
        </is>
      </c>
      <c r="N91" t="inlineStr">
        <is>
          <t>-</t>
        </is>
      </c>
      <c r="O91" t="inlineStr">
        <is>
          <t>-</t>
        </is>
      </c>
      <c r="P91" t="inlineStr">
        <is>
          <t>-</t>
        </is>
      </c>
      <c r="Q91" t="inlineStr">
        <is>
          <t>-</t>
        </is>
      </c>
      <c r="R91" t="inlineStr">
        <is>
          <t>-</t>
        </is>
      </c>
      <c r="S91" t="inlineStr">
        <is>
          <t>-</t>
        </is>
      </c>
      <c r="T91" t="inlineStr">
        <is>
          <t>-</t>
        </is>
      </c>
      <c r="U91" t="inlineStr">
        <is>
          <t>-</t>
        </is>
      </c>
      <c r="V91" t="inlineStr">
        <is>
          <t>-</t>
        </is>
      </c>
    </row>
    <row r="92">
      <c r="A92" s="5" t="inlineStr">
        <is>
          <t>Op.Cashflow Wachstum 1J in %</t>
        </is>
      </c>
      <c r="B92" s="5" t="inlineStr">
        <is>
          <t>Op.Cashflow Wachstum 1Y in %</t>
        </is>
      </c>
      <c r="C92" t="n">
        <v>-80.45</v>
      </c>
      <c r="D92" t="n">
        <v>53.28</v>
      </c>
      <c r="E92" t="n">
        <v>78.18000000000001</v>
      </c>
      <c r="F92" t="n">
        <v>-57.51</v>
      </c>
      <c r="G92" t="n">
        <v>98.29000000000001</v>
      </c>
      <c r="H92" t="n">
        <v>6.09</v>
      </c>
      <c r="I92" t="n">
        <v>-19.85</v>
      </c>
      <c r="J92" t="n">
        <v>-0.98</v>
      </c>
      <c r="K92" t="n">
        <v>-12.91</v>
      </c>
      <c r="L92" t="n">
        <v>379.02</v>
      </c>
      <c r="M92" t="n">
        <v>-13.24</v>
      </c>
      <c r="N92" t="n">
        <v>-34.01</v>
      </c>
      <c r="O92" t="n">
        <v>3.72</v>
      </c>
      <c r="P92" t="n">
        <v>-17.93</v>
      </c>
      <c r="Q92" t="n">
        <v>-3.46</v>
      </c>
      <c r="R92" t="n">
        <v>6.12</v>
      </c>
      <c r="S92" t="n">
        <v>-31.69</v>
      </c>
      <c r="T92" t="n">
        <v>-28.6</v>
      </c>
      <c r="U92" t="n">
        <v>26.11</v>
      </c>
      <c r="V92" t="inlineStr">
        <is>
          <t>-</t>
        </is>
      </c>
    </row>
    <row r="93">
      <c r="A93" s="5" t="inlineStr">
        <is>
          <t>Op.Cashflow Wachstum 3J in %</t>
        </is>
      </c>
      <c r="B93" s="5" t="inlineStr">
        <is>
          <t>Op.Cashflow Wachstum 3Y in %</t>
        </is>
      </c>
      <c r="C93" t="n">
        <v>17</v>
      </c>
      <c r="D93" t="n">
        <v>24.65</v>
      </c>
      <c r="E93" t="n">
        <v>39.65</v>
      </c>
      <c r="F93" t="n">
        <v>15.62</v>
      </c>
      <c r="G93" t="n">
        <v>28.18</v>
      </c>
      <c r="H93" t="n">
        <v>-4.91</v>
      </c>
      <c r="I93" t="n">
        <v>-11.25</v>
      </c>
      <c r="J93" t="n">
        <v>121.71</v>
      </c>
      <c r="K93" t="n">
        <v>117.62</v>
      </c>
      <c r="L93" t="n">
        <v>110.59</v>
      </c>
      <c r="M93" t="n">
        <v>-14.51</v>
      </c>
      <c r="N93" t="n">
        <v>-16.07</v>
      </c>
      <c r="O93" t="n">
        <v>-5.89</v>
      </c>
      <c r="P93" t="n">
        <v>-5.09</v>
      </c>
      <c r="Q93" t="n">
        <v>-9.68</v>
      </c>
      <c r="R93" t="n">
        <v>-18.06</v>
      </c>
      <c r="S93" t="n">
        <v>-11.39</v>
      </c>
      <c r="T93" t="inlineStr">
        <is>
          <t>-</t>
        </is>
      </c>
      <c r="U93" t="inlineStr">
        <is>
          <t>-</t>
        </is>
      </c>
      <c r="V93" t="inlineStr">
        <is>
          <t>-</t>
        </is>
      </c>
    </row>
    <row r="94">
      <c r="A94" s="5" t="inlineStr">
        <is>
          <t>Op.Cashflow Wachstum 5J in %</t>
        </is>
      </c>
      <c r="B94" s="5" t="inlineStr">
        <is>
          <t>Op.Cashflow Wachstum 5Y in %</t>
        </is>
      </c>
      <c r="C94" t="n">
        <v>18.36</v>
      </c>
      <c r="D94" t="n">
        <v>35.67</v>
      </c>
      <c r="E94" t="n">
        <v>21.04</v>
      </c>
      <c r="F94" t="n">
        <v>5.21</v>
      </c>
      <c r="G94" t="n">
        <v>14.13</v>
      </c>
      <c r="H94" t="n">
        <v>70.27</v>
      </c>
      <c r="I94" t="n">
        <v>66.41</v>
      </c>
      <c r="J94" t="n">
        <v>63.58</v>
      </c>
      <c r="K94" t="n">
        <v>64.52</v>
      </c>
      <c r="L94" t="n">
        <v>63.51</v>
      </c>
      <c r="M94" t="n">
        <v>-12.98</v>
      </c>
      <c r="N94" t="n">
        <v>-9.109999999999999</v>
      </c>
      <c r="O94" t="n">
        <v>-8.65</v>
      </c>
      <c r="P94" t="n">
        <v>-15.11</v>
      </c>
      <c r="Q94" t="n">
        <v>-6.3</v>
      </c>
      <c r="R94" t="inlineStr">
        <is>
          <t>-</t>
        </is>
      </c>
      <c r="S94" t="inlineStr">
        <is>
          <t>-</t>
        </is>
      </c>
      <c r="T94" t="inlineStr">
        <is>
          <t>-</t>
        </is>
      </c>
      <c r="U94" t="inlineStr">
        <is>
          <t>-</t>
        </is>
      </c>
      <c r="V94" t="inlineStr">
        <is>
          <t>-</t>
        </is>
      </c>
    </row>
    <row r="95">
      <c r="A95" s="5" t="inlineStr">
        <is>
          <t>Op.Cashflow Wachstum 10J in %</t>
        </is>
      </c>
      <c r="B95" s="5" t="inlineStr">
        <is>
          <t>Op.Cashflow Wachstum 10Y in %</t>
        </is>
      </c>
      <c r="C95" t="n">
        <v>44.32</v>
      </c>
      <c r="D95" t="n">
        <v>51.04</v>
      </c>
      <c r="E95" t="n">
        <v>42.31</v>
      </c>
      <c r="F95" t="n">
        <v>34.86</v>
      </c>
      <c r="G95" t="n">
        <v>38.82</v>
      </c>
      <c r="H95" t="n">
        <v>28.65</v>
      </c>
      <c r="I95" t="n">
        <v>28.65</v>
      </c>
      <c r="J95" t="n">
        <v>27.46</v>
      </c>
      <c r="K95" t="n">
        <v>24.7</v>
      </c>
      <c r="L95" t="n">
        <v>28.6</v>
      </c>
      <c r="M95" t="inlineStr">
        <is>
          <t>-</t>
        </is>
      </c>
      <c r="N95" t="inlineStr">
        <is>
          <t>-</t>
        </is>
      </c>
      <c r="O95" t="inlineStr">
        <is>
          <t>-</t>
        </is>
      </c>
      <c r="P95" t="inlineStr">
        <is>
          <t>-</t>
        </is>
      </c>
      <c r="Q95" t="inlineStr">
        <is>
          <t>-</t>
        </is>
      </c>
      <c r="R95" t="inlineStr">
        <is>
          <t>-</t>
        </is>
      </c>
      <c r="S95" t="inlineStr">
        <is>
          <t>-</t>
        </is>
      </c>
      <c r="T95" t="inlineStr">
        <is>
          <t>-</t>
        </is>
      </c>
      <c r="U95" t="inlineStr">
        <is>
          <t>-</t>
        </is>
      </c>
      <c r="V95" t="inlineStr">
        <is>
          <t>-</t>
        </is>
      </c>
    </row>
    <row r="96">
      <c r="A96" s="5" t="inlineStr">
        <is>
          <t>Working Capital in Mio</t>
        </is>
      </c>
      <c r="B96" s="5" t="inlineStr">
        <is>
          <t>Working Capital in M</t>
        </is>
      </c>
      <c r="C96" t="n">
        <v>315.4</v>
      </c>
      <c r="D96" t="n">
        <v>302.6</v>
      </c>
      <c r="E96" t="n">
        <v>320.6</v>
      </c>
      <c r="F96" t="n">
        <v>323.9</v>
      </c>
      <c r="G96" t="n">
        <v>135.6</v>
      </c>
      <c r="H96" t="n">
        <v>144</v>
      </c>
      <c r="I96" t="n">
        <v>142.4</v>
      </c>
      <c r="J96" t="n">
        <v>117.2</v>
      </c>
      <c r="K96" t="n">
        <v>100.4</v>
      </c>
      <c r="L96" t="n">
        <v>78</v>
      </c>
      <c r="M96" t="n">
        <v>57.5</v>
      </c>
      <c r="N96" t="n">
        <v>58.5</v>
      </c>
      <c r="O96" t="n">
        <v>43.2</v>
      </c>
      <c r="P96" t="n">
        <v>30.2</v>
      </c>
      <c r="Q96" t="n">
        <v>72.7</v>
      </c>
      <c r="R96" t="n">
        <v>76.8</v>
      </c>
      <c r="S96" t="n">
        <v>82.7</v>
      </c>
      <c r="T96" t="n">
        <v>90.90000000000001</v>
      </c>
      <c r="U96" t="n">
        <v>79.8</v>
      </c>
      <c r="V96" t="n">
        <v>71.3</v>
      </c>
      <c r="W96" t="inlineStr">
        <is>
          <t>-</t>
        </is>
      </c>
    </row>
  </sheetData>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2020-05-16T23:05:26Z</dcterms:created>
  <dcterms:modified xsi:type="dcterms:W3CDTF">2020-05-16T23:05:26Z</dcterms:modified>
</cp:coreProperties>
</file>