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CCIONA" sheetId="2" state="visible" r:id="rId2"/>
    <sheet name="ACERINOX" sheetId="3" state="visible" r:id="rId3"/>
    <sheet name="ACS ACTIVIDADES DE CONSTRUCCION Y SERVICIOS SA" sheetId="4" state="visible" r:id="rId4"/>
    <sheet name="AENA SME" sheetId="5" state="visible" r:id="rId5"/>
    <sheet name="AMADEUS IT GROUP" sheetId="6" state="visible" r:id="rId6"/>
    <sheet name="ARCELORMITTAL" sheetId="7" state="visible" r:id="rId7"/>
    <sheet name="BANCO BILBAO VIZCAYA ARGENTARI" sheetId="8" state="visible" r:id="rId8"/>
    <sheet name="BANCO DE SABADELL S.A." sheetId="9" state="visible" r:id="rId9"/>
    <sheet name="BANCO SANTANDER" sheetId="10" state="visible" r:id="rId10"/>
    <sheet name="BANKIA" sheetId="11" state="visible" r:id="rId11"/>
    <sheet name="BANKINTER SA" sheetId="12" state="visible" r:id="rId12"/>
    <sheet name="CAIXABANK" sheetId="13" state="visible" r:id="rId13"/>
    <sheet name="CELLNEX TELECOM SA" sheetId="14" state="visible" r:id="rId14"/>
    <sheet name="CIE AUTOMOTIVE INH." sheetId="15" state="visible" r:id="rId15"/>
    <sheet name="ENAGAS" sheetId="16" state="visible" r:id="rId16"/>
    <sheet name="ENDESA" sheetId="17" state="visible" r:id="rId17"/>
    <sheet name="FERROVIAL" sheetId="18" state="visible" r:id="rId18"/>
    <sheet name="GAMESA" sheetId="19" state="visible" r:id="rId19"/>
    <sheet name="GRIFOLS" sheetId="20" state="visible" r:id="rId20"/>
    <sheet name="GRUPO EMPRESARIAL ENCE" sheetId="21" state="visible" r:id="rId21"/>
    <sheet name="IBERDROLA" sheetId="22" state="visible" r:id="rId22"/>
    <sheet name="INDITEX" sheetId="23" state="visible" r:id="rId23"/>
    <sheet name="INDRA SISTEMAS" sheetId="24" state="visible" r:id="rId24"/>
    <sheet name="INMOBIL.COL.SOC." sheetId="25" state="visible" r:id="rId25"/>
    <sheet name="INT. AIRLINES GROUP" sheetId="26" state="visible" r:id="rId26"/>
    <sheet name="MAPFRE" sheetId="27" state="visible" r:id="rId27"/>
    <sheet name="MASMOVIL IBERCOM" sheetId="28" state="visible" r:id="rId28"/>
    <sheet name="MEDIASET ESPANA" sheetId="29" state="visible" r:id="rId29"/>
    <sheet name="MELIA HOTELS INT." sheetId="30" state="visible" r:id="rId30"/>
    <sheet name="MERLIN PROPERTIES SOCIMI" sheetId="31" state="visible" r:id="rId31"/>
    <sheet name="NATURGY ENERGY GROUP" sheetId="32" state="visible" r:id="rId32"/>
    <sheet name="RED ELECTRICA" sheetId="33" state="visible" r:id="rId33"/>
    <sheet name="REPSOL" sheetId="34" state="visible" r:id="rId34"/>
    <sheet name="TELEFONICA" sheetId="35" state="visible" r:id="rId35"/>
    <sheet name="VISCOFAN" sheetId="36" state="visible" r:id="rId36"/>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styles.xml" Type="http://schemas.openxmlformats.org/officeDocument/2006/relationships/styles" /><Relationship Id="rId38"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37"/>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51"/>
  </cols>
  <sheetData>
    <row r="1">
      <c r="A1" s="1" t="inlineStr">
        <is>
          <t>INDEX</t>
        </is>
      </c>
    </row>
    <row r="2">
      <c r="A2" s="3" t="n"/>
    </row>
    <row r="3">
      <c r="A3" s="5">
        <f>HYPERLINK("ibex_Stock_Data_EUR.xlsx#'ACCIONA'!A1", "ACCIONA")</f>
        <v/>
      </c>
    </row>
    <row r="4">
      <c r="A4" s="5">
        <f>HYPERLINK("ibex_Stock_Data_EUR.xlsx#'ACERINOX'!A1", "ACERINOX")</f>
        <v/>
      </c>
    </row>
    <row r="5">
      <c r="A5" s="5">
        <f>HYPERLINK("ibex_Stock_Data_EUR.xlsx#'ACS ACTIVIDADES DE CONSTRUCCION Y SERVICIOS SA'!A1", "ACS ACTIVIDADES DE CONSTRUCCION Y SERVICIOS SA")</f>
        <v/>
      </c>
    </row>
    <row r="6">
      <c r="A6" s="5">
        <f>HYPERLINK("ibex_Stock_Data_EUR.xlsx#'AENA SME'!A1", "AENA SME")</f>
        <v/>
      </c>
    </row>
    <row r="7">
      <c r="A7" s="5">
        <f>HYPERLINK("ibex_Stock_Data_EUR.xlsx#'AMADEUS IT GROUP'!A1", "AMADEUS IT GROUP")</f>
        <v/>
      </c>
    </row>
    <row r="8">
      <c r="A8" s="5">
        <f>HYPERLINK("ibex_Stock_Data_EUR.xlsx#'ARCELORMITTAL'!A1", "ARCELORMITTAL")</f>
        <v/>
      </c>
    </row>
    <row r="9">
      <c r="A9" s="5">
        <f>HYPERLINK("ibex_Stock_Data_EUR.xlsx#'BANCO BILBAO VIZCAYA ARGENTARI'!A1", "BANCO BILBAO VIZCAYA ARGENTARI")</f>
        <v/>
      </c>
    </row>
    <row r="10">
      <c r="A10" s="5">
        <f>HYPERLINK("ibex_Stock_Data_EUR.xlsx#'BANCO DE SABADELL S.A.'!A1", "BANCO DE SABADELL S.A.")</f>
        <v/>
      </c>
    </row>
    <row r="11">
      <c r="A11" s="5">
        <f>HYPERLINK("ibex_Stock_Data_EUR.xlsx#'BANCO SANTANDER'!A1", "BANCO SANTANDER")</f>
        <v/>
      </c>
    </row>
    <row r="12">
      <c r="A12" s="5">
        <f>HYPERLINK("ibex_Stock_Data_EUR.xlsx#'BANKIA'!A1", "BANKIA")</f>
        <v/>
      </c>
    </row>
    <row r="13">
      <c r="A13" s="5">
        <f>HYPERLINK("ibex_Stock_Data_EUR.xlsx#'BANKINTER SA'!A1", "BANKINTER SA")</f>
        <v/>
      </c>
    </row>
    <row r="14">
      <c r="A14" s="5">
        <f>HYPERLINK("ibex_Stock_Data_EUR.xlsx#'CAIXABANK'!A1", "CAIXABANK")</f>
        <v/>
      </c>
    </row>
    <row r="15">
      <c r="A15" s="5">
        <f>HYPERLINK("ibex_Stock_Data_EUR.xlsx#'CELLNEX TELECOM SA'!A1", "CELLNEX TELECOM SA")</f>
        <v/>
      </c>
    </row>
    <row r="16">
      <c r="A16" s="5">
        <f>HYPERLINK("ibex_Stock_Data_EUR.xlsx#'CIE AUTOMOTIVE INH.'!A1", "CIE AUTOMOTIVE INH.")</f>
        <v/>
      </c>
    </row>
    <row r="17">
      <c r="A17" s="5">
        <f>HYPERLINK("ibex_Stock_Data_EUR.xlsx#'ENAGAS'!A1", "ENAGAS")</f>
        <v/>
      </c>
    </row>
    <row r="18">
      <c r="A18" s="5">
        <f>HYPERLINK("ibex_Stock_Data_EUR.xlsx#'ENDESA'!A1", "ENDESA")</f>
        <v/>
      </c>
    </row>
    <row r="19">
      <c r="A19" s="5">
        <f>HYPERLINK("ibex_Stock_Data_EUR.xlsx#'FERROVIAL'!A1", "FERROVIAL")</f>
        <v/>
      </c>
    </row>
    <row r="20">
      <c r="A20" s="5">
        <f>HYPERLINK("ibex_Stock_Data_EUR.xlsx#'GAMESA'!A1", "GAMESA")</f>
        <v/>
      </c>
    </row>
    <row r="21">
      <c r="A21" s="5">
        <f>HYPERLINK("ibex_Stock_Data_EUR.xlsx#'GRIFOLS'!A1", "GRIFOLS")</f>
        <v/>
      </c>
    </row>
    <row r="22">
      <c r="A22" s="5">
        <f>HYPERLINK("ibex_Stock_Data_EUR.xlsx#'GRUPO EMPRESARIAL ENCE'!A1", "GRUPO EMPRESARIAL ENCE")</f>
        <v/>
      </c>
    </row>
    <row r="23">
      <c r="A23" s="5">
        <f>HYPERLINK("ibex_Stock_Data_EUR.xlsx#'IBERDROLA'!A1", "IBERDROLA")</f>
        <v/>
      </c>
    </row>
    <row r="24">
      <c r="A24" s="5">
        <f>HYPERLINK("ibex_Stock_Data_EUR.xlsx#'INDITEX'!A1", "INDITEX")</f>
        <v/>
      </c>
    </row>
    <row r="25">
      <c r="A25" s="5">
        <f>HYPERLINK("ibex_Stock_Data_EUR.xlsx#'INDRA SISTEMAS'!A1", "INDRA SISTEMAS")</f>
        <v/>
      </c>
    </row>
    <row r="26">
      <c r="A26" s="5">
        <f>HYPERLINK("ibex_Stock_Data_EUR.xlsx#'INMOBIL.COL.SOC.'!A1", "INMOBIL.COL.SOC.")</f>
        <v/>
      </c>
    </row>
    <row r="27">
      <c r="A27" s="5">
        <f>HYPERLINK("ibex_Stock_Data_EUR.xlsx#'INT. AIRLINES GROUP'!A1", "INT. AIRLINES GROUP")</f>
        <v/>
      </c>
    </row>
    <row r="28">
      <c r="A28" s="5">
        <f>HYPERLINK("ibex_Stock_Data_EUR.xlsx#'MAPFRE'!A1", "MAPFRE")</f>
        <v/>
      </c>
    </row>
    <row r="29">
      <c r="A29" s="5">
        <f>HYPERLINK("ibex_Stock_Data_EUR.xlsx#'MASMOVIL IBERCOM'!A1", "MASMOVIL IBERCOM")</f>
        <v/>
      </c>
    </row>
    <row r="30">
      <c r="A30" s="5">
        <f>HYPERLINK("ibex_Stock_Data_EUR.xlsx#'MEDIASET ESPANA'!A1", "MEDIASET ESPANA")</f>
        <v/>
      </c>
    </row>
    <row r="31">
      <c r="A31" s="5">
        <f>HYPERLINK("ibex_Stock_Data_EUR.xlsx#'MELIA HOTELS INT.'!A1", "MELIA HOTELS INT.")</f>
        <v/>
      </c>
    </row>
    <row r="32">
      <c r="A32" s="5">
        <f>HYPERLINK("ibex_Stock_Data_EUR.xlsx#'MERLIN PROPERTIES SOCIMI'!A1", "MERLIN PROPERTIES SOCIMI")</f>
        <v/>
      </c>
    </row>
    <row r="33">
      <c r="A33" s="5">
        <f>HYPERLINK("ibex_Stock_Data_EUR.xlsx#'NATURGY ENERGY GROUP'!A1", "NATURGY ENERGY GROUP")</f>
        <v/>
      </c>
    </row>
    <row r="34">
      <c r="A34" s="5">
        <f>HYPERLINK("ibex_Stock_Data_EUR.xlsx#'RED ELECTRICA'!A1", "RED ELECTRICA")</f>
        <v/>
      </c>
    </row>
    <row r="35">
      <c r="A35" s="5">
        <f>HYPERLINK("ibex_Stock_Data_EUR.xlsx#'REPSOL'!A1", "REPSOL")</f>
        <v/>
      </c>
    </row>
    <row r="36">
      <c r="A36" s="5">
        <f>HYPERLINK("ibex_Stock_Data_EUR.xlsx#'TELEFONICA'!A1", "TELEFONICA")</f>
        <v/>
      </c>
    </row>
    <row r="37">
      <c r="A37" s="5">
        <f>HYPERLINK("ibex_Stock_Data_EUR.xlsx#'VISCOFAN'!A1", "VISCOFAN")</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0"/>
    <col customWidth="1" max="17" min="17" width="21"/>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BANCO SANTANDER </t>
        </is>
      </c>
      <c r="B1" s="2" t="inlineStr">
        <is>
          <t>WKN: 858872  ISIN: ES0113900J37  US-Symbol:BCDRF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1857</t>
        </is>
      </c>
      <c r="C4" s="5" t="inlineStr">
        <is>
          <t>Telefon / Phone</t>
        </is>
      </c>
      <c r="D4" s="5" t="inlineStr"/>
      <c r="E4" t="inlineStr">
        <is>
          <t>+34-942-2061-00</t>
        </is>
      </c>
      <c r="G4" t="inlineStr">
        <is>
          <t>29.01.2020</t>
        </is>
      </c>
      <c r="H4" t="inlineStr">
        <is>
          <t>Q4 Result</t>
        </is>
      </c>
      <c r="J4" t="inlineStr">
        <is>
          <t>Board of Directors</t>
        </is>
      </c>
      <c r="L4" t="inlineStr">
        <is>
          <t>1,13%</t>
        </is>
      </c>
    </row>
    <row r="5">
      <c r="A5" s="5" t="inlineStr">
        <is>
          <t>Ticker</t>
        </is>
      </c>
      <c r="B5" t="inlineStr">
        <is>
          <t>BSD2</t>
        </is>
      </c>
      <c r="C5" s="5" t="inlineStr">
        <is>
          <t>Fax</t>
        </is>
      </c>
      <c r="D5" s="5" t="inlineStr"/>
      <c r="E5" t="inlineStr">
        <is>
          <t>+34-91-257-0245</t>
        </is>
      </c>
      <c r="G5" t="inlineStr">
        <is>
          <t>02.03.2020</t>
        </is>
      </c>
      <c r="H5" t="inlineStr">
        <is>
          <t>Publication Of Annual Report</t>
        </is>
      </c>
      <c r="J5" t="inlineStr">
        <is>
          <t>Freefloat</t>
        </is>
      </c>
      <c r="L5" t="inlineStr">
        <is>
          <t>98,87%</t>
        </is>
      </c>
    </row>
    <row r="6">
      <c r="A6" s="5" t="inlineStr">
        <is>
          <t>Gelistet Seit / Listed Since</t>
        </is>
      </c>
      <c r="B6" t="inlineStr">
        <is>
          <t>-</t>
        </is>
      </c>
      <c r="C6" s="5" t="inlineStr">
        <is>
          <t>Internet</t>
        </is>
      </c>
      <c r="D6" s="5" t="inlineStr"/>
      <c r="E6" t="inlineStr">
        <is>
          <t>http://www.santander.com/</t>
        </is>
      </c>
      <c r="G6" t="inlineStr">
        <is>
          <t>03.04.2020</t>
        </is>
      </c>
      <c r="H6" t="inlineStr">
        <is>
          <t>Annual General Meeting</t>
        </is>
      </c>
    </row>
    <row r="7">
      <c r="A7" s="5" t="inlineStr">
        <is>
          <t>Nominalwert / Nominal Value</t>
        </is>
      </c>
      <c r="B7" t="inlineStr">
        <is>
          <t>0,50</t>
        </is>
      </c>
      <c r="C7" s="5" t="inlineStr">
        <is>
          <t>Inv. Relations Telefon / Phone</t>
        </is>
      </c>
      <c r="D7" s="5" t="inlineStr"/>
      <c r="E7" t="inlineStr">
        <is>
          <t>+34-91-259-6514</t>
        </is>
      </c>
      <c r="G7" t="inlineStr">
        <is>
          <t>28.04.2020</t>
        </is>
      </c>
      <c r="H7" t="inlineStr">
        <is>
          <t>Result Q1</t>
        </is>
      </c>
    </row>
    <row r="8">
      <c r="A8" s="5" t="inlineStr">
        <is>
          <t>Land / Country</t>
        </is>
      </c>
      <c r="B8" t="inlineStr">
        <is>
          <t>Spanien</t>
        </is>
      </c>
      <c r="C8" s="5" t="inlineStr">
        <is>
          <t>Inv. Relations E-Mail</t>
        </is>
      </c>
      <c r="D8" s="5" t="inlineStr"/>
      <c r="E8" t="inlineStr">
        <is>
          <t>investor@gruposantander.com</t>
        </is>
      </c>
      <c r="G8" t="inlineStr">
        <is>
          <t>30.04.2020</t>
        </is>
      </c>
      <c r="H8" t="inlineStr">
        <is>
          <t>Ex Dividend</t>
        </is>
      </c>
    </row>
    <row r="9">
      <c r="A9" s="5" t="inlineStr">
        <is>
          <t>Währung / Currency</t>
        </is>
      </c>
      <c r="B9" t="inlineStr">
        <is>
          <t>EUR</t>
        </is>
      </c>
      <c r="C9" s="5" t="inlineStr">
        <is>
          <t>Kontaktperson / Contact Person</t>
        </is>
      </c>
      <c r="D9" s="5" t="inlineStr"/>
      <c r="E9" t="inlineStr">
        <is>
          <t>-</t>
        </is>
      </c>
      <c r="G9" t="inlineStr">
        <is>
          <t>05.05.2020</t>
        </is>
      </c>
      <c r="H9" t="inlineStr">
        <is>
          <t>Dividend Payout</t>
        </is>
      </c>
    </row>
    <row r="10">
      <c r="A10" s="5" t="inlineStr">
        <is>
          <t>Branche / Industry</t>
        </is>
      </c>
      <c r="B10" t="inlineStr">
        <is>
          <t>Banks</t>
        </is>
      </c>
      <c r="C10" s="5" t="inlineStr">
        <is>
          <t>29.07.2020</t>
        </is>
      </c>
      <c r="D10" s="5" t="inlineStr">
        <is>
          <t>Score Half Year</t>
        </is>
      </c>
    </row>
    <row r="11">
      <c r="A11" s="5" t="inlineStr">
        <is>
          <t>Sektor / Sector</t>
        </is>
      </c>
      <c r="B11" t="inlineStr">
        <is>
          <t>Financial Sector</t>
        </is>
      </c>
      <c r="C11" t="inlineStr">
        <is>
          <t>28.10.2020</t>
        </is>
      </c>
      <c r="D11" t="inlineStr">
        <is>
          <t>Q3 Earnings</t>
        </is>
      </c>
    </row>
    <row r="12">
      <c r="A12" s="5" t="inlineStr">
        <is>
          <t>Typ / Genre</t>
        </is>
      </c>
      <c r="B12" t="inlineStr">
        <is>
          <t>Namensaktie</t>
        </is>
      </c>
    </row>
    <row r="13">
      <c r="A13" s="5" t="inlineStr">
        <is>
          <t>Adresse / Address</t>
        </is>
      </c>
      <c r="B13" t="inlineStr">
        <is>
          <t>Banco Santander Central Hispano S.A.Avda de Cantabria s/n  ES-28660 Boadilla del Monte, Madrid</t>
        </is>
      </c>
    </row>
    <row r="14">
      <c r="A14" s="5" t="inlineStr">
        <is>
          <t>Management</t>
        </is>
      </c>
      <c r="B14" t="inlineStr">
        <is>
          <t>Jose Antonio Alvarez, Ana Patricia Botín-Sanz de Sautuola y O'Shea, Jaime Pérez Renovales</t>
        </is>
      </c>
    </row>
    <row r="15">
      <c r="A15" s="5" t="inlineStr">
        <is>
          <t>Aufsichtsrat / Board</t>
        </is>
      </c>
      <c r="B15" t="inlineStr">
        <is>
          <t>Ana Patricia Botín-Sanz de Sautuola y O'Shea, José Antonio Álvarez, Bruce Carnegie-Brown, Homaira Akbari, Ignacio Benjumea Cabeza de Vaca, Javier Botín-Sanz de Sautuola y O'Shea, Álvaro Antonio Cardoso de Souza, Sol Daurella Comadrán, Henrique de Castro, Rodrigo Echenique Gordillo, Esther Giménez-Salinas i Colomer, Ramiro Mato García-Ansorena, Belén Romana García, Pamela Ann Walkden</t>
        </is>
      </c>
    </row>
    <row r="16">
      <c r="A16" s="5" t="inlineStr">
        <is>
          <t>Beschreibung</t>
        </is>
      </c>
      <c r="B16" t="inlineStr">
        <is>
          <t>Banco Santander ist eine spanische Universalbank. Die Bank ist im Privat- und Firmenkundengeschäft tätig. Für Privatkunden und kleinere Firmen bietet das Unternehmen neben dem täglichen Zahlungsverkehr auch Kreditkarten, Konsumkredite, Darlehen oder Geldanlagen. Für größere Unternehmen stellt das Bankinstitut Beratung, Cash Management, Risk-Management oder auch Vermögensverwaltung zur Verfügung. Das Netzwerk der Gesellschaft besteht aus etwa 15.000 weltweiten Niederlassungen. Die Bank fokussiert ihre Aktivitäten auf 10 Kernmärkte: Spanien, Deutschland, Polen, Portugal, Großbritannien, Brasilien, Mexiko, Chile, Argentinien und die USA. Darüber hinaus ist sie jedoch auch in weiteren Ländern tätig. Gemeinsam mit Elavon, einem Anbieter für internationale Zahlungsabwicklung, betreibt Banco Santander ein Joint Venture für Einzelhändlerdienste in Spanien, welches die Verantwortung für Santanders Handelskunden in Spanien übernimmt. 2017 übernahm die Großbank den angeschlagenen Konkurrenten Banco Popular Espanol. Copyright 2014 FINANCE BASE AG</t>
        </is>
      </c>
    </row>
    <row r="17">
      <c r="A17" s="5" t="inlineStr">
        <is>
          <t>Profile</t>
        </is>
      </c>
      <c r="B17" t="inlineStr">
        <is>
          <t>Banco Santander is a Spanish universal bank. The Bank operates in retail and corporate banking. For private customers and small businesses, the company offers in addition to the daily payment transactions and credit cards, consumer loans, loans or investments. For larger companies provides the banking institution advisory, cash management, risk management or asset management. The company's network consists of approximately 15,000 offices worldwide. The Bank focuses its activities on 10 core markets: Spain, Germany, Poland, Portugal, the UK, Brazil, Mexico, Chile, Argentina and the United States. Furthermore, however, it is also active in other countries. Together with Elavon, a provider of international payment handling, Banco Santander operates a joint venture for retailer services in Spain, which will assume responsibility for Santander's retail customers in Spain. 2017, the bank took over the ailing rivals Banco Popular Espanol.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49229</v>
      </c>
      <c r="D20" t="n">
        <v>48424</v>
      </c>
      <c r="E20" t="n">
        <v>48392</v>
      </c>
      <c r="F20" t="n">
        <v>43853</v>
      </c>
      <c r="G20" t="n">
        <v>45272</v>
      </c>
      <c r="H20" t="n">
        <v>42612</v>
      </c>
      <c r="I20" t="n">
        <v>39753</v>
      </c>
      <c r="J20" t="n">
        <v>43675</v>
      </c>
      <c r="K20" t="n">
        <v>44262</v>
      </c>
      <c r="L20" t="n">
        <v>42049</v>
      </c>
      <c r="M20" t="n">
        <v>39381</v>
      </c>
      <c r="N20" t="n">
        <v>31042</v>
      </c>
      <c r="O20" t="n">
        <v>27069</v>
      </c>
      <c r="P20" t="n">
        <v>22615</v>
      </c>
      <c r="Q20" t="n">
        <v>19807</v>
      </c>
      <c r="R20" t="n">
        <v>14198</v>
      </c>
      <c r="S20" t="n">
        <v>13128</v>
      </c>
      <c r="T20" t="n">
        <v>14004</v>
      </c>
      <c r="U20" t="n">
        <v>15564</v>
      </c>
      <c r="V20" t="n">
        <v>13005</v>
      </c>
      <c r="W20" t="n">
        <v>10127</v>
      </c>
    </row>
    <row r="21">
      <c r="A21" s="5" t="inlineStr">
        <is>
          <t>Operatives Ergebnis (EBIT)</t>
        </is>
      </c>
      <c r="B21" s="5" t="inlineStr">
        <is>
          <t>EBIT Earning Before Interest &amp; Tax</t>
        </is>
      </c>
      <c r="C21" t="n">
        <v>12543</v>
      </c>
      <c r="D21" t="n">
        <v>14201</v>
      </c>
      <c r="E21" t="n">
        <v>25473</v>
      </c>
      <c r="F21" t="n">
        <v>22766</v>
      </c>
      <c r="G21" t="n">
        <v>23702</v>
      </c>
      <c r="H21" t="n">
        <v>22574</v>
      </c>
      <c r="I21" t="n">
        <v>19909</v>
      </c>
      <c r="J21" t="n">
        <v>23559</v>
      </c>
      <c r="K21" t="n">
        <v>24373</v>
      </c>
      <c r="L21" t="n">
        <v>23853</v>
      </c>
      <c r="M21" t="n">
        <v>22960</v>
      </c>
      <c r="N21" t="n">
        <v>17729</v>
      </c>
      <c r="O21" t="n">
        <v>14816</v>
      </c>
      <c r="P21" t="n">
        <v>11369</v>
      </c>
      <c r="Q21" t="n">
        <v>9285</v>
      </c>
      <c r="R21" t="n">
        <v>6545</v>
      </c>
      <c r="S21" t="n">
        <v>5721</v>
      </c>
      <c r="T21" t="n">
        <v>5566</v>
      </c>
      <c r="U21" t="n">
        <v>5945</v>
      </c>
      <c r="V21" t="n">
        <v>4689</v>
      </c>
      <c r="W21" t="n">
        <v>3479</v>
      </c>
    </row>
    <row r="22">
      <c r="A22" s="5" t="inlineStr">
        <is>
          <t>Finanzergebnis</t>
        </is>
      </c>
      <c r="B22" s="5" t="inlineStr">
        <is>
          <t>Financial Result</t>
        </is>
      </c>
      <c r="C22" t="inlineStr">
        <is>
          <t>-</t>
        </is>
      </c>
      <c r="D22" t="inlineStr">
        <is>
          <t>-</t>
        </is>
      </c>
      <c r="E22" t="n">
        <v>-11923</v>
      </c>
      <c r="F22" t="n">
        <v>-11478</v>
      </c>
      <c r="G22" t="n">
        <v>-12763</v>
      </c>
      <c r="H22" t="n">
        <v>-12854</v>
      </c>
      <c r="I22" t="n">
        <v>-12647</v>
      </c>
      <c r="J22" t="n">
        <v>-15112</v>
      </c>
      <c r="K22" t="n">
        <v>-13556</v>
      </c>
      <c r="L22" t="n">
        <v>-11801</v>
      </c>
      <c r="M22" t="n">
        <v>-11196</v>
      </c>
      <c r="N22" t="n">
        <v>-6359</v>
      </c>
      <c r="O22" t="n">
        <v>-3641</v>
      </c>
      <c r="P22" t="n">
        <v>-2219</v>
      </c>
      <c r="Q22" t="n">
        <v>-1130</v>
      </c>
      <c r="R22" t="n">
        <v>-1645</v>
      </c>
      <c r="S22" t="n">
        <v>-1097</v>
      </c>
      <c r="T22" t="n">
        <v>-2057</v>
      </c>
      <c r="U22" t="n">
        <v>-1707</v>
      </c>
      <c r="V22" t="n">
        <v>-914.6</v>
      </c>
      <c r="W22" t="n">
        <v>-763.4</v>
      </c>
    </row>
    <row r="23">
      <c r="A23" s="5" t="inlineStr">
        <is>
          <t>Ergebnis vor Steuer (EBT)</t>
        </is>
      </c>
      <c r="B23" s="5" t="inlineStr">
        <is>
          <t>EBT Earning Before Tax</t>
        </is>
      </c>
      <c r="C23" t="n">
        <v>12543</v>
      </c>
      <c r="D23" t="n">
        <v>14201</v>
      </c>
      <c r="E23" t="n">
        <v>13550</v>
      </c>
      <c r="F23" t="n">
        <v>11288</v>
      </c>
      <c r="G23" t="n">
        <v>10939</v>
      </c>
      <c r="H23" t="n">
        <v>9720</v>
      </c>
      <c r="I23" t="n">
        <v>7262</v>
      </c>
      <c r="J23" t="n">
        <v>8447</v>
      </c>
      <c r="K23" t="n">
        <v>10817</v>
      </c>
      <c r="L23" t="n">
        <v>12052</v>
      </c>
      <c r="M23" t="n">
        <v>11764</v>
      </c>
      <c r="N23" t="n">
        <v>11370</v>
      </c>
      <c r="O23" t="n">
        <v>11175</v>
      </c>
      <c r="P23" t="n">
        <v>9150</v>
      </c>
      <c r="Q23" t="n">
        <v>8155</v>
      </c>
      <c r="R23" t="n">
        <v>4900</v>
      </c>
      <c r="S23" t="n">
        <v>4624</v>
      </c>
      <c r="T23" t="n">
        <v>3509</v>
      </c>
      <c r="U23" t="n">
        <v>4237</v>
      </c>
      <c r="V23" t="n">
        <v>3774</v>
      </c>
      <c r="W23" t="n">
        <v>2716</v>
      </c>
    </row>
    <row r="24">
      <c r="A24" s="5" t="inlineStr">
        <is>
          <t>Steuern auf Einkommen und Ertrag</t>
        </is>
      </c>
      <c r="B24" s="5" t="inlineStr">
        <is>
          <t>Taxes on income and earnings</t>
        </is>
      </c>
      <c r="C24" t="n">
        <v>4427</v>
      </c>
      <c r="D24" t="n">
        <v>4886</v>
      </c>
      <c r="E24" t="n">
        <v>4587</v>
      </c>
      <c r="F24" t="n">
        <v>3396</v>
      </c>
      <c r="G24" t="n">
        <v>3120</v>
      </c>
      <c r="H24" t="n">
        <v>2696</v>
      </c>
      <c r="I24" t="n">
        <v>1853</v>
      </c>
      <c r="J24" t="n">
        <v>2299</v>
      </c>
      <c r="K24" t="n">
        <v>2936</v>
      </c>
      <c r="L24" t="n">
        <v>2923</v>
      </c>
      <c r="M24" t="n">
        <v>2336</v>
      </c>
      <c r="N24" t="n">
        <v>2025</v>
      </c>
      <c r="O24" t="n">
        <v>2336</v>
      </c>
      <c r="P24" t="n">
        <v>2294</v>
      </c>
      <c r="Q24" t="n">
        <v>1391</v>
      </c>
      <c r="R24" t="n">
        <v>766.8</v>
      </c>
      <c r="S24" t="n">
        <v>869.4</v>
      </c>
      <c r="T24" t="n">
        <v>723.1</v>
      </c>
      <c r="U24" t="n">
        <v>910.4</v>
      </c>
      <c r="V24" t="n">
        <v>714.9</v>
      </c>
      <c r="W24" t="n">
        <v>543.6</v>
      </c>
    </row>
    <row r="25">
      <c r="A25" s="5" t="inlineStr">
        <is>
          <t>Ergebnis nach Steuer</t>
        </is>
      </c>
      <c r="B25" s="5" t="inlineStr">
        <is>
          <t>Earnings after tax</t>
        </is>
      </c>
      <c r="C25" t="n">
        <v>8116</v>
      </c>
      <c r="D25" t="n">
        <v>9315</v>
      </c>
      <c r="E25" t="n">
        <v>8963</v>
      </c>
      <c r="F25" t="n">
        <v>7892</v>
      </c>
      <c r="G25" t="n">
        <v>7819</v>
      </c>
      <c r="H25" t="n">
        <v>7024</v>
      </c>
      <c r="I25" t="n">
        <v>5409</v>
      </c>
      <c r="J25" t="n">
        <v>6148</v>
      </c>
      <c r="K25" t="n">
        <v>7881</v>
      </c>
      <c r="L25" t="n">
        <v>9129</v>
      </c>
      <c r="M25" t="n">
        <v>9427</v>
      </c>
      <c r="N25" t="n">
        <v>9346</v>
      </c>
      <c r="O25" t="n">
        <v>8840</v>
      </c>
      <c r="P25" t="n">
        <v>6856</v>
      </c>
      <c r="Q25" t="n">
        <v>6763</v>
      </c>
      <c r="R25" t="n">
        <v>4133</v>
      </c>
      <c r="S25" t="n">
        <v>3755</v>
      </c>
      <c r="T25" t="n">
        <v>2786</v>
      </c>
      <c r="U25" t="n">
        <v>3327</v>
      </c>
      <c r="V25" t="n">
        <v>3059</v>
      </c>
      <c r="W25" t="n">
        <v>2172</v>
      </c>
    </row>
    <row r="26">
      <c r="A26" s="5" t="inlineStr">
        <is>
          <t>Minderheitenanteil</t>
        </is>
      </c>
      <c r="B26" s="5" t="inlineStr">
        <is>
          <t>Minority Share</t>
        </is>
      </c>
      <c r="C26" t="n">
        <v>-1601</v>
      </c>
      <c r="D26" t="n">
        <v>-1505</v>
      </c>
      <c r="E26" t="n">
        <v>-1447</v>
      </c>
      <c r="F26" t="n">
        <v>-1272</v>
      </c>
      <c r="G26" t="n">
        <v>-1253</v>
      </c>
      <c r="H26" t="n">
        <v>-1182</v>
      </c>
      <c r="I26" t="n">
        <v>-1023</v>
      </c>
      <c r="J26" t="n">
        <v>-890</v>
      </c>
      <c r="K26" t="n">
        <v>-836</v>
      </c>
      <c r="L26" t="n">
        <v>-921</v>
      </c>
      <c r="M26" t="n">
        <v>-516</v>
      </c>
      <c r="N26" t="n">
        <v>-456</v>
      </c>
      <c r="O26" t="n">
        <v>-575.9</v>
      </c>
      <c r="P26" t="n">
        <v>-649.8</v>
      </c>
      <c r="Q26" t="n">
        <v>-529.7</v>
      </c>
      <c r="R26" t="n">
        <v>-325.9</v>
      </c>
      <c r="S26" t="n">
        <v>-306.7</v>
      </c>
      <c r="T26" t="n">
        <v>-137.8</v>
      </c>
      <c r="U26" t="n">
        <v>-340.3</v>
      </c>
      <c r="V26" t="n">
        <v>-358.5</v>
      </c>
      <c r="W26" t="n">
        <v>-231.2</v>
      </c>
    </row>
    <row r="27">
      <c r="A27" s="5" t="inlineStr">
        <is>
          <t>Jahresüberschuss/-fehlbetrag</t>
        </is>
      </c>
      <c r="B27" s="5" t="inlineStr">
        <is>
          <t>Net Profit</t>
        </is>
      </c>
      <c r="C27" t="n">
        <v>6515</v>
      </c>
      <c r="D27" t="n">
        <v>7810</v>
      </c>
      <c r="E27" t="n">
        <v>6619</v>
      </c>
      <c r="F27" t="n">
        <v>6204</v>
      </c>
      <c r="G27" t="n">
        <v>5966</v>
      </c>
      <c r="H27" t="n">
        <v>5816</v>
      </c>
      <c r="I27" t="n">
        <v>4370</v>
      </c>
      <c r="J27" t="n">
        <v>2205</v>
      </c>
      <c r="K27" t="n">
        <v>5351</v>
      </c>
      <c r="L27" t="n">
        <v>8181</v>
      </c>
      <c r="M27" t="n">
        <v>8943</v>
      </c>
      <c r="N27" t="n">
        <v>8876</v>
      </c>
      <c r="O27" t="n">
        <v>9060</v>
      </c>
      <c r="P27" t="n">
        <v>7596</v>
      </c>
      <c r="Q27" t="n">
        <v>6220</v>
      </c>
      <c r="R27" t="n">
        <v>3807</v>
      </c>
      <c r="S27" t="n">
        <v>3448</v>
      </c>
      <c r="T27" t="n">
        <v>2648</v>
      </c>
      <c r="U27" t="n">
        <v>2987</v>
      </c>
      <c r="V27" t="n">
        <v>2701</v>
      </c>
      <c r="W27" t="n">
        <v>1941</v>
      </c>
    </row>
    <row r="28">
      <c r="A28" s="5" t="inlineStr">
        <is>
          <t>Summe Aktiva</t>
        </is>
      </c>
      <c r="B28" s="5" t="inlineStr">
        <is>
          <t>Total Assets</t>
        </is>
      </c>
      <c r="C28" t="n">
        <v>1520000</v>
      </c>
      <c r="D28" t="n">
        <v>1460000</v>
      </c>
      <c r="E28" t="n">
        <v>1440000</v>
      </c>
      <c r="F28" t="n">
        <v>1340000</v>
      </c>
      <c r="G28" t="n">
        <v>1340000</v>
      </c>
      <c r="H28" t="n">
        <v>1270000</v>
      </c>
      <c r="I28" t="n">
        <v>1120000</v>
      </c>
      <c r="J28" t="n">
        <v>1270000</v>
      </c>
      <c r="K28" t="n">
        <v>1250000</v>
      </c>
      <c r="L28" t="n">
        <v>1220000</v>
      </c>
      <c r="M28" t="n">
        <v>1110000</v>
      </c>
      <c r="N28" t="n">
        <v>1050000</v>
      </c>
      <c r="O28" t="n">
        <v>912915</v>
      </c>
      <c r="P28" t="n">
        <v>833873</v>
      </c>
      <c r="Q28" t="n">
        <v>809107</v>
      </c>
      <c r="R28" t="n">
        <v>575398</v>
      </c>
      <c r="S28" t="n">
        <v>351791</v>
      </c>
      <c r="T28" t="n">
        <v>324208</v>
      </c>
      <c r="U28" t="n">
        <v>358138</v>
      </c>
      <c r="V28" t="n">
        <v>348928</v>
      </c>
      <c r="W28" t="n">
        <v>256439</v>
      </c>
    </row>
    <row r="29">
      <c r="A29" s="5" t="inlineStr">
        <is>
          <t>Summe Fremdkapital</t>
        </is>
      </c>
      <c r="B29" s="5" t="inlineStr">
        <is>
          <t>Total Liabilities</t>
        </is>
      </c>
      <c r="C29" t="n">
        <v>1410000</v>
      </c>
      <c r="D29" t="n">
        <v>1350000</v>
      </c>
      <c r="E29" t="n">
        <v>1340000</v>
      </c>
      <c r="F29" t="n">
        <v>1240000</v>
      </c>
      <c r="G29" t="n">
        <v>1240000</v>
      </c>
      <c r="H29" t="n">
        <v>1180000</v>
      </c>
      <c r="I29" t="n">
        <v>1040000</v>
      </c>
      <c r="J29" t="n">
        <v>1190000</v>
      </c>
      <c r="K29" t="n">
        <v>1170000</v>
      </c>
      <c r="L29" t="n">
        <v>1140000</v>
      </c>
      <c r="M29" t="n">
        <v>1040000</v>
      </c>
      <c r="N29" t="n">
        <v>988579</v>
      </c>
      <c r="O29" t="n">
        <v>855357</v>
      </c>
      <c r="P29" t="n">
        <v>789671</v>
      </c>
      <c r="Q29" t="n">
        <v>766480</v>
      </c>
      <c r="R29" t="n">
        <v>527621</v>
      </c>
      <c r="S29" t="n">
        <v>321290</v>
      </c>
      <c r="T29" t="n">
        <v>294213</v>
      </c>
      <c r="U29" t="n">
        <v>327857</v>
      </c>
      <c r="V29" t="n">
        <v>319713</v>
      </c>
      <c r="W29" t="n">
        <v>239734</v>
      </c>
    </row>
    <row r="30">
      <c r="A30" s="5" t="inlineStr">
        <is>
          <t>Minderheitenanteil</t>
        </is>
      </c>
      <c r="B30" s="5" t="inlineStr">
        <is>
          <t>Minority Share</t>
        </is>
      </c>
      <c r="C30" t="n">
        <v>10588</v>
      </c>
      <c r="D30" t="n">
        <v>10889</v>
      </c>
      <c r="E30" t="n">
        <v>12344</v>
      </c>
      <c r="F30" t="n">
        <v>11761</v>
      </c>
      <c r="G30" t="n">
        <v>10713</v>
      </c>
      <c r="H30" t="n">
        <v>8909</v>
      </c>
      <c r="I30" t="n">
        <v>9313</v>
      </c>
      <c r="J30" t="n">
        <v>9672</v>
      </c>
      <c r="K30" t="n">
        <v>6445</v>
      </c>
      <c r="L30" t="n">
        <v>5896</v>
      </c>
      <c r="M30" t="n">
        <v>5204</v>
      </c>
      <c r="N30" t="n">
        <v>2415</v>
      </c>
      <c r="O30" t="n">
        <v>2358</v>
      </c>
      <c r="P30" t="n">
        <v>2221</v>
      </c>
      <c r="Q30" t="n">
        <v>2848</v>
      </c>
      <c r="R30" t="n">
        <v>8539</v>
      </c>
      <c r="S30" t="n">
        <v>5440</v>
      </c>
      <c r="T30" t="n">
        <v>6037</v>
      </c>
      <c r="U30" t="n">
        <v>7433</v>
      </c>
      <c r="V30" t="n">
        <v>8332</v>
      </c>
      <c r="W30" t="n">
        <v>6340</v>
      </c>
    </row>
    <row r="31">
      <c r="A31" s="5" t="inlineStr">
        <is>
          <t>Summe Eigenkapital</t>
        </is>
      </c>
      <c r="B31" s="5" t="inlineStr">
        <is>
          <t>Equity</t>
        </is>
      </c>
      <c r="C31" t="n">
        <v>110659</v>
      </c>
      <c r="D31" t="n">
        <v>107361</v>
      </c>
      <c r="E31" t="n">
        <v>94488</v>
      </c>
      <c r="F31" t="n">
        <v>90938</v>
      </c>
      <c r="G31" t="n">
        <v>88040</v>
      </c>
      <c r="H31" t="n">
        <v>80806</v>
      </c>
      <c r="I31" t="n">
        <v>70587</v>
      </c>
      <c r="J31" t="n">
        <v>74654</v>
      </c>
      <c r="K31" t="n">
        <v>76414</v>
      </c>
      <c r="L31" t="n">
        <v>75018</v>
      </c>
      <c r="M31" t="n">
        <v>68667</v>
      </c>
      <c r="N31" t="n">
        <v>57587</v>
      </c>
      <c r="O31" t="n">
        <v>55200</v>
      </c>
      <c r="P31" t="n">
        <v>41981</v>
      </c>
      <c r="Q31" t="n">
        <v>39779</v>
      </c>
      <c r="R31" t="n">
        <v>39238</v>
      </c>
      <c r="S31" t="n">
        <v>25061</v>
      </c>
      <c r="T31" t="n">
        <v>23958</v>
      </c>
      <c r="U31" t="n">
        <v>22847</v>
      </c>
      <c r="V31" t="n">
        <v>20884</v>
      </c>
      <c r="W31" t="n">
        <v>10364</v>
      </c>
    </row>
    <row r="32">
      <c r="A32" s="5" t="inlineStr">
        <is>
          <t>Summe Passiva</t>
        </is>
      </c>
      <c r="B32" s="5" t="inlineStr">
        <is>
          <t>Liabilities &amp; Shareholder Equity</t>
        </is>
      </c>
      <c r="C32" t="n">
        <v>1520000</v>
      </c>
      <c r="D32" t="n">
        <v>1460000</v>
      </c>
      <c r="E32" t="n">
        <v>1440000</v>
      </c>
      <c r="F32" t="n">
        <v>1340000</v>
      </c>
      <c r="G32" t="n">
        <v>1340000</v>
      </c>
      <c r="H32" t="n">
        <v>1270000</v>
      </c>
      <c r="I32" t="n">
        <v>1120000</v>
      </c>
      <c r="J32" t="n">
        <v>1270000</v>
      </c>
      <c r="K32" t="n">
        <v>1250000</v>
      </c>
      <c r="L32" t="n">
        <v>1220000</v>
      </c>
      <c r="M32" t="n">
        <v>1110000</v>
      </c>
      <c r="N32" t="n">
        <v>1050000</v>
      </c>
      <c r="O32" t="n">
        <v>912915</v>
      </c>
      <c r="P32" t="n">
        <v>833873</v>
      </c>
      <c r="Q32" t="n">
        <v>809107</v>
      </c>
      <c r="R32" t="n">
        <v>575398</v>
      </c>
      <c r="S32" t="n">
        <v>351791</v>
      </c>
      <c r="T32" t="n">
        <v>324208</v>
      </c>
      <c r="U32" t="n">
        <v>358138</v>
      </c>
      <c r="V32" t="n">
        <v>348928</v>
      </c>
      <c r="W32" t="n">
        <v>256439</v>
      </c>
    </row>
    <row r="33">
      <c r="A33" s="5" t="inlineStr">
        <is>
          <t>Mio.Aktien im Umlauf</t>
        </is>
      </c>
      <c r="B33" s="5" t="inlineStr">
        <is>
          <t>Million shares outstanding</t>
        </is>
      </c>
      <c r="C33" t="n">
        <v>16618</v>
      </c>
      <c r="D33" t="n">
        <v>16237</v>
      </c>
      <c r="E33" t="n">
        <v>16136</v>
      </c>
      <c r="F33" t="n">
        <v>14582</v>
      </c>
      <c r="G33" t="n">
        <v>14434</v>
      </c>
      <c r="H33" t="n">
        <v>12584</v>
      </c>
      <c r="I33" t="n">
        <v>11333</v>
      </c>
      <c r="J33" t="n">
        <v>10321</v>
      </c>
      <c r="K33" t="n">
        <v>8909</v>
      </c>
      <c r="L33" t="n">
        <v>8329</v>
      </c>
      <c r="M33" t="n">
        <v>8156</v>
      </c>
      <c r="N33" t="n">
        <v>7994</v>
      </c>
      <c r="O33" t="n">
        <v>6254</v>
      </c>
      <c r="P33" t="n">
        <v>6254</v>
      </c>
      <c r="Q33" t="n">
        <v>6254</v>
      </c>
      <c r="R33" t="n">
        <v>6254</v>
      </c>
      <c r="S33" t="n">
        <v>4768</v>
      </c>
      <c r="T33" t="n">
        <v>4768</v>
      </c>
      <c r="U33" t="n">
        <v>4659</v>
      </c>
      <c r="V33" t="n">
        <v>4560</v>
      </c>
      <c r="W33" t="inlineStr">
        <is>
          <t>-</t>
        </is>
      </c>
    </row>
    <row r="34">
      <c r="A34" s="5" t="inlineStr">
        <is>
          <t>Ergebnis je Aktie (brutto)</t>
        </is>
      </c>
      <c r="B34" s="5" t="inlineStr">
        <is>
          <t>Earnings per share</t>
        </is>
      </c>
      <c r="C34" t="n">
        <v>0.75</v>
      </c>
      <c r="D34" t="n">
        <v>0.87</v>
      </c>
      <c r="E34" t="n">
        <v>0.84</v>
      </c>
      <c r="F34" t="n">
        <v>0.77</v>
      </c>
      <c r="G34" t="n">
        <v>0.76</v>
      </c>
      <c r="H34" t="n">
        <v>0.77</v>
      </c>
      <c r="I34" t="n">
        <v>0.64</v>
      </c>
      <c r="J34" t="n">
        <v>0.82</v>
      </c>
      <c r="K34" t="n">
        <v>1.21</v>
      </c>
      <c r="L34" t="n">
        <v>1.45</v>
      </c>
      <c r="M34" t="n">
        <v>1.44</v>
      </c>
      <c r="N34" t="n">
        <v>1.42</v>
      </c>
      <c r="O34" t="n">
        <v>1.79</v>
      </c>
      <c r="P34" t="n">
        <v>1.46</v>
      </c>
      <c r="Q34" t="n">
        <v>1.3</v>
      </c>
      <c r="R34" t="n">
        <v>0.78</v>
      </c>
      <c r="S34" t="n">
        <v>0.97</v>
      </c>
      <c r="T34" t="n">
        <v>0.74</v>
      </c>
      <c r="U34" t="n">
        <v>0.91</v>
      </c>
      <c r="V34" t="n">
        <v>0.83</v>
      </c>
      <c r="W34" t="inlineStr">
        <is>
          <t>-</t>
        </is>
      </c>
    </row>
    <row r="35">
      <c r="A35" s="5" t="inlineStr">
        <is>
          <t>Ergebnis je Aktie (unverwässert)</t>
        </is>
      </c>
      <c r="B35" s="5" t="inlineStr">
        <is>
          <t>Basic Earnings per share</t>
        </is>
      </c>
      <c r="C35" t="n">
        <v>0.36</v>
      </c>
      <c r="D35" t="n">
        <v>0.45</v>
      </c>
      <c r="E35" t="n">
        <v>0.4</v>
      </c>
      <c r="F35" t="n">
        <v>0.41</v>
      </c>
      <c r="G35" t="n">
        <v>0.4</v>
      </c>
      <c r="H35" t="n">
        <v>0.48</v>
      </c>
      <c r="I35" t="n">
        <v>0.4</v>
      </c>
      <c r="J35" t="n">
        <v>0.23</v>
      </c>
      <c r="K35" t="n">
        <v>0.6</v>
      </c>
      <c r="L35" t="n">
        <v>0.9399999999999999</v>
      </c>
      <c r="M35" t="n">
        <v>1.05</v>
      </c>
      <c r="N35" t="n">
        <v>1.22</v>
      </c>
      <c r="O35" t="n">
        <v>1.43</v>
      </c>
      <c r="P35" t="n">
        <v>1.21</v>
      </c>
      <c r="Q35" t="n">
        <v>1</v>
      </c>
      <c r="R35" t="n">
        <v>0.63</v>
      </c>
      <c r="S35" t="n">
        <v>0.55</v>
      </c>
      <c r="T35" t="n">
        <v>0.48</v>
      </c>
      <c r="U35" t="n">
        <v>0.54</v>
      </c>
      <c r="V35" t="n">
        <v>0.54</v>
      </c>
      <c r="W35" t="n">
        <v>0.43</v>
      </c>
    </row>
    <row r="36">
      <c r="A36" s="5" t="inlineStr">
        <is>
          <t>Ergebnis je Aktie (verwässert)</t>
        </is>
      </c>
      <c r="B36" s="5" t="inlineStr">
        <is>
          <t>Diluted Earnings per share</t>
        </is>
      </c>
      <c r="C36" t="n">
        <v>0.36</v>
      </c>
      <c r="D36" t="n">
        <v>0.45</v>
      </c>
      <c r="E36" t="n">
        <v>0.4</v>
      </c>
      <c r="F36" t="n">
        <v>0.41</v>
      </c>
      <c r="G36" t="n">
        <v>0.4</v>
      </c>
      <c r="H36" t="n">
        <v>0.48</v>
      </c>
      <c r="I36" t="n">
        <v>0.4</v>
      </c>
      <c r="J36" t="n">
        <v>0.22</v>
      </c>
      <c r="K36" t="n">
        <v>0.6</v>
      </c>
      <c r="L36" t="n">
        <v>0.9399999999999999</v>
      </c>
      <c r="M36" t="n">
        <v>1.04</v>
      </c>
      <c r="N36" t="n">
        <v>1.21</v>
      </c>
      <c r="O36" t="n">
        <v>1.41</v>
      </c>
      <c r="P36" t="n">
        <v>1.21</v>
      </c>
      <c r="Q36" t="n">
        <v>1</v>
      </c>
      <c r="R36" t="n">
        <v>0.63</v>
      </c>
      <c r="S36" t="n">
        <v>0.55</v>
      </c>
      <c r="T36" t="n">
        <v>0.48</v>
      </c>
      <c r="U36" t="n">
        <v>0.54</v>
      </c>
      <c r="V36" t="n">
        <v>0.54</v>
      </c>
      <c r="W36" t="n">
        <v>0.43</v>
      </c>
    </row>
    <row r="37">
      <c r="A37" s="5" t="inlineStr">
        <is>
          <t>Dividende je Aktie</t>
        </is>
      </c>
      <c r="B37" s="5" t="inlineStr">
        <is>
          <t>Dividend per share</t>
        </is>
      </c>
      <c r="C37" t="n">
        <v>0.23</v>
      </c>
      <c r="D37" t="n">
        <v>0.23</v>
      </c>
      <c r="E37" t="n">
        <v>0.22</v>
      </c>
      <c r="F37" t="n">
        <v>0.21</v>
      </c>
      <c r="G37" t="n">
        <v>0.21</v>
      </c>
      <c r="H37" t="n">
        <v>0.6</v>
      </c>
      <c r="I37" t="n">
        <v>0.6</v>
      </c>
      <c r="J37" t="n">
        <v>0.6</v>
      </c>
      <c r="K37" t="n">
        <v>0.6</v>
      </c>
      <c r="L37" t="n">
        <v>0.6</v>
      </c>
      <c r="M37" t="n">
        <v>0.6</v>
      </c>
      <c r="N37" t="n">
        <v>0.65</v>
      </c>
      <c r="O37" t="n">
        <v>0.65</v>
      </c>
      <c r="P37" t="n">
        <v>0.52</v>
      </c>
      <c r="Q37" t="n">
        <v>0.42</v>
      </c>
      <c r="R37" t="n">
        <v>0.33</v>
      </c>
      <c r="S37" t="n">
        <v>0.3</v>
      </c>
      <c r="T37" t="n">
        <v>0.29</v>
      </c>
      <c r="U37" t="n">
        <v>0.29</v>
      </c>
      <c r="V37" t="n">
        <v>0.27</v>
      </c>
      <c r="W37" t="n">
        <v>0.23</v>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n">
        <v>6775</v>
      </c>
      <c r="J38" t="n">
        <v>6086</v>
      </c>
      <c r="K38" t="n">
        <v>5260</v>
      </c>
      <c r="L38" t="n">
        <v>4999</v>
      </c>
      <c r="M38" t="n">
        <v>4919</v>
      </c>
      <c r="N38" t="n">
        <v>4812</v>
      </c>
      <c r="O38" t="n">
        <v>3457</v>
      </c>
      <c r="P38" t="n">
        <v>2779</v>
      </c>
      <c r="Q38" t="n">
        <v>2209</v>
      </c>
      <c r="R38" t="n">
        <v>1497</v>
      </c>
      <c r="S38" t="inlineStr">
        <is>
          <t>-</t>
        </is>
      </c>
      <c r="T38" t="inlineStr">
        <is>
          <t>-</t>
        </is>
      </c>
      <c r="U38" t="inlineStr">
        <is>
          <t>-</t>
        </is>
      </c>
      <c r="V38" t="inlineStr">
        <is>
          <t>-</t>
        </is>
      </c>
      <c r="W38" t="inlineStr">
        <is>
          <t>-</t>
        </is>
      </c>
    </row>
    <row r="39">
      <c r="A39" s="5" t="inlineStr">
        <is>
          <t>Ertrag</t>
        </is>
      </c>
      <c r="B39" s="5" t="inlineStr">
        <is>
          <t>Income</t>
        </is>
      </c>
      <c r="C39" t="n">
        <v>2.96</v>
      </c>
      <c r="D39" t="n">
        <v>2.98</v>
      </c>
      <c r="E39" t="n">
        <v>3</v>
      </c>
      <c r="F39" t="n">
        <v>3.01</v>
      </c>
      <c r="G39" t="n">
        <v>3.14</v>
      </c>
      <c r="H39" t="n">
        <v>3.39</v>
      </c>
      <c r="I39" t="n">
        <v>3.51</v>
      </c>
      <c r="J39" t="n">
        <v>4.23</v>
      </c>
      <c r="K39" t="n">
        <v>4.97</v>
      </c>
      <c r="L39" t="n">
        <v>5.05</v>
      </c>
      <c r="M39" t="n">
        <v>4.83</v>
      </c>
      <c r="N39" t="n">
        <v>3.88</v>
      </c>
      <c r="O39" t="n">
        <v>4.33</v>
      </c>
      <c r="P39" t="n">
        <v>3.62</v>
      </c>
      <c r="Q39" t="n">
        <v>3.17</v>
      </c>
      <c r="R39" t="n">
        <v>2.27</v>
      </c>
      <c r="S39" t="n">
        <v>2.75</v>
      </c>
      <c r="T39" t="n">
        <v>2.94</v>
      </c>
      <c r="U39" t="n">
        <v>3.34</v>
      </c>
      <c r="V39" t="n">
        <v>2.85</v>
      </c>
      <c r="W39" t="inlineStr">
        <is>
          <t>-</t>
        </is>
      </c>
    </row>
    <row r="40">
      <c r="A40" s="5" t="inlineStr">
        <is>
          <t>Buchwert je Aktie</t>
        </is>
      </c>
      <c r="B40" s="5" t="inlineStr">
        <is>
          <t>Book value per share</t>
        </is>
      </c>
      <c r="C40" t="n">
        <v>6.66</v>
      </c>
      <c r="D40" t="n">
        <v>6.61</v>
      </c>
      <c r="E40" t="n">
        <v>5.86</v>
      </c>
      <c r="F40" t="n">
        <v>6.24</v>
      </c>
      <c r="G40" t="n">
        <v>6.1</v>
      </c>
      <c r="H40" t="n">
        <v>6.42</v>
      </c>
      <c r="I40" t="n">
        <v>6.23</v>
      </c>
      <c r="J40" t="n">
        <v>7.23</v>
      </c>
      <c r="K40" t="n">
        <v>8.58</v>
      </c>
      <c r="L40" t="n">
        <v>9.01</v>
      </c>
      <c r="M40" t="n">
        <v>8.42</v>
      </c>
      <c r="N40" t="n">
        <v>7.2</v>
      </c>
      <c r="O40" t="n">
        <v>8.83</v>
      </c>
      <c r="P40" t="n">
        <v>6.71</v>
      </c>
      <c r="Q40" t="n">
        <v>6.36</v>
      </c>
      <c r="R40" t="n">
        <v>6.27</v>
      </c>
      <c r="S40" t="n">
        <v>5.26</v>
      </c>
      <c r="T40" t="n">
        <v>5.02</v>
      </c>
      <c r="U40" t="n">
        <v>4.9</v>
      </c>
      <c r="V40" t="n">
        <v>4.58</v>
      </c>
      <c r="W40" t="inlineStr">
        <is>
          <t>-</t>
        </is>
      </c>
    </row>
    <row r="41">
      <c r="A41" s="5" t="inlineStr">
        <is>
          <t>Cashflow je Aktie</t>
        </is>
      </c>
      <c r="B41" s="5" t="inlineStr">
        <is>
          <t>Cashflow per share</t>
        </is>
      </c>
      <c r="C41" t="n">
        <v>0.2</v>
      </c>
      <c r="D41" t="n">
        <v>0.21</v>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c r="O41" t="n">
        <v>-0.83</v>
      </c>
      <c r="P41" t="n">
        <v>-8.34</v>
      </c>
      <c r="Q41" t="n">
        <v>-5.48</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91.63</v>
      </c>
      <c r="D42" t="n">
        <v>89.88</v>
      </c>
      <c r="E42" t="n">
        <v>89.51000000000001</v>
      </c>
      <c r="F42" t="n">
        <v>91.83</v>
      </c>
      <c r="G42" t="n">
        <v>92.84999999999999</v>
      </c>
      <c r="H42" t="n">
        <v>100.62</v>
      </c>
      <c r="I42" t="n">
        <v>98.44</v>
      </c>
      <c r="J42" t="n">
        <v>123.01</v>
      </c>
      <c r="K42" t="n">
        <v>140.48</v>
      </c>
      <c r="L42" t="n">
        <v>146.17</v>
      </c>
      <c r="M42" t="n">
        <v>136.17</v>
      </c>
      <c r="N42" t="n">
        <v>131.3</v>
      </c>
      <c r="O42" t="n">
        <v>145.97</v>
      </c>
      <c r="P42" t="n">
        <v>133.33</v>
      </c>
      <c r="Q42" t="n">
        <v>129.37</v>
      </c>
      <c r="R42" t="n">
        <v>92</v>
      </c>
      <c r="S42" t="n">
        <v>73.78</v>
      </c>
      <c r="T42" t="n">
        <v>68</v>
      </c>
      <c r="U42" t="n">
        <v>76.87</v>
      </c>
      <c r="V42" t="n">
        <v>76.52</v>
      </c>
      <c r="W42" t="inlineStr">
        <is>
          <t>-</t>
        </is>
      </c>
    </row>
    <row r="43">
      <c r="A43" s="5" t="inlineStr">
        <is>
          <t>Personal am Ende des Jahres</t>
        </is>
      </c>
      <c r="B43" s="5" t="inlineStr">
        <is>
          <t>Staff at the end of year</t>
        </is>
      </c>
      <c r="C43" t="n">
        <v>196419</v>
      </c>
      <c r="D43" t="n">
        <v>202713</v>
      </c>
      <c r="E43" t="n">
        <v>202251</v>
      </c>
      <c r="F43" t="n">
        <v>188492</v>
      </c>
      <c r="G43" t="n">
        <v>193863</v>
      </c>
      <c r="H43" t="n">
        <v>185405</v>
      </c>
      <c r="I43" t="n">
        <v>182958</v>
      </c>
      <c r="J43" t="n">
        <v>186763</v>
      </c>
      <c r="K43" t="n">
        <v>189766</v>
      </c>
      <c r="L43" t="n">
        <v>178869</v>
      </c>
      <c r="M43" t="n">
        <v>169460</v>
      </c>
      <c r="N43" t="n">
        <v>170961</v>
      </c>
      <c r="O43" t="n">
        <v>131819</v>
      </c>
      <c r="P43" t="n">
        <v>129749</v>
      </c>
      <c r="Q43" t="n">
        <v>129196</v>
      </c>
      <c r="R43" t="n">
        <v>126488</v>
      </c>
      <c r="S43" t="n">
        <v>103038</v>
      </c>
      <c r="T43" t="n">
        <v>104178</v>
      </c>
      <c r="U43" t="n">
        <v>114927</v>
      </c>
      <c r="V43" t="n">
        <v>129640</v>
      </c>
      <c r="W43" t="inlineStr">
        <is>
          <t>-</t>
        </is>
      </c>
    </row>
    <row r="44">
      <c r="A44" s="5" t="inlineStr">
        <is>
          <t>Personalaufwand in Mio. EUR</t>
        </is>
      </c>
      <c r="B44" s="5" t="inlineStr">
        <is>
          <t>Personnel expenses in M</t>
        </is>
      </c>
      <c r="C44" t="n">
        <v>12141</v>
      </c>
      <c r="D44" t="n">
        <v>11865</v>
      </c>
      <c r="E44" t="n">
        <v>12047</v>
      </c>
      <c r="F44" t="n">
        <v>10997</v>
      </c>
      <c r="G44" t="n">
        <v>11107</v>
      </c>
      <c r="H44" t="n">
        <v>10213</v>
      </c>
      <c r="I44" t="n">
        <v>10069</v>
      </c>
      <c r="J44" t="n">
        <v>10323</v>
      </c>
      <c r="K44" t="n">
        <v>10157</v>
      </c>
      <c r="L44" t="n">
        <v>9330</v>
      </c>
      <c r="M44" t="n">
        <v>8450</v>
      </c>
      <c r="N44" t="n">
        <v>6964</v>
      </c>
      <c r="O44" t="n">
        <v>6510</v>
      </c>
      <c r="P44" t="n">
        <v>6004</v>
      </c>
      <c r="Q44" t="n">
        <v>5817</v>
      </c>
      <c r="R44" t="n">
        <v>4135</v>
      </c>
      <c r="S44" t="n">
        <v>4049</v>
      </c>
      <c r="T44" t="n">
        <v>4427</v>
      </c>
      <c r="U44" t="n">
        <v>5258</v>
      </c>
      <c r="V44" t="n">
        <v>4451</v>
      </c>
      <c r="W44" t="inlineStr">
        <is>
          <t>-</t>
        </is>
      </c>
    </row>
    <row r="45">
      <c r="A45" s="5" t="inlineStr">
        <is>
          <t>Aufwand je Mitarbeiter in EUR</t>
        </is>
      </c>
      <c r="B45" s="5" t="inlineStr">
        <is>
          <t>Effort per employee</t>
        </is>
      </c>
      <c r="C45" t="n">
        <v>61812</v>
      </c>
      <c r="D45" t="n">
        <v>58531</v>
      </c>
      <c r="E45" t="n">
        <v>59565</v>
      </c>
      <c r="F45" t="n">
        <v>58342</v>
      </c>
      <c r="G45" t="n">
        <v>57293</v>
      </c>
      <c r="H45" t="n">
        <v>55085</v>
      </c>
      <c r="I45" t="n">
        <v>55034</v>
      </c>
      <c r="J45" t="n">
        <v>55273</v>
      </c>
      <c r="K45" t="n">
        <v>53524</v>
      </c>
      <c r="L45" t="n">
        <v>52161</v>
      </c>
      <c r="M45" t="n">
        <v>49864</v>
      </c>
      <c r="N45" t="n">
        <v>40734</v>
      </c>
      <c r="O45" t="n">
        <v>49386</v>
      </c>
      <c r="P45" t="n">
        <v>46274</v>
      </c>
      <c r="Q45" t="n">
        <v>45028</v>
      </c>
      <c r="R45" t="n">
        <v>32693</v>
      </c>
      <c r="S45" t="n">
        <v>39300</v>
      </c>
      <c r="T45" t="n">
        <v>42493</v>
      </c>
      <c r="U45" t="n">
        <v>45753</v>
      </c>
      <c r="V45" t="n">
        <v>34334</v>
      </c>
      <c r="W45" t="inlineStr">
        <is>
          <t>-</t>
        </is>
      </c>
    </row>
    <row r="46">
      <c r="A46" s="5" t="inlineStr">
        <is>
          <t>Ertrag je Mitarbeiter in EUR</t>
        </is>
      </c>
      <c r="B46" s="5" t="inlineStr">
        <is>
          <t>Income per employee</t>
        </is>
      </c>
      <c r="C46" t="n">
        <v>250633</v>
      </c>
      <c r="D46" t="n">
        <v>238880</v>
      </c>
      <c r="E46" t="n">
        <v>239267</v>
      </c>
      <c r="F46" t="n">
        <v>232652</v>
      </c>
      <c r="G46" t="n">
        <v>233526</v>
      </c>
      <c r="H46" t="n">
        <v>229832</v>
      </c>
      <c r="I46" t="n">
        <v>217279</v>
      </c>
      <c r="J46" t="n">
        <v>233853</v>
      </c>
      <c r="K46" t="n">
        <v>228923</v>
      </c>
      <c r="L46" t="n">
        <v>235083</v>
      </c>
      <c r="M46" t="n">
        <v>232391</v>
      </c>
      <c r="N46" t="n">
        <v>181573</v>
      </c>
      <c r="O46" t="n">
        <v>205345</v>
      </c>
      <c r="P46" t="n">
        <v>174301</v>
      </c>
      <c r="Q46" t="n">
        <v>153312</v>
      </c>
      <c r="R46" t="n">
        <v>112245</v>
      </c>
      <c r="S46" t="n">
        <v>127406</v>
      </c>
      <c r="T46" t="n">
        <v>134425</v>
      </c>
      <c r="U46" t="n">
        <v>135421</v>
      </c>
      <c r="V46" t="n">
        <v>100313</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33169</v>
      </c>
      <c r="D48" t="n">
        <v>38527</v>
      </c>
      <c r="E48" t="n">
        <v>32727</v>
      </c>
      <c r="F48" t="n">
        <v>32914</v>
      </c>
      <c r="G48" t="n">
        <v>30774</v>
      </c>
      <c r="H48" t="n">
        <v>31369</v>
      </c>
      <c r="I48" t="n">
        <v>23885</v>
      </c>
      <c r="J48" t="n">
        <v>11806</v>
      </c>
      <c r="K48" t="n">
        <v>28198</v>
      </c>
      <c r="L48" t="n">
        <v>45737</v>
      </c>
      <c r="M48" t="n">
        <v>52774</v>
      </c>
      <c r="N48" t="n">
        <v>51918</v>
      </c>
      <c r="O48" t="n">
        <v>68733</v>
      </c>
      <c r="P48" t="n">
        <v>58543</v>
      </c>
      <c r="Q48" t="n">
        <v>48145</v>
      </c>
      <c r="R48" t="n">
        <v>30099</v>
      </c>
      <c r="S48" t="n">
        <v>33461</v>
      </c>
      <c r="T48" t="n">
        <v>25416</v>
      </c>
      <c r="U48" t="n">
        <v>25987</v>
      </c>
      <c r="V48" t="n">
        <v>20832</v>
      </c>
      <c r="W48" t="inlineStr">
        <is>
          <t>-</t>
        </is>
      </c>
    </row>
    <row r="49">
      <c r="A49" s="5" t="inlineStr">
        <is>
          <t>KGV (Kurs/Gewinn)</t>
        </is>
      </c>
      <c r="B49" s="5" t="inlineStr">
        <is>
          <t>PE (price/earnings)</t>
        </is>
      </c>
      <c r="C49" t="n">
        <v>10.3</v>
      </c>
      <c r="D49" t="n">
        <v>8.800000000000001</v>
      </c>
      <c r="E49" t="n">
        <v>13.6</v>
      </c>
      <c r="F49" t="n">
        <v>12.1</v>
      </c>
      <c r="G49" t="n">
        <v>11.4</v>
      </c>
      <c r="H49" t="n">
        <v>14.6</v>
      </c>
      <c r="I49" t="n">
        <v>16.4</v>
      </c>
      <c r="J49" t="n">
        <v>26.5</v>
      </c>
      <c r="K49" t="n">
        <v>9.800000000000001</v>
      </c>
      <c r="L49" t="n">
        <v>8.4</v>
      </c>
      <c r="M49" t="n">
        <v>11</v>
      </c>
      <c r="N49" t="n">
        <v>5.5</v>
      </c>
      <c r="O49" t="n">
        <v>10.3</v>
      </c>
      <c r="P49" t="n">
        <v>11.7</v>
      </c>
      <c r="Q49" t="n">
        <v>11.2</v>
      </c>
      <c r="R49" t="n">
        <v>14.5</v>
      </c>
      <c r="S49" t="n">
        <v>17.1</v>
      </c>
      <c r="T49" t="n">
        <v>13.6</v>
      </c>
      <c r="U49" t="n">
        <v>17.4</v>
      </c>
      <c r="V49" t="n">
        <v>21.1</v>
      </c>
      <c r="W49" t="n">
        <v>26.1</v>
      </c>
    </row>
    <row r="50">
      <c r="A50" s="5" t="inlineStr">
        <is>
          <t>KUV (Kurs/Umsatz)</t>
        </is>
      </c>
      <c r="B50" s="5" t="inlineStr">
        <is>
          <t>PS (price/sales)</t>
        </is>
      </c>
      <c r="C50" t="n">
        <v>1.26</v>
      </c>
      <c r="D50" t="n">
        <v>1.33</v>
      </c>
      <c r="E50" t="n">
        <v>1.83</v>
      </c>
      <c r="F50" t="n">
        <v>1.65</v>
      </c>
      <c r="G50" t="n">
        <v>1.45</v>
      </c>
      <c r="H50" t="n">
        <v>2.07</v>
      </c>
      <c r="I50" t="n">
        <v>1.86</v>
      </c>
      <c r="J50" t="n">
        <v>1.44</v>
      </c>
      <c r="K50" t="n">
        <v>1.18</v>
      </c>
      <c r="L50" t="n">
        <v>1.57</v>
      </c>
      <c r="M50" t="n">
        <v>2.39</v>
      </c>
      <c r="N50" t="n">
        <v>1.74</v>
      </c>
      <c r="O50" t="n">
        <v>3.42</v>
      </c>
      <c r="P50" t="n">
        <v>3.91</v>
      </c>
      <c r="Q50" t="n">
        <v>3.52</v>
      </c>
      <c r="R50" t="n">
        <v>4.02</v>
      </c>
      <c r="S50" t="n">
        <v>3.41</v>
      </c>
      <c r="T50" t="n">
        <v>2.23</v>
      </c>
      <c r="U50" t="n">
        <v>2.82</v>
      </c>
      <c r="V50" t="n">
        <v>4</v>
      </c>
      <c r="W50" t="inlineStr">
        <is>
          <t>-</t>
        </is>
      </c>
    </row>
    <row r="51">
      <c r="A51" s="5" t="inlineStr">
        <is>
          <t>KBV (Kurs/Buchwert)</t>
        </is>
      </c>
      <c r="B51" s="5" t="inlineStr">
        <is>
          <t>PB (price/book value)</t>
        </is>
      </c>
      <c r="C51" t="n">
        <v>0.5600000000000001</v>
      </c>
      <c r="D51" t="n">
        <v>0.6</v>
      </c>
      <c r="E51" t="n">
        <v>0.9399999999999999</v>
      </c>
      <c r="F51" t="n">
        <v>0.8</v>
      </c>
      <c r="G51" t="n">
        <v>0.75</v>
      </c>
      <c r="H51" t="n">
        <v>1.09</v>
      </c>
      <c r="I51" t="n">
        <v>1.05</v>
      </c>
      <c r="J51" t="n">
        <v>0.84</v>
      </c>
      <c r="K51" t="n">
        <v>0.68</v>
      </c>
      <c r="L51" t="n">
        <v>0.88</v>
      </c>
      <c r="M51" t="n">
        <v>1.37</v>
      </c>
      <c r="N51" t="n">
        <v>0.9399999999999999</v>
      </c>
      <c r="O51" t="n">
        <v>1.68</v>
      </c>
      <c r="P51" t="n">
        <v>2.11</v>
      </c>
      <c r="Q51" t="n">
        <v>1.75</v>
      </c>
      <c r="R51" t="n">
        <v>1.46</v>
      </c>
      <c r="S51" t="n">
        <v>1.79</v>
      </c>
      <c r="T51" t="n">
        <v>1.3</v>
      </c>
      <c r="U51" t="n">
        <v>1.92</v>
      </c>
      <c r="V51" t="n">
        <v>2.49</v>
      </c>
      <c r="W51" t="inlineStr">
        <is>
          <t>-</t>
        </is>
      </c>
    </row>
    <row r="52">
      <c r="A52" s="5" t="inlineStr">
        <is>
          <t>KCV (Kurs/Cashflow)</t>
        </is>
      </c>
      <c r="B52" s="5" t="inlineStr">
        <is>
          <t>PC (price/cashflow)</t>
        </is>
      </c>
      <c r="C52" t="n">
        <v>18.29</v>
      </c>
      <c r="D52" t="n">
        <v>18.87</v>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n">
        <v>-17.75</v>
      </c>
      <c r="P52" t="n">
        <v>-1.7</v>
      </c>
      <c r="Q52" t="n">
        <v>-2.03</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6.17</v>
      </c>
      <c r="D53" t="n">
        <v>5.79</v>
      </c>
      <c r="E53" t="n">
        <v>4.01</v>
      </c>
      <c r="F53" t="n">
        <v>4.23</v>
      </c>
      <c r="G53" t="n">
        <v>4.61</v>
      </c>
      <c r="H53" t="n">
        <v>8.57</v>
      </c>
      <c r="I53" t="n">
        <v>9.17</v>
      </c>
      <c r="J53" t="n">
        <v>9.84</v>
      </c>
      <c r="K53" t="n">
        <v>10.22</v>
      </c>
      <c r="L53" t="n">
        <v>7.57</v>
      </c>
      <c r="M53" t="n">
        <v>5.19</v>
      </c>
      <c r="N53" t="n">
        <v>9.630000000000001</v>
      </c>
      <c r="O53" t="n">
        <v>4.39</v>
      </c>
      <c r="P53" t="n">
        <v>3.68</v>
      </c>
      <c r="Q53" t="n">
        <v>3.77</v>
      </c>
      <c r="R53" t="n">
        <v>3.61</v>
      </c>
      <c r="S53" t="n">
        <v>3.19</v>
      </c>
      <c r="T53" t="n">
        <v>4.43</v>
      </c>
      <c r="U53" t="n">
        <v>3.08</v>
      </c>
      <c r="V53" t="n">
        <v>2.37</v>
      </c>
      <c r="W53" t="n">
        <v>2.05</v>
      </c>
    </row>
    <row r="54">
      <c r="A54" s="5" t="inlineStr">
        <is>
          <t>Gewinnrendite in %</t>
        </is>
      </c>
      <c r="B54" s="5" t="inlineStr">
        <is>
          <t>Return on profit in %</t>
        </is>
      </c>
      <c r="C54" t="n">
        <v>9.699999999999999</v>
      </c>
      <c r="D54" t="n">
        <v>11.3</v>
      </c>
      <c r="E54" t="n">
        <v>7.4</v>
      </c>
      <c r="F54" t="n">
        <v>8.300000000000001</v>
      </c>
      <c r="G54" t="n">
        <v>8.800000000000001</v>
      </c>
      <c r="H54" t="n">
        <v>6.8</v>
      </c>
      <c r="I54" t="n">
        <v>6.1</v>
      </c>
      <c r="J54" t="n">
        <v>3.8</v>
      </c>
      <c r="K54" t="n">
        <v>10.2</v>
      </c>
      <c r="L54" t="n">
        <v>11.9</v>
      </c>
      <c r="M54" t="n">
        <v>9.1</v>
      </c>
      <c r="N54" t="n">
        <v>18.1</v>
      </c>
      <c r="O54" t="n">
        <v>9.699999999999999</v>
      </c>
      <c r="P54" t="n">
        <v>8.6</v>
      </c>
      <c r="Q54" t="n">
        <v>9</v>
      </c>
      <c r="R54" t="n">
        <v>6.9</v>
      </c>
      <c r="S54" t="n">
        <v>5.9</v>
      </c>
      <c r="T54" t="n">
        <v>7.3</v>
      </c>
      <c r="U54" t="n">
        <v>5.7</v>
      </c>
      <c r="V54" t="n">
        <v>4.7</v>
      </c>
      <c r="W54" t="n">
        <v>3.8</v>
      </c>
    </row>
    <row r="55">
      <c r="A55" s="5" t="inlineStr">
        <is>
          <t>Eigenkapitalrendite in %</t>
        </is>
      </c>
      <c r="B55" s="5" t="inlineStr">
        <is>
          <t>Return on Equity in %</t>
        </is>
      </c>
      <c r="C55" t="n">
        <v>5.89</v>
      </c>
      <c r="D55" t="n">
        <v>7.27</v>
      </c>
      <c r="E55" t="n">
        <v>7.01</v>
      </c>
      <c r="F55" t="n">
        <v>6.82</v>
      </c>
      <c r="G55" t="n">
        <v>6.78</v>
      </c>
      <c r="H55" t="n">
        <v>7.2</v>
      </c>
      <c r="I55" t="n">
        <v>6.19</v>
      </c>
      <c r="J55" t="n">
        <v>2.95</v>
      </c>
      <c r="K55" t="n">
        <v>7</v>
      </c>
      <c r="L55" t="n">
        <v>10.91</v>
      </c>
      <c r="M55" t="n">
        <v>13.02</v>
      </c>
      <c r="N55" t="n">
        <v>15.41</v>
      </c>
      <c r="O55" t="n">
        <v>16.41</v>
      </c>
      <c r="P55" t="n">
        <v>18.09</v>
      </c>
      <c r="Q55" t="n">
        <v>15.64</v>
      </c>
      <c r="R55" t="n">
        <v>9.699999999999999</v>
      </c>
      <c r="S55" t="n">
        <v>13.76</v>
      </c>
      <c r="T55" t="n">
        <v>11.05</v>
      </c>
      <c r="U55" t="n">
        <v>13.07</v>
      </c>
      <c r="V55" t="n">
        <v>12.93</v>
      </c>
      <c r="W55" t="n">
        <v>18.73</v>
      </c>
    </row>
    <row r="56">
      <c r="A56" s="5" t="inlineStr">
        <is>
          <t>Gesamtkapitalrendite in %</t>
        </is>
      </c>
      <c r="B56" s="5" t="inlineStr">
        <is>
          <t>Total Return on Investment in %</t>
        </is>
      </c>
      <c r="C56" t="n">
        <v>0.43</v>
      </c>
      <c r="D56" t="n">
        <v>0.54</v>
      </c>
      <c r="E56" t="n">
        <v>0.46</v>
      </c>
      <c r="F56" t="n">
        <v>0.46</v>
      </c>
      <c r="G56" t="n">
        <v>0.45</v>
      </c>
      <c r="H56" t="n">
        <v>0.46</v>
      </c>
      <c r="I56" t="n">
        <v>0.39</v>
      </c>
      <c r="J56" t="n">
        <v>0.17</v>
      </c>
      <c r="K56" t="n">
        <v>0.43</v>
      </c>
      <c r="L56" t="n">
        <v>0.67</v>
      </c>
      <c r="M56" t="n">
        <v>0.8100000000000001</v>
      </c>
      <c r="N56" t="n">
        <v>0.85</v>
      </c>
      <c r="O56" t="n">
        <v>0.99</v>
      </c>
      <c r="P56" t="n">
        <v>0.91</v>
      </c>
      <c r="Q56" t="n">
        <v>0.77</v>
      </c>
      <c r="R56" t="n">
        <v>0.66</v>
      </c>
      <c r="S56" t="n">
        <v>0.98</v>
      </c>
      <c r="T56" t="n">
        <v>0.82</v>
      </c>
      <c r="U56" t="n">
        <v>0.83</v>
      </c>
      <c r="V56" t="n">
        <v>0.77</v>
      </c>
      <c r="W56" t="n">
        <v>0.76</v>
      </c>
    </row>
    <row r="57">
      <c r="A57" s="5" t="inlineStr">
        <is>
          <t>Eigenkapitalquote in %</t>
        </is>
      </c>
      <c r="B57" s="5" t="inlineStr">
        <is>
          <t>Equity Ratio in %</t>
        </is>
      </c>
      <c r="C57" t="n">
        <v>7.27</v>
      </c>
      <c r="D57" t="n">
        <v>7.36</v>
      </c>
      <c r="E57" t="n">
        <v>6.54</v>
      </c>
      <c r="F57" t="n">
        <v>6.79</v>
      </c>
      <c r="G57" t="n">
        <v>6.57</v>
      </c>
      <c r="H57" t="n">
        <v>6.38</v>
      </c>
      <c r="I57" t="n">
        <v>6.33</v>
      </c>
      <c r="J57" t="n">
        <v>5.88</v>
      </c>
      <c r="K57" t="n">
        <v>6.11</v>
      </c>
      <c r="L57" t="n">
        <v>6.16</v>
      </c>
      <c r="M57" t="n">
        <v>6.18</v>
      </c>
      <c r="N57" t="n">
        <v>5.49</v>
      </c>
      <c r="O57" t="n">
        <v>6.05</v>
      </c>
      <c r="P57" t="n">
        <v>5.03</v>
      </c>
      <c r="Q57" t="n">
        <v>4.92</v>
      </c>
      <c r="R57" t="n">
        <v>6.82</v>
      </c>
      <c r="S57" t="n">
        <v>7.12</v>
      </c>
      <c r="T57" t="n">
        <v>7.39</v>
      </c>
      <c r="U57" t="n">
        <v>6.38</v>
      </c>
      <c r="V57" t="n">
        <v>5.99</v>
      </c>
      <c r="W57" t="n">
        <v>4.04</v>
      </c>
    </row>
    <row r="58">
      <c r="A58" s="5" t="inlineStr">
        <is>
          <t>Fremdkapitalquote in %</t>
        </is>
      </c>
      <c r="B58" s="5" t="inlineStr">
        <is>
          <t>Debt Ratio in %</t>
        </is>
      </c>
      <c r="C58" t="n">
        <v>92.73</v>
      </c>
      <c r="D58" t="n">
        <v>92.64</v>
      </c>
      <c r="E58" t="n">
        <v>93.45999999999999</v>
      </c>
      <c r="F58" t="n">
        <v>93.20999999999999</v>
      </c>
      <c r="G58" t="n">
        <v>93.43000000000001</v>
      </c>
      <c r="H58" t="n">
        <v>93.62</v>
      </c>
      <c r="I58" t="n">
        <v>93.67</v>
      </c>
      <c r="J58" t="n">
        <v>94.12</v>
      </c>
      <c r="K58" t="n">
        <v>93.89</v>
      </c>
      <c r="L58" t="n">
        <v>93.84</v>
      </c>
      <c r="M58" t="n">
        <v>93.81999999999999</v>
      </c>
      <c r="N58" t="n">
        <v>94.51000000000001</v>
      </c>
      <c r="O58" t="n">
        <v>93.95</v>
      </c>
      <c r="P58" t="n">
        <v>94.97</v>
      </c>
      <c r="Q58" t="n">
        <v>95.08</v>
      </c>
      <c r="R58" t="n">
        <v>93.18000000000001</v>
      </c>
      <c r="S58" t="n">
        <v>92.88</v>
      </c>
      <c r="T58" t="n">
        <v>92.61</v>
      </c>
      <c r="U58" t="n">
        <v>93.62</v>
      </c>
      <c r="V58" t="n">
        <v>94.01000000000001</v>
      </c>
      <c r="W58" t="n">
        <v>95.95999999999999</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0.43</v>
      </c>
      <c r="D65" t="n">
        <v>0.53</v>
      </c>
      <c r="E65" t="n">
        <v>0.46</v>
      </c>
      <c r="F65" t="n">
        <v>0.46</v>
      </c>
      <c r="G65" t="n">
        <v>0.45</v>
      </c>
      <c r="H65" t="n">
        <v>0.46</v>
      </c>
      <c r="I65" t="n">
        <v>0.39</v>
      </c>
      <c r="J65" t="n">
        <v>0.17</v>
      </c>
      <c r="K65" t="n">
        <v>0.43</v>
      </c>
      <c r="L65" t="n">
        <v>0.67</v>
      </c>
      <c r="M65" t="n">
        <v>0.8100000000000001</v>
      </c>
      <c r="N65" t="n">
        <v>0.85</v>
      </c>
      <c r="O65" t="n">
        <v>0.99</v>
      </c>
      <c r="P65" t="n">
        <v>0.91</v>
      </c>
      <c r="Q65" t="n">
        <v>0.77</v>
      </c>
      <c r="R65" t="n">
        <v>0.66</v>
      </c>
      <c r="S65" t="n">
        <v>0.98</v>
      </c>
      <c r="T65" t="n">
        <v>0.82</v>
      </c>
      <c r="U65" t="n">
        <v>0.83</v>
      </c>
      <c r="V65" t="n">
        <v>0.77</v>
      </c>
    </row>
    <row r="66">
      <c r="A66" s="5" t="inlineStr">
        <is>
          <t>Ertrag des eingesetzten Kapitals</t>
        </is>
      </c>
      <c r="B66" s="5" t="inlineStr">
        <is>
          <t>ROCE Return on Cap. Empl. in %</t>
        </is>
      </c>
      <c r="C66" t="n">
        <v>0.83</v>
      </c>
      <c r="D66" t="n">
        <v>0.97</v>
      </c>
      <c r="E66" t="n">
        <v>1.77</v>
      </c>
      <c r="F66" t="n">
        <v>1.7</v>
      </c>
      <c r="G66" t="n">
        <v>1.77</v>
      </c>
      <c r="H66" t="n">
        <v>1.78</v>
      </c>
      <c r="I66" t="n">
        <v>1.78</v>
      </c>
      <c r="J66" t="n">
        <v>1.86</v>
      </c>
      <c r="K66" t="n">
        <v>1.95</v>
      </c>
      <c r="L66" t="n">
        <v>1.96</v>
      </c>
      <c r="M66" t="n">
        <v>2.07</v>
      </c>
      <c r="N66" t="n">
        <v>1.69</v>
      </c>
      <c r="O66" t="n">
        <v>1.63</v>
      </c>
      <c r="P66" t="n">
        <v>1.37</v>
      </c>
      <c r="Q66" t="n">
        <v>1.15</v>
      </c>
      <c r="R66" t="n">
        <v>1.14</v>
      </c>
      <c r="S66" t="n">
        <v>1.64</v>
      </c>
      <c r="T66" t="n">
        <v>1.73</v>
      </c>
      <c r="U66" t="n">
        <v>1.67</v>
      </c>
      <c r="V66" t="n">
        <v>1.35</v>
      </c>
    </row>
    <row r="67">
      <c r="A67" s="5" t="inlineStr"/>
      <c r="B67" s="5" t="inlineStr"/>
    </row>
    <row r="68">
      <c r="A68" s="5" t="inlineStr"/>
      <c r="B68" s="5" t="inlineStr"/>
    </row>
    <row r="69">
      <c r="A69" s="5" t="inlineStr">
        <is>
          <t>Operativer Cashflow</t>
        </is>
      </c>
      <c r="B69" s="5" t="inlineStr">
        <is>
          <t>Operating Cashflow in M</t>
        </is>
      </c>
      <c r="C69" t="n">
        <v>303943.22</v>
      </c>
      <c r="D69" t="n">
        <v>306392.19</v>
      </c>
      <c r="E69" t="inlineStr">
        <is>
          <t>-</t>
        </is>
      </c>
      <c r="F69" t="inlineStr">
        <is>
          <t>-</t>
        </is>
      </c>
      <c r="G69" t="inlineStr">
        <is>
          <t>-</t>
        </is>
      </c>
      <c r="H69" t="inlineStr">
        <is>
          <t>-</t>
        </is>
      </c>
      <c r="I69" t="inlineStr">
        <is>
          <t>-</t>
        </is>
      </c>
      <c r="J69" t="inlineStr">
        <is>
          <t>-</t>
        </is>
      </c>
      <c r="K69" t="inlineStr">
        <is>
          <t>-</t>
        </is>
      </c>
      <c r="L69" t="inlineStr">
        <is>
          <t>-</t>
        </is>
      </c>
      <c r="M69" t="inlineStr">
        <is>
          <t>-</t>
        </is>
      </c>
      <c r="N69" t="inlineStr">
        <is>
          <t>-</t>
        </is>
      </c>
      <c r="O69" t="n">
        <v>-111008.5</v>
      </c>
      <c r="P69" t="n">
        <v>-10631.8</v>
      </c>
      <c r="Q69" t="n">
        <v>-12695.62</v>
      </c>
      <c r="R69" t="inlineStr">
        <is>
          <t>-</t>
        </is>
      </c>
      <c r="S69" t="inlineStr">
        <is>
          <t>-</t>
        </is>
      </c>
      <c r="T69" t="inlineStr">
        <is>
          <t>-</t>
        </is>
      </c>
      <c r="U69" t="inlineStr">
        <is>
          <t>-</t>
        </is>
      </c>
      <c r="V69" t="inlineStr">
        <is>
          <t>-</t>
        </is>
      </c>
    </row>
    <row r="70">
      <c r="A70" s="5" t="inlineStr">
        <is>
          <t>Aktienrückkauf</t>
        </is>
      </c>
      <c r="B70" s="5" t="inlineStr">
        <is>
          <t>Share Buyback in M</t>
        </is>
      </c>
      <c r="C70" t="n">
        <v>-381</v>
      </c>
      <c r="D70" t="n">
        <v>-101</v>
      </c>
      <c r="E70" t="n">
        <v>-1554</v>
      </c>
      <c r="F70" t="n">
        <v>-148</v>
      </c>
      <c r="G70" t="n">
        <v>-1850</v>
      </c>
      <c r="H70" t="n">
        <v>-1251</v>
      </c>
      <c r="I70" t="n">
        <v>-1012</v>
      </c>
      <c r="J70" t="n">
        <v>-1412</v>
      </c>
      <c r="K70" t="n">
        <v>-580</v>
      </c>
      <c r="L70" t="n">
        <v>-173</v>
      </c>
      <c r="M70" t="n">
        <v>-162</v>
      </c>
      <c r="N70" t="n">
        <v>-1740</v>
      </c>
      <c r="O70" t="n">
        <v>0</v>
      </c>
      <c r="P70" t="n">
        <v>0</v>
      </c>
      <c r="Q70" t="n">
        <v>0</v>
      </c>
      <c r="R70" t="n">
        <v>-1486</v>
      </c>
      <c r="S70" t="n">
        <v>0</v>
      </c>
      <c r="T70" t="n">
        <v>-109</v>
      </c>
      <c r="U70" t="n">
        <v>-99</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-16.58</v>
      </c>
      <c r="D75" t="n">
        <v>17.99</v>
      </c>
      <c r="E75" t="n">
        <v>6.69</v>
      </c>
      <c r="F75" t="n">
        <v>3.99</v>
      </c>
      <c r="G75" t="n">
        <v>2.58</v>
      </c>
      <c r="H75" t="n">
        <v>33.09</v>
      </c>
      <c r="I75" t="n">
        <v>98.19</v>
      </c>
      <c r="J75" t="n">
        <v>-58.79</v>
      </c>
      <c r="K75" t="n">
        <v>-34.59</v>
      </c>
      <c r="L75" t="n">
        <v>-8.52</v>
      </c>
      <c r="M75" t="n">
        <v>0.75</v>
      </c>
      <c r="N75" t="n">
        <v>-2.03</v>
      </c>
      <c r="O75" t="n">
        <v>19.27</v>
      </c>
      <c r="P75" t="n">
        <v>22.12</v>
      </c>
      <c r="Q75" t="n">
        <v>63.38</v>
      </c>
      <c r="R75" t="n">
        <v>10.41</v>
      </c>
      <c r="S75" t="n">
        <v>30.21</v>
      </c>
      <c r="T75" t="n">
        <v>-11.35</v>
      </c>
      <c r="U75" t="n">
        <v>10.59</v>
      </c>
      <c r="V75" t="n">
        <v>39.16</v>
      </c>
    </row>
    <row r="76">
      <c r="A76" s="5" t="inlineStr">
        <is>
          <t>Gewinnwachstum 3J in %</t>
        </is>
      </c>
      <c r="B76" s="5" t="inlineStr">
        <is>
          <t>Earnings Growth 3Y in %</t>
        </is>
      </c>
      <c r="C76" t="n">
        <v>2.7</v>
      </c>
      <c r="D76" t="n">
        <v>9.56</v>
      </c>
      <c r="E76" t="n">
        <v>4.42</v>
      </c>
      <c r="F76" t="n">
        <v>13.22</v>
      </c>
      <c r="G76" t="n">
        <v>44.62</v>
      </c>
      <c r="H76" t="n">
        <v>24.16</v>
      </c>
      <c r="I76" t="n">
        <v>1.6</v>
      </c>
      <c r="J76" t="n">
        <v>-33.97</v>
      </c>
      <c r="K76" t="n">
        <v>-14.12</v>
      </c>
      <c r="L76" t="n">
        <v>-3.27</v>
      </c>
      <c r="M76" t="n">
        <v>6</v>
      </c>
      <c r="N76" t="n">
        <v>13.12</v>
      </c>
      <c r="O76" t="n">
        <v>34.92</v>
      </c>
      <c r="P76" t="n">
        <v>31.97</v>
      </c>
      <c r="Q76" t="n">
        <v>34.67</v>
      </c>
      <c r="R76" t="n">
        <v>9.76</v>
      </c>
      <c r="S76" t="n">
        <v>9.82</v>
      </c>
      <c r="T76" t="n">
        <v>12.8</v>
      </c>
      <c r="U76" t="inlineStr">
        <is>
          <t>-</t>
        </is>
      </c>
      <c r="V76" t="inlineStr">
        <is>
          <t>-</t>
        </is>
      </c>
    </row>
    <row r="77">
      <c r="A77" s="5" t="inlineStr">
        <is>
          <t>Gewinnwachstum 5J in %</t>
        </is>
      </c>
      <c r="B77" s="5" t="inlineStr">
        <is>
          <t>Earnings Growth 5Y in %</t>
        </is>
      </c>
      <c r="C77" t="n">
        <v>2.93</v>
      </c>
      <c r="D77" t="n">
        <v>12.87</v>
      </c>
      <c r="E77" t="n">
        <v>28.91</v>
      </c>
      <c r="F77" t="n">
        <v>15.81</v>
      </c>
      <c r="G77" t="n">
        <v>8.1</v>
      </c>
      <c r="H77" t="n">
        <v>5.88</v>
      </c>
      <c r="I77" t="n">
        <v>-0.59</v>
      </c>
      <c r="J77" t="n">
        <v>-20.64</v>
      </c>
      <c r="K77" t="n">
        <v>-5.02</v>
      </c>
      <c r="L77" t="n">
        <v>6.32</v>
      </c>
      <c r="M77" t="n">
        <v>20.7</v>
      </c>
      <c r="N77" t="n">
        <v>22.63</v>
      </c>
      <c r="O77" t="n">
        <v>29.08</v>
      </c>
      <c r="P77" t="n">
        <v>22.95</v>
      </c>
      <c r="Q77" t="n">
        <v>20.65</v>
      </c>
      <c r="R77" t="n">
        <v>15.8</v>
      </c>
      <c r="S77" t="inlineStr">
        <is>
          <t>-</t>
        </is>
      </c>
      <c r="T77" t="inlineStr">
        <is>
          <t>-</t>
        </is>
      </c>
      <c r="U77" t="inlineStr">
        <is>
          <t>-</t>
        </is>
      </c>
      <c r="V77" t="inlineStr">
        <is>
          <t>-</t>
        </is>
      </c>
    </row>
    <row r="78">
      <c r="A78" s="5" t="inlineStr">
        <is>
          <t>Gewinnwachstum 10J in %</t>
        </is>
      </c>
      <c r="B78" s="5" t="inlineStr">
        <is>
          <t>Earnings Growth 10Y in %</t>
        </is>
      </c>
      <c r="C78" t="n">
        <v>4.4</v>
      </c>
      <c r="D78" t="n">
        <v>6.14</v>
      </c>
      <c r="E78" t="n">
        <v>4.14</v>
      </c>
      <c r="F78" t="n">
        <v>5.39</v>
      </c>
      <c r="G78" t="n">
        <v>7.21</v>
      </c>
      <c r="H78" t="n">
        <v>13.29</v>
      </c>
      <c r="I78" t="n">
        <v>11.02</v>
      </c>
      <c r="J78" t="n">
        <v>4.22</v>
      </c>
      <c r="K78" t="n">
        <v>8.960000000000001</v>
      </c>
      <c r="L78" t="n">
        <v>13.48</v>
      </c>
      <c r="M78" t="n">
        <v>18.25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3.52</v>
      </c>
      <c r="D79" t="n">
        <v>0.68</v>
      </c>
      <c r="E79" t="n">
        <v>0.47</v>
      </c>
      <c r="F79" t="n">
        <v>0.77</v>
      </c>
      <c r="G79" t="n">
        <v>1.41</v>
      </c>
      <c r="H79" t="n">
        <v>2.48</v>
      </c>
      <c r="I79" t="n">
        <v>-27.8</v>
      </c>
      <c r="J79" t="n">
        <v>-1.28</v>
      </c>
      <c r="K79" t="n">
        <v>-1.95</v>
      </c>
      <c r="L79" t="n">
        <v>1.33</v>
      </c>
      <c r="M79" t="n">
        <v>0.53</v>
      </c>
      <c r="N79" t="n">
        <v>0.24</v>
      </c>
      <c r="O79" t="n">
        <v>0.35</v>
      </c>
      <c r="P79" t="n">
        <v>0.51</v>
      </c>
      <c r="Q79" t="n">
        <v>0.54</v>
      </c>
      <c r="R79" t="n">
        <v>0.92</v>
      </c>
      <c r="S79" t="inlineStr">
        <is>
          <t>-</t>
        </is>
      </c>
      <c r="T79" t="inlineStr">
        <is>
          <t>-</t>
        </is>
      </c>
      <c r="U79" t="inlineStr">
        <is>
          <t>-</t>
        </is>
      </c>
      <c r="V79" t="inlineStr">
        <is>
          <t>-</t>
        </is>
      </c>
    </row>
    <row r="80">
      <c r="A80" s="5" t="inlineStr">
        <is>
          <t>EBIT-Wachstum 1J in %</t>
        </is>
      </c>
      <c r="B80" s="5" t="inlineStr">
        <is>
          <t>EBIT Growth 1Y in %</t>
        </is>
      </c>
      <c r="C80" t="n">
        <v>-11.68</v>
      </c>
      <c r="D80" t="n">
        <v>-44.25</v>
      </c>
      <c r="E80" t="n">
        <v>11.89</v>
      </c>
      <c r="F80" t="n">
        <v>-3.95</v>
      </c>
      <c r="G80" t="n">
        <v>5</v>
      </c>
      <c r="H80" t="n">
        <v>13.39</v>
      </c>
      <c r="I80" t="n">
        <v>-15.49</v>
      </c>
      <c r="J80" t="n">
        <v>-3.34</v>
      </c>
      <c r="K80" t="n">
        <v>2.18</v>
      </c>
      <c r="L80" t="n">
        <v>3.89</v>
      </c>
      <c r="M80" t="n">
        <v>29.51</v>
      </c>
      <c r="N80" t="n">
        <v>19.66</v>
      </c>
      <c r="O80" t="n">
        <v>30.32</v>
      </c>
      <c r="P80" t="n">
        <v>22.44</v>
      </c>
      <c r="Q80" t="n">
        <v>41.86</v>
      </c>
      <c r="R80" t="n">
        <v>14.4</v>
      </c>
      <c r="S80" t="n">
        <v>2.78</v>
      </c>
      <c r="T80" t="n">
        <v>-6.38</v>
      </c>
      <c r="U80" t="n">
        <v>26.79</v>
      </c>
      <c r="V80" t="n">
        <v>34.78</v>
      </c>
    </row>
    <row r="81">
      <c r="A81" s="5" t="inlineStr">
        <is>
          <t>EBIT-Wachstum 3J in %</t>
        </is>
      </c>
      <c r="B81" s="5" t="inlineStr">
        <is>
          <t>EBIT Growth 3Y in %</t>
        </is>
      </c>
      <c r="C81" t="n">
        <v>-14.68</v>
      </c>
      <c r="D81" t="n">
        <v>-12.1</v>
      </c>
      <c r="E81" t="n">
        <v>4.31</v>
      </c>
      <c r="F81" t="n">
        <v>4.81</v>
      </c>
      <c r="G81" t="n">
        <v>0.97</v>
      </c>
      <c r="H81" t="n">
        <v>-1.81</v>
      </c>
      <c r="I81" t="n">
        <v>-5.55</v>
      </c>
      <c r="J81" t="n">
        <v>0.91</v>
      </c>
      <c r="K81" t="n">
        <v>11.86</v>
      </c>
      <c r="L81" t="n">
        <v>17.69</v>
      </c>
      <c r="M81" t="n">
        <v>26.5</v>
      </c>
      <c r="N81" t="n">
        <v>24.14</v>
      </c>
      <c r="O81" t="n">
        <v>31.54</v>
      </c>
      <c r="P81" t="n">
        <v>26.23</v>
      </c>
      <c r="Q81" t="n">
        <v>19.68</v>
      </c>
      <c r="R81" t="n">
        <v>3.6</v>
      </c>
      <c r="S81" t="n">
        <v>7.73</v>
      </c>
      <c r="T81" t="n">
        <v>18.4</v>
      </c>
      <c r="U81" t="inlineStr">
        <is>
          <t>-</t>
        </is>
      </c>
      <c r="V81" t="inlineStr">
        <is>
          <t>-</t>
        </is>
      </c>
    </row>
    <row r="82">
      <c r="A82" s="5" t="inlineStr">
        <is>
          <t>EBIT-Wachstum 5J in %</t>
        </is>
      </c>
      <c r="B82" s="5" t="inlineStr">
        <is>
          <t>EBIT Growth 5Y in %</t>
        </is>
      </c>
      <c r="C82" t="n">
        <v>-8.6</v>
      </c>
      <c r="D82" t="n">
        <v>-3.58</v>
      </c>
      <c r="E82" t="n">
        <v>2.17</v>
      </c>
      <c r="F82" t="n">
        <v>-0.88</v>
      </c>
      <c r="G82" t="n">
        <v>0.35</v>
      </c>
      <c r="H82" t="n">
        <v>0.13</v>
      </c>
      <c r="I82" t="n">
        <v>3.35</v>
      </c>
      <c r="J82" t="n">
        <v>10.38</v>
      </c>
      <c r="K82" t="n">
        <v>17.11</v>
      </c>
      <c r="L82" t="n">
        <v>21.16</v>
      </c>
      <c r="M82" t="n">
        <v>28.76</v>
      </c>
      <c r="N82" t="n">
        <v>25.74</v>
      </c>
      <c r="O82" t="n">
        <v>22.36</v>
      </c>
      <c r="P82" t="n">
        <v>15.02</v>
      </c>
      <c r="Q82" t="n">
        <v>15.89</v>
      </c>
      <c r="R82" t="n">
        <v>14.47</v>
      </c>
      <c r="S82" t="inlineStr">
        <is>
          <t>-</t>
        </is>
      </c>
      <c r="T82" t="inlineStr">
        <is>
          <t>-</t>
        </is>
      </c>
      <c r="U82" t="inlineStr">
        <is>
          <t>-</t>
        </is>
      </c>
      <c r="V82" t="inlineStr">
        <is>
          <t>-</t>
        </is>
      </c>
    </row>
    <row r="83">
      <c r="A83" s="5" t="inlineStr">
        <is>
          <t>EBIT-Wachstum 10J in %</t>
        </is>
      </c>
      <c r="B83" s="5" t="inlineStr">
        <is>
          <t>EBIT Growth 10Y in %</t>
        </is>
      </c>
      <c r="C83" t="n">
        <v>-4.24</v>
      </c>
      <c r="D83" t="n">
        <v>-0.12</v>
      </c>
      <c r="E83" t="n">
        <v>6.27</v>
      </c>
      <c r="F83" t="n">
        <v>8.119999999999999</v>
      </c>
      <c r="G83" t="n">
        <v>10.76</v>
      </c>
      <c r="H83" t="n">
        <v>14.44</v>
      </c>
      <c r="I83" t="n">
        <v>14.54</v>
      </c>
      <c r="J83" t="n">
        <v>16.37</v>
      </c>
      <c r="K83" t="n">
        <v>16.07</v>
      </c>
      <c r="L83" t="n">
        <v>18.53</v>
      </c>
      <c r="M83" t="n">
        <v>21.62</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-3.07</v>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c r="N84" t="inlineStr">
        <is>
          <t>-</t>
        </is>
      </c>
      <c r="O84" t="n">
        <v>944.12</v>
      </c>
      <c r="P84" t="n">
        <v>-16.26</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inlineStr">
        <is>
          <t>-</t>
        </is>
      </c>
      <c r="D85" t="inlineStr">
        <is>
          <t>-</t>
        </is>
      </c>
      <c r="E85" t="inlineStr">
        <is>
          <t>-</t>
        </is>
      </c>
      <c r="F85" t="inlineStr">
        <is>
          <t>-</t>
        </is>
      </c>
      <c r="G85" t="inlineStr">
        <is>
          <t>-</t>
        </is>
      </c>
      <c r="H85" t="inlineStr">
        <is>
          <t>-</t>
        </is>
      </c>
      <c r="I85" t="inlineStr">
        <is>
          <t>-</t>
        </is>
      </c>
      <c r="J85" t="inlineStr">
        <is>
          <t>-</t>
        </is>
      </c>
      <c r="K85" t="inlineStr">
        <is>
          <t>-</t>
        </is>
      </c>
      <c r="L85" t="inlineStr">
        <is>
          <t>-</t>
        </is>
      </c>
      <c r="M85" t="inlineStr">
        <is>
          <t>-</t>
        </is>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inlineStr">
        <is>
          <t>-</t>
        </is>
      </c>
      <c r="D86" t="inlineStr">
        <is>
          <t>-</t>
        </is>
      </c>
      <c r="E86" t="inlineStr">
        <is>
          <t>-</t>
        </is>
      </c>
      <c r="F86" t="inlineStr">
        <is>
          <t>-</t>
        </is>
      </c>
      <c r="G86" t="inlineStr">
        <is>
          <t>-</t>
        </is>
      </c>
      <c r="H86" t="inlineStr">
        <is>
          <t>-</t>
        </is>
      </c>
      <c r="I86" t="inlineStr">
        <is>
          <t>-</t>
        </is>
      </c>
      <c r="J86" t="inlineStr">
        <is>
          <t>-</t>
        </is>
      </c>
      <c r="K86" t="inlineStr">
        <is>
          <t>-</t>
        </is>
      </c>
      <c r="L86" t="inlineStr">
        <is>
          <t>-</t>
        </is>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1276</v>
      </c>
      <c r="D88" t="n">
        <v>1259</v>
      </c>
      <c r="E88" t="n">
        <v>1429</v>
      </c>
      <c r="F88" t="n">
        <v>1373</v>
      </c>
      <c r="G88" t="n">
        <v>1422</v>
      </c>
      <c r="H88" t="n">
        <v>1467</v>
      </c>
      <c r="I88" t="n">
        <v>1481</v>
      </c>
      <c r="J88" t="n">
        <v>1601</v>
      </c>
      <c r="K88" t="n">
        <v>1538</v>
      </c>
      <c r="L88" t="n">
        <v>1523</v>
      </c>
      <c r="M88" t="n">
        <v>1517</v>
      </c>
      <c r="N88" t="n">
        <v>1723</v>
      </c>
      <c r="O88" t="n">
        <v>1554</v>
      </c>
      <c r="P88" t="n">
        <v>1886</v>
      </c>
      <c r="Q88" t="n">
        <v>1934</v>
      </c>
      <c r="R88" t="n">
        <v>1366</v>
      </c>
      <c r="S88" t="n">
        <v>1304</v>
      </c>
      <c r="T88" t="n">
        <v>1253</v>
      </c>
      <c r="U88" t="n">
        <v>1468</v>
      </c>
      <c r="V88" t="n">
        <v>1571</v>
      </c>
      <c r="W88" t="n">
        <v>2374</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L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BANKIA </t>
        </is>
      </c>
      <c r="B1" s="2" t="inlineStr">
        <is>
          <t>WKN: A2DS06  ISIN: ES0113307062  US-Symbol:BNKXF  Typ: Aktie</t>
        </is>
      </c>
      <c r="C1" s="2" t="inlineStr"/>
      <c r="D1" s="2" t="inlineStr"/>
      <c r="E1" s="2" t="inlineStr"/>
      <c r="F1" s="2">
        <f>HYPERLINK("ibex_Stock_Data_EUR.xlsx#INDEX!A1",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t>
        </is>
      </c>
      <c r="G4" t="inlineStr">
        <is>
          <t>28.01.2020</t>
        </is>
      </c>
      <c r="H4" t="inlineStr">
        <is>
          <t>Preliminary Results</t>
        </is>
      </c>
      <c r="J4" t="inlineStr">
        <is>
          <t>BFA, Tenedora de Acciones, S.A.U.</t>
        </is>
      </c>
      <c r="L4" t="inlineStr">
        <is>
          <t>60,98%</t>
        </is>
      </c>
    </row>
    <row r="5">
      <c r="A5" s="5" t="inlineStr">
        <is>
          <t>Ticker</t>
        </is>
      </c>
      <c r="B5" t="inlineStr">
        <is>
          <t>FV02</t>
        </is>
      </c>
      <c r="C5" s="5" t="inlineStr">
        <is>
          <t>Fax</t>
        </is>
      </c>
      <c r="D5" s="5" t="inlineStr"/>
      <c r="E5" t="inlineStr">
        <is>
          <t>-</t>
        </is>
      </c>
      <c r="G5" t="inlineStr">
        <is>
          <t>27.03.2020</t>
        </is>
      </c>
      <c r="H5" t="inlineStr">
        <is>
          <t>Publication Of Annual Report</t>
        </is>
      </c>
      <c r="J5" t="inlineStr">
        <is>
          <t>Freefloat</t>
        </is>
      </c>
      <c r="L5" t="inlineStr">
        <is>
          <t>39,02%</t>
        </is>
      </c>
    </row>
    <row r="6">
      <c r="A6" s="5" t="inlineStr">
        <is>
          <t>Gelistet Seit / Listed Since</t>
        </is>
      </c>
      <c r="B6" t="inlineStr">
        <is>
          <t>-</t>
        </is>
      </c>
      <c r="C6" s="5" t="inlineStr">
        <is>
          <t>Internet</t>
        </is>
      </c>
      <c r="D6" s="5" t="inlineStr"/>
      <c r="E6" t="inlineStr">
        <is>
          <t>http://www.bankia.com/</t>
        </is>
      </c>
      <c r="G6" t="inlineStr">
        <is>
          <t>02.04.2020</t>
        </is>
      </c>
      <c r="H6" t="inlineStr">
        <is>
          <t>Dividend Payout</t>
        </is>
      </c>
    </row>
    <row r="7">
      <c r="A7" s="5" t="inlineStr">
        <is>
          <t>Nominalwert / Nominal Value</t>
        </is>
      </c>
      <c r="B7" t="inlineStr">
        <is>
          <t>1,00</t>
        </is>
      </c>
      <c r="C7" s="5" t="inlineStr">
        <is>
          <t>E-Mail</t>
        </is>
      </c>
      <c r="D7" s="5" t="inlineStr"/>
      <c r="E7" t="inlineStr">
        <is>
          <t>accionista@bankia.com</t>
        </is>
      </c>
      <c r="G7" t="inlineStr">
        <is>
          <t>29.04.2020</t>
        </is>
      </c>
      <c r="H7" t="inlineStr">
        <is>
          <t>Result Q1</t>
        </is>
      </c>
    </row>
    <row r="8">
      <c r="A8" s="5" t="inlineStr">
        <is>
          <t>Land / Country</t>
        </is>
      </c>
      <c r="B8" t="inlineStr">
        <is>
          <t>Spanien</t>
        </is>
      </c>
      <c r="C8" s="5" t="inlineStr">
        <is>
          <t>Inv. Relations Telefon / Phone</t>
        </is>
      </c>
      <c r="D8" s="5" t="inlineStr"/>
      <c r="E8" t="inlineStr">
        <is>
          <t>+34-91-787-7575</t>
        </is>
      </c>
      <c r="G8" t="inlineStr">
        <is>
          <t>28.07.2020</t>
        </is>
      </c>
      <c r="H8" t="inlineStr">
        <is>
          <t>Score Half Year</t>
        </is>
      </c>
    </row>
    <row r="9">
      <c r="A9" s="5" t="inlineStr">
        <is>
          <t>Währung / Currency</t>
        </is>
      </c>
      <c r="B9" t="inlineStr">
        <is>
          <t>EUR</t>
        </is>
      </c>
      <c r="C9" s="5" t="inlineStr">
        <is>
          <t>Inv. Relations E-Mail</t>
        </is>
      </c>
      <c r="D9" s="5" t="inlineStr"/>
      <c r="E9" t="inlineStr">
        <is>
          <t>ir@bankia.com</t>
        </is>
      </c>
      <c r="G9" t="inlineStr">
        <is>
          <t>27.10.2020</t>
        </is>
      </c>
      <c r="H9" t="inlineStr">
        <is>
          <t>Q3 Earnings</t>
        </is>
      </c>
    </row>
    <row r="10">
      <c r="A10" s="5" t="inlineStr">
        <is>
          <t>Branche / Industry</t>
        </is>
      </c>
      <c r="B10" t="inlineStr">
        <is>
          <t>Banks</t>
        </is>
      </c>
      <c r="C10" s="5" t="inlineStr">
        <is>
          <t>Kontaktperson / Contact Person</t>
        </is>
      </c>
      <c r="D10" s="5" t="inlineStr"/>
      <c r="E10" t="inlineStr">
        <is>
          <t>-</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Bankia S.A.Calle del Pintor Sorolla 8  ES-46002 Valencia</t>
        </is>
      </c>
    </row>
    <row r="14">
      <c r="A14" s="5" t="inlineStr">
        <is>
          <t>Management</t>
        </is>
      </c>
      <c r="B14" t="inlineStr">
        <is>
          <t>José Sevilla Álvarez, José Ignacio Goirigolzarri Tellaeche, Antonio Ortega Parra, Miguel Crespo Rodríguez</t>
        </is>
      </c>
    </row>
    <row r="15">
      <c r="A15" s="5" t="inlineStr">
        <is>
          <t>Aufsichtsrat / Board</t>
        </is>
      </c>
      <c r="B15" t="inlineStr">
        <is>
          <t>José Ignacio Goirigolzarri Tellaeche, José Sevilla Álvarez, Antonio Ortega Parra, Carlos Egea Krauel, Joaquín Ayuso García, Francisco Javier Campo García, Eva Castillo Sanz, Jorge Cosmen Menéndez-Castañedo, José Luis Feito Higueruela, Fernando Fernández Méndez de Andés, Laura González Molero, Antonio Greño Hidalgo</t>
        </is>
      </c>
    </row>
    <row r="16">
      <c r="A16" s="5" t="inlineStr">
        <is>
          <t>Beschreibung</t>
        </is>
      </c>
      <c r="B16" t="inlineStr">
        <is>
          <t>Bankia SA ist eine spanische Bankengruppe. Die Geschäftsbereiche sind in die Segmente Retail Banking, Business Banking, Private Banking, Asset Management und Bancassurance, Capital Markets und Beteiligungen gegliedert. In Spanien unterhält Bankia über 1.800 Filialen. Zum Kundenkreis zählen Privatpersonen, kleine und mittlere Unternehmen (KMU) Großunternehmen und öffentliche und private Institutionen. Aufgrund von Liquiditätsproblemen der Bank übernahm der spanische Staat im Mai 2012 die Aktienmehrheit der Gesellschaft und unterstellte die Bank der spanischen staatlichen Kontrolle. Derzeit ist ein Merger von Bankia und BMN geplant. Copyright 2014 FINANCE BASE AG</t>
        </is>
      </c>
    </row>
    <row r="17">
      <c r="A17" s="5" t="inlineStr">
        <is>
          <t>Profile</t>
        </is>
      </c>
      <c r="B17" t="inlineStr">
        <is>
          <t>Bankia SA is a Spanish banking group. The divisions are divided into two segments: retail banking, business banking, private banking, asset management and bancassurance, capital markets and investments. In Spain, Bankia operates more than 1,800 stores. Its customers include individuals, small and medium enterprises (SMEs) large companies and public and private institutions. Due to liquidity problems of the bank, the Spanish state took over the majority shareholding of the Company in May 2012 and assumed the bank of the Spanish state control. Currently, a merger of Bankia and BMN is planned.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Gesamtertrag</t>
        </is>
      </c>
      <c r="B20" s="5" t="inlineStr">
        <is>
          <t>Total Income</t>
        </is>
      </c>
      <c r="C20" t="n">
        <v>3245</v>
      </c>
      <c r="D20" t="n">
        <v>3368</v>
      </c>
      <c r="E20" t="n">
        <v>3064</v>
      </c>
      <c r="F20" t="n">
        <v>3167</v>
      </c>
      <c r="G20" t="n">
        <v>3806</v>
      </c>
      <c r="H20" t="n">
        <v>4009</v>
      </c>
      <c r="I20" t="n">
        <v>3630</v>
      </c>
      <c r="J20" t="n">
        <v>4010</v>
      </c>
      <c r="K20" t="n">
        <v>4099</v>
      </c>
      <c r="L20" t="inlineStr">
        <is>
          <t>-</t>
        </is>
      </c>
    </row>
    <row r="21">
      <c r="A21" s="5" t="inlineStr">
        <is>
          <t>Operatives Ergebnis (EBIT)</t>
        </is>
      </c>
      <c r="B21" s="5" t="inlineStr">
        <is>
          <t>EBIT Earning Before Interest &amp; Tax</t>
        </is>
      </c>
      <c r="C21" t="n">
        <v>755.7</v>
      </c>
      <c r="D21" t="n">
        <v>920.1</v>
      </c>
      <c r="E21" t="n">
        <v>624.9</v>
      </c>
      <c r="F21" t="n">
        <v>991.3</v>
      </c>
      <c r="G21" t="n">
        <v>1452</v>
      </c>
      <c r="H21" t="n">
        <v>912.1</v>
      </c>
      <c r="I21" t="n">
        <v>296.1</v>
      </c>
      <c r="J21" t="n">
        <v>-19047</v>
      </c>
      <c r="K21" t="n">
        <v>-4307</v>
      </c>
      <c r="L21" t="inlineStr">
        <is>
          <t>-</t>
        </is>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n">
        <v>-16</v>
      </c>
      <c r="J22" t="n">
        <v>-3143</v>
      </c>
      <c r="K22" t="inlineStr">
        <is>
          <t>-</t>
        </is>
      </c>
      <c r="L22" t="inlineStr">
        <is>
          <t>-</t>
        </is>
      </c>
    </row>
    <row r="23">
      <c r="A23" s="5" t="inlineStr">
        <is>
          <t>Ergebnis vor Steuer (EBT)</t>
        </is>
      </c>
      <c r="B23" s="5" t="inlineStr">
        <is>
          <t>EBT Earning Before Tax</t>
        </is>
      </c>
      <c r="C23" t="n">
        <v>755.7</v>
      </c>
      <c r="D23" t="n">
        <v>920.1</v>
      </c>
      <c r="E23" t="n">
        <v>624.9</v>
      </c>
      <c r="F23" t="n">
        <v>991.3</v>
      </c>
      <c r="G23" t="n">
        <v>1452</v>
      </c>
      <c r="H23" t="n">
        <v>912.1</v>
      </c>
      <c r="I23" t="n">
        <v>280.1</v>
      </c>
      <c r="J23" t="n">
        <v>-22189</v>
      </c>
      <c r="K23" t="n">
        <v>-4307</v>
      </c>
      <c r="L23" t="inlineStr">
        <is>
          <t>-</t>
        </is>
      </c>
    </row>
    <row r="24">
      <c r="A24" s="5" t="inlineStr">
        <is>
          <t>Ergebnis nach Steuer</t>
        </is>
      </c>
      <c r="B24" s="5" t="inlineStr">
        <is>
          <t>Earnings after tax</t>
        </is>
      </c>
      <c r="C24" t="n">
        <v>542.3</v>
      </c>
      <c r="D24" t="n">
        <v>697.5</v>
      </c>
      <c r="E24" t="n">
        <v>494</v>
      </c>
      <c r="F24" t="n">
        <v>802.2</v>
      </c>
      <c r="G24" t="n">
        <v>1061</v>
      </c>
      <c r="H24" t="n">
        <v>686</v>
      </c>
      <c r="I24" t="n">
        <v>392.4</v>
      </c>
      <c r="J24" t="n">
        <v>-19193</v>
      </c>
      <c r="K24" t="n">
        <v>-2977</v>
      </c>
      <c r="L24" t="inlineStr">
        <is>
          <t>-</t>
        </is>
      </c>
    </row>
    <row r="25">
      <c r="A25" s="5" t="inlineStr">
        <is>
          <t>Minderheitenanteil</t>
        </is>
      </c>
      <c r="B25" s="5" t="inlineStr">
        <is>
          <t>Minority Share</t>
        </is>
      </c>
      <c r="C25" t="n">
        <v>-0.9</v>
      </c>
      <c r="D25" t="n">
        <v>-0.3</v>
      </c>
      <c r="E25" t="n">
        <v>10.5</v>
      </c>
      <c r="F25" t="n">
        <v>2</v>
      </c>
      <c r="G25" t="n">
        <v>-20.6</v>
      </c>
      <c r="H25" t="n">
        <v>-24.2</v>
      </c>
      <c r="I25" t="n">
        <v>2.7</v>
      </c>
      <c r="J25" t="n">
        <v>136.2</v>
      </c>
      <c r="K25" t="n">
        <v>1.9</v>
      </c>
      <c r="L25" t="inlineStr">
        <is>
          <t>-</t>
        </is>
      </c>
    </row>
    <row r="26">
      <c r="A26" s="5" t="inlineStr">
        <is>
          <t>Jahresüberschuss/-fehlbetrag</t>
        </is>
      </c>
      <c r="B26" s="5" t="inlineStr">
        <is>
          <t>Net Profit</t>
        </is>
      </c>
      <c r="C26" t="n">
        <v>541.4</v>
      </c>
      <c r="D26" t="n">
        <v>703</v>
      </c>
      <c r="E26" t="n">
        <v>504.5</v>
      </c>
      <c r="F26" t="n">
        <v>804.2</v>
      </c>
      <c r="G26" t="n">
        <v>1040</v>
      </c>
      <c r="H26" t="n">
        <v>747.1</v>
      </c>
      <c r="I26" t="n">
        <v>511.6</v>
      </c>
      <c r="J26" t="n">
        <v>-19056</v>
      </c>
      <c r="K26" t="n">
        <v>-2979</v>
      </c>
      <c r="L26" t="inlineStr">
        <is>
          <t>-</t>
        </is>
      </c>
    </row>
    <row r="27">
      <c r="A27" s="5" t="inlineStr">
        <is>
          <t>Summe Aktiva</t>
        </is>
      </c>
      <c r="B27" s="5" t="inlineStr">
        <is>
          <t>Total Assets</t>
        </is>
      </c>
      <c r="C27" t="n">
        <v>208468</v>
      </c>
      <c r="D27" t="n">
        <v>205223</v>
      </c>
      <c r="E27" t="n">
        <v>213932</v>
      </c>
      <c r="F27" t="n">
        <v>190167</v>
      </c>
      <c r="G27" t="n">
        <v>206969</v>
      </c>
      <c r="H27" t="n">
        <v>233649</v>
      </c>
      <c r="I27" t="n">
        <v>251472</v>
      </c>
      <c r="J27" t="n">
        <v>282310</v>
      </c>
      <c r="K27" t="n">
        <v>302846</v>
      </c>
      <c r="L27" t="n">
        <v>283153</v>
      </c>
    </row>
    <row r="28">
      <c r="A28" s="5" t="inlineStr">
        <is>
          <t>Summe Fremdkapital</t>
        </is>
      </c>
      <c r="B28" s="5" t="inlineStr">
        <is>
          <t>Total Liabilities</t>
        </is>
      </c>
      <c r="C28" t="n">
        <v>195133</v>
      </c>
      <c r="D28" t="n">
        <v>192033</v>
      </c>
      <c r="E28" t="n">
        <v>200319</v>
      </c>
      <c r="F28" t="n">
        <v>177330</v>
      </c>
      <c r="G28" t="n">
        <v>194274</v>
      </c>
      <c r="H28" t="n">
        <v>221115</v>
      </c>
      <c r="I28" t="n">
        <v>239887</v>
      </c>
      <c r="J28" t="n">
        <v>288366</v>
      </c>
      <c r="K28" t="n">
        <v>290056</v>
      </c>
      <c r="L28" t="n">
        <v>278775</v>
      </c>
    </row>
    <row r="29">
      <c r="A29" s="5" t="inlineStr">
        <is>
          <t>Minderheitenanteil</t>
        </is>
      </c>
      <c r="B29" s="5" t="inlineStr">
        <is>
          <t>Minority Share</t>
        </is>
      </c>
      <c r="C29" t="n">
        <v>13.3</v>
      </c>
      <c r="D29" t="n">
        <v>12.5</v>
      </c>
      <c r="E29" t="n">
        <v>24.9</v>
      </c>
      <c r="F29" t="n">
        <v>45</v>
      </c>
      <c r="G29" t="n">
        <v>66.40000000000001</v>
      </c>
      <c r="H29" t="n">
        <v>-13.4</v>
      </c>
      <c r="I29" t="n">
        <v>-39.7</v>
      </c>
      <c r="J29" t="n">
        <v>-48</v>
      </c>
      <c r="K29" t="n">
        <v>128</v>
      </c>
      <c r="L29" t="n">
        <v>153</v>
      </c>
    </row>
    <row r="30">
      <c r="A30" s="5" t="inlineStr">
        <is>
          <t>Summe Eigenkapital</t>
        </is>
      </c>
      <c r="B30" s="5" t="inlineStr">
        <is>
          <t>Equity</t>
        </is>
      </c>
      <c r="C30" t="n">
        <v>13322</v>
      </c>
      <c r="D30" t="n">
        <v>13177</v>
      </c>
      <c r="E30" t="n">
        <v>13588</v>
      </c>
      <c r="F30" t="n">
        <v>12792</v>
      </c>
      <c r="G30" t="n">
        <v>12630</v>
      </c>
      <c r="H30" t="n">
        <v>12547</v>
      </c>
      <c r="I30" t="n">
        <v>11625</v>
      </c>
      <c r="J30" t="n">
        <v>-6008</v>
      </c>
      <c r="K30" t="n">
        <v>12365</v>
      </c>
      <c r="L30" t="n">
        <v>12976</v>
      </c>
    </row>
    <row r="31">
      <c r="A31" s="5" t="inlineStr">
        <is>
          <t>Summe Passiva</t>
        </is>
      </c>
      <c r="B31" s="5" t="inlineStr">
        <is>
          <t>Liabilities &amp; Shareholder Equity</t>
        </is>
      </c>
      <c r="C31" t="n">
        <v>208468</v>
      </c>
      <c r="D31" t="n">
        <v>205223</v>
      </c>
      <c r="E31" t="n">
        <v>213932</v>
      </c>
      <c r="F31" t="n">
        <v>190167</v>
      </c>
      <c r="G31" t="n">
        <v>206970</v>
      </c>
      <c r="H31" t="n">
        <v>233649</v>
      </c>
      <c r="I31" t="n">
        <v>251472</v>
      </c>
      <c r="J31" t="n">
        <v>282310</v>
      </c>
      <c r="K31" t="n">
        <v>302846</v>
      </c>
      <c r="L31" t="n">
        <v>283153</v>
      </c>
    </row>
    <row r="32">
      <c r="A32" s="5" t="inlineStr">
        <is>
          <t>Mio.Aktien im Umlauf</t>
        </is>
      </c>
      <c r="B32" s="5" t="inlineStr">
        <is>
          <t>Million shares outstanding</t>
        </is>
      </c>
      <c r="C32" t="n">
        <v>3070</v>
      </c>
      <c r="D32" t="n">
        <v>3085</v>
      </c>
      <c r="E32" t="n">
        <v>3085</v>
      </c>
      <c r="F32" t="n">
        <v>2879</v>
      </c>
      <c r="G32" t="n">
        <v>2879</v>
      </c>
      <c r="H32" t="n">
        <v>2879</v>
      </c>
      <c r="I32" t="n">
        <v>2879</v>
      </c>
      <c r="J32" t="n">
        <v>498.5</v>
      </c>
      <c r="K32" t="n">
        <v>433.15</v>
      </c>
      <c r="L32" t="inlineStr">
        <is>
          <t>-</t>
        </is>
      </c>
    </row>
    <row r="33">
      <c r="A33" s="5" t="inlineStr">
        <is>
          <t>Gezeichnetes Kapital (in Mio.)</t>
        </is>
      </c>
      <c r="B33" s="5" t="inlineStr">
        <is>
          <t>Subscribed Capital in M</t>
        </is>
      </c>
      <c r="C33" t="n">
        <v>3070</v>
      </c>
      <c r="D33" t="n">
        <v>3085</v>
      </c>
      <c r="E33" t="n">
        <v>3085</v>
      </c>
      <c r="F33" t="n">
        <v>2303</v>
      </c>
      <c r="G33" t="n">
        <v>2303</v>
      </c>
      <c r="H33" t="n">
        <v>2879</v>
      </c>
      <c r="I33" t="n">
        <v>2879</v>
      </c>
      <c r="J33" t="n">
        <v>996.98</v>
      </c>
      <c r="K33" t="n">
        <v>866.28</v>
      </c>
      <c r="L33" t="n">
        <v>454.5</v>
      </c>
    </row>
    <row r="34">
      <c r="A34" s="5" t="inlineStr">
        <is>
          <t>Ergebnis je Aktie (brutto)</t>
        </is>
      </c>
      <c r="B34" s="5" t="inlineStr">
        <is>
          <t>Earnings per share</t>
        </is>
      </c>
      <c r="C34" t="n">
        <v>0.25</v>
      </c>
      <c r="D34" t="n">
        <v>0.3</v>
      </c>
      <c r="E34" t="n">
        <v>0.2</v>
      </c>
      <c r="F34" t="n">
        <v>0.34</v>
      </c>
      <c r="G34" t="n">
        <v>0.5</v>
      </c>
      <c r="H34" t="n">
        <v>0.32</v>
      </c>
      <c r="I34" t="n">
        <v>0.1</v>
      </c>
      <c r="J34" t="n">
        <v>-44.51</v>
      </c>
      <c r="K34" t="n">
        <v>-9.94</v>
      </c>
      <c r="L34" t="inlineStr">
        <is>
          <t>-</t>
        </is>
      </c>
    </row>
    <row r="35">
      <c r="A35" s="5" t="inlineStr">
        <is>
          <t>Ergebnis je Aktie (unverwässert)</t>
        </is>
      </c>
      <c r="B35" s="5" t="inlineStr">
        <is>
          <t>Basic Earnings per share</t>
        </is>
      </c>
      <c r="C35" t="n">
        <v>0.16</v>
      </c>
      <c r="D35" t="n">
        <v>0.22</v>
      </c>
      <c r="E35" t="n">
        <v>0.17</v>
      </c>
      <c r="F35" t="n">
        <v>0.28</v>
      </c>
      <c r="G35" t="n">
        <v>0.36</v>
      </c>
      <c r="H35" t="n">
        <v>0.24</v>
      </c>
      <c r="I35" t="n">
        <v>0.28</v>
      </c>
      <c r="J35" t="n">
        <v>-40.56</v>
      </c>
      <c r="K35" t="n">
        <v>-9.359999999999999</v>
      </c>
      <c r="L35" t="inlineStr">
        <is>
          <t>-</t>
        </is>
      </c>
    </row>
    <row r="36">
      <c r="A36" s="5" t="inlineStr">
        <is>
          <t>Ergebnis je Aktie (verwässert)</t>
        </is>
      </c>
      <c r="B36" s="5" t="inlineStr">
        <is>
          <t>Diluted Earnings per share</t>
        </is>
      </c>
      <c r="C36" t="n">
        <v>0.16</v>
      </c>
      <c r="D36" t="n">
        <v>0.22</v>
      </c>
      <c r="E36" t="n">
        <v>0.17</v>
      </c>
      <c r="F36" t="n">
        <v>0.28</v>
      </c>
      <c r="G36" t="n">
        <v>0.36</v>
      </c>
      <c r="H36" t="n">
        <v>0.24</v>
      </c>
      <c r="I36" t="n">
        <v>0.28</v>
      </c>
      <c r="J36" t="n">
        <v>-40.56</v>
      </c>
      <c r="K36" t="n">
        <v>-9.359999999999999</v>
      </c>
      <c r="L36" t="inlineStr">
        <is>
          <t>-</t>
        </is>
      </c>
    </row>
    <row r="37">
      <c r="A37" s="5" t="inlineStr">
        <is>
          <t>Dividende je Aktie</t>
        </is>
      </c>
      <c r="B37" s="5" t="inlineStr">
        <is>
          <t>Dividend per share</t>
        </is>
      </c>
      <c r="C37" t="n">
        <v>0.12</v>
      </c>
      <c r="D37" t="n">
        <v>0.12</v>
      </c>
      <c r="E37" t="n">
        <v>0.11</v>
      </c>
      <c r="F37" t="n">
        <v>0.11</v>
      </c>
      <c r="G37" t="n">
        <v>0.11</v>
      </c>
      <c r="H37" t="n">
        <v>0.07000000000000001</v>
      </c>
      <c r="I37" t="inlineStr">
        <is>
          <t>-</t>
        </is>
      </c>
      <c r="J37" t="inlineStr">
        <is>
          <t>-</t>
        </is>
      </c>
      <c r="K37" t="inlineStr">
        <is>
          <t>-</t>
        </is>
      </c>
      <c r="L37" t="inlineStr">
        <is>
          <t>-</t>
        </is>
      </c>
    </row>
    <row r="38">
      <c r="A38" s="5" t="inlineStr">
        <is>
          <t>Dividendenausschüttung in Mio</t>
        </is>
      </c>
      <c r="B38" s="5" t="inlineStr">
        <is>
          <t>Dividend Payment in M</t>
        </is>
      </c>
      <c r="C38" t="inlineStr">
        <is>
          <t>-</t>
        </is>
      </c>
      <c r="D38" t="n">
        <v>353.52</v>
      </c>
      <c r="E38" t="n">
        <v>338.02</v>
      </c>
      <c r="F38" t="n">
        <v>316</v>
      </c>
      <c r="G38" t="n">
        <v>300.7</v>
      </c>
      <c r="H38" t="n">
        <v>202</v>
      </c>
      <c r="I38" t="inlineStr">
        <is>
          <t>-</t>
        </is>
      </c>
      <c r="J38" t="inlineStr">
        <is>
          <t>-</t>
        </is>
      </c>
      <c r="K38" t="inlineStr">
        <is>
          <t>-</t>
        </is>
      </c>
      <c r="L38" t="inlineStr">
        <is>
          <t>-</t>
        </is>
      </c>
    </row>
    <row r="39">
      <c r="A39" s="5" t="inlineStr">
        <is>
          <t>Ertrag</t>
        </is>
      </c>
      <c r="B39" s="5" t="inlineStr">
        <is>
          <t>Income</t>
        </is>
      </c>
      <c r="C39" t="n">
        <v>1.06</v>
      </c>
      <c r="D39" t="n">
        <v>1.09</v>
      </c>
      <c r="E39" t="n">
        <v>0.99</v>
      </c>
      <c r="F39" t="n">
        <v>1.1</v>
      </c>
      <c r="G39" t="n">
        <v>1.32</v>
      </c>
      <c r="H39" t="n">
        <v>1.39</v>
      </c>
      <c r="I39" t="n">
        <v>1.26</v>
      </c>
      <c r="J39" t="n">
        <v>8.039999999999999</v>
      </c>
      <c r="K39" t="n">
        <v>9.460000000000001</v>
      </c>
      <c r="L39" t="inlineStr">
        <is>
          <t>-</t>
        </is>
      </c>
    </row>
    <row r="40">
      <c r="A40" s="5" t="inlineStr">
        <is>
          <t>Buchwert je Aktie</t>
        </is>
      </c>
      <c r="B40" s="5" t="inlineStr">
        <is>
          <t>Book value per share</t>
        </is>
      </c>
      <c r="C40" t="n">
        <v>4.34</v>
      </c>
      <c r="D40" t="n">
        <v>4.27</v>
      </c>
      <c r="E40" t="n">
        <v>4.4</v>
      </c>
      <c r="F40" t="n">
        <v>4.44</v>
      </c>
      <c r="G40" t="n">
        <v>4.39</v>
      </c>
      <c r="H40" t="n">
        <v>4.36</v>
      </c>
      <c r="I40" t="n">
        <v>4.04</v>
      </c>
      <c r="J40" t="n">
        <v>-12.05</v>
      </c>
      <c r="K40" t="n">
        <v>28.55</v>
      </c>
      <c r="L40" t="inlineStr">
        <is>
          <t>-</t>
        </is>
      </c>
    </row>
    <row r="41">
      <c r="A41" s="5" t="inlineStr">
        <is>
          <t>Cashflow je Aktie</t>
        </is>
      </c>
      <c r="B41" s="5" t="inlineStr">
        <is>
          <t>Cashflow per share</t>
        </is>
      </c>
      <c r="C41" t="n">
        <v>2.43</v>
      </c>
      <c r="D41" t="n">
        <v>0.45</v>
      </c>
      <c r="E41" t="n">
        <v>0.29</v>
      </c>
      <c r="F41" t="n">
        <v>1.58</v>
      </c>
      <c r="G41" t="n">
        <v>-1.38</v>
      </c>
      <c r="H41" t="n">
        <v>-0.86</v>
      </c>
      <c r="I41" t="n">
        <v>-0.83</v>
      </c>
      <c r="J41" t="n">
        <v>-16.64</v>
      </c>
      <c r="K41" t="n">
        <v>-6.85</v>
      </c>
      <c r="L41" t="inlineStr">
        <is>
          <t>-</t>
        </is>
      </c>
    </row>
    <row r="42">
      <c r="A42" s="5" t="inlineStr">
        <is>
          <t>Bilanzsumme je Aktie</t>
        </is>
      </c>
      <c r="B42" s="5" t="inlineStr">
        <is>
          <t>Total assets per share</t>
        </is>
      </c>
      <c r="C42" t="n">
        <v>67.92</v>
      </c>
      <c r="D42" t="n">
        <v>66.52</v>
      </c>
      <c r="E42" t="n">
        <v>69.34999999999999</v>
      </c>
      <c r="F42" t="n">
        <v>66.05</v>
      </c>
      <c r="G42" t="n">
        <v>71.88</v>
      </c>
      <c r="H42" t="n">
        <v>81.15000000000001</v>
      </c>
      <c r="I42" t="n">
        <v>87.34</v>
      </c>
      <c r="J42" t="n">
        <v>566.3200000000001</v>
      </c>
      <c r="K42" t="n">
        <v>699.17</v>
      </c>
      <c r="L42" t="inlineStr">
        <is>
          <t>-</t>
        </is>
      </c>
    </row>
    <row r="43">
      <c r="A43" s="5" t="inlineStr">
        <is>
          <t>Personal am Ende des Jahres</t>
        </is>
      </c>
      <c r="B43" s="5" t="inlineStr">
        <is>
          <t>Staff at the end of year</t>
        </is>
      </c>
      <c r="C43" t="n">
        <v>16035</v>
      </c>
      <c r="D43" t="n">
        <v>15924</v>
      </c>
      <c r="E43" t="n">
        <v>13758</v>
      </c>
      <c r="F43" t="n">
        <v>13505</v>
      </c>
      <c r="G43" t="n">
        <v>14058</v>
      </c>
      <c r="H43" t="n">
        <v>14382</v>
      </c>
      <c r="I43" t="n">
        <v>15392</v>
      </c>
      <c r="J43" t="n">
        <v>20005</v>
      </c>
      <c r="K43" t="n">
        <v>20833</v>
      </c>
      <c r="L43" t="inlineStr">
        <is>
          <t>-</t>
        </is>
      </c>
    </row>
    <row r="44">
      <c r="A44" s="5" t="inlineStr">
        <is>
          <t>Personalaufwand in Mio. EUR</t>
        </is>
      </c>
      <c r="B44" s="5" t="inlineStr">
        <is>
          <t>Personnel expenses in M</t>
        </is>
      </c>
      <c r="C44" t="n">
        <v>1119</v>
      </c>
      <c r="D44" t="n">
        <v>1161</v>
      </c>
      <c r="E44" t="n">
        <v>1390</v>
      </c>
      <c r="F44" t="n">
        <v>906.8</v>
      </c>
      <c r="G44" t="n">
        <v>970.5</v>
      </c>
      <c r="H44" t="n">
        <v>987</v>
      </c>
      <c r="I44" t="n">
        <v>1117</v>
      </c>
      <c r="J44" t="n">
        <v>1353</v>
      </c>
      <c r="K44" t="n">
        <v>1416</v>
      </c>
      <c r="L44" t="inlineStr">
        <is>
          <t>-</t>
        </is>
      </c>
    </row>
    <row r="45">
      <c r="A45" s="5" t="inlineStr">
        <is>
          <t>Aufwand je Mitarbeiter in EUR</t>
        </is>
      </c>
      <c r="B45" s="5" t="inlineStr">
        <is>
          <t>Effort per employee</t>
        </is>
      </c>
      <c r="C45" t="n">
        <v>69810</v>
      </c>
      <c r="D45" t="n">
        <v>72896</v>
      </c>
      <c r="E45" t="n">
        <v>101025</v>
      </c>
      <c r="F45" t="n">
        <v>67146</v>
      </c>
      <c r="G45" t="n">
        <v>69035</v>
      </c>
      <c r="H45" t="n">
        <v>68627</v>
      </c>
      <c r="I45" t="n">
        <v>72570</v>
      </c>
      <c r="J45" t="n">
        <v>67633</v>
      </c>
      <c r="K45" t="n">
        <v>67988</v>
      </c>
      <c r="L45" t="inlineStr">
        <is>
          <t>-</t>
        </is>
      </c>
    </row>
    <row r="46">
      <c r="A46" s="5" t="inlineStr">
        <is>
          <t>Ertrag je Mitarbeiter in EUR</t>
        </is>
      </c>
      <c r="B46" s="5" t="inlineStr">
        <is>
          <t>Income per employee</t>
        </is>
      </c>
      <c r="C46" t="n">
        <v>202370</v>
      </c>
      <c r="D46" t="n">
        <v>211492</v>
      </c>
      <c r="E46" t="n">
        <v>222736</v>
      </c>
      <c r="F46" t="n">
        <v>234469</v>
      </c>
      <c r="G46" t="n">
        <v>270750</v>
      </c>
      <c r="H46" t="n">
        <v>278737</v>
      </c>
      <c r="I46" t="n">
        <v>235856</v>
      </c>
      <c r="J46" t="n">
        <v>200440</v>
      </c>
      <c r="K46" t="n">
        <v>196741</v>
      </c>
      <c r="L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row>
    <row r="48">
      <c r="A48" s="5" t="inlineStr">
        <is>
          <t>Gewinn je Mitarbeiter in EUR</t>
        </is>
      </c>
      <c r="B48" s="5" t="inlineStr">
        <is>
          <t>Earnings per employee</t>
        </is>
      </c>
      <c r="C48" t="n">
        <v>33764</v>
      </c>
      <c r="D48" t="n">
        <v>44147</v>
      </c>
      <c r="E48" t="n">
        <v>36670</v>
      </c>
      <c r="F48" t="n">
        <v>59548</v>
      </c>
      <c r="G48" t="n">
        <v>73979</v>
      </c>
      <c r="H48" t="n">
        <v>51947</v>
      </c>
      <c r="I48" t="n">
        <v>33238</v>
      </c>
      <c r="J48" t="n">
        <v>-952582</v>
      </c>
      <c r="K48" t="n">
        <v>-142980</v>
      </c>
      <c r="L48" t="inlineStr">
        <is>
          <t>-</t>
        </is>
      </c>
    </row>
    <row r="49">
      <c r="A49" s="5" t="inlineStr">
        <is>
          <t>KGV (Kurs/Gewinn)</t>
        </is>
      </c>
      <c r="B49" s="5" t="inlineStr">
        <is>
          <t>PE (price/earnings)</t>
        </is>
      </c>
      <c r="C49" t="n">
        <v>11.9</v>
      </c>
      <c r="D49" t="n">
        <v>11.6</v>
      </c>
      <c r="E49" t="n">
        <v>23.5</v>
      </c>
      <c r="F49" t="n">
        <v>13.9</v>
      </c>
      <c r="G49" t="n">
        <v>11.9</v>
      </c>
      <c r="H49" t="n">
        <v>20.7</v>
      </c>
      <c r="I49" t="n">
        <v>17.6</v>
      </c>
      <c r="J49" t="inlineStr">
        <is>
          <t>-</t>
        </is>
      </c>
      <c r="K49" t="inlineStr">
        <is>
          <t>-</t>
        </is>
      </c>
      <c r="L49" t="inlineStr">
        <is>
          <t>-</t>
        </is>
      </c>
    </row>
    <row r="50">
      <c r="A50" s="5" t="inlineStr">
        <is>
          <t>KUV (Kurs/Umsatz)</t>
        </is>
      </c>
      <c r="B50" s="5" t="inlineStr">
        <is>
          <t>PS (price/sales)</t>
        </is>
      </c>
      <c r="C50" t="inlineStr">
        <is>
          <t>-</t>
        </is>
      </c>
      <c r="D50" t="inlineStr">
        <is>
          <t>-</t>
        </is>
      </c>
      <c r="E50" t="n">
        <v>4.02</v>
      </c>
      <c r="F50" t="n">
        <v>3.53</v>
      </c>
      <c r="G50" t="n">
        <v>3.24</v>
      </c>
      <c r="H50" t="n">
        <v>3.56</v>
      </c>
      <c r="I50" t="n">
        <v>3.9</v>
      </c>
      <c r="J50" t="n">
        <v>0.19</v>
      </c>
      <c r="K50" t="n">
        <v>1.52</v>
      </c>
      <c r="L50" t="inlineStr">
        <is>
          <t>-</t>
        </is>
      </c>
    </row>
    <row r="51">
      <c r="A51" s="5" t="inlineStr">
        <is>
          <t>KBV (Kurs/Buchwert)</t>
        </is>
      </c>
      <c r="B51" s="5" t="inlineStr">
        <is>
          <t>PB (price/book value)</t>
        </is>
      </c>
      <c r="C51" t="n">
        <v>0.44</v>
      </c>
      <c r="D51" t="n">
        <v>0.6</v>
      </c>
      <c r="E51" t="n">
        <v>0.91</v>
      </c>
      <c r="F51" t="n">
        <v>0.87</v>
      </c>
      <c r="G51" t="n">
        <v>0.98</v>
      </c>
      <c r="H51" t="n">
        <v>1.14</v>
      </c>
      <c r="I51" t="n">
        <v>1.22</v>
      </c>
      <c r="J51" t="n">
        <v>-0.13</v>
      </c>
      <c r="K51" t="n">
        <v>0.5</v>
      </c>
      <c r="L51" t="inlineStr">
        <is>
          <t>-</t>
        </is>
      </c>
    </row>
    <row r="52">
      <c r="A52" s="5" t="inlineStr">
        <is>
          <t>KCV (Kurs/Cashflow)</t>
        </is>
      </c>
      <c r="B52" s="5" t="inlineStr">
        <is>
          <t>PC (price/cashflow)</t>
        </is>
      </c>
      <c r="C52" t="n">
        <v>0.78</v>
      </c>
      <c r="D52" t="n">
        <v>5.66</v>
      </c>
      <c r="E52" t="n">
        <v>13.63</v>
      </c>
      <c r="F52" t="n">
        <v>2.45</v>
      </c>
      <c r="G52" t="n">
        <v>-3.11</v>
      </c>
      <c r="H52" t="n">
        <v>-5.78</v>
      </c>
      <c r="I52" t="n">
        <v>-5.89</v>
      </c>
      <c r="J52" t="n">
        <v>-0.09</v>
      </c>
      <c r="K52" t="n">
        <v>-2.1</v>
      </c>
      <c r="L52" t="inlineStr">
        <is>
          <t>-</t>
        </is>
      </c>
    </row>
    <row r="53">
      <c r="A53" s="5" t="inlineStr">
        <is>
          <t>Dividendenrendite in %</t>
        </is>
      </c>
      <c r="B53" s="5" t="inlineStr">
        <is>
          <t>Dividend Yield in %</t>
        </is>
      </c>
      <c r="C53" t="n">
        <v>6.09</v>
      </c>
      <c r="D53" t="n">
        <v>4.52</v>
      </c>
      <c r="E53" t="n">
        <v>2.76</v>
      </c>
      <c r="F53" t="n">
        <v>2.84</v>
      </c>
      <c r="G53" t="n">
        <v>2.45</v>
      </c>
      <c r="H53" t="n">
        <v>1.41</v>
      </c>
      <c r="I53" t="inlineStr">
        <is>
          <t>-</t>
        </is>
      </c>
      <c r="J53" t="inlineStr">
        <is>
          <t>-</t>
        </is>
      </c>
      <c r="K53" t="inlineStr">
        <is>
          <t>-</t>
        </is>
      </c>
      <c r="L53" t="inlineStr">
        <is>
          <t>-</t>
        </is>
      </c>
    </row>
    <row r="54">
      <c r="A54" s="5" t="inlineStr">
        <is>
          <t>Gewinnrendite in %</t>
        </is>
      </c>
      <c r="B54" s="5" t="inlineStr">
        <is>
          <t>Return on profit in %</t>
        </is>
      </c>
      <c r="C54" t="n">
        <v>8.4</v>
      </c>
      <c r="D54" t="n">
        <v>8.6</v>
      </c>
      <c r="E54" t="n">
        <v>4.3</v>
      </c>
      <c r="F54" t="n">
        <v>7.2</v>
      </c>
      <c r="G54" t="n">
        <v>8.4</v>
      </c>
      <c r="H54" t="n">
        <v>4.8</v>
      </c>
      <c r="I54" t="n">
        <v>5.7</v>
      </c>
      <c r="J54" t="n">
        <v>-2600</v>
      </c>
      <c r="K54" t="n">
        <v>-65</v>
      </c>
      <c r="L54" t="inlineStr">
        <is>
          <t>-</t>
        </is>
      </c>
    </row>
    <row r="55">
      <c r="A55" s="5" t="inlineStr">
        <is>
          <t>Eigenkapitalrendite in %</t>
        </is>
      </c>
      <c r="B55" s="5" t="inlineStr">
        <is>
          <t>Return on Equity in %</t>
        </is>
      </c>
      <c r="C55" t="n">
        <v>4.06</v>
      </c>
      <c r="D55" t="n">
        <v>5.34</v>
      </c>
      <c r="E55" t="n">
        <v>3.71</v>
      </c>
      <c r="F55" t="n">
        <v>6.29</v>
      </c>
      <c r="G55" t="n">
        <v>8.23</v>
      </c>
      <c r="H55" t="n">
        <v>5.95</v>
      </c>
      <c r="I55" t="n">
        <v>4.4</v>
      </c>
      <c r="J55" t="n">
        <v>317.17</v>
      </c>
      <c r="K55" t="n">
        <v>-24.09</v>
      </c>
      <c r="L55" t="inlineStr">
        <is>
          <t>-</t>
        </is>
      </c>
    </row>
    <row r="56">
      <c r="A56" s="5" t="inlineStr">
        <is>
          <t>Gesamtkapitalrendite in %</t>
        </is>
      </c>
      <c r="B56" s="5" t="inlineStr">
        <is>
          <t>Total Return on Investment in %</t>
        </is>
      </c>
      <c r="C56" t="n">
        <v>0.26</v>
      </c>
      <c r="D56" t="n">
        <v>0.34</v>
      </c>
      <c r="E56" t="n">
        <v>0.24</v>
      </c>
      <c r="F56" t="n">
        <v>0.42</v>
      </c>
      <c r="G56" t="n">
        <v>0.5</v>
      </c>
      <c r="H56" t="n">
        <v>0.32</v>
      </c>
      <c r="I56" t="n">
        <v>0.2</v>
      </c>
      <c r="J56" t="n">
        <v>-6.75</v>
      </c>
      <c r="K56" t="n">
        <v>-0.98</v>
      </c>
      <c r="L56" t="inlineStr">
        <is>
          <t>-</t>
        </is>
      </c>
    </row>
    <row r="57">
      <c r="A57" s="5" t="inlineStr">
        <is>
          <t>Eigenkapitalquote in %</t>
        </is>
      </c>
      <c r="B57" s="5" t="inlineStr">
        <is>
          <t>Equity Ratio in %</t>
        </is>
      </c>
      <c r="C57" t="n">
        <v>6.39</v>
      </c>
      <c r="D57" t="n">
        <v>6.42</v>
      </c>
      <c r="E57" t="n">
        <v>6.35</v>
      </c>
      <c r="F57" t="n">
        <v>6.73</v>
      </c>
      <c r="G57" t="n">
        <v>6.1</v>
      </c>
      <c r="H57" t="n">
        <v>5.37</v>
      </c>
      <c r="I57" t="n">
        <v>4.62</v>
      </c>
      <c r="J57" t="n">
        <v>-2.13</v>
      </c>
      <c r="K57" t="n">
        <v>4.08</v>
      </c>
      <c r="L57" t="n">
        <v>4.58</v>
      </c>
    </row>
    <row r="58">
      <c r="A58" s="5" t="inlineStr">
        <is>
          <t>Fremdkapitalquote in %</t>
        </is>
      </c>
      <c r="B58" s="5" t="inlineStr">
        <is>
          <t>Debt Ratio in %</t>
        </is>
      </c>
      <c r="C58" t="n">
        <v>93.61</v>
      </c>
      <c r="D58" t="n">
        <v>93.58</v>
      </c>
      <c r="E58" t="n">
        <v>93.65000000000001</v>
      </c>
      <c r="F58" t="n">
        <v>93.27</v>
      </c>
      <c r="G58" t="n">
        <v>93.90000000000001</v>
      </c>
      <c r="H58" t="n">
        <v>94.63</v>
      </c>
      <c r="I58" t="n">
        <v>95.38</v>
      </c>
      <c r="J58" t="n">
        <v>102.13</v>
      </c>
      <c r="K58" t="n">
        <v>95.92</v>
      </c>
      <c r="L58" t="n">
        <v>95.42</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0.26</v>
      </c>
      <c r="D65" t="n">
        <v>0.34</v>
      </c>
      <c r="E65" t="n">
        <v>0.24</v>
      </c>
      <c r="F65" t="n">
        <v>0.42</v>
      </c>
      <c r="G65" t="n">
        <v>0.5</v>
      </c>
      <c r="H65" t="n">
        <v>0.32</v>
      </c>
      <c r="I65" t="n">
        <v>0.2</v>
      </c>
      <c r="J65" t="n">
        <v>-6.75</v>
      </c>
      <c r="K65" t="n">
        <v>-0.98</v>
      </c>
    </row>
    <row r="66">
      <c r="A66" s="5" t="inlineStr">
        <is>
          <t>Ertrag des eingesetzten Kapitals</t>
        </is>
      </c>
      <c r="B66" s="5" t="inlineStr">
        <is>
          <t>ROCE Return on Cap. Empl. in %</t>
        </is>
      </c>
      <c r="C66" t="n">
        <v>0.37</v>
      </c>
      <c r="D66" t="n">
        <v>0.45</v>
      </c>
      <c r="E66" t="n">
        <v>0.29</v>
      </c>
      <c r="F66" t="n">
        <v>0.53</v>
      </c>
      <c r="G66" t="n">
        <v>0.71</v>
      </c>
      <c r="H66" t="n">
        <v>0.39</v>
      </c>
      <c r="I66" t="n">
        <v>0.12</v>
      </c>
      <c r="J66" t="n">
        <v>-6.8</v>
      </c>
      <c r="K66" t="n">
        <v>-1.43</v>
      </c>
    </row>
    <row r="67">
      <c r="A67" s="5" t="inlineStr"/>
      <c r="B67" s="5" t="inlineStr"/>
    </row>
    <row r="68">
      <c r="A68" s="5" t="inlineStr"/>
      <c r="B68" s="5" t="inlineStr"/>
    </row>
    <row r="69">
      <c r="A69" s="5" t="inlineStr">
        <is>
          <t>Operativer Cashflow</t>
        </is>
      </c>
      <c r="B69" s="5" t="inlineStr">
        <is>
          <t>Operating Cashflow in M</t>
        </is>
      </c>
      <c r="C69" t="n">
        <v>2394.6</v>
      </c>
      <c r="D69" t="n">
        <v>17461.1</v>
      </c>
      <c r="E69" t="n">
        <v>42048.55</v>
      </c>
      <c r="F69" t="n">
        <v>7053.55</v>
      </c>
      <c r="G69" t="n">
        <v>-8953.690000000001</v>
      </c>
      <c r="H69" t="n">
        <v>-16640.62</v>
      </c>
      <c r="I69" t="n">
        <v>-16957.31</v>
      </c>
      <c r="J69" t="n">
        <v>-44.86499999999999</v>
      </c>
      <c r="K69" t="n">
        <v>-909.615</v>
      </c>
    </row>
    <row r="70">
      <c r="A70" s="5" t="inlineStr">
        <is>
          <t>Aktienrückkauf</t>
        </is>
      </c>
      <c r="B70" s="5" t="inlineStr">
        <is>
          <t>Share Buyback in M</t>
        </is>
      </c>
      <c r="C70" t="n">
        <v>15</v>
      </c>
      <c r="D70" t="n">
        <v>0</v>
      </c>
      <c r="E70" t="n">
        <v>-206</v>
      </c>
      <c r="F70" t="n">
        <v>0</v>
      </c>
      <c r="G70" t="n">
        <v>0</v>
      </c>
      <c r="H70" t="n">
        <v>0</v>
      </c>
      <c r="I70" t="n">
        <v>-2380.5</v>
      </c>
      <c r="J70" t="n">
        <v>-65.35000000000002</v>
      </c>
      <c r="K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-22.99</v>
      </c>
      <c r="D75" t="n">
        <v>39.35</v>
      </c>
      <c r="E75" t="n">
        <v>-37.27</v>
      </c>
      <c r="F75" t="n">
        <v>-22.67</v>
      </c>
      <c r="G75" t="n">
        <v>39.2</v>
      </c>
      <c r="H75" t="n">
        <v>46.03</v>
      </c>
      <c r="I75" t="n">
        <v>-102.68</v>
      </c>
      <c r="J75" t="n">
        <v>539.6799999999999</v>
      </c>
      <c r="K75" t="inlineStr">
        <is>
          <t>-</t>
        </is>
      </c>
    </row>
    <row r="76">
      <c r="A76" s="5" t="inlineStr">
        <is>
          <t>Gewinnwachstum 3J in %</t>
        </is>
      </c>
      <c r="B76" s="5" t="inlineStr">
        <is>
          <t>Earnings Growth 3Y in %</t>
        </is>
      </c>
      <c r="C76" t="n">
        <v>-6.97</v>
      </c>
      <c r="D76" t="n">
        <v>-6.86</v>
      </c>
      <c r="E76" t="n">
        <v>-6.91</v>
      </c>
      <c r="F76" t="n">
        <v>20.85</v>
      </c>
      <c r="G76" t="n">
        <v>-5.82</v>
      </c>
      <c r="H76" t="n">
        <v>161.01</v>
      </c>
      <c r="I76" t="inlineStr">
        <is>
          <t>-</t>
        </is>
      </c>
      <c r="J76" t="inlineStr">
        <is>
          <t>-</t>
        </is>
      </c>
      <c r="K76" t="inlineStr">
        <is>
          <t>-</t>
        </is>
      </c>
    </row>
    <row r="77">
      <c r="A77" s="5" t="inlineStr">
        <is>
          <t>Gewinnwachstum 5J in %</t>
        </is>
      </c>
      <c r="B77" s="5" t="inlineStr">
        <is>
          <t>Earnings Growth 5Y in %</t>
        </is>
      </c>
      <c r="C77" t="n">
        <v>-0.88</v>
      </c>
      <c r="D77" t="n">
        <v>12.93</v>
      </c>
      <c r="E77" t="n">
        <v>-15.48</v>
      </c>
      <c r="F77" t="n">
        <v>99.91</v>
      </c>
      <c r="G77" t="inlineStr">
        <is>
          <t>-</t>
        </is>
      </c>
      <c r="H77" t="inlineStr">
        <is>
          <t>-</t>
        </is>
      </c>
      <c r="I77" t="inlineStr">
        <is>
          <t>-</t>
        </is>
      </c>
      <c r="J77" t="inlineStr">
        <is>
          <t>-</t>
        </is>
      </c>
      <c r="K77" t="inlineStr">
        <is>
          <t>-</t>
        </is>
      </c>
    </row>
    <row r="78">
      <c r="A78" s="5" t="inlineStr">
        <is>
          <t>Gewinnwachstum 10J in %</t>
        </is>
      </c>
      <c r="B78" s="5" t="inlineStr">
        <is>
          <t>Earnings Growth 10Y in %</t>
        </is>
      </c>
      <c r="C78" t="inlineStr">
        <is>
          <t>-</t>
        </is>
      </c>
      <c r="D78" t="inlineStr">
        <is>
          <t>-</t>
        </is>
      </c>
      <c r="E78" t="inlineStr">
        <is>
          <t>-</t>
        </is>
      </c>
      <c r="F78" t="inlineStr">
        <is>
          <t>-</t>
        </is>
      </c>
      <c r="G78" t="inlineStr">
        <is>
          <t>-</t>
        </is>
      </c>
      <c r="H78" t="inlineStr">
        <is>
          <t>-</t>
        </is>
      </c>
      <c r="I78" t="inlineStr">
        <is>
          <t>-</t>
        </is>
      </c>
      <c r="J78" t="inlineStr">
        <is>
          <t>-</t>
        </is>
      </c>
      <c r="K78" t="inlineStr">
        <is>
          <t>-</t>
        </is>
      </c>
    </row>
    <row r="79">
      <c r="A79" s="5" t="inlineStr">
        <is>
          <t>PEG Ratio</t>
        </is>
      </c>
      <c r="B79" s="5" t="inlineStr">
        <is>
          <t>KGW Kurs/Gewinn/Wachstum</t>
        </is>
      </c>
      <c r="C79" t="n">
        <v>-13.52</v>
      </c>
      <c r="D79" t="n">
        <v>0.9</v>
      </c>
      <c r="E79" t="n">
        <v>-1.52</v>
      </c>
      <c r="F79" t="n">
        <v>0.14</v>
      </c>
      <c r="G79" t="inlineStr">
        <is>
          <t>-</t>
        </is>
      </c>
      <c r="H79" t="inlineStr">
        <is>
          <t>-</t>
        </is>
      </c>
      <c r="I79" t="inlineStr">
        <is>
          <t>-</t>
        </is>
      </c>
      <c r="J79" t="inlineStr">
        <is>
          <t>-</t>
        </is>
      </c>
      <c r="K79" t="inlineStr">
        <is>
          <t>-</t>
        </is>
      </c>
    </row>
    <row r="80">
      <c r="A80" s="5" t="inlineStr">
        <is>
          <t>EBIT-Wachstum 1J in %</t>
        </is>
      </c>
      <c r="B80" s="5" t="inlineStr">
        <is>
          <t>EBIT Growth 1Y in %</t>
        </is>
      </c>
      <c r="C80" t="n">
        <v>-17.87</v>
      </c>
      <c r="D80" t="n">
        <v>47.24</v>
      </c>
      <c r="E80" t="n">
        <v>-36.96</v>
      </c>
      <c r="F80" t="n">
        <v>-31.73</v>
      </c>
      <c r="G80" t="n">
        <v>59.19</v>
      </c>
      <c r="H80" t="n">
        <v>208.04</v>
      </c>
      <c r="I80" t="n">
        <v>-101.55</v>
      </c>
      <c r="J80" t="n">
        <v>342.23</v>
      </c>
      <c r="K80" t="inlineStr">
        <is>
          <t>-</t>
        </is>
      </c>
    </row>
    <row r="81">
      <c r="A81" s="5" t="inlineStr">
        <is>
          <t>EBIT-Wachstum 3J in %</t>
        </is>
      </c>
      <c r="B81" s="5" t="inlineStr">
        <is>
          <t>EBIT Growth 3Y in %</t>
        </is>
      </c>
      <c r="C81" t="n">
        <v>-2.53</v>
      </c>
      <c r="D81" t="n">
        <v>-7.15</v>
      </c>
      <c r="E81" t="n">
        <v>-3.17</v>
      </c>
      <c r="F81" t="n">
        <v>78.5</v>
      </c>
      <c r="G81" t="n">
        <v>55.23</v>
      </c>
      <c r="H81" t="n">
        <v>149.57</v>
      </c>
      <c r="I81" t="inlineStr">
        <is>
          <t>-</t>
        </is>
      </c>
      <c r="J81" t="inlineStr">
        <is>
          <t>-</t>
        </is>
      </c>
      <c r="K81" t="inlineStr">
        <is>
          <t>-</t>
        </is>
      </c>
    </row>
    <row r="82">
      <c r="A82" s="5" t="inlineStr">
        <is>
          <t>EBIT-Wachstum 5J in %</t>
        </is>
      </c>
      <c r="B82" s="5" t="inlineStr">
        <is>
          <t>EBIT Growth 5Y in %</t>
        </is>
      </c>
      <c r="C82" t="n">
        <v>3.97</v>
      </c>
      <c r="D82" t="n">
        <v>49.16</v>
      </c>
      <c r="E82" t="n">
        <v>19.4</v>
      </c>
      <c r="F82" t="n">
        <v>95.23999999999999</v>
      </c>
      <c r="G82" t="inlineStr">
        <is>
          <t>-</t>
        </is>
      </c>
      <c r="H82" t="inlineStr">
        <is>
          <t>-</t>
        </is>
      </c>
      <c r="I82" t="inlineStr">
        <is>
          <t>-</t>
        </is>
      </c>
      <c r="J82" t="inlineStr">
        <is>
          <t>-</t>
        </is>
      </c>
      <c r="K82" t="inlineStr">
        <is>
          <t>-</t>
        </is>
      </c>
    </row>
    <row r="83">
      <c r="A83" s="5" t="inlineStr">
        <is>
          <t>EBIT-Wachstum 10J in %</t>
        </is>
      </c>
      <c r="B83" s="5" t="inlineStr">
        <is>
          <t>EBIT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Op.Cashflow Wachstum 1J in %</t>
        </is>
      </c>
      <c r="B84" s="5" t="inlineStr">
        <is>
          <t>Op.Cashflow Wachstum 1Y in %</t>
        </is>
      </c>
      <c r="C84" t="n">
        <v>-86.22</v>
      </c>
      <c r="D84" t="n">
        <v>-58.47</v>
      </c>
      <c r="E84" t="n">
        <v>456.33</v>
      </c>
      <c r="F84" t="n">
        <v>-178.78</v>
      </c>
      <c r="G84" t="n">
        <v>-46.19</v>
      </c>
      <c r="H84" t="n">
        <v>-1.87</v>
      </c>
      <c r="I84" t="n">
        <v>6444.44</v>
      </c>
      <c r="J84" t="n">
        <v>-95.70999999999999</v>
      </c>
      <c r="K84" t="inlineStr">
        <is>
          <t>-</t>
        </is>
      </c>
    </row>
    <row r="85">
      <c r="A85" s="5" t="inlineStr">
        <is>
          <t>Op.Cashflow Wachstum 3J in %</t>
        </is>
      </c>
      <c r="B85" s="5" t="inlineStr">
        <is>
          <t>Op.Cashflow Wachstum 3Y in %</t>
        </is>
      </c>
      <c r="C85" t="n">
        <v>103.88</v>
      </c>
      <c r="D85" t="n">
        <v>73.03</v>
      </c>
      <c r="E85" t="n">
        <v>77.12</v>
      </c>
      <c r="F85" t="n">
        <v>-75.61</v>
      </c>
      <c r="G85" t="n">
        <v>2132.13</v>
      </c>
      <c r="H85" t="n">
        <v>2115.62</v>
      </c>
      <c r="I85" t="inlineStr">
        <is>
          <t>-</t>
        </is>
      </c>
      <c r="J85" t="inlineStr">
        <is>
          <t>-</t>
        </is>
      </c>
      <c r="K85" t="inlineStr">
        <is>
          <t>-</t>
        </is>
      </c>
    </row>
    <row r="86">
      <c r="A86" s="5" t="inlineStr">
        <is>
          <t>Op.Cashflow Wachstum 5J in %</t>
        </is>
      </c>
      <c r="B86" s="5" t="inlineStr">
        <is>
          <t>Op.Cashflow Wachstum 5Y in %</t>
        </is>
      </c>
      <c r="C86" t="n">
        <v>17.33</v>
      </c>
      <c r="D86" t="n">
        <v>34.2</v>
      </c>
      <c r="E86" t="n">
        <v>1334.79</v>
      </c>
      <c r="F86" t="n">
        <v>1224.38</v>
      </c>
      <c r="G86" t="inlineStr">
        <is>
          <t>-</t>
        </is>
      </c>
      <c r="H86" t="inlineStr">
        <is>
          <t>-</t>
        </is>
      </c>
      <c r="I86" t="inlineStr">
        <is>
          <t>-</t>
        </is>
      </c>
      <c r="J86" t="inlineStr">
        <is>
          <t>-</t>
        </is>
      </c>
      <c r="K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Verschuldungsgrad in %</t>
        </is>
      </c>
      <c r="B88" s="5" t="inlineStr">
        <is>
          <t>Finance Gearing in %</t>
        </is>
      </c>
      <c r="C88" t="n">
        <v>1465</v>
      </c>
      <c r="D88" t="n">
        <v>1457</v>
      </c>
      <c r="E88" t="n">
        <v>1474</v>
      </c>
      <c r="F88" t="n">
        <v>1387</v>
      </c>
      <c r="G88" t="n">
        <v>1539</v>
      </c>
      <c r="H88" t="n">
        <v>1762</v>
      </c>
      <c r="I88" t="n">
        <v>2063</v>
      </c>
      <c r="J88" t="n">
        <v>-4799</v>
      </c>
      <c r="K88" t="n">
        <v>2349</v>
      </c>
      <c r="L88" t="n">
        <v>2082</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M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8"/>
  </cols>
  <sheetData>
    <row r="1">
      <c r="A1" s="1" t="inlineStr">
        <is>
          <t xml:space="preserve">BANKINTER SA </t>
        </is>
      </c>
      <c r="B1" s="2" t="inlineStr">
        <is>
          <t>WKN: A0MW33  ISIN: ES0113679I37  US-Symbol:BKIMF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+34-91-3397500</t>
        </is>
      </c>
      <c r="G4" t="inlineStr">
        <is>
          <t>19.03.2020</t>
        </is>
      </c>
      <c r="H4" t="inlineStr">
        <is>
          <t>Publication Of Annual Report</t>
        </is>
      </c>
      <c r="J4" t="inlineStr">
        <is>
          <t>Cartival, S.A.</t>
        </is>
      </c>
      <c r="L4" t="inlineStr">
        <is>
          <t>22,88%</t>
        </is>
      </c>
    </row>
    <row r="5">
      <c r="A5" s="5" t="inlineStr">
        <is>
          <t>Ticker</t>
        </is>
      </c>
      <c r="B5" t="inlineStr">
        <is>
          <t>BAKA</t>
        </is>
      </c>
      <c r="C5" s="5" t="inlineStr">
        <is>
          <t>Fax</t>
        </is>
      </c>
      <c r="D5" s="5" t="inlineStr"/>
      <c r="E5" t="inlineStr">
        <is>
          <t>-</t>
        </is>
      </c>
      <c r="G5" t="inlineStr">
        <is>
          <t>26.03.2020</t>
        </is>
      </c>
      <c r="H5" t="inlineStr">
        <is>
          <t>Dividend Payout</t>
        </is>
      </c>
      <c r="J5" t="inlineStr">
        <is>
          <t>Corporación Masaveu, S.A.</t>
        </is>
      </c>
      <c r="L5" t="inlineStr">
        <is>
          <t>5,00%</t>
        </is>
      </c>
    </row>
    <row r="6">
      <c r="A6" s="5" t="inlineStr">
        <is>
          <t>Gelistet Seit / Listed Since</t>
        </is>
      </c>
      <c r="B6" t="inlineStr">
        <is>
          <t>-</t>
        </is>
      </c>
      <c r="C6" s="5" t="inlineStr">
        <is>
          <t>Internet</t>
        </is>
      </c>
      <c r="D6" s="5" t="inlineStr"/>
      <c r="E6" t="inlineStr">
        <is>
          <t>https://www.bankinter.com</t>
        </is>
      </c>
      <c r="J6" t="inlineStr">
        <is>
          <t>Freefloat</t>
        </is>
      </c>
      <c r="L6" t="inlineStr">
        <is>
          <t>72,12%</t>
        </is>
      </c>
    </row>
    <row r="7">
      <c r="A7" s="5" t="inlineStr">
        <is>
          <t>Nominalwert / Nominal Value</t>
        </is>
      </c>
      <c r="B7" t="inlineStr">
        <is>
          <t>0,30</t>
        </is>
      </c>
      <c r="C7" s="5" t="inlineStr">
        <is>
          <t>E-Mail</t>
        </is>
      </c>
      <c r="D7" s="5" t="inlineStr"/>
      <c r="E7" t="inlineStr">
        <is>
          <t>buzon@bankinter.es</t>
        </is>
      </c>
    </row>
    <row r="8">
      <c r="A8" s="5" t="inlineStr">
        <is>
          <t>Land / Country</t>
        </is>
      </c>
      <c r="B8" t="inlineStr">
        <is>
          <t>Spanien</t>
        </is>
      </c>
      <c r="C8" s="5" t="inlineStr">
        <is>
          <t>Inv. Relations Telefon / Phone</t>
        </is>
      </c>
      <c r="D8" s="5" t="inlineStr"/>
      <c r="E8" t="inlineStr">
        <is>
          <t>+34-91-3397500</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BANKINTER S.A.Paseo de la Castellana 29  ES-28046 Madrid</t>
        </is>
      </c>
    </row>
    <row r="14">
      <c r="A14" s="5" t="inlineStr">
        <is>
          <t>Management</t>
        </is>
      </c>
      <c r="B14" t="inlineStr">
        <is>
          <t>María Dolores Dancausa Treviño</t>
        </is>
      </c>
    </row>
    <row r="15">
      <c r="A15" s="5" t="inlineStr">
        <is>
          <t>Aufsichtsrat / Board</t>
        </is>
      </c>
      <c r="B15" t="inlineStr">
        <is>
          <t>Pedro Guerrero Guerrero, Cartival, S.A., María Dolores Dancausa Treviño, Jaime Terceiro Lomba, Marcelino Botín-Sanz de Sautuola y Naveda, Fernando Masaveu Herrero, Gonzalo de la Hoz Lizcano, Rafael Mateu de Ros Cerezo, María Teresa Pulido Mendoza, Teresa Martín-Retortillo Rubio, Álvaro Álvarez-Alonso Plaza, María Luisa Jordá Castro</t>
        </is>
      </c>
    </row>
    <row r="16">
      <c r="A16" s="5" t="inlineStr">
        <is>
          <t>Beschreibung</t>
        </is>
      </c>
      <c r="B16" t="inlineStr">
        <is>
          <t>Bankinter S.A. ist eine Finanzdienstleitungsgruppe, die auf Internetbanking spezialisiert ist. Den Kunden stehen Telefonbanking, E-Banking und Internetberatung zur Verfügung. Mit bankinter.com, Bankinter‘s Internetseite, offeriert das Unternehmen neben den traditionellen Bankgeschäften eine breite Palette von Finanzprodukten und Dienstleistungen. Über Ihre Tochtergesellschaften ist das Unternehmen ausserdem im Asset-Management, Kreditkarten- und Versicherungsgeschäft tätig. Im Weiteren gehören zur Unternehmensgruppe die domains: broker.bankinter.com, empresas.bankinter.com, comparador.com und movil.bankinter.es. Bankinter SA wurde am 4. Juni 1965 gegründet und hat ihren Hauptsitz in Madrid, Spanien. Copyright 2014 FINANCE BASE AG</t>
        </is>
      </c>
    </row>
    <row r="17">
      <c r="A17" s="5" t="inlineStr">
        <is>
          <t>Profile</t>
        </is>
      </c>
      <c r="B17" t="inlineStr">
        <is>
          <t>Bankinter S.A. is a financial services group that specializes in Internet banking. Customers have access to telephone banking, e-banking and Internet consulting. With bankinter.com, Bankinter's website, the company in addition to the traditional banking business offers a wide range of financial products and services. Of your subsidiaries, the company is also in asset management, credit card and insurance business operates. In addition, part of the group of companies which domains: broker.bankinter.com, empresas.bankinter.com, comparador.com and movil.bankinter.es. Bankinter SA was founded on June 4, 1965, is headquartered in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Gesamtertrag</t>
        </is>
      </c>
      <c r="B20" s="5" t="inlineStr">
        <is>
          <t>Total Income</t>
        </is>
      </c>
      <c r="C20" t="n">
        <v>2055</v>
      </c>
      <c r="D20" t="n">
        <v>1941</v>
      </c>
      <c r="E20" t="n">
        <v>1851</v>
      </c>
      <c r="F20" t="n">
        <v>1717</v>
      </c>
      <c r="G20" t="n">
        <v>1569</v>
      </c>
      <c r="H20" t="n">
        <v>1449</v>
      </c>
      <c r="I20" t="n">
        <v>1376</v>
      </c>
      <c r="J20" t="n">
        <v>1254</v>
      </c>
      <c r="K20" t="n">
        <v>1105</v>
      </c>
      <c r="L20" t="n">
        <v>1102</v>
      </c>
      <c r="M20" t="inlineStr">
        <is>
          <t>-</t>
        </is>
      </c>
    </row>
    <row r="21">
      <c r="A21" s="5" t="inlineStr">
        <is>
          <t>Operatives Ergebnis (EBIT)</t>
        </is>
      </c>
      <c r="B21" s="5" t="inlineStr">
        <is>
          <t>EBIT Earning Before Interest &amp; Tax</t>
        </is>
      </c>
      <c r="C21" t="n">
        <v>694.6</v>
      </c>
      <c r="D21" t="n">
        <v>729.9</v>
      </c>
      <c r="E21" t="n">
        <v>705.1</v>
      </c>
      <c r="F21" t="n">
        <v>607.7</v>
      </c>
      <c r="G21" t="n">
        <v>593.2</v>
      </c>
      <c r="H21" t="n">
        <v>450.5</v>
      </c>
      <c r="I21" t="n">
        <v>391.4</v>
      </c>
      <c r="J21" t="n">
        <v>170.1</v>
      </c>
      <c r="K21" t="n">
        <v>273.2</v>
      </c>
      <c r="L21" t="n">
        <v>229.1</v>
      </c>
      <c r="M21" t="inlineStr">
        <is>
          <t>-</t>
        </is>
      </c>
    </row>
    <row r="22">
      <c r="A22" s="5" t="inlineStr">
        <is>
          <t>Finanzergebnis</t>
        </is>
      </c>
      <c r="B22" s="5" t="inlineStr">
        <is>
          <t>Financial Result</t>
        </is>
      </c>
      <c r="C22" t="n">
        <v>46.8</v>
      </c>
      <c r="D22" t="n">
        <v>-8.800000000000001</v>
      </c>
      <c r="E22" t="n">
        <v>-28</v>
      </c>
      <c r="F22" t="n">
        <v>69</v>
      </c>
      <c r="G22" t="n">
        <v>-72.90000000000001</v>
      </c>
      <c r="H22" t="n">
        <v>-57.7</v>
      </c>
      <c r="I22" t="n">
        <v>-93.8</v>
      </c>
      <c r="J22" t="n">
        <v>-15.9</v>
      </c>
      <c r="K22" t="n">
        <v>-33.1</v>
      </c>
      <c r="L22" t="n">
        <v>-23.9</v>
      </c>
      <c r="M22" t="inlineStr">
        <is>
          <t>-</t>
        </is>
      </c>
    </row>
    <row r="23">
      <c r="A23" s="5" t="inlineStr">
        <is>
          <t>Ergebnis vor Steuer (EBT)</t>
        </is>
      </c>
      <c r="B23" s="5" t="inlineStr">
        <is>
          <t>EBT Earning Before Tax</t>
        </is>
      </c>
      <c r="C23" t="n">
        <v>741.4</v>
      </c>
      <c r="D23" t="n">
        <v>721.1</v>
      </c>
      <c r="E23" t="n">
        <v>677.1</v>
      </c>
      <c r="F23" t="n">
        <v>676.7</v>
      </c>
      <c r="G23" t="n">
        <v>520.3</v>
      </c>
      <c r="H23" t="n">
        <v>392.8</v>
      </c>
      <c r="I23" t="n">
        <v>297.6</v>
      </c>
      <c r="J23" t="n">
        <v>154.2</v>
      </c>
      <c r="K23" t="n">
        <v>240.1</v>
      </c>
      <c r="L23" t="n">
        <v>205.2</v>
      </c>
      <c r="M23" t="inlineStr">
        <is>
          <t>-</t>
        </is>
      </c>
    </row>
    <row r="24">
      <c r="A24" s="5" t="inlineStr">
        <is>
          <t>Ergebnis nach Steuer</t>
        </is>
      </c>
      <c r="B24" s="5" t="inlineStr">
        <is>
          <t>Earnings after tax</t>
        </is>
      </c>
      <c r="C24" t="n">
        <v>550.7</v>
      </c>
      <c r="D24" t="n">
        <v>526.4</v>
      </c>
      <c r="E24" t="n">
        <v>495.2</v>
      </c>
      <c r="F24" t="n">
        <v>490.1</v>
      </c>
      <c r="G24" t="n">
        <v>375.9</v>
      </c>
      <c r="H24" t="n">
        <v>275.9</v>
      </c>
      <c r="I24" t="n">
        <v>215.4</v>
      </c>
      <c r="J24" t="n">
        <v>124.7</v>
      </c>
      <c r="K24" t="n">
        <v>181.2</v>
      </c>
      <c r="L24" t="n">
        <v>150.7</v>
      </c>
      <c r="M24" t="inlineStr">
        <is>
          <t>-</t>
        </is>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c r="I25" t="inlineStr">
        <is>
          <t>-</t>
        </is>
      </c>
      <c r="J25" t="inlineStr">
        <is>
          <t>-</t>
        </is>
      </c>
      <c r="K25" t="inlineStr">
        <is>
          <t>-</t>
        </is>
      </c>
      <c r="L25" t="inlineStr">
        <is>
          <t>-</t>
        </is>
      </c>
      <c r="M25" t="inlineStr">
        <is>
          <t>-</t>
        </is>
      </c>
    </row>
    <row r="26">
      <c r="A26" s="5" t="inlineStr">
        <is>
          <t>Jahresüberschuss/-fehlbetrag</t>
        </is>
      </c>
      <c r="B26" s="5" t="inlineStr">
        <is>
          <t>Net Profit</t>
        </is>
      </c>
      <c r="C26" t="n">
        <v>550.7</v>
      </c>
      <c r="D26" t="n">
        <v>526.4</v>
      </c>
      <c r="E26" t="n">
        <v>495.2</v>
      </c>
      <c r="F26" t="n">
        <v>490.1</v>
      </c>
      <c r="G26" t="n">
        <v>375.9</v>
      </c>
      <c r="H26" t="n">
        <v>275.9</v>
      </c>
      <c r="I26" t="n">
        <v>215.4</v>
      </c>
      <c r="J26" t="n">
        <v>124.7</v>
      </c>
      <c r="K26" t="n">
        <v>181.2</v>
      </c>
      <c r="L26" t="n">
        <v>150.7</v>
      </c>
      <c r="M26" t="inlineStr">
        <is>
          <t>-</t>
        </is>
      </c>
    </row>
    <row r="27">
      <c r="A27" s="5" t="inlineStr">
        <is>
          <t>Summe Aktiva</t>
        </is>
      </c>
      <c r="B27" s="5" t="inlineStr">
        <is>
          <t>Total Assets</t>
        </is>
      </c>
      <c r="C27" t="n">
        <v>83732</v>
      </c>
      <c r="D27" t="n">
        <v>76502</v>
      </c>
      <c r="E27" t="n">
        <v>71333</v>
      </c>
      <c r="F27" t="n">
        <v>67183</v>
      </c>
      <c r="G27" t="n">
        <v>58660</v>
      </c>
      <c r="H27" t="n">
        <v>57333</v>
      </c>
      <c r="I27" t="n">
        <v>55136</v>
      </c>
      <c r="J27" t="n">
        <v>58166</v>
      </c>
      <c r="K27" t="n">
        <v>59491</v>
      </c>
      <c r="L27" t="n">
        <v>54152</v>
      </c>
      <c r="M27" t="inlineStr">
        <is>
          <t>-</t>
        </is>
      </c>
    </row>
    <row r="28">
      <c r="A28" s="5" t="inlineStr">
        <is>
          <t>Summe Fremdkapital</t>
        </is>
      </c>
      <c r="B28" s="5" t="inlineStr">
        <is>
          <t>Total Liabilities</t>
        </is>
      </c>
      <c r="C28" t="n">
        <v>78932</v>
      </c>
      <c r="D28" t="n">
        <v>72016</v>
      </c>
      <c r="E28" t="n">
        <v>66976</v>
      </c>
      <c r="F28" t="n">
        <v>63085</v>
      </c>
      <c r="G28" t="n">
        <v>54862</v>
      </c>
      <c r="H28" t="n">
        <v>53690</v>
      </c>
      <c r="I28" t="n">
        <v>51732</v>
      </c>
      <c r="J28" t="n">
        <v>54935</v>
      </c>
      <c r="K28" t="n">
        <v>56404</v>
      </c>
      <c r="L28" t="n">
        <v>51572</v>
      </c>
      <c r="M28" t="inlineStr">
        <is>
          <t>-</t>
        </is>
      </c>
    </row>
    <row r="29">
      <c r="A29" s="5" t="inlineStr">
        <is>
          <t>Minderheitenanteil</t>
        </is>
      </c>
      <c r="B29" s="5" t="inlineStr">
        <is>
          <t>Minority Share</t>
        </is>
      </c>
      <c r="C29" t="inlineStr">
        <is>
          <t>-</t>
        </is>
      </c>
      <c r="D29" t="inlineStr">
        <is>
          <t>-</t>
        </is>
      </c>
      <c r="E29" t="inlineStr">
        <is>
          <t>-</t>
        </is>
      </c>
      <c r="F29" t="inlineStr">
        <is>
          <t>-</t>
        </is>
      </c>
      <c r="G29" t="inlineStr">
        <is>
          <t>-</t>
        </is>
      </c>
      <c r="H29" t="inlineStr">
        <is>
          <t>-</t>
        </is>
      </c>
      <c r="I29" t="inlineStr">
        <is>
          <t>-</t>
        </is>
      </c>
      <c r="J29" t="inlineStr">
        <is>
          <t>-</t>
        </is>
      </c>
      <c r="K29" t="inlineStr">
        <is>
          <t>-</t>
        </is>
      </c>
      <c r="L29" t="inlineStr">
        <is>
          <t>-</t>
        </is>
      </c>
      <c r="M29" t="inlineStr">
        <is>
          <t>-</t>
        </is>
      </c>
    </row>
    <row r="30">
      <c r="A30" s="5" t="inlineStr">
        <is>
          <t>Summe Eigenkapital</t>
        </is>
      </c>
      <c r="B30" s="5" t="inlineStr">
        <is>
          <t>Equity</t>
        </is>
      </c>
      <c r="C30" t="n">
        <v>4800</v>
      </c>
      <c r="D30" t="n">
        <v>4486</v>
      </c>
      <c r="E30" t="n">
        <v>4357</v>
      </c>
      <c r="F30" t="n">
        <v>4097</v>
      </c>
      <c r="G30" t="n">
        <v>3798</v>
      </c>
      <c r="H30" t="n">
        <v>3643</v>
      </c>
      <c r="I30" t="n">
        <v>3404</v>
      </c>
      <c r="J30" t="n">
        <v>3231</v>
      </c>
      <c r="K30" t="n">
        <v>3087</v>
      </c>
      <c r="L30" t="n">
        <v>2580</v>
      </c>
      <c r="M30" t="inlineStr">
        <is>
          <t>-</t>
        </is>
      </c>
    </row>
    <row r="31">
      <c r="A31" s="5" t="inlineStr">
        <is>
          <t>Summe Passiva</t>
        </is>
      </c>
      <c r="B31" s="5" t="inlineStr">
        <is>
          <t>Liabilities &amp; Shareholder Equity</t>
        </is>
      </c>
      <c r="C31" t="n">
        <v>83732</v>
      </c>
      <c r="D31" t="n">
        <v>76502</v>
      </c>
      <c r="E31" t="n">
        <v>71333</v>
      </c>
      <c r="F31" t="n">
        <v>67183</v>
      </c>
      <c r="G31" t="n">
        <v>58660</v>
      </c>
      <c r="H31" t="n">
        <v>57333</v>
      </c>
      <c r="I31" t="n">
        <v>55136</v>
      </c>
      <c r="J31" t="n">
        <v>58166</v>
      </c>
      <c r="K31" t="n">
        <v>59491</v>
      </c>
      <c r="L31" t="n">
        <v>54152</v>
      </c>
      <c r="M31" t="inlineStr">
        <is>
          <t>-</t>
        </is>
      </c>
    </row>
    <row r="32">
      <c r="A32" s="5" t="inlineStr">
        <is>
          <t>Mio.Aktien im Umlauf</t>
        </is>
      </c>
      <c r="B32" s="5" t="inlineStr">
        <is>
          <t>Million shares outstanding</t>
        </is>
      </c>
      <c r="C32" t="n">
        <v>898.87</v>
      </c>
      <c r="D32" t="n">
        <v>898.87</v>
      </c>
      <c r="E32" t="n">
        <v>898.87</v>
      </c>
      <c r="F32" t="n">
        <v>898.87</v>
      </c>
      <c r="G32" t="n">
        <v>898.87</v>
      </c>
      <c r="H32" t="n">
        <v>898.9</v>
      </c>
      <c r="I32" t="n">
        <v>895.6</v>
      </c>
      <c r="J32" t="n">
        <v>563.8</v>
      </c>
      <c r="K32" t="n">
        <v>476.9</v>
      </c>
      <c r="L32" t="n">
        <v>473.4</v>
      </c>
      <c r="M32" t="n">
        <v>473.4</v>
      </c>
    </row>
    <row r="33">
      <c r="A33" s="5" t="inlineStr">
        <is>
          <t>Gezeichnetes Kapital (in Mio.)</t>
        </is>
      </c>
      <c r="B33" s="5" t="inlineStr">
        <is>
          <t>Subscribed Capital in M</t>
        </is>
      </c>
      <c r="C33" t="n">
        <v>269.66</v>
      </c>
      <c r="D33" t="n">
        <v>269.66</v>
      </c>
      <c r="E33" t="n">
        <v>269.66</v>
      </c>
      <c r="F33" t="n">
        <v>269.66</v>
      </c>
      <c r="G33" t="n">
        <v>269.66</v>
      </c>
      <c r="H33" t="n">
        <v>269.7</v>
      </c>
      <c r="I33" t="n">
        <v>268.7</v>
      </c>
      <c r="J33" t="n">
        <v>169.1</v>
      </c>
      <c r="K33" t="n">
        <v>143.1</v>
      </c>
      <c r="L33" t="n">
        <v>142</v>
      </c>
      <c r="M33" t="n">
        <v>142</v>
      </c>
    </row>
    <row r="34">
      <c r="A34" s="5" t="inlineStr">
        <is>
          <t>Ergebnis je Aktie (brutto)</t>
        </is>
      </c>
      <c r="B34" s="5" t="inlineStr">
        <is>
          <t>Earnings per share</t>
        </is>
      </c>
      <c r="C34" t="n">
        <v>0.82</v>
      </c>
      <c r="D34" t="n">
        <v>0.8</v>
      </c>
      <c r="E34" t="n">
        <v>0.75</v>
      </c>
      <c r="F34" t="n">
        <v>0.75</v>
      </c>
      <c r="G34" t="n">
        <v>0.58</v>
      </c>
      <c r="H34" t="n">
        <v>0.44</v>
      </c>
      <c r="I34" t="n">
        <v>0.33</v>
      </c>
      <c r="J34" t="n">
        <v>0.27</v>
      </c>
      <c r="K34" t="n">
        <v>0.5</v>
      </c>
      <c r="L34" t="n">
        <v>0.43</v>
      </c>
      <c r="M34" t="inlineStr">
        <is>
          <t>-</t>
        </is>
      </c>
    </row>
    <row r="35">
      <c r="A35" s="5" t="inlineStr">
        <is>
          <t>Ergebnis je Aktie (unverwässert)</t>
        </is>
      </c>
      <c r="B35" s="5" t="inlineStr">
        <is>
          <t>Basic Earnings per share</t>
        </is>
      </c>
      <c r="C35" t="n">
        <v>0.61</v>
      </c>
      <c r="D35" t="n">
        <v>0.57</v>
      </c>
      <c r="E35" t="n">
        <v>0.54</v>
      </c>
      <c r="F35" t="n">
        <v>0.54</v>
      </c>
      <c r="G35" t="n">
        <v>0.42</v>
      </c>
      <c r="H35" t="n">
        <v>0.31</v>
      </c>
      <c r="I35" t="n">
        <v>0.28</v>
      </c>
      <c r="J35" t="n">
        <v>0.24</v>
      </c>
      <c r="K35" t="n">
        <v>0.38</v>
      </c>
      <c r="L35" t="n">
        <v>0.32</v>
      </c>
      <c r="M35" t="inlineStr">
        <is>
          <t>-</t>
        </is>
      </c>
    </row>
    <row r="36">
      <c r="A36" s="5" t="inlineStr">
        <is>
          <t>Ergebnis je Aktie (verwässert)</t>
        </is>
      </c>
      <c r="B36" s="5" t="inlineStr">
        <is>
          <t>Diluted Earnings per share</t>
        </is>
      </c>
      <c r="C36" t="n">
        <v>0.6</v>
      </c>
      <c r="D36" t="n">
        <v>0.57</v>
      </c>
      <c r="E36" t="n">
        <v>0.54</v>
      </c>
      <c r="F36" t="n">
        <v>0.54</v>
      </c>
      <c r="G36" t="n">
        <v>0.42</v>
      </c>
      <c r="H36" t="n">
        <v>0.31</v>
      </c>
      <c r="I36" t="n">
        <v>0.27</v>
      </c>
      <c r="J36" t="n">
        <v>0.23</v>
      </c>
      <c r="K36" t="n">
        <v>0.35</v>
      </c>
      <c r="L36" t="n">
        <v>0.32</v>
      </c>
      <c r="M36" t="inlineStr">
        <is>
          <t>-</t>
        </is>
      </c>
    </row>
    <row r="37">
      <c r="A37" s="5" t="inlineStr">
        <is>
          <t>Dividende je Aktie</t>
        </is>
      </c>
      <c r="B37" s="5" t="inlineStr">
        <is>
          <t>Dividend per share</t>
        </is>
      </c>
      <c r="C37" t="n">
        <v>0.29</v>
      </c>
      <c r="D37" t="n">
        <v>0.29</v>
      </c>
      <c r="E37" t="n">
        <v>0.25</v>
      </c>
      <c r="F37" t="n">
        <v>0.21</v>
      </c>
      <c r="G37" t="n">
        <v>0.23</v>
      </c>
      <c r="H37" t="n">
        <v>0.08</v>
      </c>
      <c r="I37" t="n">
        <v>0.06</v>
      </c>
      <c r="J37" t="n">
        <v>0.11</v>
      </c>
      <c r="K37" t="n">
        <v>0.19</v>
      </c>
      <c r="L37" t="n">
        <v>0.16</v>
      </c>
      <c r="M37" t="inlineStr">
        <is>
          <t>-</t>
        </is>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row>
    <row r="39">
      <c r="A39" s="5" t="inlineStr">
        <is>
          <t>Ertrag</t>
        </is>
      </c>
      <c r="B39" s="5" t="inlineStr">
        <is>
          <t>Income</t>
        </is>
      </c>
      <c r="C39" t="n">
        <v>2.29</v>
      </c>
      <c r="D39" t="n">
        <v>2.16</v>
      </c>
      <c r="E39" t="n">
        <v>2.06</v>
      </c>
      <c r="F39" t="n">
        <v>1.91</v>
      </c>
      <c r="G39" t="n">
        <v>1.75</v>
      </c>
      <c r="H39" t="n">
        <v>1.61</v>
      </c>
      <c r="I39" t="n">
        <v>1.54</v>
      </c>
      <c r="J39" t="n">
        <v>2.22</v>
      </c>
      <c r="K39" t="n">
        <v>2.32</v>
      </c>
      <c r="L39" t="n">
        <v>2.33</v>
      </c>
      <c r="M39" t="inlineStr">
        <is>
          <t>-</t>
        </is>
      </c>
    </row>
    <row r="40">
      <c r="A40" s="5" t="inlineStr">
        <is>
          <t>Buchwert je Aktie</t>
        </is>
      </c>
      <c r="B40" s="5" t="inlineStr">
        <is>
          <t>Book value per share</t>
        </is>
      </c>
      <c r="C40" t="n">
        <v>5.34</v>
      </c>
      <c r="D40" t="n">
        <v>4.99</v>
      </c>
      <c r="E40" t="n">
        <v>4.85</v>
      </c>
      <c r="F40" t="n">
        <v>4.56</v>
      </c>
      <c r="G40" t="n">
        <v>4.23</v>
      </c>
      <c r="H40" t="n">
        <v>4.05</v>
      </c>
      <c r="I40" t="n">
        <v>3.8</v>
      </c>
      <c r="J40" t="n">
        <v>5.73</v>
      </c>
      <c r="K40" t="n">
        <v>6.47</v>
      </c>
      <c r="L40" t="n">
        <v>5.45</v>
      </c>
      <c r="M40" t="inlineStr">
        <is>
          <t>-</t>
        </is>
      </c>
    </row>
    <row r="41">
      <c r="A41" s="5" t="inlineStr">
        <is>
          <t>Cashflow je Aktie</t>
        </is>
      </c>
      <c r="B41" s="5" t="inlineStr">
        <is>
          <t>Cashflow per share</t>
        </is>
      </c>
      <c r="C41" t="inlineStr">
        <is>
          <t>-</t>
        </is>
      </c>
      <c r="D41" t="inlineStr">
        <is>
          <t>-</t>
        </is>
      </c>
      <c r="E41" t="n">
        <v>2.48</v>
      </c>
      <c r="F41" t="n">
        <v>1.98</v>
      </c>
      <c r="G41" t="n">
        <v>0.3</v>
      </c>
      <c r="H41" t="inlineStr">
        <is>
          <t>-</t>
        </is>
      </c>
      <c r="I41" t="inlineStr">
        <is>
          <t>-</t>
        </is>
      </c>
      <c r="J41" t="inlineStr">
        <is>
          <t>-</t>
        </is>
      </c>
      <c r="K41" t="inlineStr">
        <is>
          <t>-</t>
        </is>
      </c>
      <c r="L41" t="inlineStr">
        <is>
          <t>-</t>
        </is>
      </c>
      <c r="M41" t="inlineStr">
        <is>
          <t>-</t>
        </is>
      </c>
    </row>
    <row r="42">
      <c r="A42" s="5" t="inlineStr">
        <is>
          <t>Bilanzsumme je Aktie</t>
        </is>
      </c>
      <c r="B42" s="5" t="inlineStr">
        <is>
          <t>Total assets per share</t>
        </is>
      </c>
      <c r="C42" t="n">
        <v>93.15000000000001</v>
      </c>
      <c r="D42" t="n">
        <v>85.11</v>
      </c>
      <c r="E42" t="n">
        <v>79.36</v>
      </c>
      <c r="F42" t="n">
        <v>74.73999999999999</v>
      </c>
      <c r="G42" t="n">
        <v>65.26000000000001</v>
      </c>
      <c r="H42" t="n">
        <v>63.78</v>
      </c>
      <c r="I42" t="n">
        <v>61.56</v>
      </c>
      <c r="J42" t="n">
        <v>103.17</v>
      </c>
      <c r="K42" t="n">
        <v>124.75</v>
      </c>
      <c r="L42" t="n">
        <v>114.39</v>
      </c>
      <c r="M42" t="inlineStr">
        <is>
          <t>-</t>
        </is>
      </c>
    </row>
    <row r="43">
      <c r="A43" s="5" t="inlineStr">
        <is>
          <t>Personal am Ende des Jahres</t>
        </is>
      </c>
      <c r="B43" s="5" t="inlineStr">
        <is>
          <t>Staff at the end of year</t>
        </is>
      </c>
      <c r="C43" t="n">
        <v>8531</v>
      </c>
      <c r="D43" t="n">
        <v>5605</v>
      </c>
      <c r="E43" t="n">
        <v>5578</v>
      </c>
      <c r="F43" t="n">
        <v>5486</v>
      </c>
      <c r="G43" t="n">
        <v>4405</v>
      </c>
      <c r="H43" t="n">
        <v>3953</v>
      </c>
      <c r="I43" t="n">
        <v>4173</v>
      </c>
      <c r="J43" t="n">
        <v>4068</v>
      </c>
      <c r="K43" t="n">
        <v>3904</v>
      </c>
      <c r="L43" t="n">
        <v>4165</v>
      </c>
      <c r="M43" t="inlineStr">
        <is>
          <t>-</t>
        </is>
      </c>
    </row>
    <row r="44">
      <c r="A44" s="5" t="inlineStr">
        <is>
          <t>Personalaufwand in Mio. EUR</t>
        </is>
      </c>
      <c r="B44" s="5" t="inlineStr">
        <is>
          <t>Personnel expenses in M</t>
        </is>
      </c>
      <c r="C44" t="n">
        <v>582.9</v>
      </c>
      <c r="D44" t="n">
        <v>537.7</v>
      </c>
      <c r="E44" t="n">
        <v>498.5</v>
      </c>
      <c r="F44" t="n">
        <v>462.7</v>
      </c>
      <c r="G44" t="n">
        <v>393.5</v>
      </c>
      <c r="H44" t="n">
        <v>368.7</v>
      </c>
      <c r="I44" t="n">
        <v>356.8</v>
      </c>
      <c r="J44" t="n">
        <v>323.1</v>
      </c>
      <c r="K44" t="n">
        <v>330</v>
      </c>
      <c r="L44" t="n">
        <v>332.9</v>
      </c>
      <c r="M44" t="inlineStr">
        <is>
          <t>-</t>
        </is>
      </c>
    </row>
    <row r="45">
      <c r="A45" s="5" t="inlineStr">
        <is>
          <t>Aufwand je Mitarbeiter in EUR</t>
        </is>
      </c>
      <c r="B45" s="5" t="inlineStr">
        <is>
          <t>Effort per employee</t>
        </is>
      </c>
      <c r="C45" t="n">
        <v>68327</v>
      </c>
      <c r="D45" t="n">
        <v>95932</v>
      </c>
      <c r="E45" t="n">
        <v>89369</v>
      </c>
      <c r="F45" t="n">
        <v>84342</v>
      </c>
      <c r="G45" t="n">
        <v>89330</v>
      </c>
      <c r="H45" t="n">
        <v>93271</v>
      </c>
      <c r="I45" t="n">
        <v>85502</v>
      </c>
      <c r="J45" t="n">
        <v>79425</v>
      </c>
      <c r="K45" t="n">
        <v>84529</v>
      </c>
      <c r="L45" t="n">
        <v>79928</v>
      </c>
      <c r="M45" t="inlineStr">
        <is>
          <t>-</t>
        </is>
      </c>
    </row>
    <row r="46">
      <c r="A46" s="5" t="inlineStr">
        <is>
          <t>Ertrag je Mitarbeiter in EUR</t>
        </is>
      </c>
      <c r="B46" s="5" t="inlineStr">
        <is>
          <t>Income per employee</t>
        </is>
      </c>
      <c r="C46" t="n">
        <v>240851</v>
      </c>
      <c r="D46" t="n">
        <v>346280</v>
      </c>
      <c r="E46" t="n">
        <v>331893</v>
      </c>
      <c r="F46" t="n">
        <v>313051</v>
      </c>
      <c r="G46" t="n">
        <v>356141</v>
      </c>
      <c r="H46" t="n">
        <v>366506</v>
      </c>
      <c r="I46" t="n">
        <v>329619</v>
      </c>
      <c r="J46" t="n">
        <v>308260</v>
      </c>
      <c r="K46" t="n">
        <v>282915</v>
      </c>
      <c r="L46" t="n">
        <v>264658</v>
      </c>
      <c r="M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row>
    <row r="48">
      <c r="A48" s="5" t="inlineStr">
        <is>
          <t>Gewinn je Mitarbeiter in EUR</t>
        </is>
      </c>
      <c r="B48" s="5" t="inlineStr">
        <is>
          <t>Earnings per employee</t>
        </is>
      </c>
      <c r="C48" t="n">
        <v>64553</v>
      </c>
      <c r="D48" t="n">
        <v>93916</v>
      </c>
      <c r="E48" t="n">
        <v>88777</v>
      </c>
      <c r="F48" t="n">
        <v>89336</v>
      </c>
      <c r="G48" t="n">
        <v>85335</v>
      </c>
      <c r="H48" t="n">
        <v>69795</v>
      </c>
      <c r="I48" t="n">
        <v>51618</v>
      </c>
      <c r="J48" t="n">
        <v>30654</v>
      </c>
      <c r="K48" t="n">
        <v>46414</v>
      </c>
      <c r="L48" t="n">
        <v>36182</v>
      </c>
      <c r="M48" t="inlineStr">
        <is>
          <t>-</t>
        </is>
      </c>
    </row>
    <row r="49">
      <c r="A49" s="5" t="inlineStr">
        <is>
          <t>KGV (Kurs/Gewinn)</t>
        </is>
      </c>
      <c r="B49" s="5" t="inlineStr">
        <is>
          <t>PE (price/earnings)</t>
        </is>
      </c>
      <c r="C49" t="n">
        <v>10.7</v>
      </c>
      <c r="D49" t="n">
        <v>12.3</v>
      </c>
      <c r="E49" t="n">
        <v>14.6</v>
      </c>
      <c r="F49" t="n">
        <v>13.6</v>
      </c>
      <c r="G49" t="n">
        <v>15.6</v>
      </c>
      <c r="H49" t="n">
        <v>21.6</v>
      </c>
      <c r="I49" t="n">
        <v>17.8</v>
      </c>
      <c r="J49" t="n">
        <v>13.1</v>
      </c>
      <c r="K49" t="n">
        <v>12.5</v>
      </c>
      <c r="L49" t="n">
        <v>13</v>
      </c>
      <c r="M49" t="inlineStr">
        <is>
          <t>-</t>
        </is>
      </c>
    </row>
    <row r="50">
      <c r="A50" s="5" t="inlineStr">
        <is>
          <t>KUV (Kurs/Umsatz)</t>
        </is>
      </c>
      <c r="B50" s="5" t="inlineStr">
        <is>
          <t>PS (price/sales)</t>
        </is>
      </c>
      <c r="C50" t="inlineStr">
        <is>
          <t>-</t>
        </is>
      </c>
      <c r="D50" t="inlineStr">
        <is>
          <t>-</t>
        </is>
      </c>
      <c r="E50" t="n">
        <v>3.84</v>
      </c>
      <c r="F50" t="n">
        <v>3.85</v>
      </c>
      <c r="G50" t="n">
        <v>3.75</v>
      </c>
      <c r="H50" t="n">
        <v>4.16</v>
      </c>
      <c r="I50" t="n">
        <v>3.25</v>
      </c>
      <c r="J50" t="n">
        <v>1.41</v>
      </c>
      <c r="K50" t="n">
        <v>2.05</v>
      </c>
      <c r="L50" t="n">
        <v>1.79</v>
      </c>
      <c r="M50" t="inlineStr">
        <is>
          <t>-</t>
        </is>
      </c>
    </row>
    <row r="51">
      <c r="A51" s="5" t="inlineStr">
        <is>
          <t>KBV (Kurs/Buchwert)</t>
        </is>
      </c>
      <c r="B51" s="5" t="inlineStr">
        <is>
          <t>PB (price/book value)</t>
        </is>
      </c>
      <c r="C51" t="n">
        <v>1.22</v>
      </c>
      <c r="D51" t="n">
        <v>1.41</v>
      </c>
      <c r="E51" t="n">
        <v>1.63</v>
      </c>
      <c r="F51" t="n">
        <v>1.61</v>
      </c>
      <c r="G51" t="n">
        <v>1.55</v>
      </c>
      <c r="H51" t="n">
        <v>1.65</v>
      </c>
      <c r="I51" t="n">
        <v>1.31</v>
      </c>
      <c r="J51" t="n">
        <v>0.55</v>
      </c>
      <c r="K51" t="n">
        <v>0.73</v>
      </c>
      <c r="L51" t="n">
        <v>0.76</v>
      </c>
      <c r="M51" t="inlineStr">
        <is>
          <t>-</t>
        </is>
      </c>
    </row>
    <row r="52">
      <c r="A52" s="5" t="inlineStr">
        <is>
          <t>KCV (Kurs/Cashflow)</t>
        </is>
      </c>
      <c r="B52" s="5" t="inlineStr">
        <is>
          <t>PC (price/cashflow)</t>
        </is>
      </c>
      <c r="C52" t="inlineStr">
        <is>
          <t>-</t>
        </is>
      </c>
      <c r="D52" t="inlineStr">
        <is>
          <t>-</t>
        </is>
      </c>
      <c r="E52" t="n">
        <v>3.19</v>
      </c>
      <c r="F52" t="n">
        <v>3.72</v>
      </c>
      <c r="G52" t="n">
        <v>21.76</v>
      </c>
      <c r="H52" t="inlineStr">
        <is>
          <t>-</t>
        </is>
      </c>
      <c r="I52" t="inlineStr">
        <is>
          <t>-</t>
        </is>
      </c>
      <c r="J52" t="inlineStr">
        <is>
          <t>-</t>
        </is>
      </c>
      <c r="K52" t="inlineStr">
        <is>
          <t>-</t>
        </is>
      </c>
      <c r="L52" t="inlineStr">
        <is>
          <t>-</t>
        </is>
      </c>
      <c r="M52" t="inlineStr">
        <is>
          <t>-</t>
        </is>
      </c>
    </row>
    <row r="53">
      <c r="A53" s="5" t="inlineStr">
        <is>
          <t>Dividendenrendite in %</t>
        </is>
      </c>
      <c r="B53" s="5" t="inlineStr">
        <is>
          <t>Dividend Yield in %</t>
        </is>
      </c>
      <c r="C53" t="n">
        <v>4.44</v>
      </c>
      <c r="D53" t="n">
        <v>4.13</v>
      </c>
      <c r="E53" t="n">
        <v>3.16</v>
      </c>
      <c r="F53" t="n">
        <v>2.85</v>
      </c>
      <c r="G53" t="n">
        <v>3.52</v>
      </c>
      <c r="H53" t="n">
        <v>1.19</v>
      </c>
      <c r="I53" t="n">
        <v>1.2</v>
      </c>
      <c r="J53" t="n">
        <v>3.5</v>
      </c>
      <c r="K53" t="n">
        <v>4</v>
      </c>
      <c r="L53" t="n">
        <v>3.85</v>
      </c>
      <c r="M53" t="inlineStr">
        <is>
          <t>-</t>
        </is>
      </c>
    </row>
    <row r="54">
      <c r="A54" s="5" t="inlineStr">
        <is>
          <t>Gewinnrendite in %</t>
        </is>
      </c>
      <c r="B54" s="5" t="inlineStr">
        <is>
          <t>Return on profit in %</t>
        </is>
      </c>
      <c r="C54" t="n">
        <v>9.300000000000001</v>
      </c>
      <c r="D54" t="n">
        <v>8.1</v>
      </c>
      <c r="E54" t="n">
        <v>6.8</v>
      </c>
      <c r="F54" t="n">
        <v>7.3</v>
      </c>
      <c r="G54" t="n">
        <v>6.4</v>
      </c>
      <c r="H54" t="n">
        <v>4.6</v>
      </c>
      <c r="I54" t="n">
        <v>5.6</v>
      </c>
      <c r="J54" t="n">
        <v>7.6</v>
      </c>
      <c r="K54" t="n">
        <v>8</v>
      </c>
      <c r="L54" t="n">
        <v>7.7</v>
      </c>
      <c r="M54" t="inlineStr">
        <is>
          <t>-</t>
        </is>
      </c>
    </row>
    <row r="55">
      <c r="A55" s="5" t="inlineStr">
        <is>
          <t>Eigenkapitalrendite in %</t>
        </is>
      </c>
      <c r="B55" s="5" t="inlineStr">
        <is>
          <t>Return on Equity in %</t>
        </is>
      </c>
      <c r="C55" t="n">
        <v>11.47</v>
      </c>
      <c r="D55" t="n">
        <v>11.73</v>
      </c>
      <c r="E55" t="n">
        <v>11.37</v>
      </c>
      <c r="F55" t="n">
        <v>11.96</v>
      </c>
      <c r="G55" t="n">
        <v>9.9</v>
      </c>
      <c r="H55" t="n">
        <v>7.57</v>
      </c>
      <c r="I55" t="n">
        <v>6.33</v>
      </c>
      <c r="J55" t="n">
        <v>3.86</v>
      </c>
      <c r="K55" t="n">
        <v>5.87</v>
      </c>
      <c r="L55" t="n">
        <v>5.84</v>
      </c>
      <c r="M55" t="inlineStr">
        <is>
          <t>-</t>
        </is>
      </c>
    </row>
    <row r="56">
      <c r="A56" s="5" t="inlineStr">
        <is>
          <t>Gesamtkapitalrendite in %</t>
        </is>
      </c>
      <c r="B56" s="5" t="inlineStr">
        <is>
          <t>Total Return on Investment in %</t>
        </is>
      </c>
      <c r="C56" t="n">
        <v>0.66</v>
      </c>
      <c r="D56" t="n">
        <v>0.6899999999999999</v>
      </c>
      <c r="E56" t="n">
        <v>0.6899999999999999</v>
      </c>
      <c r="F56" t="n">
        <v>0.73</v>
      </c>
      <c r="G56" t="n">
        <v>0.64</v>
      </c>
      <c r="H56" t="n">
        <v>0.48</v>
      </c>
      <c r="I56" t="n">
        <v>0.39</v>
      </c>
      <c r="J56" t="n">
        <v>0.21</v>
      </c>
      <c r="K56" t="n">
        <v>0.3</v>
      </c>
      <c r="L56" t="n">
        <v>0.28</v>
      </c>
      <c r="M56" t="inlineStr">
        <is>
          <t>-</t>
        </is>
      </c>
    </row>
    <row r="57">
      <c r="A57" s="5" t="inlineStr">
        <is>
          <t>Eigenkapitalquote in %</t>
        </is>
      </c>
      <c r="B57" s="5" t="inlineStr">
        <is>
          <t>Equity Ratio in %</t>
        </is>
      </c>
      <c r="C57" t="n">
        <v>5.73</v>
      </c>
      <c r="D57" t="n">
        <v>5.86</v>
      </c>
      <c r="E57" t="n">
        <v>6.11</v>
      </c>
      <c r="F57" t="n">
        <v>6.1</v>
      </c>
      <c r="G57" t="n">
        <v>6.47</v>
      </c>
      <c r="H57" t="n">
        <v>6.35</v>
      </c>
      <c r="I57" t="n">
        <v>6.17</v>
      </c>
      <c r="J57" t="n">
        <v>5.55</v>
      </c>
      <c r="K57" t="n">
        <v>5.19</v>
      </c>
      <c r="L57" t="n">
        <v>4.76</v>
      </c>
      <c r="M57" t="inlineStr">
        <is>
          <t>-</t>
        </is>
      </c>
    </row>
    <row r="58">
      <c r="A58" s="5" t="inlineStr">
        <is>
          <t>Fremdkapitalquote in %</t>
        </is>
      </c>
      <c r="B58" s="5" t="inlineStr">
        <is>
          <t>Debt Ratio in %</t>
        </is>
      </c>
      <c r="C58" t="n">
        <v>94.27</v>
      </c>
      <c r="D58" t="n">
        <v>94.14</v>
      </c>
      <c r="E58" t="n">
        <v>93.89</v>
      </c>
      <c r="F58" t="n">
        <v>93.90000000000001</v>
      </c>
      <c r="G58" t="n">
        <v>93.53</v>
      </c>
      <c r="H58" t="n">
        <v>93.65000000000001</v>
      </c>
      <c r="I58" t="n">
        <v>93.83</v>
      </c>
      <c r="J58" t="n">
        <v>94.45</v>
      </c>
      <c r="K58" t="n">
        <v>94.81</v>
      </c>
      <c r="L58" t="n">
        <v>95.23999999999999</v>
      </c>
      <c r="M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0.66</v>
      </c>
      <c r="D65" t="n">
        <v>0.6899999999999999</v>
      </c>
      <c r="E65" t="n">
        <v>0.6899999999999999</v>
      </c>
      <c r="F65" t="n">
        <v>0.73</v>
      </c>
      <c r="G65" t="n">
        <v>0.64</v>
      </c>
      <c r="H65" t="n">
        <v>0.48</v>
      </c>
      <c r="I65" t="n">
        <v>0.39</v>
      </c>
      <c r="J65" t="n">
        <v>0.21</v>
      </c>
      <c r="K65" t="n">
        <v>0.3</v>
      </c>
      <c r="L65" t="n">
        <v>0.28</v>
      </c>
    </row>
    <row r="66">
      <c r="A66" s="5" t="inlineStr">
        <is>
          <t>Ertrag des eingesetzten Kapitals</t>
        </is>
      </c>
      <c r="B66" s="5" t="inlineStr">
        <is>
          <t>ROCE Return on Cap. Empl. in %</t>
        </is>
      </c>
      <c r="C66" t="n">
        <v>0.85</v>
      </c>
      <c r="D66" t="n">
        <v>0.98</v>
      </c>
      <c r="E66" t="n">
        <v>1.02</v>
      </c>
      <c r="F66" t="n">
        <v>0.93</v>
      </c>
      <c r="G66" t="n">
        <v>1.05</v>
      </c>
      <c r="H66" t="n">
        <v>0.8100000000000001</v>
      </c>
      <c r="I66" t="n">
        <v>0.74</v>
      </c>
      <c r="J66" t="n">
        <v>0.3</v>
      </c>
      <c r="K66" t="n">
        <v>0.48</v>
      </c>
      <c r="L66" t="n">
        <v>0.44</v>
      </c>
    </row>
    <row r="67">
      <c r="A67" s="5" t="inlineStr"/>
      <c r="B67" s="5" t="inlineStr"/>
    </row>
    <row r="68">
      <c r="A68" s="5" t="inlineStr"/>
      <c r="B68" s="5" t="inlineStr"/>
    </row>
    <row r="69">
      <c r="A69" s="5" t="inlineStr">
        <is>
          <t>Operativer Cashflow</t>
        </is>
      </c>
      <c r="B69" s="5" t="inlineStr">
        <is>
          <t>Operating Cashflow in M</t>
        </is>
      </c>
      <c r="C69" t="inlineStr">
        <is>
          <t>-</t>
        </is>
      </c>
      <c r="D69" t="inlineStr">
        <is>
          <t>-</t>
        </is>
      </c>
      <c r="E69" t="n">
        <v>2867.3953</v>
      </c>
      <c r="F69" t="n">
        <v>3343.7964</v>
      </c>
      <c r="G69" t="n">
        <v>19559.4112</v>
      </c>
      <c r="H69" t="inlineStr">
        <is>
          <t>-</t>
        </is>
      </c>
      <c r="I69" t="inlineStr">
        <is>
          <t>-</t>
        </is>
      </c>
      <c r="J69" t="inlineStr">
        <is>
          <t>-</t>
        </is>
      </c>
      <c r="K69" t="inlineStr">
        <is>
          <t>-</t>
        </is>
      </c>
      <c r="L69" t="inlineStr">
        <is>
          <t>-</t>
        </is>
      </c>
    </row>
    <row r="70">
      <c r="A70" s="5" t="inlineStr">
        <is>
          <t>Aktienrückkauf</t>
        </is>
      </c>
      <c r="B70" s="5" t="inlineStr">
        <is>
          <t>Share Buyback in M</t>
        </is>
      </c>
      <c r="C70" t="n">
        <v>0</v>
      </c>
      <c r="D70" t="n">
        <v>0</v>
      </c>
      <c r="E70" t="n">
        <v>0</v>
      </c>
      <c r="F70" t="n">
        <v>0</v>
      </c>
      <c r="G70" t="n">
        <v>0.02999999999997272</v>
      </c>
      <c r="H70" t="n">
        <v>-3.299999999999955</v>
      </c>
      <c r="I70" t="n">
        <v>-331.8000000000001</v>
      </c>
      <c r="J70" t="n">
        <v>-86.89999999999998</v>
      </c>
      <c r="K70" t="n">
        <v>-3.5</v>
      </c>
      <c r="L70" t="n">
        <v>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4.62</v>
      </c>
      <c r="D75" t="n">
        <v>6.3</v>
      </c>
      <c r="E75" t="n">
        <v>1.04</v>
      </c>
      <c r="F75" t="n">
        <v>30.38</v>
      </c>
      <c r="G75" t="n">
        <v>36.25</v>
      </c>
      <c r="H75" t="n">
        <v>28.09</v>
      </c>
      <c r="I75" t="n">
        <v>72.73</v>
      </c>
      <c r="J75" t="n">
        <v>-31.18</v>
      </c>
      <c r="K75" t="n">
        <v>20.24</v>
      </c>
      <c r="L75" t="inlineStr">
        <is>
          <t>-</t>
        </is>
      </c>
    </row>
    <row r="76">
      <c r="A76" s="5" t="inlineStr">
        <is>
          <t>Gewinnwachstum 3J in %</t>
        </is>
      </c>
      <c r="B76" s="5" t="inlineStr">
        <is>
          <t>Earnings Growth 3Y in %</t>
        </is>
      </c>
      <c r="C76" t="n">
        <v>3.99</v>
      </c>
      <c r="D76" t="n">
        <v>12.57</v>
      </c>
      <c r="E76" t="n">
        <v>22.56</v>
      </c>
      <c r="F76" t="n">
        <v>31.57</v>
      </c>
      <c r="G76" t="n">
        <v>45.69</v>
      </c>
      <c r="H76" t="n">
        <v>23.21</v>
      </c>
      <c r="I76" t="n">
        <v>20.6</v>
      </c>
      <c r="J76" t="inlineStr">
        <is>
          <t>-</t>
        </is>
      </c>
      <c r="K76" t="inlineStr">
        <is>
          <t>-</t>
        </is>
      </c>
      <c r="L76" t="inlineStr">
        <is>
          <t>-</t>
        </is>
      </c>
    </row>
    <row r="77">
      <c r="A77" s="5" t="inlineStr">
        <is>
          <t>Gewinnwachstum 5J in %</t>
        </is>
      </c>
      <c r="B77" s="5" t="inlineStr">
        <is>
          <t>Earnings Growth 5Y in %</t>
        </is>
      </c>
      <c r="C77" t="n">
        <v>15.72</v>
      </c>
      <c r="D77" t="n">
        <v>20.41</v>
      </c>
      <c r="E77" t="n">
        <v>33.7</v>
      </c>
      <c r="F77" t="n">
        <v>27.25</v>
      </c>
      <c r="G77" t="n">
        <v>25.23</v>
      </c>
      <c r="H77" t="inlineStr">
        <is>
          <t>-</t>
        </is>
      </c>
      <c r="I77" t="inlineStr">
        <is>
          <t>-</t>
        </is>
      </c>
      <c r="J77" t="inlineStr">
        <is>
          <t>-</t>
        </is>
      </c>
      <c r="K77" t="inlineStr">
        <is>
          <t>-</t>
        </is>
      </c>
      <c r="L77" t="inlineStr">
        <is>
          <t>-</t>
        </is>
      </c>
    </row>
    <row r="78">
      <c r="A78" s="5" t="inlineStr">
        <is>
          <t>Gewinnwachstum 10J in %</t>
        </is>
      </c>
      <c r="B78" s="5" t="inlineStr">
        <is>
          <t>Earnings Growth 10Y in %</t>
        </is>
      </c>
      <c r="C78" t="inlineStr">
        <is>
          <t>-</t>
        </is>
      </c>
      <c r="D78" t="inlineStr">
        <is>
          <t>-</t>
        </is>
      </c>
      <c r="E78" t="inlineStr">
        <is>
          <t>-</t>
        </is>
      </c>
      <c r="F78" t="inlineStr">
        <is>
          <t>-</t>
        </is>
      </c>
      <c r="G78" t="inlineStr">
        <is>
          <t>-</t>
        </is>
      </c>
      <c r="H78" t="inlineStr">
        <is>
          <t>-</t>
        </is>
      </c>
      <c r="I78" t="inlineStr">
        <is>
          <t>-</t>
        </is>
      </c>
      <c r="J78" t="inlineStr">
        <is>
          <t>-</t>
        </is>
      </c>
      <c r="K78" t="inlineStr">
        <is>
          <t>-</t>
        </is>
      </c>
      <c r="L78" t="inlineStr">
        <is>
          <t>-</t>
        </is>
      </c>
    </row>
    <row r="79">
      <c r="A79" s="5" t="inlineStr">
        <is>
          <t>PEG Ratio</t>
        </is>
      </c>
      <c r="B79" s="5" t="inlineStr">
        <is>
          <t>KGW Kurs/Gewinn/Wachstum</t>
        </is>
      </c>
      <c r="C79" t="n">
        <v>0.68</v>
      </c>
      <c r="D79" t="n">
        <v>0.6</v>
      </c>
      <c r="E79" t="n">
        <v>0.43</v>
      </c>
      <c r="F79" t="n">
        <v>0.5</v>
      </c>
      <c r="G79" t="n">
        <v>0.62</v>
      </c>
      <c r="H79" t="inlineStr">
        <is>
          <t>-</t>
        </is>
      </c>
      <c r="I79" t="inlineStr">
        <is>
          <t>-</t>
        </is>
      </c>
      <c r="J79" t="inlineStr">
        <is>
          <t>-</t>
        </is>
      </c>
      <c r="K79" t="inlineStr">
        <is>
          <t>-</t>
        </is>
      </c>
      <c r="L79" t="inlineStr">
        <is>
          <t>-</t>
        </is>
      </c>
    </row>
    <row r="80">
      <c r="A80" s="5" t="inlineStr">
        <is>
          <t>EBIT-Wachstum 1J in %</t>
        </is>
      </c>
      <c r="B80" s="5" t="inlineStr">
        <is>
          <t>EBIT Growth 1Y in %</t>
        </is>
      </c>
      <c r="C80" t="n">
        <v>-4.84</v>
      </c>
      <c r="D80" t="n">
        <v>3.52</v>
      </c>
      <c r="E80" t="n">
        <v>16.03</v>
      </c>
      <c r="F80" t="n">
        <v>2.44</v>
      </c>
      <c r="G80" t="n">
        <v>31.68</v>
      </c>
      <c r="H80" t="n">
        <v>15.1</v>
      </c>
      <c r="I80" t="n">
        <v>130.1</v>
      </c>
      <c r="J80" t="n">
        <v>-37.74</v>
      </c>
      <c r="K80" t="n">
        <v>19.25</v>
      </c>
      <c r="L80" t="inlineStr">
        <is>
          <t>-</t>
        </is>
      </c>
    </row>
    <row r="81">
      <c r="A81" s="5" t="inlineStr">
        <is>
          <t>EBIT-Wachstum 3J in %</t>
        </is>
      </c>
      <c r="B81" s="5" t="inlineStr">
        <is>
          <t>EBIT Growth 3Y in %</t>
        </is>
      </c>
      <c r="C81" t="n">
        <v>4.9</v>
      </c>
      <c r="D81" t="n">
        <v>7.33</v>
      </c>
      <c r="E81" t="n">
        <v>16.72</v>
      </c>
      <c r="F81" t="n">
        <v>16.41</v>
      </c>
      <c r="G81" t="n">
        <v>58.96</v>
      </c>
      <c r="H81" t="n">
        <v>35.82</v>
      </c>
      <c r="I81" t="n">
        <v>37.2</v>
      </c>
      <c r="J81" t="inlineStr">
        <is>
          <t>-</t>
        </is>
      </c>
      <c r="K81" t="inlineStr">
        <is>
          <t>-</t>
        </is>
      </c>
      <c r="L81" t="inlineStr">
        <is>
          <t>-</t>
        </is>
      </c>
    </row>
    <row r="82">
      <c r="A82" s="5" t="inlineStr">
        <is>
          <t>EBIT-Wachstum 5J in %</t>
        </is>
      </c>
      <c r="B82" s="5" t="inlineStr">
        <is>
          <t>EBIT Growth 5Y in %</t>
        </is>
      </c>
      <c r="C82" t="n">
        <v>9.77</v>
      </c>
      <c r="D82" t="n">
        <v>13.75</v>
      </c>
      <c r="E82" t="n">
        <v>39.07</v>
      </c>
      <c r="F82" t="n">
        <v>28.32</v>
      </c>
      <c r="G82" t="n">
        <v>31.68</v>
      </c>
      <c r="H82" t="inlineStr">
        <is>
          <t>-</t>
        </is>
      </c>
      <c r="I82" t="inlineStr">
        <is>
          <t>-</t>
        </is>
      </c>
      <c r="J82" t="inlineStr">
        <is>
          <t>-</t>
        </is>
      </c>
      <c r="K82" t="inlineStr">
        <is>
          <t>-</t>
        </is>
      </c>
      <c r="L82" t="inlineStr">
        <is>
          <t>-</t>
        </is>
      </c>
    </row>
    <row r="83">
      <c r="A83" s="5" t="inlineStr">
        <is>
          <t>EBIT-Wachstum 10J in %</t>
        </is>
      </c>
      <c r="B83" s="5" t="inlineStr">
        <is>
          <t>EBIT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Op.Cashflow Wachstum 1J in %</t>
        </is>
      </c>
      <c r="B84" s="5" t="inlineStr">
        <is>
          <t>Op.Cashflow Wachstum 1Y in %</t>
        </is>
      </c>
      <c r="C84" t="inlineStr">
        <is>
          <t>-</t>
        </is>
      </c>
      <c r="D84" t="inlineStr">
        <is>
          <t>-</t>
        </is>
      </c>
      <c r="E84" t="n">
        <v>-14.25</v>
      </c>
      <c r="F84" t="n">
        <v>-82.90000000000001</v>
      </c>
      <c r="G84" t="inlineStr">
        <is>
          <t>-</t>
        </is>
      </c>
      <c r="H84" t="inlineStr">
        <is>
          <t>-</t>
        </is>
      </c>
      <c r="I84" t="inlineStr">
        <is>
          <t>-</t>
        </is>
      </c>
      <c r="J84" t="inlineStr">
        <is>
          <t>-</t>
        </is>
      </c>
      <c r="K84" t="inlineStr">
        <is>
          <t>-</t>
        </is>
      </c>
      <c r="L84" t="inlineStr">
        <is>
          <t>-</t>
        </is>
      </c>
    </row>
    <row r="85">
      <c r="A85" s="5" t="inlineStr">
        <is>
          <t>Op.Cashflow Wachstum 3J in %</t>
        </is>
      </c>
      <c r="B85" s="5" t="inlineStr">
        <is>
          <t>Op.Cashflow Wachstum 3Y in %</t>
        </is>
      </c>
      <c r="C85" t="inlineStr">
        <is>
          <t>-</t>
        </is>
      </c>
      <c r="D85" t="inlineStr">
        <is>
          <t>-</t>
        </is>
      </c>
      <c r="E85" t="inlineStr">
        <is>
          <t>-</t>
        </is>
      </c>
      <c r="F85" t="inlineStr">
        <is>
          <t>-</t>
        </is>
      </c>
      <c r="G85" t="inlineStr">
        <is>
          <t>-</t>
        </is>
      </c>
      <c r="H85" t="inlineStr">
        <is>
          <t>-</t>
        </is>
      </c>
      <c r="I85" t="inlineStr">
        <is>
          <t>-</t>
        </is>
      </c>
      <c r="J85" t="inlineStr">
        <is>
          <t>-</t>
        </is>
      </c>
      <c r="K85" t="inlineStr">
        <is>
          <t>-</t>
        </is>
      </c>
      <c r="L85" t="inlineStr">
        <is>
          <t>-</t>
        </is>
      </c>
    </row>
    <row r="86">
      <c r="A86" s="5" t="inlineStr">
        <is>
          <t>Op.Cashflow Wachstum 5J in %</t>
        </is>
      </c>
      <c r="B86" s="5" t="inlineStr">
        <is>
          <t>Op.Cashflow Wachstum 5Y in %</t>
        </is>
      </c>
      <c r="C86" t="inlineStr">
        <is>
          <t>-</t>
        </is>
      </c>
      <c r="D86" t="inlineStr">
        <is>
          <t>-</t>
        </is>
      </c>
      <c r="E86" t="inlineStr">
        <is>
          <t>-</t>
        </is>
      </c>
      <c r="F86" t="inlineStr">
        <is>
          <t>-</t>
        </is>
      </c>
      <c r="G86" t="inlineStr">
        <is>
          <t>-</t>
        </is>
      </c>
      <c r="H86" t="inlineStr">
        <is>
          <t>-</t>
        </is>
      </c>
      <c r="I86" t="inlineStr">
        <is>
          <t>-</t>
        </is>
      </c>
      <c r="J86" t="inlineStr">
        <is>
          <t>-</t>
        </is>
      </c>
      <c r="K86" t="inlineStr">
        <is>
          <t>-</t>
        </is>
      </c>
      <c r="L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Verschuldungsgrad in %</t>
        </is>
      </c>
      <c r="B88" s="5" t="inlineStr">
        <is>
          <t>Finance Gearing in %</t>
        </is>
      </c>
      <c r="C88" t="n">
        <v>1644</v>
      </c>
      <c r="D88" t="n">
        <v>1605</v>
      </c>
      <c r="E88" t="n">
        <v>1537</v>
      </c>
      <c r="F88" t="n">
        <v>1540</v>
      </c>
      <c r="G88" t="n">
        <v>1444</v>
      </c>
      <c r="H88" t="n">
        <v>1474</v>
      </c>
      <c r="I88" t="n">
        <v>1520</v>
      </c>
      <c r="J88" t="n">
        <v>1700</v>
      </c>
      <c r="K88" t="n">
        <v>1827</v>
      </c>
      <c r="L88" t="n">
        <v>1999</v>
      </c>
      <c r="M88" t="inlineStr">
        <is>
          <t>-</t>
        </is>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P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9"/>
    <col customWidth="1" max="14" min="14" width="9"/>
    <col customWidth="1" max="15" min="15" width="8"/>
    <col customWidth="1" max="16" min="16" width="8"/>
  </cols>
  <sheetData>
    <row r="1">
      <c r="A1" s="1" t="inlineStr">
        <is>
          <t xml:space="preserve">CAIXABANK S A </t>
        </is>
      </c>
      <c r="B1" s="2" t="inlineStr">
        <is>
          <t>WKN: A0MZR4  ISIN: ES0140609019  US-Symbol:CIXPF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t>
        </is>
      </c>
      <c r="G4" t="inlineStr">
        <is>
          <t>31.01.2020</t>
        </is>
      </c>
      <c r="H4" t="inlineStr">
        <is>
          <t>Preliminary Results</t>
        </is>
      </c>
      <c r="J4" t="inlineStr">
        <is>
          <t>BLACKROCK, INC.</t>
        </is>
      </c>
      <c r="L4" t="inlineStr">
        <is>
          <t>3,01%</t>
        </is>
      </c>
    </row>
    <row r="5">
      <c r="A5" s="5" t="inlineStr">
        <is>
          <t>Ticker</t>
        </is>
      </c>
      <c r="B5" t="inlineStr">
        <is>
          <t>48CA</t>
        </is>
      </c>
      <c r="C5" s="5" t="inlineStr">
        <is>
          <t>Fax</t>
        </is>
      </c>
      <c r="D5" s="5" t="inlineStr"/>
      <c r="E5" t="inlineStr">
        <is>
          <t>-</t>
        </is>
      </c>
      <c r="G5" t="inlineStr">
        <is>
          <t>19.03.2020</t>
        </is>
      </c>
      <c r="H5" t="inlineStr">
        <is>
          <t>Publication Of Annual Report</t>
        </is>
      </c>
      <c r="J5" t="inlineStr">
        <is>
          <t>LA CAIXA BANKING FOUNDATION</t>
        </is>
      </c>
      <c r="L5" t="inlineStr">
        <is>
          <t>40,00%</t>
        </is>
      </c>
    </row>
    <row r="6">
      <c r="A6" s="5" t="inlineStr">
        <is>
          <t>Gelistet Seit / Listed Since</t>
        </is>
      </c>
      <c r="B6" t="inlineStr">
        <is>
          <t>-</t>
        </is>
      </c>
      <c r="C6" s="5" t="inlineStr">
        <is>
          <t>Internet</t>
        </is>
      </c>
      <c r="D6" s="5" t="inlineStr"/>
      <c r="E6" t="inlineStr">
        <is>
          <t>http://www.caixabank.com/index_en.html</t>
        </is>
      </c>
      <c r="G6" t="inlineStr">
        <is>
          <t>03.04.2020</t>
        </is>
      </c>
      <c r="H6" t="inlineStr">
        <is>
          <t>Annual General Meeting</t>
        </is>
      </c>
      <c r="J6" t="inlineStr">
        <is>
          <t>INVESCO LIMITED</t>
        </is>
      </c>
      <c r="L6" t="inlineStr">
        <is>
          <t>2,03%</t>
        </is>
      </c>
    </row>
    <row r="7">
      <c r="A7" s="5" t="inlineStr">
        <is>
          <t>Nominalwert / Nominal Value</t>
        </is>
      </c>
      <c r="B7" t="inlineStr">
        <is>
          <t>1,00</t>
        </is>
      </c>
      <c r="C7" s="5" t="inlineStr">
        <is>
          <t>Inv. Relations Telefon / Phone</t>
        </is>
      </c>
      <c r="D7" s="5" t="inlineStr"/>
      <c r="E7" t="inlineStr">
        <is>
          <t>+34-93-411-7503</t>
        </is>
      </c>
      <c r="G7" t="inlineStr">
        <is>
          <t>30.04.2020</t>
        </is>
      </c>
      <c r="H7" t="inlineStr">
        <is>
          <t>Result Q1</t>
        </is>
      </c>
      <c r="J7" t="inlineStr">
        <is>
          <t>Freefloat</t>
        </is>
      </c>
      <c r="L7" t="inlineStr">
        <is>
          <t>54,97%</t>
        </is>
      </c>
    </row>
    <row r="8">
      <c r="A8" s="5" t="inlineStr">
        <is>
          <t>Land / Country</t>
        </is>
      </c>
      <c r="B8" t="inlineStr">
        <is>
          <t>Spanien</t>
        </is>
      </c>
      <c r="C8" s="5" t="inlineStr">
        <is>
          <t>Inv. Relations E-Mail</t>
        </is>
      </c>
      <c r="D8" s="5" t="inlineStr"/>
      <c r="E8" t="inlineStr">
        <is>
          <t>investors@caixabank.com</t>
        </is>
      </c>
      <c r="G8" t="inlineStr">
        <is>
          <t>31.07.2020</t>
        </is>
      </c>
      <c r="H8" t="inlineStr">
        <is>
          <t>Score Half Year</t>
        </is>
      </c>
    </row>
    <row r="9">
      <c r="A9" s="5" t="inlineStr">
        <is>
          <t>Währung / Currency</t>
        </is>
      </c>
      <c r="B9" t="inlineStr">
        <is>
          <t>EUR</t>
        </is>
      </c>
      <c r="C9" s="5" t="inlineStr">
        <is>
          <t>Kontaktperson / Contact Person</t>
        </is>
      </c>
      <c r="D9" s="5" t="inlineStr"/>
      <c r="E9" t="inlineStr">
        <is>
          <t>-</t>
        </is>
      </c>
      <c r="G9" t="inlineStr">
        <is>
          <t>30.10.2020</t>
        </is>
      </c>
      <c r="H9" t="inlineStr">
        <is>
          <t>Q3 Earnings</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CaixaBank S.A.Avda. Diagonal, 621-629, Torre II, Planta 8  ES-08028 Barcelona</t>
        </is>
      </c>
    </row>
    <row r="14">
      <c r="A14" s="5" t="inlineStr">
        <is>
          <t>Management</t>
        </is>
      </c>
      <c r="B14" t="inlineStr">
        <is>
          <t>Gonzalo Gortázar Rotaeche, Juan Antonio Alcaraz García, Xavier Coll, Jordi Mondéjar, Iñaki Badiola, Matthias Bulach, Jorge Fontanals, María Luisa Martínez, Javier Pano, Marisa Retamosa, Javier Valle, Óscar Calderón</t>
        </is>
      </c>
    </row>
    <row r="15">
      <c r="A15" s="5" t="inlineStr">
        <is>
          <t>Aufsichtsrat / Board</t>
        </is>
      </c>
      <c r="B15" t="inlineStr">
        <is>
          <t>Jordi Gual, Tomás Muniesa, Gonzalo Gortázar, Xavier Vives, Marcelino Armenter, Natalia Aznárez, Maria Teresa Bassons, María Verónica Fisas, Alejandro García-Bragado, Cristina Garmendia, Ignacio Garralda, María Amparo Moraleda, John S. Reed, Eduardo Javier Sanchiz, José Serna, Koro Usarraga, Óscar Calderón, Óscar Figueres</t>
        </is>
      </c>
    </row>
    <row r="16">
      <c r="A16" s="5" t="inlineStr">
        <is>
          <t>Beschreibung</t>
        </is>
      </c>
      <c r="B16" t="inlineStr">
        <is>
          <t>CaixaBank SA (vormals Criteria CaixaCorp. SA) ist eine international tätige Finanzdienstleistungsgruppe. Als Universalbank mit über 5.000 Filialen und mehr als 9.500 Bancomaten ist die CaixaBank flächendeckend in Spanien präsent und betreut mehr als 13 Millionen Kunden. Im Weiteren bietet der Konzern ergänzend zu seinen Bankprodukten ein breites Spektrum an Lebens- und Nicht-Lebensversicherungen an. International ist die CaixaBank SA über strategische Allianzen mit internationalen Bankenpartnern, operativen Niederlassungen und Repräsentanzen tätig. Im Mai 2015 fusionierte die CaixaBank mit der Barclays Bank SAU. Criteria CaixaHolding ist Hauptaktionär der CaixaBank SA. Copyright 2014 FINANCE BASE AG</t>
        </is>
      </c>
    </row>
    <row r="17">
      <c r="A17" s="5" t="inlineStr">
        <is>
          <t>Profile</t>
        </is>
      </c>
      <c r="B17" t="inlineStr">
        <is>
          <t>CaixaBank SA (formerly Criteria CaixaCorp. SA) is a financial services group with international operations. As a universal bank with over 5,000 branches and more than 9,500 ATMs, the CaixaBank's coverage in Spain present and serves more than 13 million customers. In addition, the Group offers in addition to its banking products to a wide range of life and non-life insurance. Internationally, the CaixaBank SA operates through strategic alliances with international banking partners, operating branches and representative offices. In May 2015, the CaixaBank merger with Barclays Bank SAU. Criteria CaixaHolding is the majority shareholder of CaixaBank SA.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Gesamtertrag</t>
        </is>
      </c>
      <c r="B20" s="5" t="inlineStr">
        <is>
          <t>Total Income</t>
        </is>
      </c>
      <c r="C20" t="n">
        <v>8605</v>
      </c>
      <c r="D20" t="n">
        <v>8767</v>
      </c>
      <c r="E20" t="n">
        <v>8222</v>
      </c>
      <c r="F20" t="n">
        <v>7827</v>
      </c>
      <c r="G20" t="n">
        <v>7726</v>
      </c>
      <c r="H20" t="n">
        <v>6940</v>
      </c>
      <c r="I20" t="n">
        <v>6632</v>
      </c>
      <c r="J20" t="n">
        <v>6738</v>
      </c>
      <c r="K20" t="n">
        <v>6511</v>
      </c>
      <c r="L20" t="n">
        <v>2096</v>
      </c>
      <c r="M20" t="inlineStr">
        <is>
          <t>-</t>
        </is>
      </c>
      <c r="N20" t="inlineStr">
        <is>
          <t>-</t>
        </is>
      </c>
      <c r="O20" t="inlineStr">
        <is>
          <t>-</t>
        </is>
      </c>
      <c r="P20" t="inlineStr">
        <is>
          <t>-</t>
        </is>
      </c>
    </row>
    <row r="21">
      <c r="A21" s="5" t="inlineStr">
        <is>
          <t>Operatives Ergebnis (EBIT)</t>
        </is>
      </c>
      <c r="B21" s="5" t="inlineStr">
        <is>
          <t>EBIT Earning Before Interest &amp; Tax</t>
        </is>
      </c>
      <c r="C21" t="n">
        <v>2077</v>
      </c>
      <c r="D21" t="n">
        <v>2807</v>
      </c>
      <c r="E21" t="n">
        <v>1935</v>
      </c>
      <c r="F21" t="n">
        <v>2642</v>
      </c>
      <c r="G21" t="n">
        <v>603.5</v>
      </c>
      <c r="H21" t="n">
        <v>588.1</v>
      </c>
      <c r="I21" t="n">
        <v>-2482</v>
      </c>
      <c r="J21" t="n">
        <v>-771.2</v>
      </c>
      <c r="K21" t="n">
        <v>612.6</v>
      </c>
      <c r="L21" t="n">
        <v>1502</v>
      </c>
      <c r="M21" t="inlineStr">
        <is>
          <t>-</t>
        </is>
      </c>
      <c r="N21" t="inlineStr">
        <is>
          <t>-</t>
        </is>
      </c>
      <c r="O21" t="inlineStr">
        <is>
          <t>-</t>
        </is>
      </c>
      <c r="P21" t="inlineStr">
        <is>
          <t>-</t>
        </is>
      </c>
    </row>
    <row r="22">
      <c r="A22" s="5" t="inlineStr">
        <is>
          <t>Finanzergebnis</t>
        </is>
      </c>
      <c r="B22" s="5" t="inlineStr">
        <is>
          <t>Financial Result</t>
        </is>
      </c>
      <c r="C22" t="inlineStr">
        <is>
          <t>-</t>
        </is>
      </c>
      <c r="D22" t="inlineStr">
        <is>
          <t>-</t>
        </is>
      </c>
      <c r="E22" t="n">
        <v>163.5</v>
      </c>
      <c r="F22" t="n">
        <v>-1104</v>
      </c>
      <c r="G22" t="n">
        <v>34.6</v>
      </c>
      <c r="H22" t="n">
        <v>-385.9</v>
      </c>
      <c r="I22" t="n">
        <v>1770</v>
      </c>
      <c r="J22" t="n">
        <v>708.8</v>
      </c>
      <c r="K22" t="n">
        <v>546.5</v>
      </c>
      <c r="L22" t="n">
        <v>380</v>
      </c>
      <c r="M22" t="inlineStr">
        <is>
          <t>-</t>
        </is>
      </c>
      <c r="N22" t="inlineStr">
        <is>
          <t>-</t>
        </is>
      </c>
      <c r="O22" t="inlineStr">
        <is>
          <t>-</t>
        </is>
      </c>
      <c r="P22" t="inlineStr">
        <is>
          <t>-</t>
        </is>
      </c>
    </row>
    <row r="23">
      <c r="A23" s="5" t="inlineStr">
        <is>
          <t>Ergebnis vor Steuer (EBT)</t>
        </is>
      </c>
      <c r="B23" s="5" t="inlineStr">
        <is>
          <t>EBT Earning Before Tax</t>
        </is>
      </c>
      <c r="C23" t="n">
        <v>2077</v>
      </c>
      <c r="D23" t="n">
        <v>2807</v>
      </c>
      <c r="E23" t="n">
        <v>2098</v>
      </c>
      <c r="F23" t="n">
        <v>1538</v>
      </c>
      <c r="G23" t="n">
        <v>638.1</v>
      </c>
      <c r="H23" t="n">
        <v>202.2</v>
      </c>
      <c r="I23" t="n">
        <v>-712.9</v>
      </c>
      <c r="J23" t="n">
        <v>-62.4</v>
      </c>
      <c r="K23" t="n">
        <v>1159</v>
      </c>
      <c r="L23" t="n">
        <v>1882</v>
      </c>
      <c r="M23" t="inlineStr">
        <is>
          <t>-</t>
        </is>
      </c>
      <c r="N23" t="inlineStr">
        <is>
          <t>-</t>
        </is>
      </c>
      <c r="O23" t="inlineStr">
        <is>
          <t>-</t>
        </is>
      </c>
      <c r="P23" t="inlineStr">
        <is>
          <t>-</t>
        </is>
      </c>
    </row>
    <row r="24">
      <c r="A24" s="5" t="inlineStr">
        <is>
          <t>Ergebnis nach Steuer</t>
        </is>
      </c>
      <c r="B24" s="5" t="inlineStr">
        <is>
          <t>Earnings after tax</t>
        </is>
      </c>
      <c r="C24" t="n">
        <v>1708</v>
      </c>
      <c r="D24" t="n">
        <v>2095</v>
      </c>
      <c r="E24" t="n">
        <v>1720</v>
      </c>
      <c r="F24" t="n">
        <v>1056</v>
      </c>
      <c r="G24" t="n">
        <v>818.9</v>
      </c>
      <c r="H24" t="n">
        <v>619.9</v>
      </c>
      <c r="I24" t="n">
        <v>495.4</v>
      </c>
      <c r="J24" t="n">
        <v>228.8</v>
      </c>
      <c r="K24" t="n">
        <v>1053</v>
      </c>
      <c r="L24" t="n">
        <v>1850</v>
      </c>
      <c r="M24" t="inlineStr">
        <is>
          <t>-</t>
        </is>
      </c>
      <c r="N24" t="inlineStr">
        <is>
          <t>-</t>
        </is>
      </c>
      <c r="O24" t="inlineStr">
        <is>
          <t>-</t>
        </is>
      </c>
      <c r="P24" t="inlineStr">
        <is>
          <t>-</t>
        </is>
      </c>
    </row>
    <row r="25">
      <c r="A25" s="5" t="inlineStr">
        <is>
          <t>Minderheitenanteil</t>
        </is>
      </c>
      <c r="B25" s="5" t="inlineStr">
        <is>
          <t>Minority Share</t>
        </is>
      </c>
      <c r="C25" t="n">
        <v>-3</v>
      </c>
      <c r="D25" t="n">
        <v>-55.7</v>
      </c>
      <c r="E25" t="n">
        <v>-34.5</v>
      </c>
      <c r="F25" t="n">
        <v>-7.9</v>
      </c>
      <c r="G25" t="n">
        <v>-2</v>
      </c>
      <c r="H25" t="n">
        <v>0.1</v>
      </c>
      <c r="I25" t="n">
        <v>7.3</v>
      </c>
      <c r="J25" t="n">
        <v>0.9</v>
      </c>
      <c r="K25" t="n">
        <v>0.8</v>
      </c>
      <c r="L25" t="n">
        <v>-26.9</v>
      </c>
      <c r="M25" t="inlineStr">
        <is>
          <t>-</t>
        </is>
      </c>
      <c r="N25" t="inlineStr">
        <is>
          <t>-</t>
        </is>
      </c>
      <c r="O25" t="inlineStr">
        <is>
          <t>-</t>
        </is>
      </c>
      <c r="P25" t="inlineStr">
        <is>
          <t>-</t>
        </is>
      </c>
    </row>
    <row r="26">
      <c r="A26" s="5" t="inlineStr">
        <is>
          <t>Jahresüberschuss/-fehlbetrag</t>
        </is>
      </c>
      <c r="B26" s="5" t="inlineStr">
        <is>
          <t>Net Profit</t>
        </is>
      </c>
      <c r="C26" t="n">
        <v>1705</v>
      </c>
      <c r="D26" t="n">
        <v>1985</v>
      </c>
      <c r="E26" t="n">
        <v>1684</v>
      </c>
      <c r="F26" t="n">
        <v>1047</v>
      </c>
      <c r="G26" t="n">
        <v>814.5</v>
      </c>
      <c r="H26" t="n">
        <v>620</v>
      </c>
      <c r="I26" t="n">
        <v>502.7</v>
      </c>
      <c r="J26" t="n">
        <v>229.7</v>
      </c>
      <c r="K26" t="n">
        <v>1054</v>
      </c>
      <c r="L26" t="n">
        <v>1823</v>
      </c>
      <c r="M26" t="inlineStr">
        <is>
          <t>-</t>
        </is>
      </c>
      <c r="N26" t="inlineStr">
        <is>
          <t>-</t>
        </is>
      </c>
      <c r="O26" t="inlineStr">
        <is>
          <t>-</t>
        </is>
      </c>
      <c r="P26" t="inlineStr">
        <is>
          <t>-</t>
        </is>
      </c>
    </row>
    <row r="27">
      <c r="A27" s="5" t="inlineStr">
        <is>
          <t>Summe Aktiva</t>
        </is>
      </c>
      <c r="B27" s="5" t="inlineStr">
        <is>
          <t>Total Assets</t>
        </is>
      </c>
      <c r="C27" t="n">
        <v>391414</v>
      </c>
      <c r="D27" t="n">
        <v>386622</v>
      </c>
      <c r="E27" t="n">
        <v>383186</v>
      </c>
      <c r="F27" t="n">
        <v>347927</v>
      </c>
      <c r="G27" t="n">
        <v>344256</v>
      </c>
      <c r="H27" t="n">
        <v>338623</v>
      </c>
      <c r="I27" t="n">
        <v>340191</v>
      </c>
      <c r="J27" t="n">
        <v>348294</v>
      </c>
      <c r="K27" t="n">
        <v>270425</v>
      </c>
      <c r="L27" t="n">
        <v>50986</v>
      </c>
      <c r="M27" t="inlineStr">
        <is>
          <t>-</t>
        </is>
      </c>
      <c r="N27" t="inlineStr">
        <is>
          <t>-</t>
        </is>
      </c>
      <c r="O27" t="inlineStr">
        <is>
          <t>-</t>
        </is>
      </c>
      <c r="P27" t="inlineStr">
        <is>
          <t>-</t>
        </is>
      </c>
    </row>
    <row r="28">
      <c r="A28" s="5" t="inlineStr">
        <is>
          <t>Summe Fremdkapital</t>
        </is>
      </c>
      <c r="B28" s="5" t="inlineStr">
        <is>
          <t>Total Liabilities</t>
        </is>
      </c>
      <c r="C28" t="n">
        <v>366263</v>
      </c>
      <c r="D28" t="n">
        <v>362564</v>
      </c>
      <c r="E28" t="n">
        <v>358503</v>
      </c>
      <c r="F28" t="n">
        <v>324371</v>
      </c>
      <c r="G28" t="n">
        <v>319051</v>
      </c>
      <c r="H28" t="n">
        <v>313391</v>
      </c>
      <c r="I28" t="n">
        <v>315857</v>
      </c>
      <c r="J28" t="n">
        <v>325583</v>
      </c>
      <c r="K28" t="n">
        <v>249710</v>
      </c>
      <c r="L28" t="n">
        <v>36283</v>
      </c>
      <c r="M28" t="inlineStr">
        <is>
          <t>-</t>
        </is>
      </c>
      <c r="N28" t="inlineStr">
        <is>
          <t>-</t>
        </is>
      </c>
      <c r="O28" t="inlineStr">
        <is>
          <t>-</t>
        </is>
      </c>
      <c r="P28" t="inlineStr">
        <is>
          <t>-</t>
        </is>
      </c>
    </row>
    <row r="29">
      <c r="A29" s="5" t="inlineStr">
        <is>
          <t>Minderheitenanteil</t>
        </is>
      </c>
      <c r="B29" s="5" t="inlineStr">
        <is>
          <t>Minority Share</t>
        </is>
      </c>
      <c r="C29" t="n">
        <v>29</v>
      </c>
      <c r="D29" t="n">
        <v>29.5</v>
      </c>
      <c r="E29" t="n">
        <v>434</v>
      </c>
      <c r="F29" t="n">
        <v>29.1</v>
      </c>
      <c r="G29" t="n">
        <v>35.6</v>
      </c>
      <c r="H29" t="n">
        <v>37.9</v>
      </c>
      <c r="I29" t="n">
        <v>-15.9</v>
      </c>
      <c r="J29" t="n">
        <v>35</v>
      </c>
      <c r="K29" t="n">
        <v>18.9</v>
      </c>
      <c r="L29" t="n">
        <v>175.3</v>
      </c>
      <c r="M29" t="inlineStr">
        <is>
          <t>-</t>
        </is>
      </c>
      <c r="N29" t="inlineStr">
        <is>
          <t>-</t>
        </is>
      </c>
      <c r="O29" t="inlineStr">
        <is>
          <t>-</t>
        </is>
      </c>
      <c r="P29" t="inlineStr">
        <is>
          <t>-</t>
        </is>
      </c>
    </row>
    <row r="30">
      <c r="A30" s="5" t="inlineStr">
        <is>
          <t>Summe Eigenkapital</t>
        </is>
      </c>
      <c r="B30" s="5" t="inlineStr">
        <is>
          <t>Equity</t>
        </is>
      </c>
      <c r="C30" t="n">
        <v>26247</v>
      </c>
      <c r="D30" t="n">
        <v>24029</v>
      </c>
      <c r="E30" t="n">
        <v>24683</v>
      </c>
      <c r="F30" t="n">
        <v>23527</v>
      </c>
      <c r="G30" t="n">
        <v>25169</v>
      </c>
      <c r="H30" t="n">
        <v>25195</v>
      </c>
      <c r="I30" t="n">
        <v>24350</v>
      </c>
      <c r="J30" t="n">
        <v>22676</v>
      </c>
      <c r="K30" t="n">
        <v>20696</v>
      </c>
      <c r="L30" t="n">
        <v>14528</v>
      </c>
      <c r="M30" t="inlineStr">
        <is>
          <t>-</t>
        </is>
      </c>
      <c r="N30" t="inlineStr">
        <is>
          <t>-</t>
        </is>
      </c>
      <c r="O30" t="inlineStr">
        <is>
          <t>-</t>
        </is>
      </c>
      <c r="P30" t="inlineStr">
        <is>
          <t>-</t>
        </is>
      </c>
    </row>
    <row r="31">
      <c r="A31" s="5" t="inlineStr">
        <is>
          <t>Summe Passiva</t>
        </is>
      </c>
      <c r="B31" s="5" t="inlineStr">
        <is>
          <t>Liabilities &amp; Shareholder Equity</t>
        </is>
      </c>
      <c r="C31" t="n">
        <v>391414</v>
      </c>
      <c r="D31" t="n">
        <v>386622</v>
      </c>
      <c r="E31" t="n">
        <v>383186</v>
      </c>
      <c r="F31" t="n">
        <v>347927</v>
      </c>
      <c r="G31" t="n">
        <v>344256</v>
      </c>
      <c r="H31" t="n">
        <v>338623</v>
      </c>
      <c r="I31" t="n">
        <v>340191</v>
      </c>
      <c r="J31" t="n">
        <v>348294</v>
      </c>
      <c r="K31" t="n">
        <v>270425</v>
      </c>
      <c r="L31" t="n">
        <v>50986</v>
      </c>
      <c r="M31" t="inlineStr">
        <is>
          <t>-</t>
        </is>
      </c>
      <c r="N31" t="inlineStr">
        <is>
          <t>-</t>
        </is>
      </c>
      <c r="O31" t="inlineStr">
        <is>
          <t>-</t>
        </is>
      </c>
      <c r="P31" t="inlineStr">
        <is>
          <t>-</t>
        </is>
      </c>
    </row>
    <row r="32">
      <c r="A32" s="5" t="inlineStr">
        <is>
          <t>Mio.Aktien im Umlauf</t>
        </is>
      </c>
      <c r="B32" s="5" t="inlineStr">
        <is>
          <t>Million shares outstanding</t>
        </is>
      </c>
      <c r="C32" t="n">
        <v>5981</v>
      </c>
      <c r="D32" t="n">
        <v>5981</v>
      </c>
      <c r="E32" t="n">
        <v>5981</v>
      </c>
      <c r="F32" t="n">
        <v>5981</v>
      </c>
      <c r="G32" t="n">
        <v>5824</v>
      </c>
      <c r="H32" t="n">
        <v>5715</v>
      </c>
      <c r="I32" t="n">
        <v>5028</v>
      </c>
      <c r="J32" t="n">
        <v>4490</v>
      </c>
      <c r="K32" t="n">
        <v>3840</v>
      </c>
      <c r="L32" t="n">
        <v>3363</v>
      </c>
      <c r="M32" t="n">
        <v>3363</v>
      </c>
      <c r="N32" t="n">
        <v>3363</v>
      </c>
      <c r="O32" t="n">
        <v>3363</v>
      </c>
      <c r="P32" t="n">
        <v>3363</v>
      </c>
    </row>
    <row r="33">
      <c r="A33" s="5" t="inlineStr">
        <is>
          <t>Gezeichnetes Kapital (in Mio.)</t>
        </is>
      </c>
      <c r="B33" s="5" t="inlineStr">
        <is>
          <t>Subscribed Capital in M</t>
        </is>
      </c>
      <c r="C33" t="n">
        <v>5981</v>
      </c>
      <c r="D33" t="n">
        <v>5981</v>
      </c>
      <c r="E33" t="n">
        <v>5981</v>
      </c>
      <c r="F33" t="n">
        <v>5981</v>
      </c>
      <c r="G33" t="n">
        <v>5824</v>
      </c>
      <c r="H33" t="n">
        <v>5715</v>
      </c>
      <c r="I33" t="n">
        <v>5028</v>
      </c>
      <c r="J33" t="n">
        <v>4490</v>
      </c>
      <c r="K33" t="n">
        <v>3840</v>
      </c>
      <c r="L33" t="n">
        <v>3363</v>
      </c>
      <c r="M33" t="n">
        <v>3363</v>
      </c>
      <c r="N33" t="n">
        <v>3363</v>
      </c>
      <c r="O33" t="n">
        <v>3363</v>
      </c>
      <c r="P33" t="n">
        <v>3363</v>
      </c>
    </row>
    <row r="34">
      <c r="A34" s="5" t="inlineStr">
        <is>
          <t>Ergebnis je Aktie (brutto)</t>
        </is>
      </c>
      <c r="B34" s="5" t="inlineStr">
        <is>
          <t>Earnings per share</t>
        </is>
      </c>
      <c r="C34" t="n">
        <v>0.35</v>
      </c>
      <c r="D34" t="n">
        <v>0.47</v>
      </c>
      <c r="E34" t="n">
        <v>0.35</v>
      </c>
      <c r="F34" t="n">
        <v>0.26</v>
      </c>
      <c r="G34" t="n">
        <v>0.11</v>
      </c>
      <c r="H34" t="n">
        <v>0.04</v>
      </c>
      <c r="I34" t="n">
        <v>-0.14</v>
      </c>
      <c r="J34" t="n">
        <v>-0.01</v>
      </c>
      <c r="K34" t="n">
        <v>0.3</v>
      </c>
      <c r="L34" t="n">
        <v>0.5600000000000001</v>
      </c>
      <c r="M34" t="inlineStr">
        <is>
          <t>-</t>
        </is>
      </c>
      <c r="N34" t="inlineStr">
        <is>
          <t>-</t>
        </is>
      </c>
      <c r="O34" t="inlineStr">
        <is>
          <t>-</t>
        </is>
      </c>
      <c r="P34" t="inlineStr">
        <is>
          <t>-</t>
        </is>
      </c>
    </row>
    <row r="35">
      <c r="A35" s="5" t="inlineStr">
        <is>
          <t>Ergebnis je Aktie (unverwässert)</t>
        </is>
      </c>
      <c r="B35" s="5" t="inlineStr">
        <is>
          <t>Basic Earnings per share</t>
        </is>
      </c>
      <c r="C35" t="n">
        <v>0.26</v>
      </c>
      <c r="D35" t="n">
        <v>0.32</v>
      </c>
      <c r="E35" t="n">
        <v>0.28</v>
      </c>
      <c r="F35" t="n">
        <v>0.18</v>
      </c>
      <c r="G35" t="n">
        <v>0.14</v>
      </c>
      <c r="H35" t="n">
        <v>0.11</v>
      </c>
      <c r="I35" t="n">
        <v>0.09</v>
      </c>
      <c r="J35" t="n">
        <v>0.05</v>
      </c>
      <c r="K35" t="n">
        <v>0.27</v>
      </c>
      <c r="L35" t="n">
        <v>0.54</v>
      </c>
      <c r="M35" t="n">
        <v>0.39</v>
      </c>
      <c r="N35" t="n">
        <v>0.31</v>
      </c>
      <c r="O35" t="n">
        <v>0.62</v>
      </c>
      <c r="P35" t="n">
        <v>0.62</v>
      </c>
    </row>
    <row r="36">
      <c r="A36" s="5" t="inlineStr">
        <is>
          <t>Ergebnis je Aktie (verwässert)</t>
        </is>
      </c>
      <c r="B36" s="5" t="inlineStr">
        <is>
          <t>Diluted Earnings per share</t>
        </is>
      </c>
      <c r="C36" t="n">
        <v>0.26</v>
      </c>
      <c r="D36" t="n">
        <v>0.32</v>
      </c>
      <c r="E36" t="n">
        <v>0.28</v>
      </c>
      <c r="F36" t="n">
        <v>0.18</v>
      </c>
      <c r="G36" t="n">
        <v>0.14</v>
      </c>
      <c r="H36" t="n">
        <v>0.11</v>
      </c>
      <c r="I36" t="n">
        <v>0.09</v>
      </c>
      <c r="J36" t="n">
        <v>0.05</v>
      </c>
      <c r="K36" t="n">
        <v>0.27</v>
      </c>
      <c r="L36" t="n">
        <v>0.54</v>
      </c>
      <c r="M36" t="n">
        <v>0.39</v>
      </c>
      <c r="N36" t="n">
        <v>0.31</v>
      </c>
      <c r="O36" t="n">
        <v>0.62</v>
      </c>
      <c r="P36" t="n">
        <v>0.62</v>
      </c>
    </row>
    <row r="37">
      <c r="A37" s="5" t="inlineStr">
        <is>
          <t>Dividende je Aktie</t>
        </is>
      </c>
      <c r="B37" s="5" t="inlineStr">
        <is>
          <t>Dividend per share</t>
        </is>
      </c>
      <c r="C37" t="n">
        <v>0.15</v>
      </c>
      <c r="D37" t="n">
        <v>0.15</v>
      </c>
      <c r="E37" t="n">
        <v>0.13</v>
      </c>
      <c r="F37" t="n">
        <v>0.13</v>
      </c>
      <c r="G37" t="n">
        <v>0.16</v>
      </c>
      <c r="H37" t="n">
        <v>0.18</v>
      </c>
      <c r="I37" t="n">
        <v>0.2</v>
      </c>
      <c r="J37" t="n">
        <v>0.23</v>
      </c>
      <c r="K37" t="n">
        <v>0.23</v>
      </c>
      <c r="L37" t="n">
        <v>0.31</v>
      </c>
      <c r="M37" t="n">
        <v>0.23</v>
      </c>
      <c r="N37" t="n">
        <v>0.21</v>
      </c>
      <c r="O37" t="inlineStr">
        <is>
          <t>-</t>
        </is>
      </c>
      <c r="P37" t="inlineStr">
        <is>
          <t>-</t>
        </is>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c r="P38" t="inlineStr">
        <is>
          <t>-</t>
        </is>
      </c>
    </row>
    <row r="39">
      <c r="A39" s="5" t="inlineStr">
        <is>
          <t>Ertrag</t>
        </is>
      </c>
      <c r="B39" s="5" t="inlineStr">
        <is>
          <t>Income</t>
        </is>
      </c>
      <c r="C39" t="n">
        <v>1.44</v>
      </c>
      <c r="D39" t="n">
        <v>1.47</v>
      </c>
      <c r="E39" t="n">
        <v>1.37</v>
      </c>
      <c r="F39" t="n">
        <v>1.31</v>
      </c>
      <c r="G39" t="n">
        <v>1.33</v>
      </c>
      <c r="H39" t="n">
        <v>1.21</v>
      </c>
      <c r="I39" t="n">
        <v>1.32</v>
      </c>
      <c r="J39" t="n">
        <v>1.5</v>
      </c>
      <c r="K39" t="n">
        <v>1.7</v>
      </c>
      <c r="L39" t="n">
        <v>0.62</v>
      </c>
      <c r="M39" t="inlineStr">
        <is>
          <t>-</t>
        </is>
      </c>
      <c r="N39" t="inlineStr">
        <is>
          <t>-</t>
        </is>
      </c>
      <c r="O39" t="inlineStr">
        <is>
          <t>-</t>
        </is>
      </c>
      <c r="P39" t="inlineStr">
        <is>
          <t>-</t>
        </is>
      </c>
    </row>
    <row r="40">
      <c r="A40" s="5" t="inlineStr">
        <is>
          <t>Buchwert je Aktie</t>
        </is>
      </c>
      <c r="B40" s="5" t="inlineStr">
        <is>
          <t>Book value per share</t>
        </is>
      </c>
      <c r="C40" t="n">
        <v>4.39</v>
      </c>
      <c r="D40" t="n">
        <v>4.02</v>
      </c>
      <c r="E40" t="n">
        <v>4.13</v>
      </c>
      <c r="F40" t="n">
        <v>3.93</v>
      </c>
      <c r="G40" t="n">
        <v>4.32</v>
      </c>
      <c r="H40" t="n">
        <v>4.41</v>
      </c>
      <c r="I40" t="n">
        <v>4.84</v>
      </c>
      <c r="J40" t="n">
        <v>5.05</v>
      </c>
      <c r="K40" t="n">
        <v>5.39</v>
      </c>
      <c r="L40" t="n">
        <v>4.32</v>
      </c>
      <c r="M40" t="inlineStr">
        <is>
          <t>-</t>
        </is>
      </c>
      <c r="N40" t="inlineStr">
        <is>
          <t>-</t>
        </is>
      </c>
      <c r="O40" t="inlineStr">
        <is>
          <t>-</t>
        </is>
      </c>
      <c r="P40" t="inlineStr">
        <is>
          <t>-</t>
        </is>
      </c>
    </row>
    <row r="41">
      <c r="A41" s="5" t="inlineStr">
        <is>
          <t>Cashflow je Aktie</t>
        </is>
      </c>
      <c r="B41" s="5" t="inlineStr">
        <is>
          <t>Cashflow per share</t>
        </is>
      </c>
      <c r="C41" t="n">
        <v>-0.11</v>
      </c>
      <c r="D41" t="n">
        <v>-0.82</v>
      </c>
      <c r="E41" t="n">
        <v>1.1</v>
      </c>
      <c r="F41" t="n">
        <v>2.36</v>
      </c>
      <c r="G41" t="n">
        <v>0.39</v>
      </c>
      <c r="H41" t="n">
        <v>-0.86</v>
      </c>
      <c r="I41" t="n">
        <v>0.46</v>
      </c>
      <c r="J41" t="n">
        <v>2.42</v>
      </c>
      <c r="K41" t="n">
        <v>-0.5600000000000001</v>
      </c>
      <c r="L41" t="n">
        <v>0.67</v>
      </c>
      <c r="M41" t="inlineStr">
        <is>
          <t>-</t>
        </is>
      </c>
      <c r="N41" t="inlineStr">
        <is>
          <t>-</t>
        </is>
      </c>
      <c r="O41" t="inlineStr">
        <is>
          <t>-</t>
        </is>
      </c>
      <c r="P41" t="inlineStr">
        <is>
          <t>-</t>
        </is>
      </c>
    </row>
    <row r="42">
      <c r="A42" s="5" t="inlineStr">
        <is>
          <t>Bilanzsumme je Aktie</t>
        </is>
      </c>
      <c r="B42" s="5" t="inlineStr">
        <is>
          <t>Total assets per share</t>
        </is>
      </c>
      <c r="C42" t="n">
        <v>65.44</v>
      </c>
      <c r="D42" t="n">
        <v>64.64</v>
      </c>
      <c r="E42" t="n">
        <v>64.06</v>
      </c>
      <c r="F42" t="n">
        <v>58.17</v>
      </c>
      <c r="G42" t="n">
        <v>59.11</v>
      </c>
      <c r="H42" t="n">
        <v>59.25</v>
      </c>
      <c r="I42" t="n">
        <v>67.66</v>
      </c>
      <c r="J42" t="n">
        <v>77.58</v>
      </c>
      <c r="K42" t="n">
        <v>70.42</v>
      </c>
      <c r="L42" t="n">
        <v>15.16</v>
      </c>
      <c r="M42" t="inlineStr">
        <is>
          <t>-</t>
        </is>
      </c>
      <c r="N42" t="inlineStr">
        <is>
          <t>-</t>
        </is>
      </c>
      <c r="O42" t="inlineStr">
        <is>
          <t>-</t>
        </is>
      </c>
      <c r="P42" t="inlineStr">
        <is>
          <t>-</t>
        </is>
      </c>
    </row>
    <row r="43">
      <c r="A43" s="5" t="inlineStr">
        <is>
          <t>Personal am Ende des Jahres</t>
        </is>
      </c>
      <c r="B43" s="5" t="inlineStr">
        <is>
          <t>Staff at the end of year</t>
        </is>
      </c>
      <c r="C43" t="n">
        <v>35736</v>
      </c>
      <c r="D43" t="n">
        <v>37440</v>
      </c>
      <c r="E43" t="n">
        <v>36972</v>
      </c>
      <c r="F43" t="n">
        <v>32403</v>
      </c>
      <c r="G43" t="n">
        <v>32289</v>
      </c>
      <c r="H43" t="n">
        <v>31676</v>
      </c>
      <c r="I43" t="n">
        <v>32568</v>
      </c>
      <c r="J43" t="n">
        <v>29120</v>
      </c>
      <c r="K43" t="n">
        <v>27770</v>
      </c>
      <c r="L43" t="n">
        <v>6690</v>
      </c>
      <c r="M43" t="n">
        <v>1818</v>
      </c>
      <c r="N43" t="n">
        <v>1638</v>
      </c>
      <c r="O43" t="inlineStr">
        <is>
          <t>-</t>
        </is>
      </c>
      <c r="P43" t="inlineStr">
        <is>
          <t>-</t>
        </is>
      </c>
    </row>
    <row r="44">
      <c r="A44" s="5" t="inlineStr">
        <is>
          <t>Personalaufwand in Mio. EUR</t>
        </is>
      </c>
      <c r="B44" s="5" t="inlineStr">
        <is>
          <t>Personnel expenses in M</t>
        </is>
      </c>
      <c r="C44" t="n">
        <v>3956</v>
      </c>
      <c r="D44" t="n">
        <v>2958</v>
      </c>
      <c r="E44" t="n">
        <v>2981</v>
      </c>
      <c r="F44" t="n">
        <v>2745</v>
      </c>
      <c r="G44" t="n">
        <v>3179</v>
      </c>
      <c r="H44" t="n">
        <v>2578</v>
      </c>
      <c r="I44" t="n">
        <v>3422</v>
      </c>
      <c r="J44" t="n">
        <v>2426</v>
      </c>
      <c r="K44" t="n">
        <v>2263</v>
      </c>
      <c r="L44" t="n">
        <v>197.2</v>
      </c>
      <c r="M44" t="n">
        <v>103.9</v>
      </c>
      <c r="N44" t="n">
        <v>140.8</v>
      </c>
      <c r="O44" t="n">
        <v>121.8</v>
      </c>
      <c r="P44" t="n">
        <v>121.8</v>
      </c>
    </row>
    <row r="45">
      <c r="A45" s="5" t="inlineStr">
        <is>
          <t>Aufwand je Mitarbeiter in EUR</t>
        </is>
      </c>
      <c r="B45" s="5" t="inlineStr">
        <is>
          <t>Effort per employee</t>
        </is>
      </c>
      <c r="C45" t="n">
        <v>110701</v>
      </c>
      <c r="D45" t="n">
        <v>79017</v>
      </c>
      <c r="E45" t="n">
        <v>80639</v>
      </c>
      <c r="F45" t="n">
        <v>84727</v>
      </c>
      <c r="G45" t="n">
        <v>98448</v>
      </c>
      <c r="H45" t="n">
        <v>81383</v>
      </c>
      <c r="I45" t="n">
        <v>105057</v>
      </c>
      <c r="J45" t="n">
        <v>83321</v>
      </c>
      <c r="K45" t="n">
        <v>81476</v>
      </c>
      <c r="L45" t="n">
        <v>29477</v>
      </c>
      <c r="M45" t="n">
        <v>57151</v>
      </c>
      <c r="N45" t="n">
        <v>85958</v>
      </c>
      <c r="O45" t="inlineStr">
        <is>
          <t>-</t>
        </is>
      </c>
      <c r="P45" t="inlineStr">
        <is>
          <t>-</t>
        </is>
      </c>
    </row>
    <row r="46">
      <c r="A46" s="5" t="inlineStr">
        <is>
          <t>Ertrag je Mitarbeiter in EUR</t>
        </is>
      </c>
      <c r="B46" s="5" t="inlineStr">
        <is>
          <t>Income per employee</t>
        </is>
      </c>
      <c r="C46" t="n">
        <v>240794</v>
      </c>
      <c r="D46" t="n">
        <v>234167</v>
      </c>
      <c r="E46" t="n">
        <v>222382</v>
      </c>
      <c r="F46" t="n">
        <v>241536</v>
      </c>
      <c r="G46" t="n">
        <v>239264</v>
      </c>
      <c r="H46" t="n">
        <v>219081</v>
      </c>
      <c r="I46" t="n">
        <v>203629</v>
      </c>
      <c r="J46" t="n">
        <v>231370</v>
      </c>
      <c r="K46" t="n">
        <v>234472</v>
      </c>
      <c r="L46" t="n">
        <v>313318</v>
      </c>
      <c r="M46" t="inlineStr">
        <is>
          <t>-</t>
        </is>
      </c>
      <c r="N46" t="inlineStr">
        <is>
          <t>-</t>
        </is>
      </c>
      <c r="O46" t="inlineStr">
        <is>
          <t>-</t>
        </is>
      </c>
      <c r="P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Gewinn je Mitarbeiter in EUR</t>
        </is>
      </c>
      <c r="B48" s="5" t="inlineStr">
        <is>
          <t>Earnings per employee</t>
        </is>
      </c>
      <c r="C48" t="n">
        <v>47711</v>
      </c>
      <c r="D48" t="n">
        <v>53007</v>
      </c>
      <c r="E48" t="n">
        <v>45553</v>
      </c>
      <c r="F48" t="n">
        <v>32312</v>
      </c>
      <c r="G48" t="n">
        <v>25225</v>
      </c>
      <c r="H48" t="n">
        <v>19573</v>
      </c>
      <c r="I48" t="n">
        <v>15435</v>
      </c>
      <c r="J48" t="n">
        <v>7888</v>
      </c>
      <c r="K48" t="n">
        <v>37937</v>
      </c>
      <c r="L48" t="n">
        <v>272481</v>
      </c>
      <c r="M48" t="inlineStr">
        <is>
          <t>-</t>
        </is>
      </c>
      <c r="N48" t="inlineStr">
        <is>
          <t>-</t>
        </is>
      </c>
      <c r="O48" t="inlineStr">
        <is>
          <t>-</t>
        </is>
      </c>
      <c r="P48" t="inlineStr">
        <is>
          <t>-</t>
        </is>
      </c>
    </row>
    <row r="49">
      <c r="A49" s="5" t="inlineStr">
        <is>
          <t>KGV (Kurs/Gewinn)</t>
        </is>
      </c>
      <c r="B49" s="5" t="inlineStr">
        <is>
          <t>PE (price/earnings)</t>
        </is>
      </c>
      <c r="C49" t="n">
        <v>10.8</v>
      </c>
      <c r="D49" t="n">
        <v>9.9</v>
      </c>
      <c r="E49" t="n">
        <v>13.9</v>
      </c>
      <c r="F49" t="n">
        <v>17.4</v>
      </c>
      <c r="G49" t="n">
        <v>22.9</v>
      </c>
      <c r="H49" t="n">
        <v>39.6</v>
      </c>
      <c r="I49" t="n">
        <v>42.1</v>
      </c>
      <c r="J49" t="n">
        <v>52.8</v>
      </c>
      <c r="K49" t="n">
        <v>14.1</v>
      </c>
      <c r="L49" t="n">
        <v>7.4</v>
      </c>
      <c r="M49" t="n">
        <v>8.5</v>
      </c>
      <c r="N49" t="n">
        <v>9</v>
      </c>
      <c r="O49" t="inlineStr">
        <is>
          <t>-</t>
        </is>
      </c>
      <c r="P49" t="inlineStr">
        <is>
          <t>-</t>
        </is>
      </c>
    </row>
    <row r="50">
      <c r="A50" s="5" t="inlineStr">
        <is>
          <t>KUV (Kurs/Umsatz)</t>
        </is>
      </c>
      <c r="B50" s="5" t="inlineStr">
        <is>
          <t>PS (price/sales)</t>
        </is>
      </c>
      <c r="C50" t="inlineStr">
        <is>
          <t>-</t>
        </is>
      </c>
      <c r="D50" t="inlineStr">
        <is>
          <t>-</t>
        </is>
      </c>
      <c r="E50" t="n">
        <v>2.83</v>
      </c>
      <c r="F50" t="n">
        <v>2.4</v>
      </c>
      <c r="G50" t="n">
        <v>2.42</v>
      </c>
      <c r="H50" t="n">
        <v>3.59</v>
      </c>
      <c r="I50" t="n">
        <v>2.87</v>
      </c>
      <c r="J50" t="n">
        <v>1.76</v>
      </c>
      <c r="K50" t="n">
        <v>2.24</v>
      </c>
      <c r="L50" t="n">
        <v>6.39</v>
      </c>
      <c r="M50" t="inlineStr">
        <is>
          <t>-</t>
        </is>
      </c>
      <c r="N50" t="inlineStr">
        <is>
          <t>-</t>
        </is>
      </c>
      <c r="O50" t="inlineStr">
        <is>
          <t>-</t>
        </is>
      </c>
      <c r="P50" t="inlineStr">
        <is>
          <t>-</t>
        </is>
      </c>
    </row>
    <row r="51">
      <c r="A51" s="5" t="inlineStr">
        <is>
          <t>KBV (Kurs/Buchwert)</t>
        </is>
      </c>
      <c r="B51" s="5" t="inlineStr">
        <is>
          <t>PB (price/book value)</t>
        </is>
      </c>
      <c r="C51" t="n">
        <v>0.64</v>
      </c>
      <c r="D51" t="n">
        <v>0.79</v>
      </c>
      <c r="E51" t="n">
        <v>0.9399999999999999</v>
      </c>
      <c r="F51" t="n">
        <v>0.8</v>
      </c>
      <c r="G51" t="n">
        <v>0.74</v>
      </c>
      <c r="H51" t="n">
        <v>0.99</v>
      </c>
      <c r="I51" t="n">
        <v>0.78</v>
      </c>
      <c r="J51" t="n">
        <v>0.52</v>
      </c>
      <c r="K51" t="n">
        <v>0.71</v>
      </c>
      <c r="L51" t="n">
        <v>0.92</v>
      </c>
      <c r="M51" t="inlineStr">
        <is>
          <t>-</t>
        </is>
      </c>
      <c r="N51" t="inlineStr">
        <is>
          <t>-</t>
        </is>
      </c>
      <c r="O51" t="inlineStr">
        <is>
          <t>-</t>
        </is>
      </c>
      <c r="P51" t="inlineStr">
        <is>
          <t>-</t>
        </is>
      </c>
    </row>
    <row r="52">
      <c r="A52" s="5" t="inlineStr">
        <is>
          <t>KCV (Kurs/Cashflow)</t>
        </is>
      </c>
      <c r="B52" s="5" t="inlineStr">
        <is>
          <t>PC (price/cashflow)</t>
        </is>
      </c>
      <c r="C52" t="n">
        <v>-25.95</v>
      </c>
      <c r="D52" t="n">
        <v>-3.88</v>
      </c>
      <c r="E52" t="n">
        <v>3.55</v>
      </c>
      <c r="F52" t="n">
        <v>1.33</v>
      </c>
      <c r="G52" t="n">
        <v>8.27</v>
      </c>
      <c r="H52" t="n">
        <v>-5.09</v>
      </c>
      <c r="I52" t="n">
        <v>8.220000000000001</v>
      </c>
      <c r="J52" t="n">
        <v>1.09</v>
      </c>
      <c r="K52" t="n">
        <v>-6.8</v>
      </c>
      <c r="L52" t="n">
        <v>5.9</v>
      </c>
      <c r="M52" t="inlineStr">
        <is>
          <t>-</t>
        </is>
      </c>
      <c r="N52" t="inlineStr">
        <is>
          <t>-</t>
        </is>
      </c>
      <c r="O52" t="inlineStr">
        <is>
          <t>-</t>
        </is>
      </c>
      <c r="P52" t="inlineStr">
        <is>
          <t>-</t>
        </is>
      </c>
    </row>
    <row r="53">
      <c r="A53" s="5" t="inlineStr">
        <is>
          <t>Dividendenrendite in %</t>
        </is>
      </c>
      <c r="B53" s="5" t="inlineStr">
        <is>
          <t>Dividend Yield in %</t>
        </is>
      </c>
      <c r="C53" t="n">
        <v>5.36</v>
      </c>
      <c r="D53" t="n">
        <v>4.75</v>
      </c>
      <c r="E53" t="n">
        <v>3.34</v>
      </c>
      <c r="F53" t="n">
        <v>4.14</v>
      </c>
      <c r="G53" t="n">
        <v>4.98</v>
      </c>
      <c r="H53" t="n">
        <v>4.13</v>
      </c>
      <c r="I53" t="n">
        <v>5.28</v>
      </c>
      <c r="J53" t="n">
        <v>8.710000000000001</v>
      </c>
      <c r="K53" t="n">
        <v>6.05</v>
      </c>
      <c r="L53" t="n">
        <v>7.79</v>
      </c>
      <c r="M53" t="n">
        <v>6.97</v>
      </c>
      <c r="N53" t="n">
        <v>7.55</v>
      </c>
      <c r="O53" t="inlineStr">
        <is>
          <t>-</t>
        </is>
      </c>
      <c r="P53" t="inlineStr">
        <is>
          <t>-</t>
        </is>
      </c>
    </row>
    <row r="54">
      <c r="A54" s="5" t="inlineStr">
        <is>
          <t>Gewinnrendite in %</t>
        </is>
      </c>
      <c r="B54" s="5" t="inlineStr">
        <is>
          <t>Return on profit in %</t>
        </is>
      </c>
      <c r="C54" t="n">
        <v>9.300000000000001</v>
      </c>
      <c r="D54" t="n">
        <v>10.1</v>
      </c>
      <c r="E54" t="n">
        <v>7.2</v>
      </c>
      <c r="F54" t="n">
        <v>5.7</v>
      </c>
      <c r="G54" t="n">
        <v>4.4</v>
      </c>
      <c r="H54" t="n">
        <v>2.5</v>
      </c>
      <c r="I54" t="n">
        <v>2.4</v>
      </c>
      <c r="J54" t="n">
        <v>1.9</v>
      </c>
      <c r="K54" t="n">
        <v>7.1</v>
      </c>
      <c r="L54" t="n">
        <v>13.6</v>
      </c>
      <c r="M54" t="n">
        <v>11.8</v>
      </c>
      <c r="N54" t="n">
        <v>11.2</v>
      </c>
      <c r="O54" t="inlineStr">
        <is>
          <t>-</t>
        </is>
      </c>
      <c r="P54" t="inlineStr">
        <is>
          <t>-</t>
        </is>
      </c>
    </row>
    <row r="55">
      <c r="A55" s="5" t="inlineStr">
        <is>
          <t>Eigenkapitalrendite in %</t>
        </is>
      </c>
      <c r="B55" s="5" t="inlineStr">
        <is>
          <t>Return on Equity in %</t>
        </is>
      </c>
      <c r="C55" t="n">
        <v>6.5</v>
      </c>
      <c r="D55" t="n">
        <v>8.26</v>
      </c>
      <c r="E55" t="n">
        <v>6.82</v>
      </c>
      <c r="F55" t="n">
        <v>4.45</v>
      </c>
      <c r="G55" t="n">
        <v>3.24</v>
      </c>
      <c r="H55" t="n">
        <v>2.46</v>
      </c>
      <c r="I55" t="n">
        <v>2.06</v>
      </c>
      <c r="J55" t="n">
        <v>1.01</v>
      </c>
      <c r="K55" t="n">
        <v>5.09</v>
      </c>
      <c r="L55" t="n">
        <v>12.55</v>
      </c>
      <c r="M55" t="inlineStr">
        <is>
          <t>-</t>
        </is>
      </c>
      <c r="N55" t="inlineStr">
        <is>
          <t>-</t>
        </is>
      </c>
      <c r="O55" t="inlineStr">
        <is>
          <t>-</t>
        </is>
      </c>
      <c r="P55" t="inlineStr">
        <is>
          <t>-</t>
        </is>
      </c>
    </row>
    <row r="56">
      <c r="A56" s="5" t="inlineStr">
        <is>
          <t>Gesamtkapitalrendite in %</t>
        </is>
      </c>
      <c r="B56" s="5" t="inlineStr">
        <is>
          <t>Total Return on Investment in %</t>
        </is>
      </c>
      <c r="C56" t="n">
        <v>0.44</v>
      </c>
      <c r="D56" t="n">
        <v>0.51</v>
      </c>
      <c r="E56" t="n">
        <v>0.44</v>
      </c>
      <c r="F56" t="n">
        <v>0.3</v>
      </c>
      <c r="G56" t="n">
        <v>0.24</v>
      </c>
      <c r="H56" t="n">
        <v>0.18</v>
      </c>
      <c r="I56" t="n">
        <v>0.15</v>
      </c>
      <c r="J56" t="n">
        <v>0.07000000000000001</v>
      </c>
      <c r="K56" t="n">
        <v>0.39</v>
      </c>
      <c r="L56" t="n">
        <v>3.58</v>
      </c>
      <c r="M56" t="inlineStr">
        <is>
          <t>-</t>
        </is>
      </c>
      <c r="N56" t="inlineStr">
        <is>
          <t>-</t>
        </is>
      </c>
      <c r="O56" t="inlineStr">
        <is>
          <t>-</t>
        </is>
      </c>
      <c r="P56" t="inlineStr">
        <is>
          <t>-</t>
        </is>
      </c>
    </row>
    <row r="57">
      <c r="A57" s="5" t="inlineStr">
        <is>
          <t>Eigenkapitalquote in %</t>
        </is>
      </c>
      <c r="B57" s="5" t="inlineStr">
        <is>
          <t>Equity Ratio in %</t>
        </is>
      </c>
      <c r="C57" t="n">
        <v>6.71</v>
      </c>
      <c r="D57" t="n">
        <v>6.22</v>
      </c>
      <c r="E57" t="n">
        <v>6.44</v>
      </c>
      <c r="F57" t="n">
        <v>6.76</v>
      </c>
      <c r="G57" t="n">
        <v>7.31</v>
      </c>
      <c r="H57" t="n">
        <v>7.44</v>
      </c>
      <c r="I57" t="n">
        <v>7.16</v>
      </c>
      <c r="J57" t="n">
        <v>6.51</v>
      </c>
      <c r="K57" t="n">
        <v>7.65</v>
      </c>
      <c r="L57" t="n">
        <v>28.49</v>
      </c>
      <c r="M57" t="inlineStr">
        <is>
          <t>-</t>
        </is>
      </c>
      <c r="N57" t="inlineStr">
        <is>
          <t>-</t>
        </is>
      </c>
      <c r="O57" t="inlineStr">
        <is>
          <t>-</t>
        </is>
      </c>
      <c r="P57" t="inlineStr">
        <is>
          <t>-</t>
        </is>
      </c>
    </row>
    <row r="58">
      <c r="A58" s="5" t="inlineStr">
        <is>
          <t>Fremdkapitalquote in %</t>
        </is>
      </c>
      <c r="B58" s="5" t="inlineStr">
        <is>
          <t>Debt Ratio in %</t>
        </is>
      </c>
      <c r="C58" t="n">
        <v>93.29000000000001</v>
      </c>
      <c r="D58" t="n">
        <v>93.78</v>
      </c>
      <c r="E58" t="n">
        <v>93.56</v>
      </c>
      <c r="F58" t="n">
        <v>93.23999999999999</v>
      </c>
      <c r="G58" t="n">
        <v>92.69</v>
      </c>
      <c r="H58" t="n">
        <v>92.56</v>
      </c>
      <c r="I58" t="n">
        <v>92.84</v>
      </c>
      <c r="J58" t="n">
        <v>93.48999999999999</v>
      </c>
      <c r="K58" t="n">
        <v>92.34999999999999</v>
      </c>
      <c r="L58" t="n">
        <v>71.51000000000001</v>
      </c>
      <c r="M58" t="inlineStr">
        <is>
          <t>-</t>
        </is>
      </c>
      <c r="N58" t="inlineStr">
        <is>
          <t>-</t>
        </is>
      </c>
      <c r="O58" t="inlineStr">
        <is>
          <t>-</t>
        </is>
      </c>
      <c r="P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0.44</v>
      </c>
      <c r="D65" t="n">
        <v>0.51</v>
      </c>
      <c r="E65" t="n">
        <v>0.44</v>
      </c>
      <c r="F65" t="n">
        <v>0.3</v>
      </c>
      <c r="G65" t="n">
        <v>0.24</v>
      </c>
      <c r="H65" t="n">
        <v>0.18</v>
      </c>
      <c r="I65" t="n">
        <v>0.15</v>
      </c>
      <c r="J65" t="n">
        <v>0.07000000000000001</v>
      </c>
      <c r="K65" t="n">
        <v>0.39</v>
      </c>
      <c r="L65" t="n">
        <v>3.58</v>
      </c>
      <c r="M65" t="inlineStr">
        <is>
          <t>-</t>
        </is>
      </c>
      <c r="N65" t="inlineStr">
        <is>
          <t>-</t>
        </is>
      </c>
      <c r="O65" t="inlineStr">
        <is>
          <t>-</t>
        </is>
      </c>
    </row>
    <row r="66">
      <c r="A66" s="5" t="inlineStr">
        <is>
          <t>Ertrag des eingesetzten Kapitals</t>
        </is>
      </c>
      <c r="B66" s="5" t="inlineStr">
        <is>
          <t>ROCE Return on Cap. Empl. in %</t>
        </is>
      </c>
      <c r="C66" t="n">
        <v>0.53</v>
      </c>
      <c r="D66" t="n">
        <v>0.73</v>
      </c>
      <c r="E66" t="n">
        <v>0.51</v>
      </c>
      <c r="F66" t="n">
        <v>0.76</v>
      </c>
      <c r="G66" t="n">
        <v>0.18</v>
      </c>
      <c r="H66" t="n">
        <v>0.17</v>
      </c>
      <c r="I66" t="n">
        <v>-0.73</v>
      </c>
      <c r="J66" t="n">
        <v>-0.22</v>
      </c>
      <c r="K66" t="n">
        <v>0.23</v>
      </c>
      <c r="L66" t="n">
        <v>3.07</v>
      </c>
      <c r="M66" t="inlineStr">
        <is>
          <t>-</t>
        </is>
      </c>
      <c r="N66" t="inlineStr">
        <is>
          <t>-</t>
        </is>
      </c>
      <c r="O66" t="inlineStr">
        <is>
          <t>-</t>
        </is>
      </c>
    </row>
    <row r="67">
      <c r="A67" s="5" t="inlineStr"/>
      <c r="B67" s="5" t="inlineStr"/>
    </row>
    <row r="68">
      <c r="A68" s="5" t="inlineStr"/>
      <c r="B68" s="5" t="inlineStr"/>
    </row>
    <row r="69">
      <c r="A69" s="5" t="inlineStr">
        <is>
          <t>Operativer Cashflow</t>
        </is>
      </c>
      <c r="B69" s="5" t="inlineStr">
        <is>
          <t>Operating Cashflow in M</t>
        </is>
      </c>
      <c r="C69" t="n">
        <v>-155206.95</v>
      </c>
      <c r="D69" t="n">
        <v>-23206.28</v>
      </c>
      <c r="E69" t="n">
        <v>21232.55</v>
      </c>
      <c r="F69" t="n">
        <v>7954.73</v>
      </c>
      <c r="G69" t="n">
        <v>48164.48</v>
      </c>
      <c r="H69" t="n">
        <v>-29089.35</v>
      </c>
      <c r="I69" t="n">
        <v>41330.16</v>
      </c>
      <c r="J69" t="n">
        <v>4894.1</v>
      </c>
      <c r="K69" t="n">
        <v>-26112</v>
      </c>
      <c r="L69" t="n">
        <v>19841.7</v>
      </c>
      <c r="M69" t="inlineStr">
        <is>
          <t>-</t>
        </is>
      </c>
      <c r="N69" t="inlineStr">
        <is>
          <t>-</t>
        </is>
      </c>
      <c r="O69" t="inlineStr">
        <is>
          <t>-</t>
        </is>
      </c>
    </row>
    <row r="70">
      <c r="A70" s="5" t="inlineStr">
        <is>
          <t>Aktienrückkauf</t>
        </is>
      </c>
      <c r="B70" s="5" t="inlineStr">
        <is>
          <t>Share Buyback in M</t>
        </is>
      </c>
      <c r="C70" t="n">
        <v>0</v>
      </c>
      <c r="D70" t="n">
        <v>0</v>
      </c>
      <c r="E70" t="n">
        <v>0</v>
      </c>
      <c r="F70" t="n">
        <v>-157</v>
      </c>
      <c r="G70" t="n">
        <v>-109</v>
      </c>
      <c r="H70" t="n">
        <v>-687</v>
      </c>
      <c r="I70" t="n">
        <v>-538</v>
      </c>
      <c r="J70" t="n">
        <v>-650</v>
      </c>
      <c r="K70" t="n">
        <v>-477</v>
      </c>
      <c r="L70" t="n">
        <v>0</v>
      </c>
      <c r="M70" t="n">
        <v>0</v>
      </c>
      <c r="N70" t="n">
        <v>0</v>
      </c>
      <c r="O70" t="n">
        <v>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-14.11</v>
      </c>
      <c r="D75" t="n">
        <v>17.87</v>
      </c>
      <c r="E75" t="n">
        <v>60.84</v>
      </c>
      <c r="F75" t="n">
        <v>28.55</v>
      </c>
      <c r="G75" t="n">
        <v>31.37</v>
      </c>
      <c r="H75" t="n">
        <v>23.33</v>
      </c>
      <c r="I75" t="n">
        <v>118.85</v>
      </c>
      <c r="J75" t="n">
        <v>-78.20999999999999</v>
      </c>
      <c r="K75" t="n">
        <v>-42.18</v>
      </c>
      <c r="L75" t="inlineStr">
        <is>
          <t>-</t>
        </is>
      </c>
      <c r="M75" t="inlineStr">
        <is>
          <t>-</t>
        </is>
      </c>
      <c r="N75" t="inlineStr">
        <is>
          <t>-</t>
        </is>
      </c>
      <c r="O75" t="inlineStr">
        <is>
          <t>-</t>
        </is>
      </c>
    </row>
    <row r="76">
      <c r="A76" s="5" t="inlineStr">
        <is>
          <t>Gewinnwachstum 3J in %</t>
        </is>
      </c>
      <c r="B76" s="5" t="inlineStr">
        <is>
          <t>Earnings Growth 3Y in %</t>
        </is>
      </c>
      <c r="C76" t="n">
        <v>21.53</v>
      </c>
      <c r="D76" t="n">
        <v>35.75</v>
      </c>
      <c r="E76" t="n">
        <v>40.25</v>
      </c>
      <c r="F76" t="n">
        <v>27.75</v>
      </c>
      <c r="G76" t="n">
        <v>57.85</v>
      </c>
      <c r="H76" t="n">
        <v>21.32</v>
      </c>
      <c r="I76" t="n">
        <v>-0.51</v>
      </c>
      <c r="J76" t="inlineStr">
        <is>
          <t>-</t>
        </is>
      </c>
      <c r="K76" t="inlineStr">
        <is>
          <t>-</t>
        </is>
      </c>
      <c r="L76" t="inlineStr">
        <is>
          <t>-</t>
        </is>
      </c>
      <c r="M76" t="inlineStr">
        <is>
          <t>-</t>
        </is>
      </c>
      <c r="N76" t="inlineStr">
        <is>
          <t>-</t>
        </is>
      </c>
      <c r="O76" t="inlineStr">
        <is>
          <t>-</t>
        </is>
      </c>
    </row>
    <row r="77">
      <c r="A77" s="5" t="inlineStr">
        <is>
          <t>Gewinnwachstum 5J in %</t>
        </is>
      </c>
      <c r="B77" s="5" t="inlineStr">
        <is>
          <t>Earnings Growth 5Y in %</t>
        </is>
      </c>
      <c r="C77" t="n">
        <v>24.9</v>
      </c>
      <c r="D77" t="n">
        <v>32.39</v>
      </c>
      <c r="E77" t="n">
        <v>52.59</v>
      </c>
      <c r="F77" t="n">
        <v>24.78</v>
      </c>
      <c r="G77" t="n">
        <v>10.63</v>
      </c>
      <c r="H77" t="inlineStr">
        <is>
          <t>-</t>
        </is>
      </c>
      <c r="I77" t="inlineStr">
        <is>
          <t>-</t>
        </is>
      </c>
      <c r="J77" t="inlineStr">
        <is>
          <t>-</t>
        </is>
      </c>
      <c r="K77" t="inlineStr">
        <is>
          <t>-</t>
        </is>
      </c>
      <c r="L77" t="inlineStr">
        <is>
          <t>-</t>
        </is>
      </c>
      <c r="M77" t="inlineStr">
        <is>
          <t>-</t>
        </is>
      </c>
      <c r="N77" t="inlineStr">
        <is>
          <t>-</t>
        </is>
      </c>
      <c r="O77" t="inlineStr">
        <is>
          <t>-</t>
        </is>
      </c>
    </row>
    <row r="78">
      <c r="A78" s="5" t="inlineStr">
        <is>
          <t>Gewinnwachstum 10J in %</t>
        </is>
      </c>
      <c r="B78" s="5" t="inlineStr">
        <is>
          <t>Earnings Growth 10Y in %</t>
        </is>
      </c>
      <c r="C78" t="inlineStr">
        <is>
          <t>-</t>
        </is>
      </c>
      <c r="D78" t="inlineStr">
        <is>
          <t>-</t>
        </is>
      </c>
      <c r="E78" t="inlineStr">
        <is>
          <t>-</t>
        </is>
      </c>
      <c r="F78" t="inlineStr">
        <is>
          <t>-</t>
        </is>
      </c>
      <c r="G78" t="inlineStr">
        <is>
          <t>-</t>
        </is>
      </c>
      <c r="H78" t="inlineStr">
        <is>
          <t>-</t>
        </is>
      </c>
      <c r="I78" t="inlineStr">
        <is>
          <t>-</t>
        </is>
      </c>
      <c r="J78" t="inlineStr">
        <is>
          <t>-</t>
        </is>
      </c>
      <c r="K78" t="inlineStr">
        <is>
          <t>-</t>
        </is>
      </c>
      <c r="L78" t="inlineStr">
        <is>
          <t>-</t>
        </is>
      </c>
      <c r="M78" t="inlineStr">
        <is>
          <t>-</t>
        </is>
      </c>
      <c r="N78" t="inlineStr">
        <is>
          <t>-</t>
        </is>
      </c>
      <c r="O78" t="inlineStr">
        <is>
          <t>-</t>
        </is>
      </c>
    </row>
    <row r="79">
      <c r="A79" s="5" t="inlineStr">
        <is>
          <t>PEG Ratio</t>
        </is>
      </c>
      <c r="B79" s="5" t="inlineStr">
        <is>
          <t>KGW Kurs/Gewinn/Wachstum</t>
        </is>
      </c>
      <c r="C79" t="n">
        <v>0.43</v>
      </c>
      <c r="D79" t="n">
        <v>0.31</v>
      </c>
      <c r="E79" t="n">
        <v>0.26</v>
      </c>
      <c r="F79" t="n">
        <v>0.7</v>
      </c>
      <c r="G79" t="n">
        <v>2.15</v>
      </c>
      <c r="H79" t="inlineStr">
        <is>
          <t>-</t>
        </is>
      </c>
      <c r="I79" t="inlineStr">
        <is>
          <t>-</t>
        </is>
      </c>
      <c r="J79" t="inlineStr">
        <is>
          <t>-</t>
        </is>
      </c>
      <c r="K79" t="inlineStr">
        <is>
          <t>-</t>
        </is>
      </c>
      <c r="L79" t="inlineStr">
        <is>
          <t>-</t>
        </is>
      </c>
      <c r="M79" t="inlineStr">
        <is>
          <t>-</t>
        </is>
      </c>
      <c r="N79" t="inlineStr">
        <is>
          <t>-</t>
        </is>
      </c>
      <c r="O79" t="inlineStr">
        <is>
          <t>-</t>
        </is>
      </c>
    </row>
    <row r="80">
      <c r="A80" s="5" t="inlineStr">
        <is>
          <t>EBIT-Wachstum 1J in %</t>
        </is>
      </c>
      <c r="B80" s="5" t="inlineStr">
        <is>
          <t>EBIT Growth 1Y in %</t>
        </is>
      </c>
      <c r="C80" t="n">
        <v>-26.01</v>
      </c>
      <c r="D80" t="n">
        <v>45.06</v>
      </c>
      <c r="E80" t="n">
        <v>-26.76</v>
      </c>
      <c r="F80" t="n">
        <v>337.78</v>
      </c>
      <c r="G80" t="n">
        <v>2.62</v>
      </c>
      <c r="H80" t="n">
        <v>-123.69</v>
      </c>
      <c r="I80" t="n">
        <v>221.84</v>
      </c>
      <c r="J80" t="n">
        <v>-225.89</v>
      </c>
      <c r="K80" t="n">
        <v>-59.21</v>
      </c>
      <c r="L80" t="inlineStr">
        <is>
          <t>-</t>
        </is>
      </c>
      <c r="M80" t="inlineStr">
        <is>
          <t>-</t>
        </is>
      </c>
      <c r="N80" t="inlineStr">
        <is>
          <t>-</t>
        </is>
      </c>
      <c r="O80" t="inlineStr">
        <is>
          <t>-</t>
        </is>
      </c>
    </row>
    <row r="81">
      <c r="A81" s="5" t="inlineStr">
        <is>
          <t>EBIT-Wachstum 3J in %</t>
        </is>
      </c>
      <c r="B81" s="5" t="inlineStr">
        <is>
          <t>EBIT Growth 3Y in %</t>
        </is>
      </c>
      <c r="C81" t="n">
        <v>-2.57</v>
      </c>
      <c r="D81" t="n">
        <v>118.69</v>
      </c>
      <c r="E81" t="n">
        <v>104.55</v>
      </c>
      <c r="F81" t="n">
        <v>72.23999999999999</v>
      </c>
      <c r="G81" t="n">
        <v>33.59</v>
      </c>
      <c r="H81" t="n">
        <v>-42.58</v>
      </c>
      <c r="I81" t="n">
        <v>-21.09</v>
      </c>
      <c r="J81" t="inlineStr">
        <is>
          <t>-</t>
        </is>
      </c>
      <c r="K81" t="inlineStr">
        <is>
          <t>-</t>
        </is>
      </c>
      <c r="L81" t="inlineStr">
        <is>
          <t>-</t>
        </is>
      </c>
      <c r="M81" t="inlineStr">
        <is>
          <t>-</t>
        </is>
      </c>
      <c r="N81" t="inlineStr">
        <is>
          <t>-</t>
        </is>
      </c>
      <c r="O81" t="inlineStr">
        <is>
          <t>-</t>
        </is>
      </c>
    </row>
    <row r="82">
      <c r="A82" s="5" t="inlineStr">
        <is>
          <t>EBIT-Wachstum 5J in %</t>
        </is>
      </c>
      <c r="B82" s="5" t="inlineStr">
        <is>
          <t>EBIT Growth 5Y in %</t>
        </is>
      </c>
      <c r="C82" t="n">
        <v>66.54000000000001</v>
      </c>
      <c r="D82" t="n">
        <v>47</v>
      </c>
      <c r="E82" t="n">
        <v>82.36</v>
      </c>
      <c r="F82" t="n">
        <v>42.53</v>
      </c>
      <c r="G82" t="n">
        <v>-36.87</v>
      </c>
      <c r="H82" t="inlineStr">
        <is>
          <t>-</t>
        </is>
      </c>
      <c r="I82" t="inlineStr">
        <is>
          <t>-</t>
        </is>
      </c>
      <c r="J82" t="inlineStr">
        <is>
          <t>-</t>
        </is>
      </c>
      <c r="K82" t="inlineStr">
        <is>
          <t>-</t>
        </is>
      </c>
      <c r="L82" t="inlineStr">
        <is>
          <t>-</t>
        </is>
      </c>
      <c r="M82" t="inlineStr">
        <is>
          <t>-</t>
        </is>
      </c>
      <c r="N82" t="inlineStr">
        <is>
          <t>-</t>
        </is>
      </c>
      <c r="O82" t="inlineStr">
        <is>
          <t>-</t>
        </is>
      </c>
    </row>
    <row r="83">
      <c r="A83" s="5" t="inlineStr">
        <is>
          <t>EBIT-Wachstum 10J in %</t>
        </is>
      </c>
      <c r="B83" s="5" t="inlineStr">
        <is>
          <t>EBIT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Op.Cashflow Wachstum 1J in %</t>
        </is>
      </c>
      <c r="B84" s="5" t="inlineStr">
        <is>
          <t>Op.Cashflow Wachstum 1Y in %</t>
        </is>
      </c>
      <c r="C84" t="n">
        <v>568.8099999999999</v>
      </c>
      <c r="D84" t="n">
        <v>-209.3</v>
      </c>
      <c r="E84" t="n">
        <v>166.92</v>
      </c>
      <c r="F84" t="n">
        <v>-83.92</v>
      </c>
      <c r="G84" t="n">
        <v>-262.48</v>
      </c>
      <c r="H84" t="n">
        <v>-161.92</v>
      </c>
      <c r="I84" t="n">
        <v>654.13</v>
      </c>
      <c r="J84" t="n">
        <v>-116.03</v>
      </c>
      <c r="K84" t="n">
        <v>-215.25</v>
      </c>
      <c r="L84" t="inlineStr">
        <is>
          <t>-</t>
        </is>
      </c>
      <c r="M84" t="inlineStr">
        <is>
          <t>-</t>
        </is>
      </c>
      <c r="N84" t="inlineStr">
        <is>
          <t>-</t>
        </is>
      </c>
      <c r="O84" t="inlineStr">
        <is>
          <t>-</t>
        </is>
      </c>
    </row>
    <row r="85">
      <c r="A85" s="5" t="inlineStr">
        <is>
          <t>Op.Cashflow Wachstum 3J in %</t>
        </is>
      </c>
      <c r="B85" s="5" t="inlineStr">
        <is>
          <t>Op.Cashflow Wachstum 3Y in %</t>
        </is>
      </c>
      <c r="C85" t="n">
        <v>175.48</v>
      </c>
      <c r="D85" t="n">
        <v>-42.1</v>
      </c>
      <c r="E85" t="n">
        <v>-59.83</v>
      </c>
      <c r="F85" t="n">
        <v>-169.44</v>
      </c>
      <c r="G85" t="n">
        <v>76.58</v>
      </c>
      <c r="H85" t="n">
        <v>125.39</v>
      </c>
      <c r="I85" t="n">
        <v>107.62</v>
      </c>
      <c r="J85" t="inlineStr">
        <is>
          <t>-</t>
        </is>
      </c>
      <c r="K85" t="inlineStr">
        <is>
          <t>-</t>
        </is>
      </c>
      <c r="L85" t="inlineStr">
        <is>
          <t>-</t>
        </is>
      </c>
      <c r="M85" t="inlineStr">
        <is>
          <t>-</t>
        </is>
      </c>
      <c r="N85" t="inlineStr">
        <is>
          <t>-</t>
        </is>
      </c>
      <c r="O85" t="inlineStr">
        <is>
          <t>-</t>
        </is>
      </c>
    </row>
    <row r="86">
      <c r="A86" s="5" t="inlineStr">
        <is>
          <t>Op.Cashflow Wachstum 5J in %</t>
        </is>
      </c>
      <c r="B86" s="5" t="inlineStr">
        <is>
          <t>Op.Cashflow Wachstum 5Y in %</t>
        </is>
      </c>
      <c r="C86" t="n">
        <v>36.01</v>
      </c>
      <c r="D86" t="n">
        <v>-110.14</v>
      </c>
      <c r="E86" t="n">
        <v>62.55</v>
      </c>
      <c r="F86" t="n">
        <v>5.96</v>
      </c>
      <c r="G86" t="n">
        <v>-20.31</v>
      </c>
      <c r="H86" t="inlineStr">
        <is>
          <t>-</t>
        </is>
      </c>
      <c r="I86" t="inlineStr">
        <is>
          <t>-</t>
        </is>
      </c>
      <c r="J86" t="inlineStr">
        <is>
          <t>-</t>
        </is>
      </c>
      <c r="K86" t="inlineStr">
        <is>
          <t>-</t>
        </is>
      </c>
      <c r="L86" t="inlineStr">
        <is>
          <t>-</t>
        </is>
      </c>
      <c r="M86" t="inlineStr">
        <is>
          <t>-</t>
        </is>
      </c>
      <c r="N86" t="inlineStr">
        <is>
          <t>-</t>
        </is>
      </c>
      <c r="O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Verschuldungsgrad in %</t>
        </is>
      </c>
      <c r="B88" s="5" t="inlineStr">
        <is>
          <t>Finance Gearing in %</t>
        </is>
      </c>
      <c r="C88" t="n">
        <v>1391</v>
      </c>
      <c r="D88" t="n">
        <v>1509</v>
      </c>
      <c r="E88" t="n">
        <v>1452</v>
      </c>
      <c r="F88" t="n">
        <v>1379</v>
      </c>
      <c r="G88" t="n">
        <v>1268</v>
      </c>
      <c r="H88" t="n">
        <v>1244</v>
      </c>
      <c r="I88" t="n">
        <v>1297</v>
      </c>
      <c r="J88" t="n">
        <v>1436</v>
      </c>
      <c r="K88" t="n">
        <v>1207</v>
      </c>
      <c r="L88" t="n">
        <v>250.95</v>
      </c>
      <c r="M88" t="inlineStr">
        <is>
          <t>-</t>
        </is>
      </c>
      <c r="N88" t="inlineStr">
        <is>
          <t>-</t>
        </is>
      </c>
      <c r="O88" t="inlineStr">
        <is>
          <t>-</t>
        </is>
      </c>
      <c r="P88" t="inlineStr">
        <is>
          <t>-</t>
        </is>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CELLNEX TELECOM SA EO 25 </t>
        </is>
      </c>
      <c r="B1" s="2" t="inlineStr">
        <is>
          <t>WKN: A14RZD  ISIN: ES0105066007  Typ: Aktie</t>
        </is>
      </c>
      <c r="C1" s="2" t="inlineStr"/>
      <c r="D1" s="2" t="inlineStr"/>
      <c r="E1" s="2" t="inlineStr"/>
      <c r="F1" s="2">
        <f>HYPERLINK("ibex_Stock_Data_EUR.xlsx#INDEX!A1",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+34-93-5678910</t>
        </is>
      </c>
      <c r="G4" t="inlineStr">
        <is>
          <t>26.02.2020</t>
        </is>
      </c>
      <c r="H4" t="inlineStr">
        <is>
          <t>Publication Of Annual Report</t>
        </is>
      </c>
      <c r="J4" t="inlineStr">
        <is>
          <t>ConnecT S.p.A</t>
        </is>
      </c>
      <c r="L4" t="inlineStr">
        <is>
          <t>29,90%</t>
        </is>
      </c>
    </row>
    <row r="5">
      <c r="A5" s="5" t="inlineStr">
        <is>
          <t>Ticker</t>
        </is>
      </c>
      <c r="B5" t="inlineStr">
        <is>
          <t>472</t>
        </is>
      </c>
      <c r="C5" s="5" t="inlineStr">
        <is>
          <t>Fax</t>
        </is>
      </c>
      <c r="D5" s="5" t="inlineStr"/>
      <c r="E5" t="inlineStr">
        <is>
          <t>+34-935-678901</t>
        </is>
      </c>
      <c r="G5" t="inlineStr">
        <is>
          <t>08.05.2020</t>
        </is>
      </c>
      <c r="H5" t="inlineStr">
        <is>
          <t>Result Q1</t>
        </is>
      </c>
      <c r="J5" t="inlineStr">
        <is>
          <t>Criteria</t>
        </is>
      </c>
      <c r="L5" t="inlineStr">
        <is>
          <t>5,00%</t>
        </is>
      </c>
    </row>
    <row r="6">
      <c r="A6" s="5" t="inlineStr">
        <is>
          <t>Gelistet Seit / Listed Since</t>
        </is>
      </c>
      <c r="B6" t="inlineStr">
        <is>
          <t>-</t>
        </is>
      </c>
      <c r="C6" s="5" t="inlineStr">
        <is>
          <t>Internet</t>
        </is>
      </c>
      <c r="D6" s="5" t="inlineStr"/>
      <c r="E6" t="inlineStr">
        <is>
          <t>https://www.cellnextelecom.com/en/</t>
        </is>
      </c>
      <c r="G6" t="inlineStr">
        <is>
          <t>29.07.2020</t>
        </is>
      </c>
      <c r="H6" t="inlineStr">
        <is>
          <t>Score Half Year</t>
        </is>
      </c>
      <c r="J6" t="inlineStr">
        <is>
          <t>Blackrock</t>
        </is>
      </c>
      <c r="L6" t="inlineStr">
        <is>
          <t>4,98%</t>
        </is>
      </c>
    </row>
    <row r="7">
      <c r="A7" s="5" t="inlineStr">
        <is>
          <t>Nominalwert / Nominal Value</t>
        </is>
      </c>
      <c r="B7" t="inlineStr">
        <is>
          <t>0,25</t>
        </is>
      </c>
      <c r="C7" s="5" t="inlineStr">
        <is>
          <t>E-Mail</t>
        </is>
      </c>
      <c r="D7" s="5" t="inlineStr"/>
      <c r="E7" t="inlineStr">
        <is>
          <t>cellnex@cellnextelecom.com</t>
        </is>
      </c>
      <c r="G7" t="inlineStr">
        <is>
          <t>30.10.2020</t>
        </is>
      </c>
      <c r="H7" t="inlineStr">
        <is>
          <t>Q3 Earnings</t>
        </is>
      </c>
      <c r="J7" t="inlineStr">
        <is>
          <t>Wellington Management</t>
        </is>
      </c>
      <c r="L7" t="inlineStr">
        <is>
          <t>4,28%</t>
        </is>
      </c>
    </row>
    <row r="8">
      <c r="A8" s="5" t="inlineStr">
        <is>
          <t>Land / Country</t>
        </is>
      </c>
      <c r="B8" t="inlineStr">
        <is>
          <t>Spanien</t>
        </is>
      </c>
      <c r="C8" s="5" t="inlineStr">
        <is>
          <t>Inv. Relations Telefon / Phone</t>
        </is>
      </c>
      <c r="D8" s="5" t="inlineStr"/>
      <c r="E8" t="inlineStr">
        <is>
          <t>+34-93-5678910</t>
        </is>
      </c>
      <c r="J8" t="inlineStr">
        <is>
          <t>Canada Pension Plan Investment Board</t>
        </is>
      </c>
      <c r="L8" t="inlineStr">
        <is>
          <t>3,16%</t>
        </is>
      </c>
    </row>
    <row r="9">
      <c r="A9" s="5" t="inlineStr">
        <is>
          <t>Währung / Currency</t>
        </is>
      </c>
      <c r="B9" t="inlineStr">
        <is>
          <t>EUR</t>
        </is>
      </c>
      <c r="C9" s="5" t="inlineStr">
        <is>
          <t>Inv. Relations E-Mail</t>
        </is>
      </c>
      <c r="D9" s="5" t="inlineStr"/>
      <c r="E9" t="inlineStr">
        <is>
          <t>investor.relations@cellnextelecom.com</t>
        </is>
      </c>
      <c r="J9" t="inlineStr">
        <is>
          <t>Freefloat</t>
        </is>
      </c>
      <c r="L9" t="inlineStr">
        <is>
          <t>52,69%</t>
        </is>
      </c>
    </row>
    <row r="10">
      <c r="A10" s="5" t="inlineStr">
        <is>
          <t>Branche / Industry</t>
        </is>
      </c>
      <c r="B10" t="inlineStr">
        <is>
          <t>Telecommunications Provider</t>
        </is>
      </c>
      <c r="C10" s="5" t="inlineStr">
        <is>
          <t>Kontaktperson / Contact Person</t>
        </is>
      </c>
      <c r="D10" s="5" t="inlineStr"/>
      <c r="E10" t="inlineStr">
        <is>
          <t>-</t>
        </is>
      </c>
    </row>
    <row r="11">
      <c r="A11" s="5" t="inlineStr">
        <is>
          <t>Sektor / Sector</t>
        </is>
      </c>
      <c r="B11" t="inlineStr">
        <is>
          <t>Telecommunications</t>
        </is>
      </c>
    </row>
    <row r="12">
      <c r="A12" s="5" t="inlineStr">
        <is>
          <t>Typ / Genre</t>
        </is>
      </c>
      <c r="B12" t="inlineStr">
        <is>
          <t>Stammaktie</t>
        </is>
      </c>
    </row>
    <row r="13">
      <c r="A13" s="5" t="inlineStr">
        <is>
          <t>Adresse / Address</t>
        </is>
      </c>
      <c r="B13" t="inlineStr">
        <is>
          <t>Cellnex Telecom S.A.Avinguda del Parc Logístic, 12-20  ES-08040 Barcelona</t>
        </is>
      </c>
    </row>
    <row r="14">
      <c r="A14" s="5" t="inlineStr">
        <is>
          <t>Management</t>
        </is>
      </c>
      <c r="B14" t="inlineStr">
        <is>
          <t>Tobías Martínez Gimeno, Lluís Deulofeu Fuguet, José Manuel Aisa Mancho, José Mª Miralles Prieto, Antoni Brunet Mauri, Alberto López Prior, Àlex Mestre Molins, Daniel Fernández-Capo</t>
        </is>
      </c>
    </row>
    <row r="15">
      <c r="A15" s="5" t="inlineStr">
        <is>
          <t>Aufsichtsrat / Board</t>
        </is>
      </c>
      <c r="B15" t="inlineStr">
        <is>
          <t>Franco Bernabè, Tobías Martínez Gimeno, Bertrand Boudewijn Kan, Giampaolo Zambeletti, Carlo Bertazzo, Pierre Blayau, Anne Bouverot, Elisabetta De Bernardi Di Valserra, Marieta del Rivero Bermejo, María Luisa Guijarro Piñal, Peter Shore, Mamoun Jamai</t>
        </is>
      </c>
    </row>
    <row r="16">
      <c r="A16" s="5" t="inlineStr">
        <is>
          <t>Beschreibung</t>
        </is>
      </c>
      <c r="B16" t="inlineStr">
        <is>
          <t>Cellnex Telecom S.A. (vormals Abertis Telecom) mit Hauptsitz in Barcelona, Spanien, ist eines der führenden Unternehmen in Europa im Bereich drahtloser Telekommunikationsinfrastrukturen. Cellnex stellt ihren Kunden in Spanien, Italien, Frankreich, Grossbritannien und den Niederlanden ein Netzwerk an über 18.000 Standorten zur Verfügung zur Installation und Instandhaltung der kundeneigenen Kommunikationsnetzwerkausrüstung für drahtlose Daten- und Sprachübertragungen. Darüber hinaus offeriert die Unternehmensgruppe hochentwickelte audiovisuelle Dienste auf lokaler, regionaler und nationaler Ebene für Rundfunkanstalten wie auch Lösungen im Bereich der "smart city" – Projekte für kommunale Einrichtungen. Im Weiteren unterstützt Cellnex Telecom Sicherheitskräfte bei der Installation und dem Einsatz von Sicherheits- und Notrufnetzen, die sogenannten PPDRs (Public Protection and Disaster Relief). Copyright 2014 FINANCE BASE AG</t>
        </is>
      </c>
    </row>
    <row r="17">
      <c r="A17" s="5" t="inlineStr">
        <is>
          <t>Profile</t>
        </is>
      </c>
      <c r="B17" t="inlineStr">
        <is>
          <t>Cellnex Telecom S.A. (Formerly Abertis Telecom), headquartered in Barcelona, ​​Spain, is one of the leading companies in Europe in the field of wireless telecommunications infrastructure. Cellnex provides its customers in Spain, Italy, France, Great Britain and the Netherlands a network of over 18,000 locations available for installation and maintenance of customer-owned communications network equipment for wireless data and voice transmissions. In addition, the Group offers sophisticated audio-visual services at local, regional and national levels for broadcasters as well as solutions in the field of "smart city" - projects for community facilities. Furthermore supports Cellnex Telecom security forces during installation and use of safety and emergency networks, the so-called PPDRs (Public Protection and Disaster Relief).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2009</v>
      </c>
      <c r="J19" s="5" t="inlineStr"/>
      <c r="K19" s="5" t="inlineStr"/>
      <c r="L19" s="5" t="inlineStr"/>
    </row>
    <row r="20">
      <c r="A20" s="5" t="inlineStr">
        <is>
          <t>Umsatz</t>
        </is>
      </c>
      <c r="B20" s="5" t="inlineStr">
        <is>
          <t>Revenue</t>
        </is>
      </c>
      <c r="C20" t="n">
        <v>1031</v>
      </c>
      <c r="D20" t="n">
        <v>897.9</v>
      </c>
      <c r="E20" t="n">
        <v>789.3</v>
      </c>
      <c r="F20" t="n">
        <v>704.6</v>
      </c>
      <c r="G20" t="n">
        <v>611.8</v>
      </c>
      <c r="H20" t="n">
        <v>436</v>
      </c>
      <c r="I20" t="inlineStr">
        <is>
          <t>-</t>
        </is>
      </c>
    </row>
    <row r="21">
      <c r="A21" s="5" t="inlineStr">
        <is>
          <t>Operatives Ergebnis (EBIT)</t>
        </is>
      </c>
      <c r="B21" s="5" t="inlineStr">
        <is>
          <t>EBIT Earning Before Interest &amp; Tax</t>
        </is>
      </c>
      <c r="C21" t="n">
        <v>142.5</v>
      </c>
      <c r="D21" t="n">
        <v>112.5</v>
      </c>
      <c r="E21" t="n">
        <v>98.40000000000001</v>
      </c>
      <c r="F21" t="n">
        <v>86.7</v>
      </c>
      <c r="G21" t="n">
        <v>63.3</v>
      </c>
      <c r="H21" t="n">
        <v>85.8</v>
      </c>
      <c r="I21" t="inlineStr">
        <is>
          <t>-</t>
        </is>
      </c>
    </row>
    <row r="22">
      <c r="A22" s="5" t="inlineStr">
        <is>
          <t>Finanzergebnis</t>
        </is>
      </c>
      <c r="B22" s="5" t="inlineStr">
        <is>
          <t>Financial Result</t>
        </is>
      </c>
      <c r="C22" t="n">
        <v>-196.5</v>
      </c>
      <c r="D22" t="n">
        <v>-148.7</v>
      </c>
      <c r="E22" t="n">
        <v>-68</v>
      </c>
      <c r="F22" t="n">
        <v>-45.7</v>
      </c>
      <c r="G22" t="n">
        <v>-27.4</v>
      </c>
      <c r="H22" t="n">
        <v>-8.800000000000001</v>
      </c>
      <c r="I22" t="inlineStr">
        <is>
          <t>-</t>
        </is>
      </c>
    </row>
    <row r="23">
      <c r="A23" s="5" t="inlineStr">
        <is>
          <t>Ergebnis vor Steuer (EBT)</t>
        </is>
      </c>
      <c r="B23" s="5" t="inlineStr">
        <is>
          <t>EBT Earning Before Tax</t>
        </is>
      </c>
      <c r="C23" t="n">
        <v>-54</v>
      </c>
      <c r="D23" t="n">
        <v>-36.2</v>
      </c>
      <c r="E23" t="n">
        <v>30.4</v>
      </c>
      <c r="F23" t="n">
        <v>41</v>
      </c>
      <c r="G23" t="n">
        <v>35.9</v>
      </c>
      <c r="H23" t="n">
        <v>77</v>
      </c>
      <c r="I23" t="inlineStr">
        <is>
          <t>-</t>
        </is>
      </c>
    </row>
    <row r="24">
      <c r="A24" s="5" t="inlineStr">
        <is>
          <t>Ergebnis nach Steuer</t>
        </is>
      </c>
      <c r="B24" s="5" t="inlineStr">
        <is>
          <t>Earnings after tax</t>
        </is>
      </c>
      <c r="C24" t="n">
        <v>-18.5</v>
      </c>
      <c r="D24" t="n">
        <v>-17.7</v>
      </c>
      <c r="E24" t="n">
        <v>30.8</v>
      </c>
      <c r="F24" t="n">
        <v>40.4</v>
      </c>
      <c r="G24" t="n">
        <v>48.5</v>
      </c>
      <c r="H24" t="n">
        <v>57.7</v>
      </c>
      <c r="I24" t="inlineStr">
        <is>
          <t>-</t>
        </is>
      </c>
    </row>
    <row r="25">
      <c r="A25" s="5" t="inlineStr">
        <is>
          <t>Minderheitenanteil</t>
        </is>
      </c>
      <c r="B25" s="5" t="inlineStr">
        <is>
          <t>Minority Share</t>
        </is>
      </c>
      <c r="C25" t="n">
        <v>9.300000000000001</v>
      </c>
      <c r="D25" t="n">
        <v>2.8</v>
      </c>
      <c r="E25" t="n">
        <v>2.1</v>
      </c>
      <c r="F25" t="n">
        <v>-0.6</v>
      </c>
      <c r="G25" t="n">
        <v>-1.2</v>
      </c>
      <c r="H25" t="n">
        <v>-0.3</v>
      </c>
      <c r="I25" t="inlineStr">
        <is>
          <t>-</t>
        </is>
      </c>
    </row>
    <row r="26">
      <c r="A26" s="5" t="inlineStr">
        <is>
          <t>Jahresüberschuss/-fehlbetrag</t>
        </is>
      </c>
      <c r="B26" s="5" t="inlineStr">
        <is>
          <t>Net Profit</t>
        </is>
      </c>
      <c r="C26" t="n">
        <v>-9.199999999999999</v>
      </c>
      <c r="D26" t="n">
        <v>-15</v>
      </c>
      <c r="E26" t="n">
        <v>32.9</v>
      </c>
      <c r="F26" t="n">
        <v>39.8</v>
      </c>
      <c r="G26" t="n">
        <v>47.3</v>
      </c>
      <c r="H26" t="n">
        <v>57.5</v>
      </c>
      <c r="I26" t="inlineStr">
        <is>
          <t>-</t>
        </is>
      </c>
    </row>
    <row r="27">
      <c r="A27" s="5" t="inlineStr">
        <is>
          <t>Summe Umlaufvermögen</t>
        </is>
      </c>
      <c r="B27" s="5" t="inlineStr">
        <is>
          <t>Current Assets</t>
        </is>
      </c>
      <c r="C27" t="n">
        <v>2721</v>
      </c>
      <c r="D27" t="n">
        <v>653.9</v>
      </c>
      <c r="E27" t="n">
        <v>523.5</v>
      </c>
      <c r="F27" t="n">
        <v>350.9</v>
      </c>
      <c r="G27" t="n">
        <v>219.5</v>
      </c>
      <c r="H27" t="n">
        <v>281.9</v>
      </c>
      <c r="I27" t="inlineStr">
        <is>
          <t>-</t>
        </is>
      </c>
    </row>
    <row r="28">
      <c r="A28" s="5" t="inlineStr">
        <is>
          <t>Summe Anlagevermögen</t>
        </is>
      </c>
      <c r="B28" s="5" t="inlineStr">
        <is>
          <t>Fixed Assets</t>
        </is>
      </c>
      <c r="C28" t="n">
        <v>10280</v>
      </c>
      <c r="D28" t="n">
        <v>4479</v>
      </c>
      <c r="E28" t="n">
        <v>3533</v>
      </c>
      <c r="F28" t="n">
        <v>2545</v>
      </c>
      <c r="G28" t="n">
        <v>1807</v>
      </c>
      <c r="H28" t="n">
        <v>950</v>
      </c>
      <c r="I28" t="inlineStr">
        <is>
          <t>-</t>
        </is>
      </c>
    </row>
    <row r="29">
      <c r="A29" s="5" t="inlineStr">
        <is>
          <t>Summe Aktiva</t>
        </is>
      </c>
      <c r="B29" s="5" t="inlineStr">
        <is>
          <t>Total Assets</t>
        </is>
      </c>
      <c r="C29" t="n">
        <v>13001</v>
      </c>
      <c r="D29" t="n">
        <v>5133</v>
      </c>
      <c r="E29" t="n">
        <v>4056</v>
      </c>
      <c r="F29" t="n">
        <v>2896</v>
      </c>
      <c r="G29" t="n">
        <v>2027</v>
      </c>
      <c r="H29" t="n">
        <v>1232</v>
      </c>
      <c r="I29" t="inlineStr">
        <is>
          <t>-</t>
        </is>
      </c>
    </row>
    <row r="30">
      <c r="A30" s="5" t="inlineStr">
        <is>
          <t>Summe kurzfristiges Fremdkapital</t>
        </is>
      </c>
      <c r="B30" s="5" t="inlineStr">
        <is>
          <t>Short-Term Debt</t>
        </is>
      </c>
      <c r="C30" t="n">
        <v>660.9</v>
      </c>
      <c r="D30" t="n">
        <v>509.8</v>
      </c>
      <c r="E30" t="n">
        <v>331</v>
      </c>
      <c r="F30" t="n">
        <v>190.9</v>
      </c>
      <c r="G30" t="n">
        <v>198.9</v>
      </c>
      <c r="H30" t="n">
        <v>224.3</v>
      </c>
      <c r="I30" t="inlineStr">
        <is>
          <t>-</t>
        </is>
      </c>
    </row>
    <row r="31">
      <c r="A31" s="5" t="inlineStr">
        <is>
          <t>Summe langfristiges Fremdkapital</t>
        </is>
      </c>
      <c r="B31" s="5" t="inlineStr">
        <is>
          <t>Long-Term Debt</t>
        </is>
      </c>
      <c r="C31" t="n">
        <v>7289</v>
      </c>
      <c r="D31" t="n">
        <v>4008</v>
      </c>
      <c r="E31" t="n">
        <v>3080</v>
      </c>
      <c r="F31" t="n">
        <v>2153</v>
      </c>
      <c r="G31" t="n">
        <v>1291</v>
      </c>
      <c r="H31" t="n">
        <v>506.2</v>
      </c>
      <c r="I31" t="inlineStr">
        <is>
          <t>-</t>
        </is>
      </c>
    </row>
    <row r="32">
      <c r="A32" s="5" t="inlineStr">
        <is>
          <t>Summe Fremdkapital</t>
        </is>
      </c>
      <c r="B32" s="5" t="inlineStr">
        <is>
          <t>Total Liabilities</t>
        </is>
      </c>
      <c r="C32" t="n">
        <v>7950</v>
      </c>
      <c r="D32" t="n">
        <v>4518</v>
      </c>
      <c r="E32" t="n">
        <v>3411</v>
      </c>
      <c r="F32" t="n">
        <v>2344</v>
      </c>
      <c r="G32" t="n">
        <v>1489</v>
      </c>
      <c r="H32" t="n">
        <v>730.5</v>
      </c>
      <c r="I32" t="inlineStr">
        <is>
          <t>-</t>
        </is>
      </c>
    </row>
    <row r="33">
      <c r="A33" s="5" t="inlineStr">
        <is>
          <t>Minderheitenanteil</t>
        </is>
      </c>
      <c r="B33" s="5" t="inlineStr">
        <is>
          <t>Minority Share</t>
        </is>
      </c>
      <c r="C33" t="n">
        <v>889.9</v>
      </c>
      <c r="D33" t="n">
        <v>137.5</v>
      </c>
      <c r="E33" t="n">
        <v>142.5</v>
      </c>
      <c r="F33" t="n">
        <v>81.40000000000001</v>
      </c>
      <c r="G33" t="n">
        <v>82.90000000000001</v>
      </c>
      <c r="H33" t="n">
        <v>4.7</v>
      </c>
      <c r="I33" t="inlineStr">
        <is>
          <t>-</t>
        </is>
      </c>
    </row>
    <row r="34">
      <c r="A34" s="5" t="inlineStr">
        <is>
          <t>Summe Eigenkapital</t>
        </is>
      </c>
      <c r="B34" s="5" t="inlineStr">
        <is>
          <t>Equity</t>
        </is>
      </c>
      <c r="C34" t="n">
        <v>4161</v>
      </c>
      <c r="D34" t="n">
        <v>477.9</v>
      </c>
      <c r="E34" t="n">
        <v>644.9</v>
      </c>
      <c r="F34" t="n">
        <v>551.2</v>
      </c>
      <c r="G34" t="n">
        <v>454.4</v>
      </c>
      <c r="H34" t="n">
        <v>496.7</v>
      </c>
      <c r="I34" t="inlineStr">
        <is>
          <t>-</t>
        </is>
      </c>
    </row>
    <row r="35">
      <c r="A35" s="5" t="inlineStr">
        <is>
          <t>Summe Passiva</t>
        </is>
      </c>
      <c r="B35" s="5" t="inlineStr">
        <is>
          <t>Liabilities &amp; Shareholder Equity</t>
        </is>
      </c>
      <c r="C35" t="n">
        <v>13001</v>
      </c>
      <c r="D35" t="n">
        <v>5133</v>
      </c>
      <c r="E35" t="n">
        <v>4056</v>
      </c>
      <c r="F35" t="n">
        <v>2896</v>
      </c>
      <c r="G35" t="n">
        <v>2027</v>
      </c>
      <c r="H35" t="n">
        <v>1232</v>
      </c>
      <c r="I35" t="inlineStr">
        <is>
          <t>-</t>
        </is>
      </c>
    </row>
    <row r="36">
      <c r="A36" s="5" t="inlineStr">
        <is>
          <t>Mio.Aktien im Umlauf</t>
        </is>
      </c>
      <c r="B36" s="5" t="inlineStr">
        <is>
          <t>Million shares outstanding</t>
        </is>
      </c>
      <c r="C36" t="n">
        <v>385.33</v>
      </c>
      <c r="D36" t="n">
        <v>231.68</v>
      </c>
      <c r="E36" t="n">
        <v>231.68</v>
      </c>
      <c r="F36" t="n">
        <v>231.68</v>
      </c>
      <c r="G36" t="n">
        <v>231.68</v>
      </c>
      <c r="H36" t="inlineStr">
        <is>
          <t>-</t>
        </is>
      </c>
      <c r="I36" t="inlineStr">
        <is>
          <t>-</t>
        </is>
      </c>
    </row>
    <row r="37">
      <c r="A37" s="5" t="inlineStr">
        <is>
          <t>Gezeichnetes Kapital (in Mio.)</t>
        </is>
      </c>
      <c r="B37" s="5" t="inlineStr">
        <is>
          <t>Subscribed Capital in M</t>
        </is>
      </c>
      <c r="C37" t="n">
        <v>96.33</v>
      </c>
      <c r="D37" t="n">
        <v>57.92</v>
      </c>
      <c r="E37" t="n">
        <v>57.92</v>
      </c>
      <c r="F37" t="n">
        <v>57.92</v>
      </c>
      <c r="G37" t="n">
        <v>57.92</v>
      </c>
      <c r="H37" t="inlineStr">
        <is>
          <t>-</t>
        </is>
      </c>
      <c r="I37" t="inlineStr">
        <is>
          <t>-</t>
        </is>
      </c>
    </row>
    <row r="38">
      <c r="A38" s="5" t="inlineStr">
        <is>
          <t>Ergebnis je Aktie (brutto)</t>
        </is>
      </c>
      <c r="B38" s="5" t="inlineStr">
        <is>
          <t>Earnings per share</t>
        </is>
      </c>
      <c r="C38" t="n">
        <v>-0.14</v>
      </c>
      <c r="D38" t="n">
        <v>-0.16</v>
      </c>
      <c r="E38" t="n">
        <v>0.13</v>
      </c>
      <c r="F38" t="n">
        <v>0.18</v>
      </c>
      <c r="G38" t="n">
        <v>0.15</v>
      </c>
      <c r="H38" t="inlineStr">
        <is>
          <t>-</t>
        </is>
      </c>
      <c r="I38" t="inlineStr">
        <is>
          <t>-</t>
        </is>
      </c>
    </row>
    <row r="39">
      <c r="A39" s="5" t="inlineStr">
        <is>
          <t>Ergebnis je Aktie (unverwässert)</t>
        </is>
      </c>
      <c r="B39" s="5" t="inlineStr">
        <is>
          <t>Basic Earnings per share</t>
        </is>
      </c>
      <c r="C39" t="n">
        <v>-0.03</v>
      </c>
      <c r="D39" t="n">
        <v>-0.06</v>
      </c>
      <c r="E39" t="n">
        <v>0.14</v>
      </c>
      <c r="F39" t="n">
        <v>0.17</v>
      </c>
      <c r="G39" t="n">
        <v>0.2</v>
      </c>
      <c r="H39" t="n">
        <v>1.88</v>
      </c>
      <c r="I39" t="inlineStr">
        <is>
          <t>-</t>
        </is>
      </c>
    </row>
    <row r="40">
      <c r="A40" s="5" t="inlineStr">
        <is>
          <t>Ergebnis je Aktie (verwässert)</t>
        </is>
      </c>
      <c r="B40" s="5" t="inlineStr">
        <is>
          <t>Diluted Earnings per share</t>
        </is>
      </c>
      <c r="C40" t="n">
        <v>-0.03</v>
      </c>
      <c r="D40" t="n">
        <v>-0.06</v>
      </c>
      <c r="E40" t="n">
        <v>0.14</v>
      </c>
      <c r="F40" t="n">
        <v>0.17</v>
      </c>
      <c r="G40" t="n">
        <v>0.2</v>
      </c>
      <c r="H40" t="n">
        <v>1.88</v>
      </c>
      <c r="I40" t="inlineStr">
        <is>
          <t>-</t>
        </is>
      </c>
    </row>
    <row r="41">
      <c r="A41" s="5" t="inlineStr">
        <is>
          <t>Dividende je Aktie</t>
        </is>
      </c>
      <c r="B41" s="5" t="inlineStr">
        <is>
          <t>Dividend per share</t>
        </is>
      </c>
      <c r="C41" t="inlineStr">
        <is>
          <t>-</t>
        </is>
      </c>
      <c r="D41" t="inlineStr">
        <is>
          <t>-</t>
        </is>
      </c>
      <c r="E41" t="n">
        <v>0.1</v>
      </c>
      <c r="F41" t="n">
        <v>0.08599999999999999</v>
      </c>
      <c r="G41" t="n">
        <v>0.08699999999999999</v>
      </c>
      <c r="H41" t="inlineStr">
        <is>
          <t>-</t>
        </is>
      </c>
      <c r="I41" t="inlineStr">
        <is>
          <t>-</t>
        </is>
      </c>
    </row>
    <row r="42">
      <c r="A42" s="5" t="inlineStr">
        <is>
          <t>Dividendenausschüttung in Mio</t>
        </is>
      </c>
      <c r="B42" s="5" t="inlineStr">
        <is>
          <t>Dividend Payment in M</t>
        </is>
      </c>
      <c r="C42" t="inlineStr">
        <is>
          <t>-</t>
        </is>
      </c>
      <c r="D42" t="n">
        <v>26.62</v>
      </c>
      <c r="E42" t="n">
        <v>24.21</v>
      </c>
      <c r="F42" t="n">
        <v>20</v>
      </c>
      <c r="G42" t="n">
        <v>21.1</v>
      </c>
      <c r="H42" t="inlineStr">
        <is>
          <t>-</t>
        </is>
      </c>
      <c r="I42" t="inlineStr">
        <is>
          <t>-</t>
        </is>
      </c>
    </row>
    <row r="43">
      <c r="A43" s="5" t="inlineStr">
        <is>
          <t>Umsatz</t>
        </is>
      </c>
      <c r="B43" s="5" t="inlineStr">
        <is>
          <t>Revenue</t>
        </is>
      </c>
      <c r="C43" t="n">
        <v>2.68</v>
      </c>
      <c r="D43" t="n">
        <v>3.88</v>
      </c>
      <c r="E43" t="n">
        <v>3.41</v>
      </c>
      <c r="F43" t="n">
        <v>3.04</v>
      </c>
      <c r="G43" t="n">
        <v>2.64</v>
      </c>
      <c r="H43" t="inlineStr">
        <is>
          <t>-</t>
        </is>
      </c>
      <c r="I43" t="inlineStr">
        <is>
          <t>-</t>
        </is>
      </c>
    </row>
    <row r="44">
      <c r="A44" s="5" t="inlineStr">
        <is>
          <t>Buchwert je Aktie</t>
        </is>
      </c>
      <c r="B44" s="5" t="inlineStr">
        <is>
          <t>Book value per share</t>
        </is>
      </c>
      <c r="C44" t="n">
        <v>10.8</v>
      </c>
      <c r="D44" t="n">
        <v>2.06</v>
      </c>
      <c r="E44" t="n">
        <v>2.78</v>
      </c>
      <c r="F44" t="n">
        <v>2.38</v>
      </c>
      <c r="G44" t="n">
        <v>1.96</v>
      </c>
      <c r="H44" t="inlineStr">
        <is>
          <t>-</t>
        </is>
      </c>
      <c r="I44" t="inlineStr">
        <is>
          <t>-</t>
        </is>
      </c>
    </row>
    <row r="45">
      <c r="A45" s="5" t="inlineStr">
        <is>
          <t>Cashflow je Aktie</t>
        </is>
      </c>
      <c r="B45" s="5" t="inlineStr">
        <is>
          <t>Cashflow per share</t>
        </is>
      </c>
      <c r="C45" t="n">
        <v>1.09</v>
      </c>
      <c r="D45" t="n">
        <v>1.71</v>
      </c>
      <c r="E45" t="n">
        <v>1.13</v>
      </c>
      <c r="F45" t="n">
        <v>1.09</v>
      </c>
      <c r="G45" t="n">
        <v>1.03</v>
      </c>
      <c r="H45" t="inlineStr">
        <is>
          <t>-</t>
        </is>
      </c>
      <c r="I45" t="inlineStr">
        <is>
          <t>-</t>
        </is>
      </c>
    </row>
    <row r="46">
      <c r="A46" s="5" t="inlineStr">
        <is>
          <t>Bilanzsumme je Aktie</t>
        </is>
      </c>
      <c r="B46" s="5" t="inlineStr">
        <is>
          <t>Total assets per share</t>
        </is>
      </c>
      <c r="C46" t="n">
        <v>33.74</v>
      </c>
      <c r="D46" t="n">
        <v>22.16</v>
      </c>
      <c r="E46" t="n">
        <v>17.51</v>
      </c>
      <c r="F46" t="n">
        <v>12.5</v>
      </c>
      <c r="G46" t="n">
        <v>8.75</v>
      </c>
      <c r="H46" t="inlineStr">
        <is>
          <t>-</t>
        </is>
      </c>
      <c r="I46" t="inlineStr">
        <is>
          <t>-</t>
        </is>
      </c>
    </row>
    <row r="47">
      <c r="A47" s="5" t="inlineStr">
        <is>
          <t>Personal am Ende des Jahres</t>
        </is>
      </c>
      <c r="B47" s="5" t="inlineStr">
        <is>
          <t>Staff at the end of year</t>
        </is>
      </c>
      <c r="C47" t="n">
        <v>1610</v>
      </c>
      <c r="D47" t="n">
        <v>1437</v>
      </c>
      <c r="E47" t="n">
        <v>1387</v>
      </c>
      <c r="F47" t="n">
        <v>1295</v>
      </c>
      <c r="G47" t="n">
        <v>1214</v>
      </c>
      <c r="H47" t="n">
        <v>1153</v>
      </c>
      <c r="I47" t="n">
        <v>172</v>
      </c>
    </row>
    <row r="48">
      <c r="A48" s="5" t="inlineStr">
        <is>
          <t>Personalaufwand in Mio. EUR</t>
        </is>
      </c>
      <c r="B48" s="5" t="inlineStr">
        <is>
          <t>Personnel expenses in M</t>
        </is>
      </c>
      <c r="C48" t="n">
        <v>144.2</v>
      </c>
      <c r="D48" t="n">
        <v>172.7</v>
      </c>
      <c r="E48" t="n">
        <v>107.4</v>
      </c>
      <c r="F48" t="n">
        <v>97.5</v>
      </c>
      <c r="G48" t="n">
        <v>89.3</v>
      </c>
      <c r="H48" t="n">
        <v>83.90000000000001</v>
      </c>
      <c r="I48" t="inlineStr">
        <is>
          <t>-</t>
        </is>
      </c>
    </row>
    <row r="49">
      <c r="A49" s="5" t="inlineStr">
        <is>
          <t>Aufwand je Mitarbeiter in EUR</t>
        </is>
      </c>
      <c r="B49" s="5" t="inlineStr">
        <is>
          <t>Effort per employee</t>
        </is>
      </c>
      <c r="C49" t="n">
        <v>89565</v>
      </c>
      <c r="D49" t="n">
        <v>120181</v>
      </c>
      <c r="E49" t="n">
        <v>77433</v>
      </c>
      <c r="F49" t="n">
        <v>75290</v>
      </c>
      <c r="G49" t="n">
        <v>73558</v>
      </c>
      <c r="H49" t="n">
        <v>72767</v>
      </c>
      <c r="I49" t="inlineStr">
        <is>
          <t>-</t>
        </is>
      </c>
    </row>
    <row r="50">
      <c r="A50" s="5" t="inlineStr">
        <is>
          <t>Umsatz je Aktie</t>
        </is>
      </c>
      <c r="B50" s="5" t="inlineStr">
        <is>
          <t>Revenue per share</t>
        </is>
      </c>
      <c r="C50" t="n">
        <v>640248</v>
      </c>
      <c r="D50" t="n">
        <v>624843</v>
      </c>
      <c r="E50" t="n">
        <v>569070</v>
      </c>
      <c r="F50" t="n">
        <v>544093</v>
      </c>
      <c r="G50" t="n">
        <v>503954</v>
      </c>
      <c r="H50" t="n">
        <v>378144</v>
      </c>
      <c r="I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row>
    <row r="52">
      <c r="A52" s="5" t="inlineStr">
        <is>
          <t>Gewinn je Mitarbeiter in EUR</t>
        </is>
      </c>
      <c r="B52" s="5" t="inlineStr">
        <is>
          <t>Earnings per employee</t>
        </is>
      </c>
      <c r="C52" t="n">
        <v>-5714</v>
      </c>
      <c r="D52" t="n">
        <v>-10438</v>
      </c>
      <c r="E52" t="n">
        <v>23720</v>
      </c>
      <c r="F52" t="n">
        <v>30734</v>
      </c>
      <c r="G52" t="n">
        <v>38962</v>
      </c>
      <c r="H52" t="n">
        <v>49870</v>
      </c>
      <c r="I52" t="inlineStr">
        <is>
          <t>-</t>
        </is>
      </c>
    </row>
    <row r="53">
      <c r="A53" s="5" t="inlineStr">
        <is>
          <t>KGV (Kurs/Gewinn)</t>
        </is>
      </c>
      <c r="B53" s="5" t="inlineStr">
        <is>
          <t>PE (price/earnings)</t>
        </is>
      </c>
      <c r="C53" t="inlineStr">
        <is>
          <t>-</t>
        </is>
      </c>
      <c r="D53" t="inlineStr">
        <is>
          <t>-</t>
        </is>
      </c>
      <c r="E53" t="n">
        <v>152.5</v>
      </c>
      <c r="F53" t="n">
        <v>80.40000000000001</v>
      </c>
      <c r="G53" t="n">
        <v>86.2</v>
      </c>
      <c r="H53" t="inlineStr">
        <is>
          <t>-</t>
        </is>
      </c>
      <c r="I53" t="inlineStr">
        <is>
          <t>-</t>
        </is>
      </c>
    </row>
    <row r="54">
      <c r="A54" s="5" t="inlineStr">
        <is>
          <t>KUV (Kurs/Umsatz)</t>
        </is>
      </c>
      <c r="B54" s="5" t="inlineStr">
        <is>
          <t>PS (price/sales)</t>
        </is>
      </c>
      <c r="C54" t="n">
        <v>14.34</v>
      </c>
      <c r="D54" t="n">
        <v>5.78</v>
      </c>
      <c r="E54" t="n">
        <v>6.27</v>
      </c>
      <c r="F54" t="n">
        <v>4.49</v>
      </c>
      <c r="G54" t="n">
        <v>6.53</v>
      </c>
      <c r="H54" t="inlineStr">
        <is>
          <t>-</t>
        </is>
      </c>
      <c r="I54" t="inlineStr">
        <is>
          <t>-</t>
        </is>
      </c>
    </row>
    <row r="55">
      <c r="A55" s="5" t="inlineStr">
        <is>
          <t>KBV (Kurs/Buchwert)</t>
        </is>
      </c>
      <c r="B55" s="5" t="inlineStr">
        <is>
          <t>PB (price/book value)</t>
        </is>
      </c>
      <c r="C55" t="n">
        <v>3.55</v>
      </c>
      <c r="D55" t="n">
        <v>10.85</v>
      </c>
      <c r="E55" t="n">
        <v>7.67</v>
      </c>
      <c r="F55" t="n">
        <v>5.74</v>
      </c>
      <c r="G55" t="n">
        <v>8.789999999999999</v>
      </c>
      <c r="H55" t="inlineStr">
        <is>
          <t>-</t>
        </is>
      </c>
      <c r="I55" t="inlineStr">
        <is>
          <t>-</t>
        </is>
      </c>
    </row>
    <row r="56">
      <c r="A56" s="5" t="inlineStr">
        <is>
          <t>KCV (Kurs/Cashflow)</t>
        </is>
      </c>
      <c r="B56" s="5" t="inlineStr">
        <is>
          <t>PC (price/cashflow)</t>
        </is>
      </c>
      <c r="C56" t="n">
        <v>35.24</v>
      </c>
      <c r="D56" t="n">
        <v>13.09</v>
      </c>
      <c r="E56" t="n">
        <v>18.83</v>
      </c>
      <c r="F56" t="n">
        <v>12.56</v>
      </c>
      <c r="G56" t="n">
        <v>16.79</v>
      </c>
      <c r="H56" t="inlineStr">
        <is>
          <t>-</t>
        </is>
      </c>
      <c r="I56" t="inlineStr">
        <is>
          <t>-</t>
        </is>
      </c>
    </row>
    <row r="57">
      <c r="A57" s="5" t="inlineStr">
        <is>
          <t>Dividendenrendite in %</t>
        </is>
      </c>
      <c r="B57" s="5" t="inlineStr">
        <is>
          <t>Dividend Yield in %</t>
        </is>
      </c>
      <c r="C57" t="inlineStr">
        <is>
          <t>-</t>
        </is>
      </c>
      <c r="D57" t="inlineStr">
        <is>
          <t>-</t>
        </is>
      </c>
      <c r="E57" t="n">
        <v>0.49</v>
      </c>
      <c r="F57" t="n">
        <v>0.63</v>
      </c>
      <c r="G57" t="n">
        <v>0.5</v>
      </c>
      <c r="H57" t="inlineStr">
        <is>
          <t>-</t>
        </is>
      </c>
      <c r="I57" t="inlineStr">
        <is>
          <t>-</t>
        </is>
      </c>
    </row>
    <row r="58">
      <c r="A58" s="5" t="inlineStr">
        <is>
          <t>Gewinnrendite in %</t>
        </is>
      </c>
      <c r="B58" s="5" t="inlineStr">
        <is>
          <t>Return on profit in %</t>
        </is>
      </c>
      <c r="C58" t="n">
        <v>-0.1</v>
      </c>
      <c r="D58" t="n">
        <v>-0.3</v>
      </c>
      <c r="E58" t="n">
        <v>0.7</v>
      </c>
      <c r="F58" t="n">
        <v>1.2</v>
      </c>
      <c r="G58" t="n">
        <v>1.2</v>
      </c>
      <c r="H58" t="inlineStr">
        <is>
          <t>-</t>
        </is>
      </c>
      <c r="I58" t="inlineStr">
        <is>
          <t>-</t>
        </is>
      </c>
    </row>
    <row r="59">
      <c r="A59" s="5" t="inlineStr">
        <is>
          <t>Eigenkapitalrendite in %</t>
        </is>
      </c>
      <c r="B59" s="5" t="inlineStr">
        <is>
          <t>Return on Equity in %</t>
        </is>
      </c>
      <c r="C59" t="n">
        <v>-0.22</v>
      </c>
      <c r="D59" t="n">
        <v>-3.14</v>
      </c>
      <c r="E59" t="n">
        <v>5.1</v>
      </c>
      <c r="F59" t="n">
        <v>7.22</v>
      </c>
      <c r="G59" t="n">
        <v>10.41</v>
      </c>
      <c r="H59" t="n">
        <v>11.58</v>
      </c>
      <c r="I59" t="inlineStr">
        <is>
          <t>-</t>
        </is>
      </c>
    </row>
    <row r="60">
      <c r="A60" s="5" t="inlineStr">
        <is>
          <t>Umsatzrendite in %</t>
        </is>
      </c>
      <c r="B60" s="5" t="inlineStr">
        <is>
          <t>Return on sales in %</t>
        </is>
      </c>
      <c r="C60" t="n">
        <v>-0.89</v>
      </c>
      <c r="D60" t="n">
        <v>-1.67</v>
      </c>
      <c r="E60" t="n">
        <v>4.17</v>
      </c>
      <c r="F60" t="n">
        <v>5.65</v>
      </c>
      <c r="G60" t="n">
        <v>7.73</v>
      </c>
      <c r="H60" t="n">
        <v>13.19</v>
      </c>
      <c r="I60" t="inlineStr">
        <is>
          <t>-</t>
        </is>
      </c>
    </row>
    <row r="61">
      <c r="A61" s="5" t="inlineStr">
        <is>
          <t>Gesamtkapitalrendite in %</t>
        </is>
      </c>
      <c r="B61" s="5" t="inlineStr">
        <is>
          <t>Total Return on Investment in %</t>
        </is>
      </c>
      <c r="C61" t="n">
        <v>-0.07000000000000001</v>
      </c>
      <c r="D61" t="n">
        <v>-0.29</v>
      </c>
      <c r="E61" t="n">
        <v>0.8100000000000001</v>
      </c>
      <c r="F61" t="n">
        <v>1.37</v>
      </c>
      <c r="G61" t="n">
        <v>2.33</v>
      </c>
      <c r="H61" t="n">
        <v>4.67</v>
      </c>
      <c r="I61" t="inlineStr">
        <is>
          <t>-</t>
        </is>
      </c>
    </row>
    <row r="62">
      <c r="A62" s="5" t="inlineStr">
        <is>
          <t>Return on Investment in %</t>
        </is>
      </c>
      <c r="B62" s="5" t="inlineStr">
        <is>
          <t>Return on Investment in %</t>
        </is>
      </c>
      <c r="C62" t="n">
        <v>-0.07000000000000001</v>
      </c>
      <c r="D62" t="n">
        <v>-0.29</v>
      </c>
      <c r="E62" t="n">
        <v>0.8100000000000001</v>
      </c>
      <c r="F62" t="n">
        <v>1.37</v>
      </c>
      <c r="G62" t="n">
        <v>2.33</v>
      </c>
      <c r="H62" t="n">
        <v>4.67</v>
      </c>
      <c r="I62" t="inlineStr">
        <is>
          <t>-</t>
        </is>
      </c>
    </row>
    <row r="63">
      <c r="A63" s="5" t="inlineStr">
        <is>
          <t>Arbeitsintensität in %</t>
        </is>
      </c>
      <c r="B63" s="5" t="inlineStr">
        <is>
          <t>Work Intensity in %</t>
        </is>
      </c>
      <c r="C63" t="n">
        <v>20.93</v>
      </c>
      <c r="D63" t="n">
        <v>12.74</v>
      </c>
      <c r="E63" t="n">
        <v>12.91</v>
      </c>
      <c r="F63" t="n">
        <v>12.12</v>
      </c>
      <c r="G63" t="n">
        <v>10.83</v>
      </c>
      <c r="H63" t="n">
        <v>22.88</v>
      </c>
      <c r="I63" t="inlineStr">
        <is>
          <t>-</t>
        </is>
      </c>
    </row>
    <row r="64">
      <c r="A64" s="5" t="inlineStr">
        <is>
          <t>Eigenkapitalquote in %</t>
        </is>
      </c>
      <c r="B64" s="5" t="inlineStr">
        <is>
          <t>Equity Ratio in %</t>
        </is>
      </c>
      <c r="C64" t="n">
        <v>32</v>
      </c>
      <c r="D64" t="n">
        <v>9.31</v>
      </c>
      <c r="E64" t="n">
        <v>15.9</v>
      </c>
      <c r="F64" t="n">
        <v>19.04</v>
      </c>
      <c r="G64" t="n">
        <v>22.42</v>
      </c>
      <c r="H64" t="n">
        <v>40.32</v>
      </c>
      <c r="I64" t="inlineStr">
        <is>
          <t>-</t>
        </is>
      </c>
    </row>
    <row r="65">
      <c r="A65" s="5" t="inlineStr">
        <is>
          <t>Fremdkapitalquote in %</t>
        </is>
      </c>
      <c r="B65" s="5" t="inlineStr">
        <is>
          <t>Debt Ratio in %</t>
        </is>
      </c>
      <c r="C65" t="n">
        <v>68</v>
      </c>
      <c r="D65" t="n">
        <v>90.69</v>
      </c>
      <c r="E65" t="n">
        <v>84.09999999999999</v>
      </c>
      <c r="F65" t="n">
        <v>80.95999999999999</v>
      </c>
      <c r="G65" t="n">
        <v>77.58</v>
      </c>
      <c r="H65" t="n">
        <v>59.68</v>
      </c>
      <c r="I65" t="inlineStr">
        <is>
          <t>-</t>
        </is>
      </c>
    </row>
    <row r="66">
      <c r="A66" s="5" t="inlineStr">
        <is>
          <t>Verschuldungsgrad in %</t>
        </is>
      </c>
      <c r="B66" s="5" t="inlineStr">
        <is>
          <t>Finance Gearing in %</t>
        </is>
      </c>
      <c r="C66" t="n">
        <v>212.46</v>
      </c>
      <c r="D66" t="n">
        <v>974.12</v>
      </c>
      <c r="E66" t="n">
        <v>528.97</v>
      </c>
      <c r="F66" t="n">
        <v>425.31</v>
      </c>
      <c r="G66" t="n">
        <v>345.99</v>
      </c>
      <c r="H66" t="n">
        <v>148.02</v>
      </c>
      <c r="I66" t="inlineStr">
        <is>
          <t>-</t>
        </is>
      </c>
    </row>
    <row r="67">
      <c r="A67" s="5" t="inlineStr"/>
      <c r="B67" s="5" t="inlineStr"/>
    </row>
    <row r="68">
      <c r="A68" s="5" t="inlineStr">
        <is>
          <t>Kurzfristige Vermögensquote in %</t>
        </is>
      </c>
      <c r="B68" s="5" t="inlineStr">
        <is>
          <t>Current Assets Ratio in %</t>
        </is>
      </c>
      <c r="C68" t="n">
        <v>20.93</v>
      </c>
      <c r="D68" t="n">
        <v>12.74</v>
      </c>
      <c r="E68" t="n">
        <v>12.91</v>
      </c>
      <c r="F68" t="n">
        <v>12.12</v>
      </c>
      <c r="G68" t="n">
        <v>10.83</v>
      </c>
      <c r="H68" t="n">
        <v>22.88</v>
      </c>
    </row>
    <row r="69">
      <c r="A69" s="5" t="inlineStr">
        <is>
          <t>Nettogewinn Marge in %</t>
        </is>
      </c>
      <c r="B69" s="5" t="inlineStr">
        <is>
          <t>Net Profit Marge in %</t>
        </is>
      </c>
      <c r="C69" t="n">
        <v>-343.28</v>
      </c>
      <c r="D69" t="n">
        <v>-386.6</v>
      </c>
      <c r="E69" t="n">
        <v>964.8099999999999</v>
      </c>
      <c r="F69" t="n">
        <v>1309.21</v>
      </c>
      <c r="G69" t="n">
        <v>1791.67</v>
      </c>
      <c r="H69" t="inlineStr">
        <is>
          <t>-</t>
        </is>
      </c>
    </row>
    <row r="70">
      <c r="A70" s="5" t="inlineStr">
        <is>
          <t>Operative Ergebnis Marge in %</t>
        </is>
      </c>
      <c r="B70" s="5" t="inlineStr">
        <is>
          <t>EBIT Marge in %</t>
        </is>
      </c>
      <c r="C70" t="n">
        <v>5317.16</v>
      </c>
      <c r="D70" t="n">
        <v>2899.48</v>
      </c>
      <c r="E70" t="n">
        <v>2885.63</v>
      </c>
      <c r="F70" t="n">
        <v>2851.97</v>
      </c>
      <c r="G70" t="n">
        <v>2397.73</v>
      </c>
      <c r="H70" t="inlineStr">
        <is>
          <t>-</t>
        </is>
      </c>
    </row>
    <row r="71">
      <c r="A71" s="5" t="inlineStr">
        <is>
          <t>Vermögensumsschlag in %</t>
        </is>
      </c>
      <c r="B71" s="5" t="inlineStr">
        <is>
          <t>Asset Turnover in %</t>
        </is>
      </c>
      <c r="C71" t="n">
        <v>0.02</v>
      </c>
      <c r="D71" t="n">
        <v>0.08</v>
      </c>
      <c r="E71" t="n">
        <v>0.08</v>
      </c>
      <c r="F71" t="n">
        <v>0.1</v>
      </c>
      <c r="G71" t="n">
        <v>0.13</v>
      </c>
      <c r="H71" t="inlineStr">
        <is>
          <t>-</t>
        </is>
      </c>
    </row>
    <row r="72">
      <c r="A72" s="5" t="inlineStr">
        <is>
          <t>Langfristige Vermögensquote in %</t>
        </is>
      </c>
      <c r="B72" s="5" t="inlineStr">
        <is>
          <t>Non-Current Assets Ratio in %</t>
        </is>
      </c>
      <c r="C72" t="n">
        <v>79.06999999999999</v>
      </c>
      <c r="D72" t="n">
        <v>87.26000000000001</v>
      </c>
      <c r="E72" t="n">
        <v>87.11</v>
      </c>
      <c r="F72" t="n">
        <v>87.88</v>
      </c>
      <c r="G72" t="n">
        <v>89.15000000000001</v>
      </c>
      <c r="H72" t="n">
        <v>77.11</v>
      </c>
    </row>
    <row r="73">
      <c r="A73" s="5" t="inlineStr">
        <is>
          <t>Gesamtkapitalrentabilität</t>
        </is>
      </c>
      <c r="B73" s="5" t="inlineStr">
        <is>
          <t>ROA Return on Assets in %</t>
        </is>
      </c>
      <c r="C73" t="n">
        <v>-0.07000000000000001</v>
      </c>
      <c r="D73" t="n">
        <v>-0.29</v>
      </c>
      <c r="E73" t="n">
        <v>0.8100000000000001</v>
      </c>
      <c r="F73" t="n">
        <v>1.37</v>
      </c>
      <c r="G73" t="n">
        <v>2.33</v>
      </c>
      <c r="H73" t="n">
        <v>4.67</v>
      </c>
    </row>
    <row r="74">
      <c r="A74" s="5" t="inlineStr">
        <is>
          <t>Ertrag des eingesetzten Kapitals</t>
        </is>
      </c>
      <c r="B74" s="5" t="inlineStr">
        <is>
          <t>ROCE Return on Cap. Empl. in %</t>
        </is>
      </c>
      <c r="C74" t="n">
        <v>1.15</v>
      </c>
      <c r="D74" t="n">
        <v>2.43</v>
      </c>
      <c r="E74" t="n">
        <v>2.64</v>
      </c>
      <c r="F74" t="n">
        <v>3.21</v>
      </c>
      <c r="G74" t="n">
        <v>3.46</v>
      </c>
      <c r="H74" t="n">
        <v>8.51</v>
      </c>
    </row>
    <row r="75">
      <c r="A75" s="5" t="inlineStr">
        <is>
          <t>Eigenkapital zu Anlagevermögen</t>
        </is>
      </c>
      <c r="B75" s="5" t="inlineStr">
        <is>
          <t>Equity to Fixed Assets in %</t>
        </is>
      </c>
      <c r="C75" t="n">
        <v>40.48</v>
      </c>
      <c r="D75" t="n">
        <v>10.67</v>
      </c>
      <c r="E75" t="n">
        <v>18.25</v>
      </c>
      <c r="F75" t="n">
        <v>21.66</v>
      </c>
      <c r="G75" t="n">
        <v>25.15</v>
      </c>
      <c r="H75" t="n">
        <v>52.28</v>
      </c>
    </row>
    <row r="76">
      <c r="A76" s="5" t="inlineStr">
        <is>
          <t>Liquidität Dritten Grades</t>
        </is>
      </c>
      <c r="B76" s="5" t="inlineStr">
        <is>
          <t>Current Ratio in %</t>
        </is>
      </c>
      <c r="C76" t="n">
        <v>411.71</v>
      </c>
      <c r="D76" t="n">
        <v>128.27</v>
      </c>
      <c r="E76" t="n">
        <v>158.16</v>
      </c>
      <c r="F76" t="n">
        <v>183.81</v>
      </c>
      <c r="G76" t="n">
        <v>110.36</v>
      </c>
      <c r="H76" t="n">
        <v>125.68</v>
      </c>
    </row>
    <row r="77">
      <c r="A77" s="5" t="inlineStr">
        <is>
          <t>Operativer Cashflow</t>
        </is>
      </c>
      <c r="B77" s="5" t="inlineStr">
        <is>
          <t>Operating Cashflow in M</t>
        </is>
      </c>
      <c r="C77" t="n">
        <v>13579.0292</v>
      </c>
      <c r="D77" t="n">
        <v>3032.6912</v>
      </c>
      <c r="E77" t="n">
        <v>4362.5344</v>
      </c>
      <c r="F77" t="n">
        <v>2909.9008</v>
      </c>
      <c r="G77" t="n">
        <v>3889.9072</v>
      </c>
      <c r="H77" t="inlineStr">
        <is>
          <t>-</t>
        </is>
      </c>
    </row>
    <row r="78">
      <c r="A78" s="5" t="inlineStr">
        <is>
          <t>Aktienrückkauf</t>
        </is>
      </c>
      <c r="B78" s="5" t="inlineStr">
        <is>
          <t>Share Buyback in M</t>
        </is>
      </c>
      <c r="C78" t="n">
        <v>-153.65</v>
      </c>
      <c r="D78" t="n">
        <v>0</v>
      </c>
      <c r="E78" t="n">
        <v>0</v>
      </c>
      <c r="F78" t="n">
        <v>0</v>
      </c>
      <c r="G78" t="inlineStr">
        <is>
          <t>-</t>
        </is>
      </c>
      <c r="H78" t="inlineStr">
        <is>
          <t>-</t>
        </is>
      </c>
    </row>
    <row r="79">
      <c r="A79" s="5" t="inlineStr">
        <is>
          <t>Umsatzwachstum 1J in %</t>
        </is>
      </c>
      <c r="B79" s="5" t="inlineStr">
        <is>
          <t>Revenue Growth 1Y in %</t>
        </is>
      </c>
      <c r="C79" t="n">
        <v>-30.93</v>
      </c>
      <c r="D79" t="n">
        <v>13.78</v>
      </c>
      <c r="E79" t="n">
        <v>12.17</v>
      </c>
      <c r="F79" t="n">
        <v>15.15</v>
      </c>
      <c r="G79" t="inlineStr">
        <is>
          <t>-</t>
        </is>
      </c>
      <c r="H79" t="inlineStr">
        <is>
          <t>-</t>
        </is>
      </c>
    </row>
    <row r="80">
      <c r="A80" s="5" t="inlineStr">
        <is>
          <t>Umsatzwachstum 3J in %</t>
        </is>
      </c>
      <c r="B80" s="5" t="inlineStr">
        <is>
          <t>Revenue Growth 3Y in %</t>
        </is>
      </c>
      <c r="C80" t="n">
        <v>-1.66</v>
      </c>
      <c r="D80" t="n">
        <v>13.7</v>
      </c>
      <c r="E80" t="inlineStr">
        <is>
          <t>-</t>
        </is>
      </c>
      <c r="F80" t="inlineStr">
        <is>
          <t>-</t>
        </is>
      </c>
      <c r="G80" t="inlineStr">
        <is>
          <t>-</t>
        </is>
      </c>
      <c r="H80" t="inlineStr">
        <is>
          <t>-</t>
        </is>
      </c>
    </row>
    <row r="81">
      <c r="A81" s="5" t="inlineStr">
        <is>
          <t>Umsatzwachstum 5J in %</t>
        </is>
      </c>
      <c r="B81" s="5" t="inlineStr">
        <is>
          <t>Revenue Growth 5Y in %</t>
        </is>
      </c>
      <c r="C81" t="inlineStr">
        <is>
          <t>-</t>
        </is>
      </c>
      <c r="D81" t="inlineStr">
        <is>
          <t>-</t>
        </is>
      </c>
      <c r="E81" t="inlineStr">
        <is>
          <t>-</t>
        </is>
      </c>
      <c r="F81" t="inlineStr">
        <is>
          <t>-</t>
        </is>
      </c>
      <c r="G81" t="inlineStr">
        <is>
          <t>-</t>
        </is>
      </c>
      <c r="H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row>
    <row r="83">
      <c r="A83" s="5" t="inlineStr">
        <is>
          <t>Gewinnwachstum 1J in %</t>
        </is>
      </c>
      <c r="B83" s="5" t="inlineStr">
        <is>
          <t>Earnings Growth 1Y in %</t>
        </is>
      </c>
      <c r="C83" t="n">
        <v>-38.67</v>
      </c>
      <c r="D83" t="n">
        <v>-145.59</v>
      </c>
      <c r="E83" t="n">
        <v>-17.34</v>
      </c>
      <c r="F83" t="n">
        <v>-15.86</v>
      </c>
      <c r="G83" t="n">
        <v>-17.74</v>
      </c>
      <c r="H83" t="inlineStr">
        <is>
          <t>-</t>
        </is>
      </c>
    </row>
    <row r="84">
      <c r="A84" s="5" t="inlineStr">
        <is>
          <t>Gewinnwachstum 3J in %</t>
        </is>
      </c>
      <c r="B84" s="5" t="inlineStr">
        <is>
          <t>Earnings Growth 3Y in %</t>
        </is>
      </c>
      <c r="C84" t="n">
        <v>-67.2</v>
      </c>
      <c r="D84" t="n">
        <v>-59.6</v>
      </c>
      <c r="E84" t="n">
        <v>-16.98</v>
      </c>
      <c r="F84" t="inlineStr">
        <is>
          <t>-</t>
        </is>
      </c>
      <c r="G84" t="inlineStr">
        <is>
          <t>-</t>
        </is>
      </c>
      <c r="H84" t="inlineStr">
        <is>
          <t>-</t>
        </is>
      </c>
    </row>
    <row r="85">
      <c r="A85" s="5" t="inlineStr">
        <is>
          <t>Gewinnwachstum 5J in %</t>
        </is>
      </c>
      <c r="B85" s="5" t="inlineStr">
        <is>
          <t>Earnings Growth 5Y in %</t>
        </is>
      </c>
      <c r="C85" t="n">
        <v>-47.04</v>
      </c>
      <c r="D85" t="inlineStr">
        <is>
          <t>-</t>
        </is>
      </c>
      <c r="E85" t="inlineStr">
        <is>
          <t>-</t>
        </is>
      </c>
      <c r="F85" t="inlineStr">
        <is>
          <t>-</t>
        </is>
      </c>
      <c r="G85" t="inlineStr">
        <is>
          <t>-</t>
        </is>
      </c>
      <c r="H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row>
    <row r="87">
      <c r="A87" s="5" t="inlineStr">
        <is>
          <t>PEG Ratio</t>
        </is>
      </c>
      <c r="B87" s="5" t="inlineStr">
        <is>
          <t>KGW Kurs/Gewinn/Wachstum</t>
        </is>
      </c>
      <c r="C87" t="inlineStr">
        <is>
          <t>-</t>
        </is>
      </c>
      <c r="D87" t="inlineStr">
        <is>
          <t>-</t>
        </is>
      </c>
      <c r="E87" t="inlineStr">
        <is>
          <t>-</t>
        </is>
      </c>
      <c r="F87" t="inlineStr">
        <is>
          <t>-</t>
        </is>
      </c>
      <c r="G87" t="inlineStr">
        <is>
          <t>-</t>
        </is>
      </c>
      <c r="H87" t="inlineStr">
        <is>
          <t>-</t>
        </is>
      </c>
    </row>
    <row r="88">
      <c r="A88" s="5" t="inlineStr">
        <is>
          <t>EBIT-Wachstum 1J in %</t>
        </is>
      </c>
      <c r="B88" s="5" t="inlineStr">
        <is>
          <t>EBIT Growth 1Y in %</t>
        </is>
      </c>
      <c r="C88" t="n">
        <v>26.67</v>
      </c>
      <c r="D88" t="n">
        <v>14.33</v>
      </c>
      <c r="E88" t="n">
        <v>13.49</v>
      </c>
      <c r="F88" t="n">
        <v>36.97</v>
      </c>
      <c r="G88" t="n">
        <v>-26.22</v>
      </c>
      <c r="H88" t="inlineStr">
        <is>
          <t>-</t>
        </is>
      </c>
    </row>
    <row r="89">
      <c r="A89" s="5" t="inlineStr">
        <is>
          <t>EBIT-Wachstum 3J in %</t>
        </is>
      </c>
      <c r="B89" s="5" t="inlineStr">
        <is>
          <t>EBIT Growth 3Y in %</t>
        </is>
      </c>
      <c r="C89" t="n">
        <v>18.16</v>
      </c>
      <c r="D89" t="n">
        <v>21.6</v>
      </c>
      <c r="E89" t="n">
        <v>8.08</v>
      </c>
      <c r="F89" t="inlineStr">
        <is>
          <t>-</t>
        </is>
      </c>
      <c r="G89" t="inlineStr">
        <is>
          <t>-</t>
        </is>
      </c>
      <c r="H89" t="inlineStr">
        <is>
          <t>-</t>
        </is>
      </c>
    </row>
    <row r="90">
      <c r="A90" s="5" t="inlineStr">
        <is>
          <t>EBIT-Wachstum 5J in %</t>
        </is>
      </c>
      <c r="B90" s="5" t="inlineStr">
        <is>
          <t>EBIT Growth 5Y in %</t>
        </is>
      </c>
      <c r="C90" t="n">
        <v>13.05</v>
      </c>
      <c r="D90" t="inlineStr">
        <is>
          <t>-</t>
        </is>
      </c>
      <c r="E90" t="inlineStr">
        <is>
          <t>-</t>
        </is>
      </c>
      <c r="F90" t="inlineStr">
        <is>
          <t>-</t>
        </is>
      </c>
      <c r="G90" t="inlineStr">
        <is>
          <t>-</t>
        </is>
      </c>
      <c r="H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row>
    <row r="92">
      <c r="A92" s="5" t="inlineStr">
        <is>
          <t>Op.Cashflow Wachstum 1J in %</t>
        </is>
      </c>
      <c r="B92" s="5" t="inlineStr">
        <is>
          <t>Op.Cashflow Wachstum 1Y in %</t>
        </is>
      </c>
      <c r="C92" t="n">
        <v>169.21</v>
      </c>
      <c r="D92" t="n">
        <v>-30.48</v>
      </c>
      <c r="E92" t="n">
        <v>49.92</v>
      </c>
      <c r="F92" t="n">
        <v>-25.19</v>
      </c>
      <c r="G92" t="inlineStr">
        <is>
          <t>-</t>
        </is>
      </c>
      <c r="H92" t="inlineStr">
        <is>
          <t>-</t>
        </is>
      </c>
    </row>
    <row r="93">
      <c r="A93" s="5" t="inlineStr">
        <is>
          <t>Op.Cashflow Wachstum 3J in %</t>
        </is>
      </c>
      <c r="B93" s="5" t="inlineStr">
        <is>
          <t>Op.Cashflow Wachstum 3Y in %</t>
        </is>
      </c>
      <c r="C93" t="n">
        <v>62.88</v>
      </c>
      <c r="D93" t="n">
        <v>-1.92</v>
      </c>
      <c r="E93" t="inlineStr">
        <is>
          <t>-</t>
        </is>
      </c>
      <c r="F93" t="inlineStr">
        <is>
          <t>-</t>
        </is>
      </c>
      <c r="G93" t="inlineStr">
        <is>
          <t>-</t>
        </is>
      </c>
      <c r="H93" t="inlineStr">
        <is>
          <t>-</t>
        </is>
      </c>
    </row>
    <row r="94">
      <c r="A94" s="5" t="inlineStr">
        <is>
          <t>Op.Cashflow Wachstum 5J in %</t>
        </is>
      </c>
      <c r="B94" s="5" t="inlineStr">
        <is>
          <t>Op.Cashflow Wachstum 5Y in %</t>
        </is>
      </c>
      <c r="C94" t="inlineStr">
        <is>
          <t>-</t>
        </is>
      </c>
      <c r="D94" t="inlineStr">
        <is>
          <t>-</t>
        </is>
      </c>
      <c r="E94" t="inlineStr">
        <is>
          <t>-</t>
        </is>
      </c>
      <c r="F94" t="inlineStr">
        <is>
          <t>-</t>
        </is>
      </c>
      <c r="G94" t="inlineStr">
        <is>
          <t>-</t>
        </is>
      </c>
      <c r="H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row>
    <row r="96">
      <c r="A96" s="5" t="inlineStr">
        <is>
          <t>Working Capital in Mio</t>
        </is>
      </c>
      <c r="B96" s="5" t="inlineStr">
        <is>
          <t>Working Capital in M</t>
        </is>
      </c>
      <c r="C96" t="n">
        <v>2060</v>
      </c>
      <c r="D96" t="n">
        <v>144.1</v>
      </c>
      <c r="E96" t="n">
        <v>192.5</v>
      </c>
      <c r="F96" t="n">
        <v>160</v>
      </c>
      <c r="G96" t="n">
        <v>20.6</v>
      </c>
      <c r="H96" t="n">
        <v>57.6</v>
      </c>
      <c r="I96" t="inlineStr">
        <is>
          <t>-</t>
        </is>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HYPERLINK("ibex_Stock_Data_EUR.xlsx#INDEX!A1", "Back to INDEX")</f>
        <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1"/>
    <col customWidth="1" max="15" min="15" width="11"/>
    <col customWidth="1" max="16" min="16" width="11"/>
  </cols>
  <sheetData>
    <row r="1">
      <c r="A1" s="1" t="inlineStr">
        <is>
          <t xml:space="preserve">ENAGAS </t>
        </is>
      </c>
      <c r="B1" s="2" t="inlineStr">
        <is>
          <t>WKN: 662211  ISIN: ES0130960018  US-Symbol:ENGGF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+34-91-709-9200</t>
        </is>
      </c>
      <c r="G4" t="inlineStr">
        <is>
          <t>25.02.2020</t>
        </is>
      </c>
      <c r="H4" t="inlineStr">
        <is>
          <t>Publication Of Annual Report</t>
        </is>
      </c>
      <c r="J4" t="inlineStr">
        <is>
          <t>Sociedad Estatal de Participaciones Industriales</t>
        </is>
      </c>
      <c r="L4" t="inlineStr">
        <is>
          <t>5,00%</t>
        </is>
      </c>
    </row>
    <row r="5">
      <c r="A5" s="5" t="inlineStr">
        <is>
          <t>Ticker</t>
        </is>
      </c>
      <c r="B5" t="inlineStr">
        <is>
          <t>EG4</t>
        </is>
      </c>
      <c r="C5" s="5" t="inlineStr">
        <is>
          <t>Fax</t>
        </is>
      </c>
      <c r="D5" s="5" t="inlineStr"/>
      <c r="E5" t="inlineStr">
        <is>
          <t>-</t>
        </is>
      </c>
      <c r="J5" t="inlineStr">
        <is>
          <t>Partler 2006 S.L.</t>
        </is>
      </c>
      <c r="L5" t="inlineStr">
        <is>
          <t>5,00%</t>
        </is>
      </c>
    </row>
    <row r="6">
      <c r="A6" s="5" t="inlineStr">
        <is>
          <t>Gelistet Seit / Listed Since</t>
        </is>
      </c>
      <c r="B6" t="inlineStr">
        <is>
          <t>-</t>
        </is>
      </c>
      <c r="C6" s="5" t="inlineStr">
        <is>
          <t>Internet</t>
        </is>
      </c>
      <c r="D6" s="5" t="inlineStr"/>
      <c r="E6" t="inlineStr">
        <is>
          <t>http://www.enagas.com</t>
        </is>
      </c>
      <c r="J6" t="inlineStr">
        <is>
          <t>Bank of America Corporation</t>
        </is>
      </c>
      <c r="L6" t="inlineStr">
        <is>
          <t>3,61%</t>
        </is>
      </c>
    </row>
    <row r="7">
      <c r="A7" s="5" t="inlineStr">
        <is>
          <t>Nominalwert / Nominal Value</t>
        </is>
      </c>
      <c r="B7" t="inlineStr">
        <is>
          <t>1,50</t>
        </is>
      </c>
      <c r="C7" s="5" t="inlineStr">
        <is>
          <t>E-Mail</t>
        </is>
      </c>
      <c r="D7" s="5" t="inlineStr"/>
      <c r="E7" t="inlineStr">
        <is>
          <t>contacta@enagas.es</t>
        </is>
      </c>
      <c r="J7" t="inlineStr">
        <is>
          <t>BlackRock Inc.</t>
        </is>
      </c>
      <c r="L7" t="inlineStr">
        <is>
          <t>3,38%</t>
        </is>
      </c>
    </row>
    <row r="8">
      <c r="A8" s="5" t="inlineStr">
        <is>
          <t>Land / Country</t>
        </is>
      </c>
      <c r="B8" t="inlineStr">
        <is>
          <t>Spanien</t>
        </is>
      </c>
      <c r="C8" s="5" t="inlineStr">
        <is>
          <t>Inv. Relations Telefon / Phone</t>
        </is>
      </c>
      <c r="D8" s="5" t="inlineStr"/>
      <c r="E8" t="inlineStr">
        <is>
          <t>+34-91-709-9330</t>
        </is>
      </c>
      <c r="J8" t="inlineStr">
        <is>
          <t>State Street Corporation</t>
        </is>
      </c>
      <c r="L8" t="inlineStr">
        <is>
          <t>3,01%</t>
        </is>
      </c>
    </row>
    <row r="9">
      <c r="A9" s="5" t="inlineStr">
        <is>
          <t>Währung / Currency</t>
        </is>
      </c>
      <c r="B9" t="inlineStr">
        <is>
          <t>EUR</t>
        </is>
      </c>
      <c r="C9" s="5" t="inlineStr">
        <is>
          <t>Inv. Relations E-Mail</t>
        </is>
      </c>
      <c r="D9" s="5" t="inlineStr"/>
      <c r="E9" t="inlineStr">
        <is>
          <t>investors@enagas.es</t>
        </is>
      </c>
      <c r="J9" t="inlineStr">
        <is>
          <t>Freefloat</t>
        </is>
      </c>
      <c r="L9" t="inlineStr">
        <is>
          <t>80,00%</t>
        </is>
      </c>
    </row>
    <row r="10">
      <c r="A10" s="5" t="inlineStr">
        <is>
          <t>Branche / Industry</t>
        </is>
      </c>
      <c r="B10" t="inlineStr">
        <is>
          <t>Utilities</t>
        </is>
      </c>
      <c r="C10" s="5" t="inlineStr">
        <is>
          <t>Kontaktperson / Contact Person</t>
        </is>
      </c>
      <c r="D10" s="5" t="inlineStr"/>
      <c r="E10" t="inlineStr">
        <is>
          <t>-</t>
        </is>
      </c>
    </row>
    <row r="11">
      <c r="A11" s="5" t="inlineStr">
        <is>
          <t>Sektor / Sector</t>
        </is>
      </c>
      <c r="B11" t="inlineStr">
        <is>
          <t>Provider</t>
        </is>
      </c>
    </row>
    <row r="12">
      <c r="A12" s="5" t="inlineStr">
        <is>
          <t>Typ / Genre</t>
        </is>
      </c>
      <c r="B12" t="inlineStr">
        <is>
          <t>Stammaktie</t>
        </is>
      </c>
    </row>
    <row r="13">
      <c r="A13" s="5" t="inlineStr">
        <is>
          <t>Adresse / Address</t>
        </is>
      </c>
      <c r="B13" t="inlineStr">
        <is>
          <t>Enagas S.A.Paseo de los Olmos, 19  ES-28005 Madrid</t>
        </is>
      </c>
    </row>
    <row r="14">
      <c r="A14" s="5" t="inlineStr">
        <is>
          <t>Management</t>
        </is>
      </c>
      <c r="B14" t="inlineStr">
        <is>
          <t>Marcelino Oreja Arburúa, Antonio Llardén Carratalá, Rafael Piqueras Bautista, Juan Andrés Díez de Ulzurrun, Diego Vela, Claudio Rodríguez, Javier Perera, Jesús Saldaña, Borja García-Alarcón, Felisa Martín, María Sicilia</t>
        </is>
      </c>
    </row>
    <row r="15">
      <c r="A15" s="5" t="inlineStr">
        <is>
          <t>Aufsichtsrat / Board</t>
        </is>
      </c>
      <c r="B15" t="inlineStr">
        <is>
          <t>Antonio Llardén Carratalá, Marcelino Oreja Arburúa, Antonio Hernández Mancha, Patricia Úrbez Sanz, Ana Palacio Vallelersundi, Martí Parellada Sabata, Santiago Ferrer Costa, Luis García del Río, Isabel Tocino Biscarolasaga, Rosa Rodríguez Díaz, Gonzalo Solana González, Bartolomé Lora Toro, Ignacio Grangel Vicente, Rafael Piqueras Bautista</t>
        </is>
      </c>
    </row>
    <row r="16">
      <c r="A16" s="5" t="inlineStr">
        <is>
          <t>Beschreibung</t>
        </is>
      </c>
      <c r="B16" t="inlineStr">
        <is>
          <t>Enagas S.A. ist im Bereich Energieversorgung tätig. Der Konzern ist einer der grössten Gastransporteure Spaniens. Das Leistungsspektrum umfasst die Übertragung, Verteilung, Speicherung und den Transport von Erdgas. Enagás ist als technischer Manager für die Kontinuität, Sicherheit und Koordination der Grundversorgung mit Erdgas für Spanien verantwortlich. Die wichtigsten Tochtergesellschaften sind Enagás Transporte S.A.U., Enagás GTS S.A.U., Enagás Internacional S.L.U. und Enagás Financiaciones S.A.U. Die Unternehmensgruppe unterhält rund 12.000 km Hochdruckleitungen, drei Untergrundgaslager und vier Anlagen für verflüssigtes Erdgas (LNG). Im Weiteren ist der Konzern mit 50% an der Regasifizierungsanlage in Bilbao, mit 72.50% an der Wiederverdampfungsanlage in Sagunto sowie mit 100% an der Gascan beteiligt. International ist der Konzern in Lateinamerika und Europa (Schweden, Italien, Grichenland und Albanien) tätig. Gegründet wurde das Unternehmen bereits 1975 durch die spanische Regierung für den Aufbau einer landesweiten Gas-Infrastruktur und 1994 privatisiert. Der Hauptsitz von Enagas S.A. ist Madrid, Spanien. Copyright 2014 FINANCE BASE AG</t>
        </is>
      </c>
    </row>
    <row r="17">
      <c r="A17" s="5" t="inlineStr">
        <is>
          <t>Profile</t>
        </is>
      </c>
      <c r="B17" t="inlineStr">
        <is>
          <t>Enagas S.A. is active in energy supply. The Group is one of the largest gas transporters Spain. The range of services includes the transmission, distribution, storage and transportation of natural gas. Enagas is responsible as technical manager for the continuity, safety and coordination of basic supplies of gas in Spain. The major subsidiaries are Enagas Transporte S.A.U., Enagas GTS S.A.U., Enagas Internacional S.L.U. and Enagas Financiaciones S.A.U. The Group operates about 12,000 km of high pressure pipelines, three underground gas storage and four liquefied natural gas (LNG). In addition, the Group holds a 50% stake in the regasification plant in Bilbao, with 72.50% of the regasification plant in Sagunto and with 100% of Gascan. Internationally, the Group of Latin America and Europe (Sweden, Italy, and Albania Grichenland) operates. The company was founded privatized by the Spanish Government to build a national gas infrastructure and in 1994 already the 1975th The headquarters of Enagas S.A. is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1153</v>
      </c>
      <c r="D20" t="n">
        <v>1295</v>
      </c>
      <c r="E20" t="n">
        <v>1360</v>
      </c>
      <c r="F20" t="n">
        <v>1188</v>
      </c>
      <c r="G20" t="n">
        <v>1196</v>
      </c>
      <c r="H20" t="n">
        <v>1206</v>
      </c>
      <c r="I20" t="n">
        <v>1235</v>
      </c>
      <c r="J20" t="n">
        <v>1140</v>
      </c>
      <c r="K20" t="n">
        <v>1137</v>
      </c>
      <c r="L20" t="n">
        <v>1001</v>
      </c>
      <c r="M20" t="n">
        <v>901.5</v>
      </c>
      <c r="N20" t="n">
        <v>1223</v>
      </c>
      <c r="O20" t="n">
        <v>1797</v>
      </c>
      <c r="P20" t="n">
        <v>1797</v>
      </c>
    </row>
    <row r="21">
      <c r="A21" s="5" t="inlineStr">
        <is>
          <t>Operatives Ergebnis (EBIT)</t>
        </is>
      </c>
      <c r="B21" s="5" t="inlineStr">
        <is>
          <t>EBIT Earning Before Interest &amp; Tax</t>
        </is>
      </c>
      <c r="C21" t="n">
        <v>657.4</v>
      </c>
      <c r="D21" t="n">
        <v>691</v>
      </c>
      <c r="E21" t="n">
        <v>732.1</v>
      </c>
      <c r="F21" t="n">
        <v>610.5</v>
      </c>
      <c r="G21" t="n">
        <v>602</v>
      </c>
      <c r="H21" t="n">
        <v>589.6</v>
      </c>
      <c r="I21" t="n">
        <v>668.9</v>
      </c>
      <c r="J21" t="n">
        <v>618.4</v>
      </c>
      <c r="K21" t="n">
        <v>585.9</v>
      </c>
      <c r="L21" t="n">
        <v>530.9</v>
      </c>
      <c r="M21" t="n">
        <v>484.7</v>
      </c>
      <c r="N21" t="n">
        <v>433.1</v>
      </c>
      <c r="O21" t="n">
        <v>408.3</v>
      </c>
      <c r="P21" t="n">
        <v>408.3</v>
      </c>
    </row>
    <row r="22">
      <c r="A22" s="5" t="inlineStr">
        <is>
          <t>Finanzergebnis</t>
        </is>
      </c>
      <c r="B22" s="5" t="inlineStr">
        <is>
          <t>Financial Result</t>
        </is>
      </c>
      <c r="C22" t="n">
        <v>-117.4</v>
      </c>
      <c r="D22" t="n">
        <v>-104.6</v>
      </c>
      <c r="E22" t="n">
        <v>-100.9</v>
      </c>
      <c r="F22" t="n">
        <v>-72.2</v>
      </c>
      <c r="G22" t="n">
        <v>-44.7</v>
      </c>
      <c r="H22" t="n">
        <v>-94.3</v>
      </c>
      <c r="I22" t="n">
        <v>-103.9</v>
      </c>
      <c r="J22" t="n">
        <v>-76.59999999999999</v>
      </c>
      <c r="K22" t="n">
        <v>-65.59999999999999</v>
      </c>
      <c r="L22" t="n">
        <v>-58.6</v>
      </c>
      <c r="M22" t="n">
        <v>-61.2</v>
      </c>
      <c r="N22" t="n">
        <v>-67</v>
      </c>
      <c r="O22" t="n">
        <v>-57.6</v>
      </c>
      <c r="P22" t="n">
        <v>-57.6</v>
      </c>
    </row>
    <row r="23">
      <c r="A23" s="5" t="inlineStr">
        <is>
          <t>Ergebnis vor Steuer (EBT)</t>
        </is>
      </c>
      <c r="B23" s="5" t="inlineStr">
        <is>
          <t>EBT Earning Before Tax</t>
        </is>
      </c>
      <c r="C23" t="n">
        <v>540</v>
      </c>
      <c r="D23" t="n">
        <v>586.4</v>
      </c>
      <c r="E23" t="n">
        <v>631.2</v>
      </c>
      <c r="F23" t="n">
        <v>538.3</v>
      </c>
      <c r="G23" t="n">
        <v>557.3</v>
      </c>
      <c r="H23" t="n">
        <v>495.3</v>
      </c>
      <c r="I23" t="n">
        <v>565</v>
      </c>
      <c r="J23" t="n">
        <v>541.8</v>
      </c>
      <c r="K23" t="n">
        <v>520.3</v>
      </c>
      <c r="L23" t="n">
        <v>472.3</v>
      </c>
      <c r="M23" t="n">
        <v>423.5</v>
      </c>
      <c r="N23" t="n">
        <v>366.1</v>
      </c>
      <c r="O23" t="n">
        <v>350.7</v>
      </c>
      <c r="P23" t="n">
        <v>350.7</v>
      </c>
    </row>
    <row r="24">
      <c r="A24" s="5" t="inlineStr">
        <is>
          <t>Ergebnis nach Steuer</t>
        </is>
      </c>
      <c r="B24" s="5" t="inlineStr">
        <is>
          <t>Earnings after tax</t>
        </is>
      </c>
      <c r="C24" t="n">
        <v>427.9</v>
      </c>
      <c r="D24" t="n">
        <v>463.3</v>
      </c>
      <c r="E24" t="n">
        <v>505.1</v>
      </c>
      <c r="F24" t="n">
        <v>418.1</v>
      </c>
      <c r="G24" t="n">
        <v>413.7</v>
      </c>
      <c r="H24" t="n">
        <v>407.6</v>
      </c>
      <c r="I24" t="n">
        <v>404.3</v>
      </c>
      <c r="J24" t="n">
        <v>379.5</v>
      </c>
      <c r="K24" t="n">
        <v>364.6</v>
      </c>
      <c r="L24" t="n">
        <v>333.5</v>
      </c>
      <c r="M24" t="n">
        <v>298</v>
      </c>
      <c r="N24" t="n">
        <v>258.9</v>
      </c>
      <c r="O24" t="n">
        <v>238.3</v>
      </c>
      <c r="P24" t="n">
        <v>238.3</v>
      </c>
    </row>
    <row r="25">
      <c r="A25" s="5" t="inlineStr">
        <is>
          <t>Minderheitenanteil</t>
        </is>
      </c>
      <c r="B25" s="5" t="inlineStr">
        <is>
          <t>Minority Share</t>
        </is>
      </c>
      <c r="C25" t="n">
        <v>-5.3</v>
      </c>
      <c r="D25" t="n">
        <v>-20.7</v>
      </c>
      <c r="E25" t="n">
        <v>-14.2</v>
      </c>
      <c r="F25" t="n">
        <v>-0.9</v>
      </c>
      <c r="G25" t="n">
        <v>-1</v>
      </c>
      <c r="H25" t="n">
        <v>-1.1</v>
      </c>
      <c r="I25" t="n">
        <v>-1.1</v>
      </c>
      <c r="J25" t="inlineStr">
        <is>
          <t>-</t>
        </is>
      </c>
      <c r="K25" t="inlineStr">
        <is>
          <t>-</t>
        </is>
      </c>
      <c r="L25" t="inlineStr">
        <is>
          <t>-</t>
        </is>
      </c>
      <c r="M25" t="inlineStr">
        <is>
          <t>-</t>
        </is>
      </c>
      <c r="N25" t="inlineStr">
        <is>
          <t>-</t>
        </is>
      </c>
      <c r="O25" t="inlineStr">
        <is>
          <t>-</t>
        </is>
      </c>
      <c r="P25" t="inlineStr">
        <is>
          <t>-</t>
        </is>
      </c>
    </row>
    <row r="26">
      <c r="A26" s="5" t="inlineStr">
        <is>
          <t>Jahresüberschuss/-fehlbetrag</t>
        </is>
      </c>
      <c r="B26" s="5" t="inlineStr">
        <is>
          <t>Net Profit</t>
        </is>
      </c>
      <c r="C26" t="n">
        <v>422.6</v>
      </c>
      <c r="D26" t="n">
        <v>442.6</v>
      </c>
      <c r="E26" t="n">
        <v>490.8</v>
      </c>
      <c r="F26" t="n">
        <v>417.2</v>
      </c>
      <c r="G26" t="n">
        <v>412.7</v>
      </c>
      <c r="H26" t="n">
        <v>406.5</v>
      </c>
      <c r="I26" t="n">
        <v>403.2</v>
      </c>
      <c r="J26" t="n">
        <v>379.5</v>
      </c>
      <c r="K26" t="n">
        <v>364.6</v>
      </c>
      <c r="L26" t="n">
        <v>333.5</v>
      </c>
      <c r="M26" t="n">
        <v>298</v>
      </c>
      <c r="N26" t="n">
        <v>258.9</v>
      </c>
      <c r="O26" t="n">
        <v>238.3</v>
      </c>
      <c r="P26" t="n">
        <v>238.3</v>
      </c>
    </row>
    <row r="27">
      <c r="A27" s="5" t="inlineStr">
        <is>
          <t>Summe Umlaufvermögen</t>
        </is>
      </c>
      <c r="B27" s="5" t="inlineStr">
        <is>
          <t>Current Assets</t>
        </is>
      </c>
      <c r="C27" t="n">
        <v>1398</v>
      </c>
      <c r="D27" t="n">
        <v>1611</v>
      </c>
      <c r="E27" t="n">
        <v>1144</v>
      </c>
      <c r="F27" t="n">
        <v>1287</v>
      </c>
      <c r="G27" t="n">
        <v>679.9</v>
      </c>
      <c r="H27" t="n">
        <v>1059</v>
      </c>
      <c r="I27" t="n">
        <v>1074</v>
      </c>
      <c r="J27" t="n">
        <v>2106</v>
      </c>
      <c r="K27" t="n">
        <v>1995</v>
      </c>
      <c r="L27" t="n">
        <v>1601</v>
      </c>
      <c r="M27" t="n">
        <v>1015</v>
      </c>
      <c r="N27" t="n">
        <v>671.3</v>
      </c>
      <c r="O27" t="n">
        <v>516.1</v>
      </c>
      <c r="P27" t="n">
        <v>516.1</v>
      </c>
    </row>
    <row r="28">
      <c r="A28" s="5" t="inlineStr">
        <is>
          <t>Summe Anlagevermögen</t>
        </is>
      </c>
      <c r="B28" s="5" t="inlineStr">
        <is>
          <t>Fixed Assets</t>
        </is>
      </c>
      <c r="C28" t="n">
        <v>7446</v>
      </c>
      <c r="D28" t="n">
        <v>7916</v>
      </c>
      <c r="E28" t="n">
        <v>8429</v>
      </c>
      <c r="F28" t="n">
        <v>7961</v>
      </c>
      <c r="G28" t="n">
        <v>7072</v>
      </c>
      <c r="H28" t="n">
        <v>6653</v>
      </c>
      <c r="I28" t="n">
        <v>6137</v>
      </c>
      <c r="J28" t="n">
        <v>5978</v>
      </c>
      <c r="K28" t="n">
        <v>5723</v>
      </c>
      <c r="L28" t="n">
        <v>5229</v>
      </c>
      <c r="M28" t="n">
        <v>4765</v>
      </c>
      <c r="N28" t="n">
        <v>4047</v>
      </c>
      <c r="O28" t="n">
        <v>3460</v>
      </c>
      <c r="P28" t="n">
        <v>3460</v>
      </c>
    </row>
    <row r="29">
      <c r="A29" s="5" t="inlineStr">
        <is>
          <t>Summe Aktiva</t>
        </is>
      </c>
      <c r="B29" s="5" t="inlineStr">
        <is>
          <t>Total Assets</t>
        </is>
      </c>
      <c r="C29" t="n">
        <v>8844</v>
      </c>
      <c r="D29" t="n">
        <v>9526</v>
      </c>
      <c r="E29" t="n">
        <v>9573</v>
      </c>
      <c r="F29" t="n">
        <v>9248</v>
      </c>
      <c r="G29" t="n">
        <v>7752</v>
      </c>
      <c r="H29" t="n">
        <v>7712</v>
      </c>
      <c r="I29" t="n">
        <v>7211</v>
      </c>
      <c r="J29" t="n">
        <v>8083</v>
      </c>
      <c r="K29" t="n">
        <v>7717</v>
      </c>
      <c r="L29" t="n">
        <v>6829</v>
      </c>
      <c r="M29" t="n">
        <v>5780</v>
      </c>
      <c r="N29" t="n">
        <v>4718</v>
      </c>
      <c r="O29" t="n">
        <v>3976</v>
      </c>
      <c r="P29" t="n">
        <v>3976</v>
      </c>
    </row>
    <row r="30">
      <c r="A30" s="5" t="inlineStr">
        <is>
          <t>Summe kurzfristiges Fremdkapital</t>
        </is>
      </c>
      <c r="B30" s="5" t="inlineStr">
        <is>
          <t>Short-Term Debt</t>
        </is>
      </c>
      <c r="C30" t="n">
        <v>470.2</v>
      </c>
      <c r="D30" t="n">
        <v>575.8</v>
      </c>
      <c r="E30" t="n">
        <v>456.6</v>
      </c>
      <c r="F30" t="n">
        <v>1368</v>
      </c>
      <c r="G30" t="n">
        <v>644</v>
      </c>
      <c r="H30" t="n">
        <v>1179</v>
      </c>
      <c r="I30" t="n">
        <v>750.9</v>
      </c>
      <c r="J30" t="n">
        <v>868.4</v>
      </c>
      <c r="K30" t="n">
        <v>1978</v>
      </c>
      <c r="L30" t="n">
        <v>1087</v>
      </c>
      <c r="M30" t="n">
        <v>826.1</v>
      </c>
      <c r="N30" t="n">
        <v>1018</v>
      </c>
      <c r="O30" t="n">
        <v>752.9</v>
      </c>
      <c r="P30" t="n">
        <v>752.9</v>
      </c>
    </row>
    <row r="31">
      <c r="A31" s="5" t="inlineStr">
        <is>
          <t>Summe langfristiges Fremdkapital</t>
        </is>
      </c>
      <c r="B31" s="5" t="inlineStr">
        <is>
          <t>Long-Term Debt</t>
        </is>
      </c>
      <c r="C31" t="n">
        <v>5205</v>
      </c>
      <c r="D31" t="n">
        <v>5911</v>
      </c>
      <c r="E31" t="n">
        <v>6175</v>
      </c>
      <c r="F31" t="n">
        <v>5417</v>
      </c>
      <c r="G31" t="n">
        <v>4716</v>
      </c>
      <c r="H31" t="n">
        <v>4273</v>
      </c>
      <c r="I31" t="n">
        <v>4320</v>
      </c>
      <c r="J31" t="n">
        <v>5210</v>
      </c>
      <c r="K31" t="n">
        <v>3878</v>
      </c>
      <c r="L31" t="n">
        <v>4006</v>
      </c>
      <c r="M31" t="n">
        <v>3373</v>
      </c>
      <c r="N31" t="n">
        <v>2259</v>
      </c>
      <c r="O31" t="n">
        <v>1879</v>
      </c>
      <c r="P31" t="n">
        <v>1879</v>
      </c>
    </row>
    <row r="32">
      <c r="A32" s="5" t="inlineStr">
        <is>
          <t>Summe Fremdkapital</t>
        </is>
      </c>
      <c r="B32" s="5" t="inlineStr">
        <is>
          <t>Total Liabilities</t>
        </is>
      </c>
      <c r="C32" t="n">
        <v>5675</v>
      </c>
      <c r="D32" t="n">
        <v>6487</v>
      </c>
      <c r="E32" t="n">
        <v>6631</v>
      </c>
      <c r="F32" t="n">
        <v>6785</v>
      </c>
      <c r="G32" t="n">
        <v>5360</v>
      </c>
      <c r="H32" t="n">
        <v>5452</v>
      </c>
      <c r="I32" t="n">
        <v>5071</v>
      </c>
      <c r="J32" t="n">
        <v>6079</v>
      </c>
      <c r="K32" t="n">
        <v>5856</v>
      </c>
      <c r="L32" t="n">
        <v>5093</v>
      </c>
      <c r="M32" t="n">
        <v>4199</v>
      </c>
      <c r="N32" t="n">
        <v>3278</v>
      </c>
      <c r="O32" t="n">
        <v>2632</v>
      </c>
      <c r="P32" t="n">
        <v>2632</v>
      </c>
    </row>
    <row r="33">
      <c r="A33" s="5" t="inlineStr">
        <is>
          <t>Minderheitenanteil</t>
        </is>
      </c>
      <c r="B33" s="5" t="inlineStr">
        <is>
          <t>Minority Share</t>
        </is>
      </c>
      <c r="C33" t="n">
        <v>15.9</v>
      </c>
      <c r="D33" t="n">
        <v>374</v>
      </c>
      <c r="E33" t="n">
        <v>369</v>
      </c>
      <c r="F33" t="n">
        <v>14.7</v>
      </c>
      <c r="G33" t="n">
        <v>14.4</v>
      </c>
      <c r="H33" t="n">
        <v>14.2</v>
      </c>
      <c r="I33" t="inlineStr">
        <is>
          <t>-</t>
        </is>
      </c>
      <c r="J33" t="inlineStr">
        <is>
          <t>-</t>
        </is>
      </c>
      <c r="K33" t="inlineStr">
        <is>
          <t>-</t>
        </is>
      </c>
      <c r="L33" t="inlineStr">
        <is>
          <t>-</t>
        </is>
      </c>
      <c r="M33" t="inlineStr">
        <is>
          <t>-</t>
        </is>
      </c>
      <c r="N33" t="inlineStr">
        <is>
          <t>-</t>
        </is>
      </c>
      <c r="O33" t="inlineStr">
        <is>
          <t>-</t>
        </is>
      </c>
      <c r="P33" t="inlineStr">
        <is>
          <t>-</t>
        </is>
      </c>
    </row>
    <row r="34">
      <c r="A34" s="5" t="inlineStr">
        <is>
          <t>Summe Eigenkapital</t>
        </is>
      </c>
      <c r="B34" s="5" t="inlineStr">
        <is>
          <t>Equity</t>
        </is>
      </c>
      <c r="C34" t="n">
        <v>3170</v>
      </c>
      <c r="D34" t="n">
        <v>3039</v>
      </c>
      <c r="E34" t="n">
        <v>2586</v>
      </c>
      <c r="F34" t="n">
        <v>2448</v>
      </c>
      <c r="G34" t="n">
        <v>2377</v>
      </c>
      <c r="H34" t="n">
        <v>2232</v>
      </c>
      <c r="I34" t="n">
        <v>2139</v>
      </c>
      <c r="J34" t="n">
        <v>2005</v>
      </c>
      <c r="K34" t="n">
        <v>1862</v>
      </c>
      <c r="L34" t="n">
        <v>1736</v>
      </c>
      <c r="M34" t="n">
        <v>1593</v>
      </c>
      <c r="N34" t="n">
        <v>1440</v>
      </c>
      <c r="O34" t="n">
        <v>1344</v>
      </c>
      <c r="P34" t="n">
        <v>1344</v>
      </c>
    </row>
    <row r="35">
      <c r="A35" s="5" t="inlineStr">
        <is>
          <t>Summe Passiva</t>
        </is>
      </c>
      <c r="B35" s="5" t="inlineStr">
        <is>
          <t>Liabilities &amp; Shareholder Equity</t>
        </is>
      </c>
      <c r="C35" t="n">
        <v>8844</v>
      </c>
      <c r="D35" t="n">
        <v>9526</v>
      </c>
      <c r="E35" t="n">
        <v>9573</v>
      </c>
      <c r="F35" t="n">
        <v>9248</v>
      </c>
      <c r="G35" t="n">
        <v>7752</v>
      </c>
      <c r="H35" t="n">
        <v>7712</v>
      </c>
      <c r="I35" t="n">
        <v>7211</v>
      </c>
      <c r="J35" t="n">
        <v>8083</v>
      </c>
      <c r="K35" t="n">
        <v>7717</v>
      </c>
      <c r="L35" t="n">
        <v>6829</v>
      </c>
      <c r="M35" t="n">
        <v>5780</v>
      </c>
      <c r="N35" t="n">
        <v>4718</v>
      </c>
      <c r="O35" t="n">
        <v>3976</v>
      </c>
      <c r="P35" t="n">
        <v>3976</v>
      </c>
    </row>
    <row r="36">
      <c r="A36" s="5" t="inlineStr">
        <is>
          <t>Mio.Aktien im Umlauf</t>
        </is>
      </c>
      <c r="B36" s="5" t="inlineStr">
        <is>
          <t>Million shares outstanding</t>
        </is>
      </c>
      <c r="C36" t="n">
        <v>261.99</v>
      </c>
      <c r="D36" t="n">
        <v>238.73</v>
      </c>
      <c r="E36" t="n">
        <v>238.73</v>
      </c>
      <c r="F36" t="n">
        <v>238.73</v>
      </c>
      <c r="G36" t="n">
        <v>238.73</v>
      </c>
      <c r="H36" t="n">
        <v>238.73</v>
      </c>
      <c r="I36" t="n">
        <v>238.73</v>
      </c>
      <c r="J36" t="n">
        <v>238.7</v>
      </c>
      <c r="K36" t="n">
        <v>238.7</v>
      </c>
      <c r="L36" t="n">
        <v>238.7</v>
      </c>
      <c r="M36" t="n">
        <v>238.7</v>
      </c>
      <c r="N36" t="n">
        <v>238.7</v>
      </c>
      <c r="O36" t="n">
        <v>238.7</v>
      </c>
      <c r="P36" t="n">
        <v>238.7</v>
      </c>
    </row>
    <row r="37">
      <c r="A37" s="5" t="inlineStr">
        <is>
          <t>Gezeichnetes Kapital (in Mio.)</t>
        </is>
      </c>
      <c r="B37" s="5" t="inlineStr">
        <is>
          <t>Subscribed Capital in M</t>
        </is>
      </c>
      <c r="C37" t="n">
        <v>392.99</v>
      </c>
      <c r="D37" t="n">
        <v>358.1</v>
      </c>
      <c r="E37" t="n">
        <v>358.1</v>
      </c>
      <c r="F37" t="n">
        <v>358.1</v>
      </c>
      <c r="G37" t="n">
        <v>358.1</v>
      </c>
      <c r="H37" t="n">
        <v>358.1</v>
      </c>
      <c r="I37" t="n">
        <v>358.1</v>
      </c>
      <c r="J37" t="n">
        <v>358.1</v>
      </c>
      <c r="K37" t="n">
        <v>358.1</v>
      </c>
      <c r="L37" t="n">
        <v>358.1</v>
      </c>
      <c r="M37" t="n">
        <v>358.1</v>
      </c>
      <c r="N37" t="n">
        <v>358.1</v>
      </c>
      <c r="O37" t="n">
        <v>358.1</v>
      </c>
      <c r="P37" t="n">
        <v>358.1</v>
      </c>
    </row>
    <row r="38">
      <c r="A38" s="5" t="inlineStr">
        <is>
          <t>Ergebnis je Aktie (brutto)</t>
        </is>
      </c>
      <c r="B38" s="5" t="inlineStr">
        <is>
          <t>Earnings per share</t>
        </is>
      </c>
      <c r="C38" t="n">
        <v>2.06</v>
      </c>
      <c r="D38" t="n">
        <v>2.46</v>
      </c>
      <c r="E38" t="n">
        <v>2.64</v>
      </c>
      <c r="F38" t="n">
        <v>2.25</v>
      </c>
      <c r="G38" t="n">
        <v>2.33</v>
      </c>
      <c r="H38" t="n">
        <v>2.07</v>
      </c>
      <c r="I38" t="n">
        <v>2.37</v>
      </c>
      <c r="J38" t="n">
        <v>2.27</v>
      </c>
      <c r="K38" t="n">
        <v>2.18</v>
      </c>
      <c r="L38" t="n">
        <v>1.98</v>
      </c>
      <c r="M38" t="n">
        <v>1.77</v>
      </c>
      <c r="N38" t="n">
        <v>1.53</v>
      </c>
      <c r="O38" t="n">
        <v>1.47</v>
      </c>
      <c r="P38" t="n">
        <v>1.47</v>
      </c>
    </row>
    <row r="39">
      <c r="A39" s="5" t="inlineStr">
        <is>
          <t>Ergebnis je Aktie (unverwässert)</t>
        </is>
      </c>
      <c r="B39" s="5" t="inlineStr">
        <is>
          <t>Basic Earnings per share</t>
        </is>
      </c>
      <c r="C39" t="n">
        <v>1.77</v>
      </c>
      <c r="D39" t="n">
        <v>1.86</v>
      </c>
      <c r="E39" t="n">
        <v>2.06</v>
      </c>
      <c r="F39" t="n">
        <v>1.75</v>
      </c>
      <c r="G39" t="n">
        <v>1.73</v>
      </c>
      <c r="H39" t="n">
        <v>1.7</v>
      </c>
      <c r="I39" t="n">
        <v>1.69</v>
      </c>
      <c r="J39" t="n">
        <v>1.59</v>
      </c>
      <c r="K39" t="n">
        <v>1.53</v>
      </c>
      <c r="L39" t="n">
        <v>1.4</v>
      </c>
      <c r="M39" t="n">
        <v>1.24</v>
      </c>
      <c r="N39" t="n">
        <v>1.08</v>
      </c>
      <c r="O39" t="n">
        <v>1</v>
      </c>
      <c r="P39" t="n">
        <v>1</v>
      </c>
    </row>
    <row r="40">
      <c r="A40" s="5" t="inlineStr">
        <is>
          <t>Ergebnis je Aktie (verwässert)</t>
        </is>
      </c>
      <c r="B40" s="5" t="inlineStr">
        <is>
          <t>Diluted Earnings per share</t>
        </is>
      </c>
      <c r="C40" t="n">
        <v>1.77</v>
      </c>
      <c r="D40" t="n">
        <v>1.85</v>
      </c>
      <c r="E40" t="n">
        <v>2.06</v>
      </c>
      <c r="F40" t="n">
        <v>1.75</v>
      </c>
      <c r="G40" t="n">
        <v>1.73</v>
      </c>
      <c r="H40" t="n">
        <v>1.7</v>
      </c>
      <c r="I40" t="n">
        <v>1.69</v>
      </c>
      <c r="J40" t="n">
        <v>1.59</v>
      </c>
      <c r="K40" t="n">
        <v>1.53</v>
      </c>
      <c r="L40" t="n">
        <v>1.4</v>
      </c>
      <c r="M40" t="n">
        <v>1.24</v>
      </c>
      <c r="N40" t="n">
        <v>1.08</v>
      </c>
      <c r="O40" t="n">
        <v>1</v>
      </c>
      <c r="P40" t="n">
        <v>1</v>
      </c>
    </row>
    <row r="41">
      <c r="A41" s="5" t="inlineStr">
        <is>
          <t>Dividende je Aktie</t>
        </is>
      </c>
      <c r="B41" s="5" t="inlineStr">
        <is>
          <t>Dividend per share</t>
        </is>
      </c>
      <c r="C41" t="n">
        <v>1.6</v>
      </c>
      <c r="D41" t="n">
        <v>1.53</v>
      </c>
      <c r="E41" t="n">
        <v>1.46</v>
      </c>
      <c r="F41" t="n">
        <v>1.39</v>
      </c>
      <c r="G41" t="n">
        <v>1.32</v>
      </c>
      <c r="H41" t="n">
        <v>1.3</v>
      </c>
      <c r="I41" t="n">
        <v>1.27</v>
      </c>
      <c r="J41" t="n">
        <v>1.11</v>
      </c>
      <c r="K41" t="n">
        <v>1</v>
      </c>
      <c r="L41" t="n">
        <v>0.5600000000000001</v>
      </c>
      <c r="M41" t="n">
        <v>0.65</v>
      </c>
      <c r="N41" t="n">
        <v>0.65</v>
      </c>
      <c r="O41" t="n">
        <v>0.6</v>
      </c>
      <c r="P41" t="n">
        <v>0.6</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4.4</v>
      </c>
      <c r="D43" t="n">
        <v>5.42</v>
      </c>
      <c r="E43" t="n">
        <v>5.7</v>
      </c>
      <c r="F43" t="n">
        <v>4.98</v>
      </c>
      <c r="G43" t="n">
        <v>5.01</v>
      </c>
      <c r="H43" t="n">
        <v>5.05</v>
      </c>
      <c r="I43" t="n">
        <v>5.17</v>
      </c>
      <c r="J43" t="n">
        <v>4.78</v>
      </c>
      <c r="K43" t="n">
        <v>4.76</v>
      </c>
      <c r="L43" t="n">
        <v>4.19</v>
      </c>
      <c r="M43" t="n">
        <v>3.78</v>
      </c>
      <c r="N43" t="n">
        <v>5.12</v>
      </c>
      <c r="O43" t="n">
        <v>7.53</v>
      </c>
      <c r="P43" t="n">
        <v>7.53</v>
      </c>
    </row>
    <row r="44">
      <c r="A44" s="5" t="inlineStr">
        <is>
          <t>Buchwert je Aktie</t>
        </is>
      </c>
      <c r="B44" s="5" t="inlineStr">
        <is>
          <t>Book value per share</t>
        </is>
      </c>
      <c r="C44" t="n">
        <v>12.1</v>
      </c>
      <c r="D44" t="n">
        <v>12.73</v>
      </c>
      <c r="E44" t="n">
        <v>10.83</v>
      </c>
      <c r="F44" t="n">
        <v>10.26</v>
      </c>
      <c r="G44" t="n">
        <v>9.960000000000001</v>
      </c>
      <c r="H44" t="n">
        <v>9.35</v>
      </c>
      <c r="I44" t="n">
        <v>8.960000000000001</v>
      </c>
      <c r="J44" t="n">
        <v>8.4</v>
      </c>
      <c r="K44" t="n">
        <v>7.8</v>
      </c>
      <c r="L44" t="n">
        <v>7.27</v>
      </c>
      <c r="M44" t="n">
        <v>6.68</v>
      </c>
      <c r="N44" t="n">
        <v>6.03</v>
      </c>
      <c r="O44" t="n">
        <v>5.63</v>
      </c>
      <c r="P44" t="n">
        <v>5.63</v>
      </c>
    </row>
    <row r="45">
      <c r="A45" s="5" t="inlineStr">
        <is>
          <t>Cashflow je Aktie</t>
        </is>
      </c>
      <c r="B45" s="5" t="inlineStr">
        <is>
          <t>Cashflow per share</t>
        </is>
      </c>
      <c r="C45" t="n">
        <v>2.91</v>
      </c>
      <c r="D45" t="n">
        <v>3.33</v>
      </c>
      <c r="E45" t="n">
        <v>4.52</v>
      </c>
      <c r="F45" t="n">
        <v>2.27</v>
      </c>
      <c r="G45" t="n">
        <v>2.63</v>
      </c>
      <c r="H45" t="n">
        <v>2.33</v>
      </c>
      <c r="I45" t="n">
        <v>2.38</v>
      </c>
      <c r="J45" t="n">
        <v>2.44</v>
      </c>
      <c r="K45" t="n">
        <v>2.38</v>
      </c>
      <c r="L45" t="n">
        <v>2.63</v>
      </c>
      <c r="M45" t="n">
        <v>2.24</v>
      </c>
      <c r="N45" t="n">
        <v>1.97</v>
      </c>
      <c r="O45" t="n">
        <v>1.78</v>
      </c>
      <c r="P45" t="n">
        <v>1.78</v>
      </c>
    </row>
    <row r="46">
      <c r="A46" s="5" t="inlineStr">
        <is>
          <t>Bilanzsumme je Aktie</t>
        </is>
      </c>
      <c r="B46" s="5" t="inlineStr">
        <is>
          <t>Total assets per share</t>
        </is>
      </c>
      <c r="C46" t="n">
        <v>33.76</v>
      </c>
      <c r="D46" t="n">
        <v>39.9</v>
      </c>
      <c r="E46" t="n">
        <v>40.1</v>
      </c>
      <c r="F46" t="n">
        <v>38.74</v>
      </c>
      <c r="G46" t="n">
        <v>32.47</v>
      </c>
      <c r="H46" t="n">
        <v>32.3</v>
      </c>
      <c r="I46" t="n">
        <v>30.2</v>
      </c>
      <c r="J46" t="n">
        <v>33.86</v>
      </c>
      <c r="K46" t="n">
        <v>32.33</v>
      </c>
      <c r="L46" t="n">
        <v>28.61</v>
      </c>
      <c r="M46" t="n">
        <v>24.21</v>
      </c>
      <c r="N46" t="n">
        <v>19.76</v>
      </c>
      <c r="O46" t="n">
        <v>16.66</v>
      </c>
      <c r="P46" t="n">
        <v>16.66</v>
      </c>
    </row>
    <row r="47">
      <c r="A47" s="5" t="inlineStr">
        <is>
          <t>Personal am Ende des Jahres</t>
        </is>
      </c>
      <c r="B47" s="5" t="inlineStr">
        <is>
          <t>Staff at the end of year</t>
        </is>
      </c>
      <c r="C47" t="n">
        <v>1320</v>
      </c>
      <c r="D47" t="n">
        <v>1436</v>
      </c>
      <c r="E47" t="n">
        <v>1439</v>
      </c>
      <c r="F47" t="n">
        <v>1343</v>
      </c>
      <c r="G47" t="n">
        <v>1274</v>
      </c>
      <c r="H47" t="n">
        <v>1165</v>
      </c>
      <c r="I47" t="n">
        <v>1200</v>
      </c>
      <c r="J47" t="n">
        <v>1194</v>
      </c>
      <c r="K47" t="n">
        <v>1066</v>
      </c>
      <c r="L47" t="n">
        <v>1058</v>
      </c>
      <c r="M47" t="n">
        <v>1031</v>
      </c>
      <c r="N47" t="n">
        <v>1017</v>
      </c>
      <c r="O47" t="n">
        <v>977</v>
      </c>
      <c r="P47" t="n">
        <v>977</v>
      </c>
    </row>
    <row r="48">
      <c r="A48" s="5" t="inlineStr">
        <is>
          <t>Personalaufwand in Mio. EUR</t>
        </is>
      </c>
      <c r="B48" s="5" t="inlineStr">
        <is>
          <t>Personnel expenses in M</t>
        </is>
      </c>
      <c r="C48" t="n">
        <v>125.2</v>
      </c>
      <c r="D48" t="n">
        <v>131.2</v>
      </c>
      <c r="E48" t="n">
        <v>128.9</v>
      </c>
      <c r="F48" t="n">
        <v>108.8</v>
      </c>
      <c r="G48" t="n">
        <v>96.3</v>
      </c>
      <c r="H48" t="n">
        <v>82.3</v>
      </c>
      <c r="I48" t="n">
        <v>85.5</v>
      </c>
      <c r="J48" t="n">
        <v>79</v>
      </c>
      <c r="K48" t="n">
        <v>67</v>
      </c>
      <c r="L48" t="n">
        <v>67.2</v>
      </c>
      <c r="M48" t="n">
        <v>60.7</v>
      </c>
      <c r="N48" t="n">
        <v>69</v>
      </c>
      <c r="O48" t="n">
        <v>62</v>
      </c>
      <c r="P48" t="n">
        <v>62</v>
      </c>
    </row>
    <row r="49">
      <c r="A49" s="5" t="inlineStr">
        <is>
          <t>Aufwand je Mitarbeiter in EUR</t>
        </is>
      </c>
      <c r="B49" s="5" t="inlineStr">
        <is>
          <t>Effort per employee</t>
        </is>
      </c>
      <c r="C49" t="n">
        <v>94848</v>
      </c>
      <c r="D49" t="n">
        <v>91365</v>
      </c>
      <c r="E49" t="n">
        <v>89576</v>
      </c>
      <c r="F49" t="n">
        <v>81013</v>
      </c>
      <c r="G49" t="n">
        <v>75589</v>
      </c>
      <c r="H49" t="n">
        <v>70644</v>
      </c>
      <c r="I49" t="n">
        <v>71250</v>
      </c>
      <c r="J49" t="n">
        <v>66164</v>
      </c>
      <c r="K49" t="n">
        <v>62852</v>
      </c>
      <c r="L49" t="n">
        <v>63516</v>
      </c>
      <c r="M49" t="n">
        <v>58875</v>
      </c>
      <c r="N49" t="n">
        <v>67847</v>
      </c>
      <c r="O49" t="n">
        <v>63460</v>
      </c>
      <c r="P49" t="n">
        <v>63460</v>
      </c>
    </row>
    <row r="50">
      <c r="A50" s="5" t="inlineStr">
        <is>
          <t>Umsatz je Aktie</t>
        </is>
      </c>
      <c r="B50" s="5" t="inlineStr">
        <is>
          <t>Revenue per share</t>
        </is>
      </c>
      <c r="C50" t="n">
        <v>873561</v>
      </c>
      <c r="D50" t="n">
        <v>901602</v>
      </c>
      <c r="E50" t="n">
        <v>945240</v>
      </c>
      <c r="F50" t="n">
        <v>884587</v>
      </c>
      <c r="G50" t="n">
        <v>939089</v>
      </c>
      <c r="H50" t="n">
        <v>1040000</v>
      </c>
      <c r="I50" t="n">
        <v>1030000</v>
      </c>
      <c r="J50" t="n">
        <v>955109</v>
      </c>
      <c r="K50" t="n">
        <v>1070000</v>
      </c>
      <c r="L50" t="n">
        <v>945747</v>
      </c>
      <c r="M50" t="n">
        <v>874394</v>
      </c>
      <c r="N50" t="n">
        <v>1200000</v>
      </c>
      <c r="O50" t="n">
        <v>1840000</v>
      </c>
      <c r="P50" t="n">
        <v>1840000</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320152</v>
      </c>
      <c r="D52" t="n">
        <v>308217</v>
      </c>
      <c r="E52" t="n">
        <v>341070</v>
      </c>
      <c r="F52" t="n">
        <v>310648</v>
      </c>
      <c r="G52" t="n">
        <v>323940</v>
      </c>
      <c r="H52" t="n">
        <v>348927</v>
      </c>
      <c r="I52" t="n">
        <v>336000</v>
      </c>
      <c r="J52" t="n">
        <v>317839</v>
      </c>
      <c r="K52" t="n">
        <v>342026</v>
      </c>
      <c r="L52" t="n">
        <v>315217</v>
      </c>
      <c r="M52" t="n">
        <v>289040</v>
      </c>
      <c r="N52" t="n">
        <v>254572</v>
      </c>
      <c r="O52" t="n">
        <v>243910</v>
      </c>
      <c r="P52" t="n">
        <v>243910</v>
      </c>
    </row>
    <row r="53">
      <c r="A53" s="5" t="inlineStr">
        <is>
          <t>KGV (Kurs/Gewinn)</t>
        </is>
      </c>
      <c r="B53" s="5" t="inlineStr">
        <is>
          <t>PE (price/earnings)</t>
        </is>
      </c>
      <c r="C53" t="n">
        <v>12.9</v>
      </c>
      <c r="D53" t="n">
        <v>12.7</v>
      </c>
      <c r="E53" t="n">
        <v>11.6</v>
      </c>
      <c r="F53" t="n">
        <v>13.8</v>
      </c>
      <c r="G53" t="n">
        <v>15</v>
      </c>
      <c r="H53" t="n">
        <v>15.4</v>
      </c>
      <c r="I53" t="n">
        <v>11.2</v>
      </c>
      <c r="J53" t="n">
        <v>10.2</v>
      </c>
      <c r="K53" t="n">
        <v>9.300000000000001</v>
      </c>
      <c r="L53" t="n">
        <v>10.7</v>
      </c>
      <c r="M53" t="n">
        <v>12.5</v>
      </c>
      <c r="N53" t="n">
        <v>14.4</v>
      </c>
      <c r="O53" t="n">
        <v>20</v>
      </c>
      <c r="P53" t="n">
        <v>20</v>
      </c>
    </row>
    <row r="54">
      <c r="A54" s="5" t="inlineStr">
        <is>
          <t>KUV (Kurs/Umsatz)</t>
        </is>
      </c>
      <c r="B54" s="5" t="inlineStr">
        <is>
          <t>PS (price/sales)</t>
        </is>
      </c>
      <c r="C54" t="n">
        <v>5.17</v>
      </c>
      <c r="D54" t="n">
        <v>4.35</v>
      </c>
      <c r="E54" t="n">
        <v>4.19</v>
      </c>
      <c r="F54" t="n">
        <v>4.85</v>
      </c>
      <c r="G54" t="n">
        <v>5.19</v>
      </c>
      <c r="H54" t="n">
        <v>5.18</v>
      </c>
      <c r="I54" t="n">
        <v>3.67</v>
      </c>
      <c r="J54" t="n">
        <v>3.38</v>
      </c>
      <c r="K54" t="n">
        <v>3</v>
      </c>
      <c r="L54" t="n">
        <v>3.56</v>
      </c>
      <c r="M54" t="n">
        <v>4.11</v>
      </c>
      <c r="N54" t="n">
        <v>3.04</v>
      </c>
      <c r="O54" t="n">
        <v>2.65</v>
      </c>
      <c r="P54" t="n">
        <v>2.65</v>
      </c>
    </row>
    <row r="55">
      <c r="A55" s="5" t="inlineStr">
        <is>
          <t>KBV (Kurs/Buchwert)</t>
        </is>
      </c>
      <c r="B55" s="5" t="inlineStr">
        <is>
          <t>PB (price/book value)</t>
        </is>
      </c>
      <c r="C55" t="n">
        <v>1.88</v>
      </c>
      <c r="D55" t="n">
        <v>1.85</v>
      </c>
      <c r="E55" t="n">
        <v>2.2</v>
      </c>
      <c r="F55" t="n">
        <v>2.35</v>
      </c>
      <c r="G55" t="n">
        <v>2.61</v>
      </c>
      <c r="H55" t="n">
        <v>2.8</v>
      </c>
      <c r="I55" t="n">
        <v>2.12</v>
      </c>
      <c r="J55" t="n">
        <v>1.92</v>
      </c>
      <c r="K55" t="n">
        <v>1.83</v>
      </c>
      <c r="L55" t="n">
        <v>2.05</v>
      </c>
      <c r="M55" t="n">
        <v>2.32</v>
      </c>
      <c r="N55" t="n">
        <v>2.58</v>
      </c>
      <c r="O55" t="n">
        <v>3.55</v>
      </c>
      <c r="P55" t="n">
        <v>3.55</v>
      </c>
    </row>
    <row r="56">
      <c r="A56" s="5" t="inlineStr">
        <is>
          <t>KCV (Kurs/Cashflow)</t>
        </is>
      </c>
      <c r="B56" s="5" t="inlineStr">
        <is>
          <t>PC (price/cashflow)</t>
        </is>
      </c>
      <c r="C56" t="n">
        <v>7.82</v>
      </c>
      <c r="D56" t="n">
        <v>7.1</v>
      </c>
      <c r="E56" t="n">
        <v>5.28</v>
      </c>
      <c r="F56" t="n">
        <v>10.62</v>
      </c>
      <c r="G56" t="n">
        <v>9.9</v>
      </c>
      <c r="H56" t="n">
        <v>11.22</v>
      </c>
      <c r="I56" t="n">
        <v>7.97</v>
      </c>
      <c r="J56" t="n">
        <v>6.61</v>
      </c>
      <c r="K56" t="n">
        <v>6.01</v>
      </c>
      <c r="L56" t="n">
        <v>5.66</v>
      </c>
      <c r="M56" t="n">
        <v>6.93</v>
      </c>
      <c r="N56" t="n">
        <v>7.88</v>
      </c>
      <c r="O56" t="n">
        <v>11.25</v>
      </c>
      <c r="P56" t="n">
        <v>11.25</v>
      </c>
    </row>
    <row r="57">
      <c r="A57" s="5" t="inlineStr">
        <is>
          <t>Dividendenrendite in %</t>
        </is>
      </c>
      <c r="B57" s="5" t="inlineStr">
        <is>
          <t>Dividend Yield in %</t>
        </is>
      </c>
      <c r="C57" t="n">
        <v>7.04</v>
      </c>
      <c r="D57" t="n">
        <v>6.48</v>
      </c>
      <c r="E57" t="n">
        <v>6.12</v>
      </c>
      <c r="F57" t="n">
        <v>5.76</v>
      </c>
      <c r="G57" t="n">
        <v>5.08</v>
      </c>
      <c r="H57" t="n">
        <v>4.97</v>
      </c>
      <c r="I57" t="n">
        <v>6.68</v>
      </c>
      <c r="J57" t="n">
        <v>6.88</v>
      </c>
      <c r="K57" t="n">
        <v>7</v>
      </c>
      <c r="L57" t="n">
        <v>3.76</v>
      </c>
      <c r="M57" t="n">
        <v>4.19</v>
      </c>
      <c r="N57" t="n">
        <v>4.18</v>
      </c>
      <c r="O57" t="n">
        <v>3</v>
      </c>
      <c r="P57" t="n">
        <v>3</v>
      </c>
    </row>
    <row r="58">
      <c r="A58" s="5" t="inlineStr">
        <is>
          <t>Gewinnrendite in %</t>
        </is>
      </c>
      <c r="B58" s="5" t="inlineStr">
        <is>
          <t>Return on profit in %</t>
        </is>
      </c>
      <c r="C58" t="n">
        <v>7.8</v>
      </c>
      <c r="D58" t="n">
        <v>7.9</v>
      </c>
      <c r="E58" t="n">
        <v>8.6</v>
      </c>
      <c r="F58" t="n">
        <v>7.3</v>
      </c>
      <c r="G58" t="n">
        <v>6.7</v>
      </c>
      <c r="H58" t="n">
        <v>6.5</v>
      </c>
      <c r="I58" t="n">
        <v>8.9</v>
      </c>
      <c r="J58" t="n">
        <v>9.9</v>
      </c>
      <c r="K58" t="n">
        <v>10.7</v>
      </c>
      <c r="L58" t="n">
        <v>9.4</v>
      </c>
      <c r="M58" t="n">
        <v>8</v>
      </c>
      <c r="N58" t="n">
        <v>6.9</v>
      </c>
      <c r="O58" t="n">
        <v>5</v>
      </c>
      <c r="P58" t="n">
        <v>5</v>
      </c>
    </row>
    <row r="59">
      <c r="A59" s="5" t="inlineStr">
        <is>
          <t>Eigenkapitalrendite in %</t>
        </is>
      </c>
      <c r="B59" s="5" t="inlineStr">
        <is>
          <t>Return on Equity in %</t>
        </is>
      </c>
      <c r="C59" t="n">
        <v>13.33</v>
      </c>
      <c r="D59" t="n">
        <v>14.56</v>
      </c>
      <c r="E59" t="n">
        <v>18.98</v>
      </c>
      <c r="F59" t="n">
        <v>17.04</v>
      </c>
      <c r="G59" t="n">
        <v>17.36</v>
      </c>
      <c r="H59" t="n">
        <v>18.21</v>
      </c>
      <c r="I59" t="n">
        <v>18.85</v>
      </c>
      <c r="J59" t="n">
        <v>18.93</v>
      </c>
      <c r="K59" t="n">
        <v>19.59</v>
      </c>
      <c r="L59" t="n">
        <v>19.21</v>
      </c>
      <c r="M59" t="n">
        <v>18.7</v>
      </c>
      <c r="N59" t="n">
        <v>17.97</v>
      </c>
      <c r="O59" t="n">
        <v>17.73</v>
      </c>
      <c r="P59" t="n">
        <v>17.73</v>
      </c>
    </row>
    <row r="60">
      <c r="A60" s="5" t="inlineStr">
        <is>
          <t>Umsatzrendite in %</t>
        </is>
      </c>
      <c r="B60" s="5" t="inlineStr">
        <is>
          <t>Return on sales in %</t>
        </is>
      </c>
      <c r="C60" t="n">
        <v>36.65</v>
      </c>
      <c r="D60" t="n">
        <v>34.19</v>
      </c>
      <c r="E60" t="n">
        <v>36.08</v>
      </c>
      <c r="F60" t="n">
        <v>35.12</v>
      </c>
      <c r="G60" t="n">
        <v>34.5</v>
      </c>
      <c r="H60" t="n">
        <v>33.7</v>
      </c>
      <c r="I60" t="n">
        <v>32.64</v>
      </c>
      <c r="J60" t="n">
        <v>33.28</v>
      </c>
      <c r="K60" t="n">
        <v>32.07</v>
      </c>
      <c r="L60" t="n">
        <v>33.33</v>
      </c>
      <c r="M60" t="n">
        <v>33.06</v>
      </c>
      <c r="N60" t="n">
        <v>21.17</v>
      </c>
      <c r="O60" t="n">
        <v>13.26</v>
      </c>
      <c r="P60" t="n">
        <v>13.26</v>
      </c>
    </row>
    <row r="61">
      <c r="A61" s="5" t="inlineStr">
        <is>
          <t>Gesamtkapitalrendite in %</t>
        </is>
      </c>
      <c r="B61" s="5" t="inlineStr">
        <is>
          <t>Total Return on Investment in %</t>
        </is>
      </c>
      <c r="C61" t="n">
        <v>4.78</v>
      </c>
      <c r="D61" t="n">
        <v>4.65</v>
      </c>
      <c r="E61" t="n">
        <v>5.13</v>
      </c>
      <c r="F61" t="n">
        <v>4.51</v>
      </c>
      <c r="G61" t="n">
        <v>5.32</v>
      </c>
      <c r="H61" t="n">
        <v>5.27</v>
      </c>
      <c r="I61" t="n">
        <v>5.59</v>
      </c>
      <c r="J61" t="n">
        <v>4.69</v>
      </c>
      <c r="K61" t="n">
        <v>4.72</v>
      </c>
      <c r="L61" t="n">
        <v>4.88</v>
      </c>
      <c r="M61" t="n">
        <v>5.16</v>
      </c>
      <c r="N61" t="n">
        <v>5.49</v>
      </c>
      <c r="O61" t="n">
        <v>5.99</v>
      </c>
      <c r="P61" t="n">
        <v>5.99</v>
      </c>
    </row>
    <row r="62">
      <c r="A62" s="5" t="inlineStr">
        <is>
          <t>Return on Investment in %</t>
        </is>
      </c>
      <c r="B62" s="5" t="inlineStr">
        <is>
          <t>Return on Investment in %</t>
        </is>
      </c>
      <c r="C62" t="n">
        <v>4.78</v>
      </c>
      <c r="D62" t="n">
        <v>4.65</v>
      </c>
      <c r="E62" t="n">
        <v>5.13</v>
      </c>
      <c r="F62" t="n">
        <v>4.51</v>
      </c>
      <c r="G62" t="n">
        <v>5.32</v>
      </c>
      <c r="H62" t="n">
        <v>5.27</v>
      </c>
      <c r="I62" t="n">
        <v>5.59</v>
      </c>
      <c r="J62" t="n">
        <v>4.69</v>
      </c>
      <c r="K62" t="n">
        <v>4.72</v>
      </c>
      <c r="L62" t="n">
        <v>4.88</v>
      </c>
      <c r="M62" t="n">
        <v>5.16</v>
      </c>
      <c r="N62" t="n">
        <v>5.49</v>
      </c>
      <c r="O62" t="n">
        <v>5.99</v>
      </c>
      <c r="P62" t="n">
        <v>5.99</v>
      </c>
    </row>
    <row r="63">
      <c r="A63" s="5" t="inlineStr">
        <is>
          <t>Arbeitsintensität in %</t>
        </is>
      </c>
      <c r="B63" s="5" t="inlineStr">
        <is>
          <t>Work Intensity in %</t>
        </is>
      </c>
      <c r="C63" t="n">
        <v>15.81</v>
      </c>
      <c r="D63" t="n">
        <v>16.91</v>
      </c>
      <c r="E63" t="n">
        <v>11.95</v>
      </c>
      <c r="F63" t="n">
        <v>13.92</v>
      </c>
      <c r="G63" t="n">
        <v>8.77</v>
      </c>
      <c r="H63" t="n">
        <v>13.73</v>
      </c>
      <c r="I63" t="n">
        <v>14.89</v>
      </c>
      <c r="J63" t="n">
        <v>26.05</v>
      </c>
      <c r="K63" t="n">
        <v>25.85</v>
      </c>
      <c r="L63" t="n">
        <v>23.44</v>
      </c>
      <c r="M63" t="n">
        <v>17.56</v>
      </c>
      <c r="N63" t="n">
        <v>14.23</v>
      </c>
      <c r="O63" t="n">
        <v>12.98</v>
      </c>
      <c r="P63" t="n">
        <v>12.98</v>
      </c>
    </row>
    <row r="64">
      <c r="A64" s="5" t="inlineStr">
        <is>
          <t>Eigenkapitalquote in %</t>
        </is>
      </c>
      <c r="B64" s="5" t="inlineStr">
        <is>
          <t>Equity Ratio in %</t>
        </is>
      </c>
      <c r="C64" t="n">
        <v>35.84</v>
      </c>
      <c r="D64" t="n">
        <v>31.91</v>
      </c>
      <c r="E64" t="n">
        <v>27.01</v>
      </c>
      <c r="F64" t="n">
        <v>26.47</v>
      </c>
      <c r="G64" t="n">
        <v>30.67</v>
      </c>
      <c r="H64" t="n">
        <v>28.94</v>
      </c>
      <c r="I64" t="n">
        <v>29.67</v>
      </c>
      <c r="J64" t="n">
        <v>24.8</v>
      </c>
      <c r="K64" t="n">
        <v>24.12</v>
      </c>
      <c r="L64" t="n">
        <v>25.42</v>
      </c>
      <c r="M64" t="n">
        <v>27.57</v>
      </c>
      <c r="N64" t="n">
        <v>30.53</v>
      </c>
      <c r="O64" t="n">
        <v>33.8</v>
      </c>
      <c r="P64" t="n">
        <v>33.8</v>
      </c>
    </row>
    <row r="65">
      <c r="A65" s="5" t="inlineStr">
        <is>
          <t>Fremdkapitalquote in %</t>
        </is>
      </c>
      <c r="B65" s="5" t="inlineStr">
        <is>
          <t>Debt Ratio in %</t>
        </is>
      </c>
      <c r="C65" t="n">
        <v>64.16</v>
      </c>
      <c r="D65" t="n">
        <v>68.09</v>
      </c>
      <c r="E65" t="n">
        <v>72.98999999999999</v>
      </c>
      <c r="F65" t="n">
        <v>73.53</v>
      </c>
      <c r="G65" t="n">
        <v>69.33</v>
      </c>
      <c r="H65" t="n">
        <v>71.06</v>
      </c>
      <c r="I65" t="n">
        <v>70.33</v>
      </c>
      <c r="J65" t="n">
        <v>75.2</v>
      </c>
      <c r="K65" t="n">
        <v>75.88</v>
      </c>
      <c r="L65" t="n">
        <v>74.58</v>
      </c>
      <c r="M65" t="n">
        <v>72.43000000000001</v>
      </c>
      <c r="N65" t="n">
        <v>69.47</v>
      </c>
      <c r="O65" t="n">
        <v>66.2</v>
      </c>
      <c r="P65" t="n">
        <v>66.2</v>
      </c>
    </row>
    <row r="66">
      <c r="A66" s="5" t="inlineStr">
        <is>
          <t>Verschuldungsgrad in %</t>
        </is>
      </c>
      <c r="B66" s="5" t="inlineStr">
        <is>
          <t>Finance Gearing in %</t>
        </is>
      </c>
      <c r="C66" t="n">
        <v>178.99</v>
      </c>
      <c r="D66" t="n">
        <v>213.42</v>
      </c>
      <c r="E66" t="n">
        <v>270.23</v>
      </c>
      <c r="F66" t="n">
        <v>277.73</v>
      </c>
      <c r="G66" t="n">
        <v>226.09</v>
      </c>
      <c r="H66" t="n">
        <v>245.53</v>
      </c>
      <c r="I66" t="n">
        <v>237.04</v>
      </c>
      <c r="J66" t="n">
        <v>303.2</v>
      </c>
      <c r="K66" t="n">
        <v>314.56</v>
      </c>
      <c r="L66" t="n">
        <v>293.34</v>
      </c>
      <c r="M66" t="n">
        <v>262.74</v>
      </c>
      <c r="N66" t="n">
        <v>227.53</v>
      </c>
      <c r="O66" t="n">
        <v>195.86</v>
      </c>
      <c r="P66" t="n">
        <v>195.86</v>
      </c>
    </row>
    <row r="67">
      <c r="A67" s="5" t="inlineStr"/>
      <c r="B67" s="5" t="inlineStr"/>
    </row>
    <row r="68">
      <c r="A68" s="5" t="inlineStr">
        <is>
          <t>Kurzfristige Vermögensquote in %</t>
        </is>
      </c>
      <c r="B68" s="5" t="inlineStr">
        <is>
          <t>Current Assets Ratio in %</t>
        </is>
      </c>
      <c r="C68" t="n">
        <v>15.81</v>
      </c>
      <c r="D68" t="n">
        <v>16.91</v>
      </c>
      <c r="E68" t="n">
        <v>11.95</v>
      </c>
      <c r="F68" t="n">
        <v>13.92</v>
      </c>
      <c r="G68" t="n">
        <v>8.77</v>
      </c>
      <c r="H68" t="n">
        <v>13.73</v>
      </c>
      <c r="I68" t="n">
        <v>14.89</v>
      </c>
      <c r="J68" t="n">
        <v>26.05</v>
      </c>
      <c r="K68" t="n">
        <v>25.85</v>
      </c>
      <c r="L68" t="n">
        <v>23.44</v>
      </c>
      <c r="M68" t="n">
        <v>17.56</v>
      </c>
      <c r="N68" t="n">
        <v>14.23</v>
      </c>
      <c r="O68" t="n">
        <v>12.98</v>
      </c>
    </row>
    <row r="69">
      <c r="A69" s="5" t="inlineStr">
        <is>
          <t>Nettogewinn Marge in %</t>
        </is>
      </c>
      <c r="B69" s="5" t="inlineStr">
        <is>
          <t>Net Profit Marge in %</t>
        </is>
      </c>
      <c r="C69" t="n">
        <v>9604.549999999999</v>
      </c>
      <c r="D69" t="n">
        <v>8166.05</v>
      </c>
      <c r="E69" t="n">
        <v>8610.530000000001</v>
      </c>
      <c r="F69" t="n">
        <v>8377.51</v>
      </c>
      <c r="G69" t="n">
        <v>8237.52</v>
      </c>
      <c r="H69" t="n">
        <v>8049.5</v>
      </c>
      <c r="I69" t="n">
        <v>7798.84</v>
      </c>
      <c r="J69" t="n">
        <v>7939.33</v>
      </c>
      <c r="K69" t="n">
        <v>7659.66</v>
      </c>
      <c r="L69" t="n">
        <v>7959.43</v>
      </c>
      <c r="M69" t="n">
        <v>7883.6</v>
      </c>
      <c r="N69" t="n">
        <v>5056.64</v>
      </c>
      <c r="O69" t="n">
        <v>3164.67</v>
      </c>
    </row>
    <row r="70">
      <c r="A70" s="5" t="inlineStr">
        <is>
          <t>Operative Ergebnis Marge in %</t>
        </is>
      </c>
      <c r="B70" s="5" t="inlineStr">
        <is>
          <t>EBIT Marge in %</t>
        </is>
      </c>
      <c r="C70" t="n">
        <v>14940.91</v>
      </c>
      <c r="D70" t="n">
        <v>12749.08</v>
      </c>
      <c r="E70" t="n">
        <v>12843.86</v>
      </c>
      <c r="F70" t="n">
        <v>12259.04</v>
      </c>
      <c r="G70" t="n">
        <v>12015.97</v>
      </c>
      <c r="H70" t="n">
        <v>11675.25</v>
      </c>
      <c r="I70" t="n">
        <v>12938.1</v>
      </c>
      <c r="J70" t="n">
        <v>12937.24</v>
      </c>
      <c r="K70" t="n">
        <v>12308.82</v>
      </c>
      <c r="L70" t="n">
        <v>12670.64</v>
      </c>
      <c r="M70" t="n">
        <v>12822.75</v>
      </c>
      <c r="N70" t="n">
        <v>8458.98</v>
      </c>
      <c r="O70" t="n">
        <v>5422.31</v>
      </c>
    </row>
    <row r="71">
      <c r="A71" s="5" t="inlineStr">
        <is>
          <t>Vermögensumsschlag in %</t>
        </is>
      </c>
      <c r="B71" s="5" t="inlineStr">
        <is>
          <t>Asset Turnover in %</t>
        </is>
      </c>
      <c r="C71" t="n">
        <v>0.05</v>
      </c>
      <c r="D71" t="n">
        <v>0.06</v>
      </c>
      <c r="E71" t="n">
        <v>0.06</v>
      </c>
      <c r="F71" t="n">
        <v>0.05</v>
      </c>
      <c r="G71" t="n">
        <v>0.06</v>
      </c>
      <c r="H71" t="n">
        <v>0.07000000000000001</v>
      </c>
      <c r="I71" t="n">
        <v>0.07000000000000001</v>
      </c>
      <c r="J71" t="n">
        <v>0.06</v>
      </c>
      <c r="K71" t="n">
        <v>0.06</v>
      </c>
      <c r="L71" t="n">
        <v>0.06</v>
      </c>
      <c r="M71" t="n">
        <v>0.07000000000000001</v>
      </c>
      <c r="N71" t="n">
        <v>0.11</v>
      </c>
      <c r="O71" t="n">
        <v>0.19</v>
      </c>
    </row>
    <row r="72">
      <c r="A72" s="5" t="inlineStr">
        <is>
          <t>Langfristige Vermögensquote in %</t>
        </is>
      </c>
      <c r="B72" s="5" t="inlineStr">
        <is>
          <t>Non-Current Assets Ratio in %</t>
        </is>
      </c>
      <c r="C72" t="n">
        <v>84.19</v>
      </c>
      <c r="D72" t="n">
        <v>83.09999999999999</v>
      </c>
      <c r="E72" t="n">
        <v>88.05</v>
      </c>
      <c r="F72" t="n">
        <v>86.08</v>
      </c>
      <c r="G72" t="n">
        <v>91.23</v>
      </c>
      <c r="H72" t="n">
        <v>86.27</v>
      </c>
      <c r="I72" t="n">
        <v>85.11</v>
      </c>
      <c r="J72" t="n">
        <v>73.95999999999999</v>
      </c>
      <c r="K72" t="n">
        <v>74.16</v>
      </c>
      <c r="L72" t="n">
        <v>76.56999999999999</v>
      </c>
      <c r="M72" t="n">
        <v>82.44</v>
      </c>
      <c r="N72" t="n">
        <v>85.78</v>
      </c>
      <c r="O72" t="n">
        <v>87.02</v>
      </c>
    </row>
    <row r="73">
      <c r="A73" s="5" t="inlineStr">
        <is>
          <t>Gesamtkapitalrentabilität</t>
        </is>
      </c>
      <c r="B73" s="5" t="inlineStr">
        <is>
          <t>ROA Return on Assets in %</t>
        </is>
      </c>
      <c r="C73" t="n">
        <v>4.78</v>
      </c>
      <c r="D73" t="n">
        <v>4.65</v>
      </c>
      <c r="E73" t="n">
        <v>5.13</v>
      </c>
      <c r="F73" t="n">
        <v>4.51</v>
      </c>
      <c r="G73" t="n">
        <v>5.32</v>
      </c>
      <c r="H73" t="n">
        <v>5.27</v>
      </c>
      <c r="I73" t="n">
        <v>5.59</v>
      </c>
      <c r="J73" t="n">
        <v>4.7</v>
      </c>
      <c r="K73" t="n">
        <v>4.72</v>
      </c>
      <c r="L73" t="n">
        <v>4.88</v>
      </c>
      <c r="M73" t="n">
        <v>5.16</v>
      </c>
      <c r="N73" t="n">
        <v>5.49</v>
      </c>
      <c r="O73" t="n">
        <v>5.99</v>
      </c>
    </row>
    <row r="74">
      <c r="A74" s="5" t="inlineStr">
        <is>
          <t>Ertrag des eingesetzten Kapitals</t>
        </is>
      </c>
      <c r="B74" s="5" t="inlineStr">
        <is>
          <t>ROCE Return on Cap. Empl. in %</t>
        </is>
      </c>
      <c r="C74" t="n">
        <v>7.85</v>
      </c>
      <c r="D74" t="n">
        <v>7.72</v>
      </c>
      <c r="E74" t="n">
        <v>8.029999999999999</v>
      </c>
      <c r="F74" t="n">
        <v>7.75</v>
      </c>
      <c r="G74" t="n">
        <v>8.470000000000001</v>
      </c>
      <c r="H74" t="n">
        <v>9.02</v>
      </c>
      <c r="I74" t="n">
        <v>10.35</v>
      </c>
      <c r="J74" t="n">
        <v>8.57</v>
      </c>
      <c r="K74" t="n">
        <v>10.21</v>
      </c>
      <c r="L74" t="n">
        <v>9.25</v>
      </c>
      <c r="M74" t="n">
        <v>9.779999999999999</v>
      </c>
      <c r="N74" t="n">
        <v>11.71</v>
      </c>
      <c r="O74" t="n">
        <v>12.67</v>
      </c>
    </row>
    <row r="75">
      <c r="A75" s="5" t="inlineStr">
        <is>
          <t>Eigenkapital zu Anlagevermögen</t>
        </is>
      </c>
      <c r="B75" s="5" t="inlineStr">
        <is>
          <t>Equity to Fixed Assets in %</t>
        </is>
      </c>
      <c r="C75" t="n">
        <v>42.57</v>
      </c>
      <c r="D75" t="n">
        <v>38.39</v>
      </c>
      <c r="E75" t="n">
        <v>30.68</v>
      </c>
      <c r="F75" t="n">
        <v>30.75</v>
      </c>
      <c r="G75" t="n">
        <v>33.61</v>
      </c>
      <c r="H75" t="n">
        <v>33.55</v>
      </c>
      <c r="I75" t="n">
        <v>34.85</v>
      </c>
      <c r="J75" t="n">
        <v>33.54</v>
      </c>
      <c r="K75" t="n">
        <v>32.54</v>
      </c>
      <c r="L75" t="n">
        <v>33.2</v>
      </c>
      <c r="M75" t="n">
        <v>33.43</v>
      </c>
      <c r="N75" t="n">
        <v>35.58</v>
      </c>
      <c r="O75" t="n">
        <v>38.84</v>
      </c>
    </row>
    <row r="76">
      <c r="A76" s="5" t="inlineStr">
        <is>
          <t>Liquidität Dritten Grades</t>
        </is>
      </c>
      <c r="B76" s="5" t="inlineStr">
        <is>
          <t>Current Ratio in %</t>
        </is>
      </c>
      <c r="C76" t="n">
        <v>297.32</v>
      </c>
      <c r="D76" t="n">
        <v>279.78</v>
      </c>
      <c r="E76" t="n">
        <v>250.55</v>
      </c>
      <c r="F76" t="n">
        <v>94.08</v>
      </c>
      <c r="G76" t="n">
        <v>105.57</v>
      </c>
      <c r="H76" t="n">
        <v>89.81999999999999</v>
      </c>
      <c r="I76" t="n">
        <v>143.03</v>
      </c>
      <c r="J76" t="n">
        <v>242.51</v>
      </c>
      <c r="K76" t="n">
        <v>100.86</v>
      </c>
      <c r="L76" t="n">
        <v>147.29</v>
      </c>
      <c r="M76" t="n">
        <v>122.87</v>
      </c>
      <c r="N76" t="n">
        <v>65.94</v>
      </c>
      <c r="O76" t="n">
        <v>68.55</v>
      </c>
    </row>
    <row r="77">
      <c r="A77" s="5" t="inlineStr">
        <is>
          <t>Operativer Cashflow</t>
        </is>
      </c>
      <c r="B77" s="5" t="inlineStr">
        <is>
          <t>Operating Cashflow in M</t>
        </is>
      </c>
      <c r="C77" t="n">
        <v>2048.7618</v>
      </c>
      <c r="D77" t="n">
        <v>1694.983</v>
      </c>
      <c r="E77" t="n">
        <v>1260.4944</v>
      </c>
      <c r="F77" t="n">
        <v>2535.3126</v>
      </c>
      <c r="G77" t="n">
        <v>2363.427</v>
      </c>
      <c r="H77" t="n">
        <v>2678.5506</v>
      </c>
      <c r="I77" t="n">
        <v>1902.6781</v>
      </c>
      <c r="J77" t="n">
        <v>1577.807</v>
      </c>
      <c r="K77" t="n">
        <v>1434.587</v>
      </c>
      <c r="L77" t="n">
        <v>1351.042</v>
      </c>
      <c r="M77" t="n">
        <v>1654.191</v>
      </c>
      <c r="N77" t="n">
        <v>1880.956</v>
      </c>
      <c r="O77" t="n">
        <v>2685.375</v>
      </c>
    </row>
    <row r="78">
      <c r="A78" s="5" t="inlineStr">
        <is>
          <t>Aktienrückkauf</t>
        </is>
      </c>
      <c r="B78" s="5" t="inlineStr">
        <is>
          <t>Share Buyback in M</t>
        </is>
      </c>
      <c r="C78" t="n">
        <v>-23.26000000000002</v>
      </c>
      <c r="D78" t="n">
        <v>0</v>
      </c>
      <c r="E78" t="n">
        <v>0</v>
      </c>
      <c r="F78" t="n">
        <v>0</v>
      </c>
      <c r="G78" t="n">
        <v>0</v>
      </c>
      <c r="H78" t="n">
        <v>0</v>
      </c>
      <c r="I78" t="n">
        <v>-0.03000000000000114</v>
      </c>
      <c r="J78" t="n">
        <v>0</v>
      </c>
      <c r="K78" t="n">
        <v>0</v>
      </c>
      <c r="L78" t="n">
        <v>0</v>
      </c>
      <c r="M78" t="n">
        <v>0</v>
      </c>
      <c r="N78" t="n">
        <v>0</v>
      </c>
      <c r="O78" t="n">
        <v>0</v>
      </c>
    </row>
    <row r="79">
      <c r="A79" s="5" t="inlineStr">
        <is>
          <t>Umsatzwachstum 1J in %</t>
        </is>
      </c>
      <c r="B79" s="5" t="inlineStr">
        <is>
          <t>Revenue Growth 1Y in %</t>
        </is>
      </c>
      <c r="C79" t="n">
        <v>-18.82</v>
      </c>
      <c r="D79" t="n">
        <v>-4.91</v>
      </c>
      <c r="E79" t="n">
        <v>14.46</v>
      </c>
      <c r="F79" t="n">
        <v>-0.6</v>
      </c>
      <c r="G79" t="n">
        <v>-0.79</v>
      </c>
      <c r="H79" t="n">
        <v>-2.32</v>
      </c>
      <c r="I79" t="n">
        <v>8.16</v>
      </c>
      <c r="J79" t="n">
        <v>0.42</v>
      </c>
      <c r="K79" t="n">
        <v>13.6</v>
      </c>
      <c r="L79" t="n">
        <v>10.85</v>
      </c>
      <c r="M79" t="n">
        <v>-26.17</v>
      </c>
      <c r="N79" t="n">
        <v>-32.01</v>
      </c>
      <c r="O79" t="inlineStr">
        <is>
          <t>-</t>
        </is>
      </c>
    </row>
    <row r="80">
      <c r="A80" s="5" t="inlineStr">
        <is>
          <t>Umsatzwachstum 3J in %</t>
        </is>
      </c>
      <c r="B80" s="5" t="inlineStr">
        <is>
          <t>Revenue Growth 3Y in %</t>
        </is>
      </c>
      <c r="C80" t="n">
        <v>-3.09</v>
      </c>
      <c r="D80" t="n">
        <v>2.98</v>
      </c>
      <c r="E80" t="n">
        <v>4.36</v>
      </c>
      <c r="F80" t="n">
        <v>-1.24</v>
      </c>
      <c r="G80" t="n">
        <v>1.68</v>
      </c>
      <c r="H80" t="n">
        <v>2.09</v>
      </c>
      <c r="I80" t="n">
        <v>7.39</v>
      </c>
      <c r="J80" t="n">
        <v>8.289999999999999</v>
      </c>
      <c r="K80" t="n">
        <v>-0.57</v>
      </c>
      <c r="L80" t="n">
        <v>-15.78</v>
      </c>
      <c r="M80" t="n">
        <v>-19.39</v>
      </c>
      <c r="N80" t="inlineStr">
        <is>
          <t>-</t>
        </is>
      </c>
      <c r="O80" t="inlineStr">
        <is>
          <t>-</t>
        </is>
      </c>
    </row>
    <row r="81">
      <c r="A81" s="5" t="inlineStr">
        <is>
          <t>Umsatzwachstum 5J in %</t>
        </is>
      </c>
      <c r="B81" s="5" t="inlineStr">
        <is>
          <t>Revenue Growth 5Y in %</t>
        </is>
      </c>
      <c r="C81" t="n">
        <v>-2.13</v>
      </c>
      <c r="D81" t="n">
        <v>1.17</v>
      </c>
      <c r="E81" t="n">
        <v>3.78</v>
      </c>
      <c r="F81" t="n">
        <v>0.97</v>
      </c>
      <c r="G81" t="n">
        <v>3.81</v>
      </c>
      <c r="H81" t="n">
        <v>6.14</v>
      </c>
      <c r="I81" t="n">
        <v>1.37</v>
      </c>
      <c r="J81" t="n">
        <v>-6.66</v>
      </c>
      <c r="K81" t="n">
        <v>-6.75</v>
      </c>
      <c r="L81" t="inlineStr">
        <is>
          <t>-</t>
        </is>
      </c>
      <c r="M81" t="inlineStr">
        <is>
          <t>-</t>
        </is>
      </c>
      <c r="N81" t="inlineStr">
        <is>
          <t>-</t>
        </is>
      </c>
      <c r="O81" t="inlineStr">
        <is>
          <t>-</t>
        </is>
      </c>
    </row>
    <row r="82">
      <c r="A82" s="5" t="inlineStr">
        <is>
          <t>Umsatzwachstum 10J in %</t>
        </is>
      </c>
      <c r="B82" s="5" t="inlineStr">
        <is>
          <t>Revenue Growth 10Y in %</t>
        </is>
      </c>
      <c r="C82" t="n">
        <v>2</v>
      </c>
      <c r="D82" t="n">
        <v>1.27</v>
      </c>
      <c r="E82" t="n">
        <v>-1.44</v>
      </c>
      <c r="F82" t="n">
        <v>-2.89</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-4.52</v>
      </c>
      <c r="D83" t="n">
        <v>-9.82</v>
      </c>
      <c r="E83" t="n">
        <v>17.64</v>
      </c>
      <c r="F83" t="n">
        <v>1.09</v>
      </c>
      <c r="G83" t="n">
        <v>1.53</v>
      </c>
      <c r="H83" t="n">
        <v>0.82</v>
      </c>
      <c r="I83" t="n">
        <v>6.25</v>
      </c>
      <c r="J83" t="n">
        <v>4.09</v>
      </c>
      <c r="K83" t="n">
        <v>9.33</v>
      </c>
      <c r="L83" t="n">
        <v>11.91</v>
      </c>
      <c r="M83" t="n">
        <v>15.1</v>
      </c>
      <c r="N83" t="n">
        <v>8.640000000000001</v>
      </c>
      <c r="O83" t="inlineStr">
        <is>
          <t>-</t>
        </is>
      </c>
    </row>
    <row r="84">
      <c r="A84" s="5" t="inlineStr">
        <is>
          <t>Gewinnwachstum 3J in %</t>
        </is>
      </c>
      <c r="B84" s="5" t="inlineStr">
        <is>
          <t>Earnings Growth 3Y in %</t>
        </is>
      </c>
      <c r="C84" t="n">
        <v>1.1</v>
      </c>
      <c r="D84" t="n">
        <v>2.97</v>
      </c>
      <c r="E84" t="n">
        <v>6.75</v>
      </c>
      <c r="F84" t="n">
        <v>1.15</v>
      </c>
      <c r="G84" t="n">
        <v>2.87</v>
      </c>
      <c r="H84" t="n">
        <v>3.72</v>
      </c>
      <c r="I84" t="n">
        <v>6.56</v>
      </c>
      <c r="J84" t="n">
        <v>8.44</v>
      </c>
      <c r="K84" t="n">
        <v>12.11</v>
      </c>
      <c r="L84" t="n">
        <v>11.88</v>
      </c>
      <c r="M84" t="n">
        <v>7.91</v>
      </c>
      <c r="N84" t="inlineStr">
        <is>
          <t>-</t>
        </is>
      </c>
      <c r="O84" t="inlineStr">
        <is>
          <t>-</t>
        </is>
      </c>
    </row>
    <row r="85">
      <c r="A85" s="5" t="inlineStr">
        <is>
          <t>Gewinnwachstum 5J in %</t>
        </is>
      </c>
      <c r="B85" s="5" t="inlineStr">
        <is>
          <t>Earnings Growth 5Y in %</t>
        </is>
      </c>
      <c r="C85" t="n">
        <v>1.18</v>
      </c>
      <c r="D85" t="n">
        <v>2.25</v>
      </c>
      <c r="E85" t="n">
        <v>5.47</v>
      </c>
      <c r="F85" t="n">
        <v>2.76</v>
      </c>
      <c r="G85" t="n">
        <v>4.4</v>
      </c>
      <c r="H85" t="n">
        <v>6.48</v>
      </c>
      <c r="I85" t="n">
        <v>9.34</v>
      </c>
      <c r="J85" t="n">
        <v>9.81</v>
      </c>
      <c r="K85" t="n">
        <v>9</v>
      </c>
      <c r="L85" t="inlineStr">
        <is>
          <t>-</t>
        </is>
      </c>
      <c r="M85" t="inlineStr">
        <is>
          <t>-</t>
        </is>
      </c>
      <c r="N85" t="inlineStr">
        <is>
          <t>-</t>
        </is>
      </c>
      <c r="O85" t="inlineStr">
        <is>
          <t>-</t>
        </is>
      </c>
    </row>
    <row r="86">
      <c r="A86" s="5" t="inlineStr">
        <is>
          <t>Gewinnwachstum 10J in %</t>
        </is>
      </c>
      <c r="B86" s="5" t="inlineStr">
        <is>
          <t>Earnings Growth 10Y in %</t>
        </is>
      </c>
      <c r="C86" t="n">
        <v>3.83</v>
      </c>
      <c r="D86" t="n">
        <v>5.79</v>
      </c>
      <c r="E86" t="n">
        <v>7.64</v>
      </c>
      <c r="F86" t="n">
        <v>5.88</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10.93</v>
      </c>
      <c r="D87" t="n">
        <v>5.64</v>
      </c>
      <c r="E87" t="n">
        <v>2.12</v>
      </c>
      <c r="F87" t="n">
        <v>5</v>
      </c>
      <c r="G87" t="n">
        <v>3.41</v>
      </c>
      <c r="H87" t="n">
        <v>2.38</v>
      </c>
      <c r="I87" t="n">
        <v>1.2</v>
      </c>
      <c r="J87" t="n">
        <v>1.04</v>
      </c>
      <c r="K87" t="n">
        <v>1.03</v>
      </c>
      <c r="L87" t="inlineStr">
        <is>
          <t>-</t>
        </is>
      </c>
      <c r="M87" t="inlineStr">
        <is>
          <t>-</t>
        </is>
      </c>
      <c r="N87" t="inlineStr">
        <is>
          <t>-</t>
        </is>
      </c>
      <c r="O87" t="inlineStr">
        <is>
          <t>-</t>
        </is>
      </c>
    </row>
    <row r="88">
      <c r="A88" s="5" t="inlineStr">
        <is>
          <t>EBIT-Wachstum 1J in %</t>
        </is>
      </c>
      <c r="B88" s="5" t="inlineStr">
        <is>
          <t>EBIT Growth 1Y in %</t>
        </is>
      </c>
      <c r="C88" t="n">
        <v>-4.86</v>
      </c>
      <c r="D88" t="n">
        <v>-5.61</v>
      </c>
      <c r="E88" t="n">
        <v>19.92</v>
      </c>
      <c r="F88" t="n">
        <v>1.41</v>
      </c>
      <c r="G88" t="n">
        <v>2.1</v>
      </c>
      <c r="H88" t="n">
        <v>-11.86</v>
      </c>
      <c r="I88" t="n">
        <v>8.17</v>
      </c>
      <c r="J88" t="n">
        <v>5.55</v>
      </c>
      <c r="K88" t="n">
        <v>10.36</v>
      </c>
      <c r="L88" t="n">
        <v>9.529999999999999</v>
      </c>
      <c r="M88" t="n">
        <v>11.91</v>
      </c>
      <c r="N88" t="n">
        <v>6.07</v>
      </c>
      <c r="O88" t="inlineStr">
        <is>
          <t>-</t>
        </is>
      </c>
    </row>
    <row r="89">
      <c r="A89" s="5" t="inlineStr">
        <is>
          <t>EBIT-Wachstum 3J in %</t>
        </is>
      </c>
      <c r="B89" s="5" t="inlineStr">
        <is>
          <t>EBIT Growth 3Y in %</t>
        </is>
      </c>
      <c r="C89" t="n">
        <v>3.15</v>
      </c>
      <c r="D89" t="n">
        <v>5.24</v>
      </c>
      <c r="E89" t="n">
        <v>7.81</v>
      </c>
      <c r="F89" t="n">
        <v>-2.78</v>
      </c>
      <c r="G89" t="n">
        <v>-0.53</v>
      </c>
      <c r="H89" t="n">
        <v>0.62</v>
      </c>
      <c r="I89" t="n">
        <v>8.029999999999999</v>
      </c>
      <c r="J89" t="n">
        <v>8.48</v>
      </c>
      <c r="K89" t="n">
        <v>10.6</v>
      </c>
      <c r="L89" t="n">
        <v>9.17</v>
      </c>
      <c r="M89" t="n">
        <v>5.99</v>
      </c>
      <c r="N89" t="inlineStr">
        <is>
          <t>-</t>
        </is>
      </c>
      <c r="O89" t="inlineStr">
        <is>
          <t>-</t>
        </is>
      </c>
    </row>
    <row r="90">
      <c r="A90" s="5" t="inlineStr">
        <is>
          <t>EBIT-Wachstum 5J in %</t>
        </is>
      </c>
      <c r="B90" s="5" t="inlineStr">
        <is>
          <t>EBIT Growth 5Y in %</t>
        </is>
      </c>
      <c r="C90" t="n">
        <v>2.59</v>
      </c>
      <c r="D90" t="n">
        <v>1.19</v>
      </c>
      <c r="E90" t="n">
        <v>3.95</v>
      </c>
      <c r="F90" t="n">
        <v>1.07</v>
      </c>
      <c r="G90" t="n">
        <v>2.86</v>
      </c>
      <c r="H90" t="n">
        <v>4.35</v>
      </c>
      <c r="I90" t="n">
        <v>9.1</v>
      </c>
      <c r="J90" t="n">
        <v>8.68</v>
      </c>
      <c r="K90" t="n">
        <v>7.57</v>
      </c>
      <c r="L90" t="inlineStr">
        <is>
          <t>-</t>
        </is>
      </c>
      <c r="M90" t="inlineStr">
        <is>
          <t>-</t>
        </is>
      </c>
      <c r="N90" t="inlineStr">
        <is>
          <t>-</t>
        </is>
      </c>
      <c r="O90" t="inlineStr">
        <is>
          <t>-</t>
        </is>
      </c>
    </row>
    <row r="91">
      <c r="A91" s="5" t="inlineStr">
        <is>
          <t>EBIT-Wachstum 10J in %</t>
        </is>
      </c>
      <c r="B91" s="5" t="inlineStr">
        <is>
          <t>EBIT Growth 10Y in %</t>
        </is>
      </c>
      <c r="C91" t="n">
        <v>3.47</v>
      </c>
      <c r="D91" t="n">
        <v>5.15</v>
      </c>
      <c r="E91" t="n">
        <v>6.32</v>
      </c>
      <c r="F91" t="n">
        <v>4.32</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10.14</v>
      </c>
      <c r="D92" t="n">
        <v>34.47</v>
      </c>
      <c r="E92" t="n">
        <v>-50.28</v>
      </c>
      <c r="F92" t="n">
        <v>7.27</v>
      </c>
      <c r="G92" t="n">
        <v>-11.76</v>
      </c>
      <c r="H92" t="n">
        <v>40.78</v>
      </c>
      <c r="I92" t="n">
        <v>20.57</v>
      </c>
      <c r="J92" t="n">
        <v>9.98</v>
      </c>
      <c r="K92" t="n">
        <v>6.18</v>
      </c>
      <c r="L92" t="n">
        <v>-18.33</v>
      </c>
      <c r="M92" t="n">
        <v>-12.06</v>
      </c>
      <c r="N92" t="n">
        <v>-29.96</v>
      </c>
      <c r="O92" t="inlineStr">
        <is>
          <t>-</t>
        </is>
      </c>
    </row>
    <row r="93">
      <c r="A93" s="5" t="inlineStr">
        <is>
          <t>Op.Cashflow Wachstum 3J in %</t>
        </is>
      </c>
      <c r="B93" s="5" t="inlineStr">
        <is>
          <t>Op.Cashflow Wachstum 3Y in %</t>
        </is>
      </c>
      <c r="C93" t="n">
        <v>-1.89</v>
      </c>
      <c r="D93" t="n">
        <v>-2.85</v>
      </c>
      <c r="E93" t="n">
        <v>-18.26</v>
      </c>
      <c r="F93" t="n">
        <v>12.1</v>
      </c>
      <c r="G93" t="n">
        <v>16.53</v>
      </c>
      <c r="H93" t="n">
        <v>23.78</v>
      </c>
      <c r="I93" t="n">
        <v>12.24</v>
      </c>
      <c r="J93" t="n">
        <v>-0.72</v>
      </c>
      <c r="K93" t="n">
        <v>-8.07</v>
      </c>
      <c r="L93" t="n">
        <v>-20.12</v>
      </c>
      <c r="M93" t="n">
        <v>-14.01</v>
      </c>
      <c r="N93" t="inlineStr">
        <is>
          <t>-</t>
        </is>
      </c>
      <c r="O93" t="inlineStr">
        <is>
          <t>-</t>
        </is>
      </c>
    </row>
    <row r="94">
      <c r="A94" s="5" t="inlineStr">
        <is>
          <t>Op.Cashflow Wachstum 5J in %</t>
        </is>
      </c>
      <c r="B94" s="5" t="inlineStr">
        <is>
          <t>Op.Cashflow Wachstum 5Y in %</t>
        </is>
      </c>
      <c r="C94" t="n">
        <v>-2.03</v>
      </c>
      <c r="D94" t="n">
        <v>4.1</v>
      </c>
      <c r="E94" t="n">
        <v>1.32</v>
      </c>
      <c r="F94" t="n">
        <v>13.37</v>
      </c>
      <c r="G94" t="n">
        <v>13.15</v>
      </c>
      <c r="H94" t="n">
        <v>11.84</v>
      </c>
      <c r="I94" t="n">
        <v>1.27</v>
      </c>
      <c r="J94" t="n">
        <v>-8.84</v>
      </c>
      <c r="K94" t="n">
        <v>-10.83</v>
      </c>
      <c r="L94" t="inlineStr">
        <is>
          <t>-</t>
        </is>
      </c>
      <c r="M94" t="inlineStr">
        <is>
          <t>-</t>
        </is>
      </c>
      <c r="N94" t="inlineStr">
        <is>
          <t>-</t>
        </is>
      </c>
      <c r="O94" t="inlineStr">
        <is>
          <t>-</t>
        </is>
      </c>
    </row>
    <row r="95">
      <c r="A95" s="5" t="inlineStr">
        <is>
          <t>Op.Cashflow Wachstum 10J in %</t>
        </is>
      </c>
      <c r="B95" s="5" t="inlineStr">
        <is>
          <t>Op.Cashflow Wachstum 10Y in %</t>
        </is>
      </c>
      <c r="C95" t="n">
        <v>4.9</v>
      </c>
      <c r="D95" t="n">
        <v>2.68</v>
      </c>
      <c r="E95" t="n">
        <v>-3.76</v>
      </c>
      <c r="F95" t="n">
        <v>1.27</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927.7</v>
      </c>
      <c r="D96" t="n">
        <v>1035</v>
      </c>
      <c r="E96" t="n">
        <v>687.2</v>
      </c>
      <c r="F96" t="n">
        <v>-81.2</v>
      </c>
      <c r="G96" t="n">
        <v>35.9</v>
      </c>
      <c r="H96" t="n">
        <v>-119.8</v>
      </c>
      <c r="I96" t="n">
        <v>323</v>
      </c>
      <c r="J96" t="n">
        <v>1237</v>
      </c>
      <c r="K96" t="n">
        <v>17.1</v>
      </c>
      <c r="L96" t="n">
        <v>513.8</v>
      </c>
      <c r="M96" t="n">
        <v>189</v>
      </c>
      <c r="N96" t="n">
        <v>-347.1</v>
      </c>
      <c r="O96" t="n">
        <v>-236.8</v>
      </c>
      <c r="P96" t="n">
        <v>-236.8</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0"/>
    <col customWidth="1" max="15" min="15" width="10"/>
    <col customWidth="1" max="16" min="16" width="20"/>
    <col customWidth="1" max="17" min="17" width="10"/>
    <col customWidth="1" max="18" min="18" width="10"/>
    <col customWidth="1" max="19" min="19" width="10"/>
    <col customWidth="1" max="20" min="20" width="10"/>
    <col customWidth="1" max="21" min="21" width="10"/>
    <col customWidth="1" max="22" min="22" width="10"/>
    <col customWidth="1" max="23" min="23" width="9"/>
  </cols>
  <sheetData>
    <row r="1">
      <c r="A1" s="1" t="inlineStr">
        <is>
          <t xml:space="preserve">ENDESA </t>
        </is>
      </c>
      <c r="B1" s="2" t="inlineStr">
        <is>
          <t>WKN: 871028  ISIN: ES0130670112  US-Symbol:ELEZF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+34-91-213-1000</t>
        </is>
      </c>
      <c r="G4" t="inlineStr">
        <is>
          <t>02.01.2020</t>
        </is>
      </c>
      <c r="H4" t="inlineStr">
        <is>
          <t>Dividend Payout</t>
        </is>
      </c>
      <c r="J4" t="inlineStr">
        <is>
          <t>ENEL S.P.A.</t>
        </is>
      </c>
      <c r="L4" t="inlineStr">
        <is>
          <t>70,10%</t>
        </is>
      </c>
    </row>
    <row r="5">
      <c r="A5" s="5" t="inlineStr">
        <is>
          <t>Ticker</t>
        </is>
      </c>
      <c r="B5" t="inlineStr">
        <is>
          <t>ENA</t>
        </is>
      </c>
      <c r="C5" s="5" t="inlineStr">
        <is>
          <t>Fax</t>
        </is>
      </c>
      <c r="D5" s="5" t="inlineStr"/>
      <c r="E5" t="inlineStr">
        <is>
          <t>-</t>
        </is>
      </c>
      <c r="G5" t="inlineStr">
        <is>
          <t>25.02.2020</t>
        </is>
      </c>
      <c r="H5" t="inlineStr">
        <is>
          <t>Publication Of Annual Report</t>
        </is>
      </c>
      <c r="J5" t="inlineStr">
        <is>
          <t>Freefloat</t>
        </is>
      </c>
      <c r="L5" t="inlineStr">
        <is>
          <t>29,90%</t>
        </is>
      </c>
    </row>
    <row r="6">
      <c r="A6" s="5" t="inlineStr">
        <is>
          <t>Gelistet Seit / Listed Since</t>
        </is>
      </c>
      <c r="B6" t="inlineStr">
        <is>
          <t>-</t>
        </is>
      </c>
      <c r="C6" s="5" t="inlineStr">
        <is>
          <t>Internet</t>
        </is>
      </c>
      <c r="D6" s="5" t="inlineStr"/>
      <c r="E6" t="inlineStr">
        <is>
          <t>http://www.endesa.com</t>
        </is>
      </c>
      <c r="G6" t="inlineStr">
        <is>
          <t>05.05.2020</t>
        </is>
      </c>
      <c r="H6" t="inlineStr">
        <is>
          <t>Result Q1</t>
        </is>
      </c>
    </row>
    <row r="7">
      <c r="A7" s="5" t="inlineStr">
        <is>
          <t>Nominalwert / Nominal Value</t>
        </is>
      </c>
      <c r="B7" t="inlineStr">
        <is>
          <t>1,20</t>
        </is>
      </c>
      <c r="C7" s="5" t="inlineStr">
        <is>
          <t>Inv. Relations Telefon / Phone</t>
        </is>
      </c>
      <c r="D7" s="5" t="inlineStr"/>
      <c r="E7" t="inlineStr">
        <is>
          <t>+34-91-213-1503</t>
        </is>
      </c>
      <c r="G7" t="inlineStr">
        <is>
          <t>28.07.2020</t>
        </is>
      </c>
      <c r="H7" t="inlineStr">
        <is>
          <t>Score Half Year</t>
        </is>
      </c>
    </row>
    <row r="8">
      <c r="A8" s="5" t="inlineStr">
        <is>
          <t>Land / Country</t>
        </is>
      </c>
      <c r="B8" t="inlineStr">
        <is>
          <t>Spanien</t>
        </is>
      </c>
      <c r="C8" s="5" t="inlineStr">
        <is>
          <t>Inv. Relations E-Mail</t>
        </is>
      </c>
      <c r="D8" s="5" t="inlineStr"/>
      <c r="E8" t="inlineStr">
        <is>
          <t>ir@endesa.es</t>
        </is>
      </c>
      <c r="G8" t="inlineStr">
        <is>
          <t>04.11.2020</t>
        </is>
      </c>
      <c r="H8" t="inlineStr">
        <is>
          <t>Q3 Earnings</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Utilities</t>
        </is>
      </c>
      <c r="C10" s="5" t="inlineStr"/>
      <c r="D10" s="5" t="inlineStr"/>
    </row>
    <row r="11">
      <c r="A11" s="5" t="inlineStr">
        <is>
          <t>Sektor / Sector</t>
        </is>
      </c>
      <c r="B11" t="inlineStr">
        <is>
          <t>Provider</t>
        </is>
      </c>
    </row>
    <row r="12">
      <c r="A12" s="5" t="inlineStr">
        <is>
          <t>Typ / Genre</t>
        </is>
      </c>
      <c r="B12" t="inlineStr">
        <is>
          <t>Stammaktie</t>
        </is>
      </c>
    </row>
    <row r="13">
      <c r="A13" s="5" t="inlineStr">
        <is>
          <t>Adresse / Address</t>
        </is>
      </c>
      <c r="B13" t="inlineStr">
        <is>
          <t>Endesa S.A.Ribera del Loira 60  ES-28042 Madrid</t>
        </is>
      </c>
    </row>
    <row r="14">
      <c r="A14" s="5" t="inlineStr">
        <is>
          <t>Management</t>
        </is>
      </c>
      <c r="B14" t="inlineStr">
        <is>
          <t>José D. Bogas Gálvez, L. Passa, P. Fernández Salís, Ignacio Jiménez Soler, José Luis Puche Castillejo, J. Casas Marín, C. Acha Besga, P. Azcotia Lorente, M. F. Marín Guzmán, A. Lo Faso, María Malaxechevarría Grande, J. Uriarte Monereo, Rafael Gonzáles Sánchez, Gonzalo Carbó de Haya, G. Caccialupi, J.M. Moreno Mellado, Josep Trabado Farré</t>
        </is>
      </c>
    </row>
    <row r="15">
      <c r="A15" s="5" t="inlineStr">
        <is>
          <t>Aufsichtsrat / Board</t>
        </is>
      </c>
      <c r="B15" t="inlineStr">
        <is>
          <t>Juan Sánchez-Calero Guilarte, Francesco Starace, José D. Bogas Gálvez, Alberto de Paoli, Miguel Roca Junyent, Alejandro Echevarría Busquet, Maria Patrizia Grieco, ntonio Cammisecra, Ignacio Garralda Ruiz de Velasco, Francisco de Lacerda, Borja Acha Besga</t>
        </is>
      </c>
    </row>
    <row r="16">
      <c r="A16" s="5" t="inlineStr">
        <is>
          <t>Beschreibung</t>
        </is>
      </c>
      <c r="B16" t="inlineStr">
        <is>
          <t>Endesa S.A. ist ein führendes spanisches Stromversorgungsunternehmen, das weltweit präsent ist. Des weiteren ist die Gesellschaft ein bedeutender Gasproduzent in Spanien und beteiligt sich an der Strom-Produktion mithilfe von erneuerbaren Energien wie Wasser oder Wind. Das Unternehmen gehört zu über 90% zu Enel S.p.A. Copyright 2014 FINANCE BASE AG</t>
        </is>
      </c>
    </row>
    <row r="17">
      <c r="A17" s="5" t="inlineStr">
        <is>
          <t>Profile</t>
        </is>
      </c>
      <c r="B17" t="inlineStr">
        <is>
          <t>Endesa S.A. is a leading Spanish power company, which has a global presence. Furthermore, the company is a major gas producer in Spain and participates in the electricity production using renewable energy sources such as water or wind. The company is one of more than 90% to Enel SpA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20158</v>
      </c>
      <c r="D20" t="n">
        <v>20195</v>
      </c>
      <c r="E20" t="n">
        <v>20057</v>
      </c>
      <c r="F20" t="n">
        <v>18979</v>
      </c>
      <c r="G20" t="n">
        <v>20299</v>
      </c>
      <c r="H20" t="n">
        <v>21512</v>
      </c>
      <c r="I20" t="n">
        <v>31203</v>
      </c>
      <c r="J20" t="n">
        <v>33933</v>
      </c>
      <c r="K20" t="n">
        <v>32686</v>
      </c>
      <c r="L20" t="n">
        <v>31177</v>
      </c>
      <c r="M20" t="n">
        <v>25692</v>
      </c>
      <c r="N20" t="n">
        <v>22836</v>
      </c>
      <c r="O20" t="n">
        <v>17734</v>
      </c>
      <c r="P20" t="n">
        <v>20580</v>
      </c>
      <c r="Q20" t="n">
        <v>18229</v>
      </c>
      <c r="R20" t="n">
        <v>18065</v>
      </c>
      <c r="S20" t="n">
        <v>16644</v>
      </c>
      <c r="T20" t="n">
        <v>17238</v>
      </c>
      <c r="U20" t="n">
        <v>16085</v>
      </c>
      <c r="V20" t="n">
        <v>15682</v>
      </c>
      <c r="W20" t="inlineStr">
        <is>
          <t>-</t>
        </is>
      </c>
    </row>
    <row r="21">
      <c r="A21" s="5" t="inlineStr">
        <is>
          <t>Operatives Ergebnis (EBIT)</t>
        </is>
      </c>
      <c r="B21" s="5" t="inlineStr">
        <is>
          <t>EBIT Earning Before Interest &amp; Tax</t>
        </is>
      </c>
      <c r="C21" t="n">
        <v>388</v>
      </c>
      <c r="D21" t="n">
        <v>1919</v>
      </c>
      <c r="E21" t="n">
        <v>2031</v>
      </c>
      <c r="F21" t="n">
        <v>1965</v>
      </c>
      <c r="G21" t="n">
        <v>1598</v>
      </c>
      <c r="H21" t="n">
        <v>1472</v>
      </c>
      <c r="I21" t="n">
        <v>4302</v>
      </c>
      <c r="J21" t="n">
        <v>4418</v>
      </c>
      <c r="K21" t="n">
        <v>4653</v>
      </c>
      <c r="L21" t="n">
        <v>5031</v>
      </c>
      <c r="M21" t="n">
        <v>5052</v>
      </c>
      <c r="N21" t="n">
        <v>5234</v>
      </c>
      <c r="O21" t="n">
        <v>4676</v>
      </c>
      <c r="P21" t="n">
        <v>5239</v>
      </c>
      <c r="Q21" t="n">
        <v>4244</v>
      </c>
      <c r="R21" t="n">
        <v>3242</v>
      </c>
      <c r="S21" t="n">
        <v>3144</v>
      </c>
      <c r="T21" t="n">
        <v>3582</v>
      </c>
      <c r="U21" t="n">
        <v>3175</v>
      </c>
      <c r="V21" t="n">
        <v>3061</v>
      </c>
      <c r="W21" t="inlineStr">
        <is>
          <t>-</t>
        </is>
      </c>
    </row>
    <row r="22">
      <c r="A22" s="5" t="inlineStr">
        <is>
          <t>Finanzergebnis</t>
        </is>
      </c>
      <c r="B22" s="5" t="inlineStr">
        <is>
          <t>Financial Result</t>
        </is>
      </c>
      <c r="C22" t="n">
        <v>-158</v>
      </c>
      <c r="D22" t="n">
        <v>-101</v>
      </c>
      <c r="E22" t="n">
        <v>-131</v>
      </c>
      <c r="F22" t="n">
        <v>-255</v>
      </c>
      <c r="G22" t="n">
        <v>-207</v>
      </c>
      <c r="H22" t="n">
        <v>-233</v>
      </c>
      <c r="I22" t="n">
        <v>-284</v>
      </c>
      <c r="J22" t="n">
        <v>-594</v>
      </c>
      <c r="K22" t="n">
        <v>-473</v>
      </c>
      <c r="L22" t="n">
        <v>1485</v>
      </c>
      <c r="M22" t="n">
        <v>538</v>
      </c>
      <c r="N22" t="n">
        <v>-926</v>
      </c>
      <c r="O22" t="n">
        <v>-787</v>
      </c>
      <c r="P22" t="n">
        <v>-434</v>
      </c>
      <c r="Q22" t="n">
        <v>303</v>
      </c>
      <c r="R22" t="n">
        <v>-1009</v>
      </c>
      <c r="S22" t="n">
        <v>-717</v>
      </c>
      <c r="T22" t="n">
        <v>-2011</v>
      </c>
      <c r="U22" t="n">
        <v>-1550</v>
      </c>
      <c r="V22" t="n">
        <v>-449</v>
      </c>
      <c r="W22" t="inlineStr">
        <is>
          <t>-</t>
        </is>
      </c>
    </row>
    <row r="23">
      <c r="A23" s="5" t="inlineStr">
        <is>
          <t>Ergebnis vor Steuer (EBT)</t>
        </is>
      </c>
      <c r="B23" s="5" t="inlineStr">
        <is>
          <t>EBT Earning Before Tax</t>
        </is>
      </c>
      <c r="C23" t="n">
        <v>230</v>
      </c>
      <c r="D23" t="n">
        <v>1818</v>
      </c>
      <c r="E23" t="n">
        <v>1900</v>
      </c>
      <c r="F23" t="n">
        <v>1710</v>
      </c>
      <c r="G23" t="n">
        <v>1391</v>
      </c>
      <c r="H23" t="n">
        <v>1239</v>
      </c>
      <c r="I23" t="n">
        <v>4018</v>
      </c>
      <c r="J23" t="n">
        <v>3824</v>
      </c>
      <c r="K23" t="n">
        <v>4180</v>
      </c>
      <c r="L23" t="n">
        <v>6516</v>
      </c>
      <c r="M23" t="n">
        <v>5590</v>
      </c>
      <c r="N23" t="n">
        <v>4308</v>
      </c>
      <c r="O23" t="n">
        <v>3889</v>
      </c>
      <c r="P23" t="n">
        <v>4805</v>
      </c>
      <c r="Q23" t="n">
        <v>4547</v>
      </c>
      <c r="R23" t="n">
        <v>2233</v>
      </c>
      <c r="S23" t="n">
        <v>2427</v>
      </c>
      <c r="T23" t="n">
        <v>1571</v>
      </c>
      <c r="U23" t="n">
        <v>1625</v>
      </c>
      <c r="V23" t="n">
        <v>2612</v>
      </c>
      <c r="W23" t="inlineStr">
        <is>
          <t>-</t>
        </is>
      </c>
    </row>
    <row r="24">
      <c r="A24" s="5" t="inlineStr">
        <is>
          <t>Steuern auf Einkommen und Ertrag</t>
        </is>
      </c>
      <c r="B24" s="5" t="inlineStr">
        <is>
          <t>Taxes on income and earnings</t>
        </is>
      </c>
      <c r="C24" t="n">
        <v>50</v>
      </c>
      <c r="D24" t="n">
        <v>392</v>
      </c>
      <c r="E24" t="n">
        <v>427</v>
      </c>
      <c r="F24" t="n">
        <v>298</v>
      </c>
      <c r="G24" t="n">
        <v>301</v>
      </c>
      <c r="H24" t="n">
        <v>296</v>
      </c>
      <c r="I24" t="n">
        <v>1075</v>
      </c>
      <c r="J24" t="n">
        <v>1053</v>
      </c>
      <c r="K24" t="n">
        <v>1159</v>
      </c>
      <c r="L24" t="n">
        <v>1398</v>
      </c>
      <c r="M24" t="n">
        <v>1230</v>
      </c>
      <c r="N24" t="n">
        <v>1082</v>
      </c>
      <c r="O24" t="n">
        <v>979</v>
      </c>
      <c r="P24" t="n">
        <v>1007</v>
      </c>
      <c r="Q24" t="n">
        <v>790</v>
      </c>
      <c r="R24" t="n">
        <v>400</v>
      </c>
      <c r="S24" t="n">
        <v>550</v>
      </c>
      <c r="T24" t="n">
        <v>437</v>
      </c>
      <c r="U24" t="n">
        <v>88</v>
      </c>
      <c r="V24" t="n">
        <v>618</v>
      </c>
      <c r="W24" t="inlineStr">
        <is>
          <t>-</t>
        </is>
      </c>
    </row>
    <row r="25">
      <c r="A25" s="5" t="inlineStr">
        <is>
          <t>Ergebnis nach Steuer</t>
        </is>
      </c>
      <c r="B25" s="5" t="inlineStr">
        <is>
          <t>Earnings after tax</t>
        </is>
      </c>
      <c r="C25" t="n">
        <v>180</v>
      </c>
      <c r="D25" t="n">
        <v>1426</v>
      </c>
      <c r="E25" t="n">
        <v>1473</v>
      </c>
      <c r="F25" t="n">
        <v>1412</v>
      </c>
      <c r="G25" t="n">
        <v>1090</v>
      </c>
      <c r="H25" t="n">
        <v>943</v>
      </c>
      <c r="I25" t="n">
        <v>2943</v>
      </c>
      <c r="J25" t="n">
        <v>2771</v>
      </c>
      <c r="K25" t="n">
        <v>3021</v>
      </c>
      <c r="L25" t="n">
        <v>5118</v>
      </c>
      <c r="M25" t="n">
        <v>4360</v>
      </c>
      <c r="N25" t="n">
        <v>3226</v>
      </c>
      <c r="O25" t="n">
        <v>2910</v>
      </c>
      <c r="P25" t="n">
        <v>3798</v>
      </c>
      <c r="Q25" t="n">
        <v>3757</v>
      </c>
      <c r="R25" t="n">
        <v>1833</v>
      </c>
      <c r="S25" t="n">
        <v>1877</v>
      </c>
      <c r="T25" t="n">
        <v>1134</v>
      </c>
      <c r="U25" t="n">
        <v>1537</v>
      </c>
      <c r="V25" t="n">
        <v>1994</v>
      </c>
      <c r="W25" t="inlineStr">
        <is>
          <t>-</t>
        </is>
      </c>
    </row>
    <row r="26">
      <c r="A26" s="5" t="inlineStr">
        <is>
          <t>Minderheitenanteil</t>
        </is>
      </c>
      <c r="B26" s="5" t="inlineStr">
        <is>
          <t>Minority Share</t>
        </is>
      </c>
      <c r="C26" t="n">
        <v>-9</v>
      </c>
      <c r="D26" t="n">
        <v>-9</v>
      </c>
      <c r="E26" t="n">
        <v>-10</v>
      </c>
      <c r="F26" t="n">
        <v>-1</v>
      </c>
      <c r="G26" t="n">
        <v>-4</v>
      </c>
      <c r="H26" t="n">
        <v>-651</v>
      </c>
      <c r="I26" t="n">
        <v>-1064</v>
      </c>
      <c r="J26" t="n">
        <v>-737</v>
      </c>
      <c r="K26" t="n">
        <v>-809</v>
      </c>
      <c r="L26" t="n">
        <v>-989</v>
      </c>
      <c r="M26" t="n">
        <v>-930</v>
      </c>
      <c r="N26" t="n">
        <v>-941</v>
      </c>
      <c r="O26" t="n">
        <v>-808</v>
      </c>
      <c r="P26" t="n">
        <v>-829</v>
      </c>
      <c r="Q26" t="n">
        <v>-575</v>
      </c>
      <c r="R26" t="n">
        <v>-454</v>
      </c>
      <c r="S26" t="n">
        <v>-565</v>
      </c>
      <c r="T26" t="n">
        <v>136</v>
      </c>
      <c r="U26" t="n">
        <v>-58</v>
      </c>
      <c r="V26" t="n">
        <v>-587</v>
      </c>
      <c r="W26" t="inlineStr">
        <is>
          <t>-</t>
        </is>
      </c>
    </row>
    <row r="27">
      <c r="A27" s="5" t="inlineStr">
        <is>
          <t>Jahresüberschuss/-fehlbetrag</t>
        </is>
      </c>
      <c r="B27" s="5" t="inlineStr">
        <is>
          <t>Net Profit</t>
        </is>
      </c>
      <c r="C27" t="n">
        <v>171</v>
      </c>
      <c r="D27" t="n">
        <v>1417</v>
      </c>
      <c r="E27" t="n">
        <v>1463</v>
      </c>
      <c r="F27" t="n">
        <v>1411</v>
      </c>
      <c r="G27" t="n">
        <v>1086</v>
      </c>
      <c r="H27" t="n">
        <v>3337</v>
      </c>
      <c r="I27" t="n">
        <v>1879</v>
      </c>
      <c r="J27" t="n">
        <v>2034</v>
      </c>
      <c r="K27" t="n">
        <v>2212</v>
      </c>
      <c r="L27" t="n">
        <v>4129</v>
      </c>
      <c r="M27" t="n">
        <v>3430</v>
      </c>
      <c r="N27" t="n">
        <v>7169</v>
      </c>
      <c r="O27" t="n">
        <v>2675</v>
      </c>
      <c r="P27" t="n">
        <v>2969</v>
      </c>
      <c r="Q27" t="n">
        <v>3182</v>
      </c>
      <c r="R27" t="n">
        <v>1379</v>
      </c>
      <c r="S27" t="n">
        <v>1312</v>
      </c>
      <c r="T27" t="n">
        <v>1270</v>
      </c>
      <c r="U27" t="n">
        <v>1479</v>
      </c>
      <c r="V27" t="n">
        <v>1407</v>
      </c>
      <c r="W27" t="inlineStr">
        <is>
          <t>-</t>
        </is>
      </c>
    </row>
    <row r="28">
      <c r="A28" s="5" t="inlineStr">
        <is>
          <t>Summe Umlaufvermögen</t>
        </is>
      </c>
      <c r="B28" s="5" t="inlineStr">
        <is>
          <t>Current Assets</t>
        </is>
      </c>
      <c r="C28" t="n">
        <v>6100</v>
      </c>
      <c r="D28" t="n">
        <v>5655</v>
      </c>
      <c r="E28" t="n">
        <v>5530</v>
      </c>
      <c r="F28" t="n">
        <v>5435</v>
      </c>
      <c r="G28" t="n">
        <v>4979</v>
      </c>
      <c r="H28" t="n">
        <v>5945</v>
      </c>
      <c r="I28" t="n">
        <v>13606</v>
      </c>
      <c r="J28" t="n">
        <v>14291</v>
      </c>
      <c r="K28" t="n">
        <v>15552</v>
      </c>
      <c r="L28" t="n">
        <v>19033</v>
      </c>
      <c r="M28" t="n">
        <v>11368</v>
      </c>
      <c r="N28" t="n">
        <v>15293</v>
      </c>
      <c r="O28" t="n">
        <v>18319</v>
      </c>
      <c r="P28" t="n">
        <v>7708</v>
      </c>
      <c r="Q28" t="n">
        <v>9601</v>
      </c>
      <c r="R28" t="n">
        <v>7822</v>
      </c>
      <c r="S28" t="n">
        <v>7108</v>
      </c>
      <c r="T28" t="n">
        <v>6876</v>
      </c>
      <c r="U28" t="n">
        <v>6123</v>
      </c>
      <c r="V28" t="n">
        <v>5534</v>
      </c>
      <c r="W28" t="inlineStr">
        <is>
          <t>-</t>
        </is>
      </c>
    </row>
    <row r="29">
      <c r="A29" s="5" t="inlineStr">
        <is>
          <t>Summe Anlagevermögen</t>
        </is>
      </c>
      <c r="B29" s="5" t="inlineStr">
        <is>
          <t>Fixed Assets</t>
        </is>
      </c>
      <c r="C29" t="n">
        <v>25881</v>
      </c>
      <c r="D29" t="n">
        <v>26001</v>
      </c>
      <c r="E29" t="n">
        <v>25507</v>
      </c>
      <c r="F29" t="n">
        <v>25529</v>
      </c>
      <c r="G29" t="n">
        <v>24266</v>
      </c>
      <c r="H29" t="n">
        <v>24751</v>
      </c>
      <c r="I29" t="n">
        <v>42851</v>
      </c>
      <c r="J29" t="n">
        <v>44487</v>
      </c>
      <c r="K29" t="n">
        <v>43169</v>
      </c>
      <c r="L29" t="n">
        <v>43555</v>
      </c>
      <c r="M29" t="n">
        <v>48827</v>
      </c>
      <c r="N29" t="n">
        <v>43253</v>
      </c>
      <c r="O29" t="n">
        <v>39728</v>
      </c>
      <c r="P29" t="n">
        <v>46380</v>
      </c>
      <c r="Q29" t="n">
        <v>45764</v>
      </c>
      <c r="R29" t="n">
        <v>39542</v>
      </c>
      <c r="S29" t="n">
        <v>38262</v>
      </c>
      <c r="T29" t="n">
        <v>40762</v>
      </c>
      <c r="U29" t="n">
        <v>43401</v>
      </c>
      <c r="V29" t="n">
        <v>41788</v>
      </c>
      <c r="W29" t="inlineStr">
        <is>
          <t>-</t>
        </is>
      </c>
    </row>
    <row r="30">
      <c r="A30" s="5" t="inlineStr">
        <is>
          <t>Summe Aktiva</t>
        </is>
      </c>
      <c r="B30" s="5" t="inlineStr">
        <is>
          <t>Total Assets</t>
        </is>
      </c>
      <c r="C30" t="n">
        <v>31981</v>
      </c>
      <c r="D30" t="n">
        <v>31656</v>
      </c>
      <c r="E30" t="n">
        <v>31037</v>
      </c>
      <c r="F30" t="n">
        <v>30964</v>
      </c>
      <c r="G30" t="n">
        <v>29245</v>
      </c>
      <c r="H30" t="n">
        <v>30696</v>
      </c>
      <c r="I30" t="n">
        <v>56457</v>
      </c>
      <c r="J30" t="n">
        <v>58778</v>
      </c>
      <c r="K30" t="n">
        <v>58721</v>
      </c>
      <c r="L30" t="n">
        <v>62588</v>
      </c>
      <c r="M30" t="n">
        <v>60195</v>
      </c>
      <c r="N30" t="n">
        <v>58546</v>
      </c>
      <c r="O30" t="n">
        <v>58047</v>
      </c>
      <c r="P30" t="n">
        <v>54088</v>
      </c>
      <c r="Q30" t="n">
        <v>55365</v>
      </c>
      <c r="R30" t="n">
        <v>48031</v>
      </c>
      <c r="S30" t="n">
        <v>46047</v>
      </c>
      <c r="T30" t="n">
        <v>48176</v>
      </c>
      <c r="U30" t="n">
        <v>50187</v>
      </c>
      <c r="V30" t="n">
        <v>48003</v>
      </c>
      <c r="W30" t="inlineStr">
        <is>
          <t>-</t>
        </is>
      </c>
    </row>
    <row r="31">
      <c r="A31" s="5" t="inlineStr">
        <is>
          <t>Summe kurzfristiges Fremdkapital</t>
        </is>
      </c>
      <c r="B31" s="5" t="inlineStr">
        <is>
          <t>Short-Term Debt</t>
        </is>
      </c>
      <c r="C31" t="n">
        <v>8465</v>
      </c>
      <c r="D31" t="n">
        <v>7694</v>
      </c>
      <c r="E31" t="n">
        <v>7535</v>
      </c>
      <c r="F31" t="n">
        <v>7521</v>
      </c>
      <c r="G31" t="n">
        <v>5871</v>
      </c>
      <c r="H31" t="n">
        <v>6406</v>
      </c>
      <c r="I31" t="n">
        <v>11214</v>
      </c>
      <c r="J31" t="n">
        <v>10765</v>
      </c>
      <c r="K31" t="n">
        <v>10307</v>
      </c>
      <c r="L31" t="n">
        <v>12041</v>
      </c>
      <c r="M31" t="n">
        <v>11234</v>
      </c>
      <c r="N31" t="n">
        <v>10846</v>
      </c>
      <c r="O31" t="n">
        <v>11252</v>
      </c>
      <c r="P31" t="n">
        <v>8145</v>
      </c>
      <c r="Q31" t="n">
        <v>10408</v>
      </c>
      <c r="R31" t="n">
        <v>8755</v>
      </c>
      <c r="S31" t="n">
        <v>8692</v>
      </c>
      <c r="T31" t="n">
        <v>11582</v>
      </c>
      <c r="U31" t="n">
        <v>9610</v>
      </c>
      <c r="V31" t="n">
        <v>9473</v>
      </c>
      <c r="W31" t="inlineStr">
        <is>
          <t>-</t>
        </is>
      </c>
    </row>
    <row r="32">
      <c r="A32" s="5" t="inlineStr">
        <is>
          <t>Summe langfristiges Fremdkapital</t>
        </is>
      </c>
      <c r="B32" s="5" t="inlineStr">
        <is>
          <t>Long-Term Debt</t>
        </is>
      </c>
      <c r="C32" t="n">
        <v>15828</v>
      </c>
      <c r="D32" t="n">
        <v>14925</v>
      </c>
      <c r="E32" t="n">
        <v>14406</v>
      </c>
      <c r="F32" t="n">
        <v>14491</v>
      </c>
      <c r="G32" t="n">
        <v>14338</v>
      </c>
      <c r="H32" t="n">
        <v>15714</v>
      </c>
      <c r="I32" t="n">
        <v>24722</v>
      </c>
      <c r="J32" t="n">
        <v>27360</v>
      </c>
      <c r="K32" t="n">
        <v>29123</v>
      </c>
      <c r="L32" t="n">
        <v>32771</v>
      </c>
      <c r="M32" t="n">
        <v>34730</v>
      </c>
      <c r="N32" t="n">
        <v>30618</v>
      </c>
      <c r="O32" t="n">
        <v>34806</v>
      </c>
      <c r="P32" t="n">
        <v>34652</v>
      </c>
      <c r="Q32" t="n">
        <v>33367</v>
      </c>
      <c r="R32" t="n">
        <v>29799</v>
      </c>
      <c r="S32" t="n">
        <v>28554</v>
      </c>
      <c r="T32" t="n">
        <v>28551</v>
      </c>
      <c r="U32" t="n">
        <v>31921</v>
      </c>
      <c r="V32" t="n">
        <v>29892</v>
      </c>
      <c r="W32" t="inlineStr">
        <is>
          <t>-</t>
        </is>
      </c>
    </row>
    <row r="33">
      <c r="A33" s="5" t="inlineStr">
        <is>
          <t>Summe Fremdkapital</t>
        </is>
      </c>
      <c r="B33" s="5" t="inlineStr">
        <is>
          <t>Total Liabilities</t>
        </is>
      </c>
      <c r="C33" t="n">
        <v>24144</v>
      </c>
      <c r="D33" t="n">
        <v>22475</v>
      </c>
      <c r="E33" t="n">
        <v>21804</v>
      </c>
      <c r="F33" t="n">
        <v>21876</v>
      </c>
      <c r="G33" t="n">
        <v>20206</v>
      </c>
      <c r="H33" t="n">
        <v>22121</v>
      </c>
      <c r="I33" t="n">
        <v>29688</v>
      </c>
      <c r="J33" t="n">
        <v>32409</v>
      </c>
      <c r="K33" t="n">
        <v>34042</v>
      </c>
      <c r="L33" t="n">
        <v>39424</v>
      </c>
      <c r="M33" t="n">
        <v>41225</v>
      </c>
      <c r="N33" t="n">
        <v>37782</v>
      </c>
      <c r="O33" t="n">
        <v>40917</v>
      </c>
      <c r="P33" t="n">
        <v>38152</v>
      </c>
      <c r="Q33" t="n">
        <v>39038</v>
      </c>
      <c r="R33" t="n">
        <v>32843</v>
      </c>
      <c r="S33" t="n">
        <v>32301</v>
      </c>
      <c r="T33" t="n">
        <v>36958</v>
      </c>
      <c r="U33" t="n">
        <v>37769</v>
      </c>
      <c r="V33" t="n">
        <v>35175</v>
      </c>
      <c r="W33" t="inlineStr">
        <is>
          <t>-</t>
        </is>
      </c>
    </row>
    <row r="34">
      <c r="A34" s="5" t="inlineStr">
        <is>
          <t>Minderheitenanteil</t>
        </is>
      </c>
      <c r="B34" s="5" t="inlineStr">
        <is>
          <t>Minority Share</t>
        </is>
      </c>
      <c r="C34" t="n">
        <v>149</v>
      </c>
      <c r="D34" t="n">
        <v>144</v>
      </c>
      <c r="E34" t="n">
        <v>137</v>
      </c>
      <c r="F34" t="n">
        <v>136</v>
      </c>
      <c r="G34" t="n">
        <v>3</v>
      </c>
      <c r="H34" t="n">
        <v>-1</v>
      </c>
      <c r="I34" t="n">
        <v>6248</v>
      </c>
      <c r="J34" t="n">
        <v>5716</v>
      </c>
      <c r="K34" t="n">
        <v>5388</v>
      </c>
      <c r="L34" t="n">
        <v>5388</v>
      </c>
      <c r="M34" t="n">
        <v>4739</v>
      </c>
      <c r="N34" t="n">
        <v>3682</v>
      </c>
      <c r="O34" t="n">
        <v>5141</v>
      </c>
      <c r="P34" t="n">
        <v>4645</v>
      </c>
      <c r="Q34" t="n">
        <v>4737</v>
      </c>
      <c r="R34" t="n">
        <v>5711</v>
      </c>
      <c r="S34" t="n">
        <v>4945</v>
      </c>
      <c r="T34" t="n">
        <v>3175</v>
      </c>
      <c r="U34" t="n">
        <v>3762</v>
      </c>
      <c r="V34" t="n">
        <v>4190</v>
      </c>
      <c r="W34" t="inlineStr">
        <is>
          <t>-</t>
        </is>
      </c>
    </row>
    <row r="35">
      <c r="A35" s="5" t="inlineStr">
        <is>
          <t>Summe Eigenkapital</t>
        </is>
      </c>
      <c r="B35" s="5" t="inlineStr">
        <is>
          <t>Equity</t>
        </is>
      </c>
      <c r="C35" t="n">
        <v>7688</v>
      </c>
      <c r="D35" t="n">
        <v>9037</v>
      </c>
      <c r="E35" t="n">
        <v>9096</v>
      </c>
      <c r="F35" t="n">
        <v>8952</v>
      </c>
      <c r="G35" t="n">
        <v>9036</v>
      </c>
      <c r="H35" t="n">
        <v>8576</v>
      </c>
      <c r="I35" t="n">
        <v>20521</v>
      </c>
      <c r="J35" t="n">
        <v>20653</v>
      </c>
      <c r="K35" t="n">
        <v>19291</v>
      </c>
      <c r="L35" t="n">
        <v>17776</v>
      </c>
      <c r="M35" t="n">
        <v>14231</v>
      </c>
      <c r="N35" t="n">
        <v>17082</v>
      </c>
      <c r="O35" t="n">
        <v>11989</v>
      </c>
      <c r="P35" t="n">
        <v>11291</v>
      </c>
      <c r="Q35" t="n">
        <v>11590</v>
      </c>
      <c r="R35" t="n">
        <v>9477</v>
      </c>
      <c r="S35" t="n">
        <v>8801</v>
      </c>
      <c r="T35" t="n">
        <v>8043</v>
      </c>
      <c r="U35" t="n">
        <v>8656</v>
      </c>
      <c r="V35" t="n">
        <v>8638</v>
      </c>
      <c r="W35" t="inlineStr">
        <is>
          <t>-</t>
        </is>
      </c>
    </row>
    <row r="36">
      <c r="A36" s="5" t="inlineStr">
        <is>
          <t>Summe Passiva</t>
        </is>
      </c>
      <c r="B36" s="5" t="inlineStr">
        <is>
          <t>Liabilities &amp; Shareholder Equity</t>
        </is>
      </c>
      <c r="C36" t="n">
        <v>31981</v>
      </c>
      <c r="D36" t="n">
        <v>31656</v>
      </c>
      <c r="E36" t="n">
        <v>31037</v>
      </c>
      <c r="F36" t="n">
        <v>30964</v>
      </c>
      <c r="G36" t="n">
        <v>29245</v>
      </c>
      <c r="H36" t="n">
        <v>30696</v>
      </c>
      <c r="I36" t="n">
        <v>56457</v>
      </c>
      <c r="J36" t="n">
        <v>58778</v>
      </c>
      <c r="K36" t="n">
        <v>58721</v>
      </c>
      <c r="L36" t="n">
        <v>62588</v>
      </c>
      <c r="M36" t="n">
        <v>60195</v>
      </c>
      <c r="N36" t="n">
        <v>58546</v>
      </c>
      <c r="O36" t="n">
        <v>58047</v>
      </c>
      <c r="P36" t="n">
        <v>54088</v>
      </c>
      <c r="Q36" t="n">
        <v>55365</v>
      </c>
      <c r="R36" t="n">
        <v>48031</v>
      </c>
      <c r="S36" t="n">
        <v>46047</v>
      </c>
      <c r="T36" t="n">
        <v>48176</v>
      </c>
      <c r="U36" t="n">
        <v>50187</v>
      </c>
      <c r="V36" t="n">
        <v>48003</v>
      </c>
      <c r="W36" t="inlineStr">
        <is>
          <t>-</t>
        </is>
      </c>
    </row>
    <row r="37">
      <c r="A37" s="5" t="inlineStr">
        <is>
          <t>Mio.Aktien im Umlauf</t>
        </is>
      </c>
      <c r="B37" s="5" t="inlineStr">
        <is>
          <t>Million shares outstanding</t>
        </is>
      </c>
      <c r="C37" t="n">
        <v>1059</v>
      </c>
      <c r="D37" t="n">
        <v>1059</v>
      </c>
      <c r="E37" t="n">
        <v>1059</v>
      </c>
      <c r="F37" t="n">
        <v>1059</v>
      </c>
      <c r="G37" t="n">
        <v>1059</v>
      </c>
      <c r="H37" t="n">
        <v>1059</v>
      </c>
      <c r="I37" t="n">
        <v>1059</v>
      </c>
      <c r="J37" t="n">
        <v>1059</v>
      </c>
      <c r="K37" t="n">
        <v>1059</v>
      </c>
      <c r="L37" t="n">
        <v>1059</v>
      </c>
      <c r="M37" t="n">
        <v>1059</v>
      </c>
      <c r="N37" t="n">
        <v>1059</v>
      </c>
      <c r="O37" t="n">
        <v>1059</v>
      </c>
      <c r="P37" t="n">
        <v>1059</v>
      </c>
      <c r="Q37" t="n">
        <v>1059</v>
      </c>
      <c r="R37" t="n">
        <v>1059</v>
      </c>
      <c r="S37" t="n">
        <v>1059</v>
      </c>
      <c r="T37" t="n">
        <v>1059</v>
      </c>
      <c r="U37" t="n">
        <v>1059</v>
      </c>
      <c r="V37" t="n">
        <v>1059</v>
      </c>
      <c r="W37" t="n">
        <v>1059</v>
      </c>
    </row>
    <row r="38">
      <c r="A38" s="5" t="inlineStr">
        <is>
          <t>Ergebnis je Aktie (brutto)</t>
        </is>
      </c>
      <c r="B38" s="5" t="inlineStr">
        <is>
          <t>Earnings per share</t>
        </is>
      </c>
      <c r="C38" t="n">
        <v>0.22</v>
      </c>
      <c r="D38" t="n">
        <v>1.72</v>
      </c>
      <c r="E38" t="n">
        <v>1.79</v>
      </c>
      <c r="F38" t="n">
        <v>1.62</v>
      </c>
      <c r="G38" t="n">
        <v>1.31</v>
      </c>
      <c r="H38" t="n">
        <v>1.17</v>
      </c>
      <c r="I38" t="n">
        <v>3.8</v>
      </c>
      <c r="J38" t="n">
        <v>3.61</v>
      </c>
      <c r="K38" t="n">
        <v>3.95</v>
      </c>
      <c r="L38" t="n">
        <v>6.15</v>
      </c>
      <c r="M38" t="n">
        <v>5.28</v>
      </c>
      <c r="N38" t="n">
        <v>4.07</v>
      </c>
      <c r="O38" t="n">
        <v>3.67</v>
      </c>
      <c r="P38" t="n">
        <v>4.54</v>
      </c>
      <c r="Q38" t="n">
        <v>4.29</v>
      </c>
      <c r="R38" t="n">
        <v>2.11</v>
      </c>
      <c r="S38" t="n">
        <v>2.29</v>
      </c>
      <c r="T38" t="n">
        <v>1.48</v>
      </c>
      <c r="U38" t="n">
        <v>1.53</v>
      </c>
      <c r="V38" t="n">
        <v>2.47</v>
      </c>
      <c r="W38" t="inlineStr">
        <is>
          <t>-</t>
        </is>
      </c>
    </row>
    <row r="39">
      <c r="A39" s="5" t="inlineStr">
        <is>
          <t>Ergebnis je Aktie (unverwässert)</t>
        </is>
      </c>
      <c r="B39" s="5" t="inlineStr">
        <is>
          <t>Basic Earnings per share</t>
        </is>
      </c>
      <c r="C39" t="n">
        <v>0.16</v>
      </c>
      <c r="D39" t="n">
        <v>1.34</v>
      </c>
      <c r="E39" t="n">
        <v>1.38</v>
      </c>
      <c r="F39" t="n">
        <v>1.33</v>
      </c>
      <c r="G39" t="n">
        <v>1.03</v>
      </c>
      <c r="H39" t="n">
        <v>3.15</v>
      </c>
      <c r="I39" t="n">
        <v>1.77</v>
      </c>
      <c r="J39" t="n">
        <v>1.92</v>
      </c>
      <c r="K39" t="n">
        <v>2.09</v>
      </c>
      <c r="L39" t="n">
        <v>3.9</v>
      </c>
      <c r="M39" t="n">
        <v>3.24</v>
      </c>
      <c r="N39" t="n">
        <v>6.77</v>
      </c>
      <c r="O39" t="n">
        <v>2.53</v>
      </c>
      <c r="P39" t="n">
        <v>2.8</v>
      </c>
      <c r="Q39" t="n">
        <v>3.01</v>
      </c>
      <c r="R39" t="n">
        <v>1.3</v>
      </c>
      <c r="S39" t="n">
        <v>1.24</v>
      </c>
      <c r="T39" t="n">
        <v>1.2</v>
      </c>
      <c r="U39" t="n">
        <v>1.4</v>
      </c>
      <c r="V39" t="n">
        <v>1.33</v>
      </c>
      <c r="W39" t="n">
        <v>1.21</v>
      </c>
    </row>
    <row r="40">
      <c r="A40" s="5" t="inlineStr">
        <is>
          <t>Ergebnis je Aktie (verwässert)</t>
        </is>
      </c>
      <c r="B40" s="5" t="inlineStr">
        <is>
          <t>Diluted Earnings per share</t>
        </is>
      </c>
      <c r="C40" t="n">
        <v>0.16</v>
      </c>
      <c r="D40" t="n">
        <v>1.34</v>
      </c>
      <c r="E40" t="n">
        <v>1.38</v>
      </c>
      <c r="F40" t="n">
        <v>1.33</v>
      </c>
      <c r="G40" t="n">
        <v>1.03</v>
      </c>
      <c r="H40" t="n">
        <v>3.15</v>
      </c>
      <c r="I40" t="n">
        <v>1.77</v>
      </c>
      <c r="J40" t="n">
        <v>1.92</v>
      </c>
      <c r="K40" t="n">
        <v>2.09</v>
      </c>
      <c r="L40" t="n">
        <v>3.9</v>
      </c>
      <c r="M40" t="n">
        <v>3.24</v>
      </c>
      <c r="N40" t="n">
        <v>6.77</v>
      </c>
      <c r="O40" t="n">
        <v>2.53</v>
      </c>
      <c r="P40" t="n">
        <v>2.8</v>
      </c>
      <c r="Q40" t="n">
        <v>3.01</v>
      </c>
      <c r="R40" t="n">
        <v>1.3</v>
      </c>
      <c r="S40" t="n">
        <v>1.24</v>
      </c>
      <c r="T40" t="n">
        <v>1.2</v>
      </c>
      <c r="U40" t="n">
        <v>1.4</v>
      </c>
      <c r="V40" t="n">
        <v>1.33</v>
      </c>
      <c r="W40" t="n">
        <v>1.21</v>
      </c>
    </row>
    <row r="41">
      <c r="A41" s="5" t="inlineStr">
        <is>
          <t>Dividende je Aktie</t>
        </is>
      </c>
      <c r="B41" s="5" t="inlineStr">
        <is>
          <t>Dividend per share</t>
        </is>
      </c>
      <c r="C41" t="n">
        <v>1.48</v>
      </c>
      <c r="D41" t="n">
        <v>1.43</v>
      </c>
      <c r="E41" t="n">
        <v>1.38</v>
      </c>
      <c r="F41" t="n">
        <v>1.33</v>
      </c>
      <c r="G41" t="n">
        <v>1.03</v>
      </c>
      <c r="H41" t="n">
        <v>0.38</v>
      </c>
      <c r="I41" t="n">
        <v>1.5</v>
      </c>
      <c r="J41" t="inlineStr">
        <is>
          <t>-</t>
        </is>
      </c>
      <c r="K41" t="n">
        <v>0.61</v>
      </c>
      <c r="L41" t="n">
        <v>1.08</v>
      </c>
      <c r="M41" t="n">
        <v>1.03</v>
      </c>
      <c r="N41" t="n">
        <v>5.9</v>
      </c>
      <c r="O41" t="n">
        <v>1.53</v>
      </c>
      <c r="P41" t="n">
        <v>1.64</v>
      </c>
      <c r="Q41" t="n">
        <v>2.4</v>
      </c>
      <c r="R41" t="n">
        <v>0.74</v>
      </c>
      <c r="S41" t="n">
        <v>0.7</v>
      </c>
      <c r="T41" t="n">
        <v>0.68</v>
      </c>
      <c r="U41" t="n">
        <v>0.68</v>
      </c>
      <c r="V41" t="n">
        <v>0.65</v>
      </c>
      <c r="W41" t="n">
        <v>0.59</v>
      </c>
    </row>
    <row r="42">
      <c r="A42" s="5" t="inlineStr">
        <is>
          <t>Sonderdividende je Aktie</t>
        </is>
      </c>
      <c r="B42" s="5" t="inlineStr">
        <is>
          <t>Special Dividend per share</t>
        </is>
      </c>
      <c r="C42" t="inlineStr">
        <is>
          <t>-</t>
        </is>
      </c>
      <c r="D42" t="inlineStr">
        <is>
          <t>-</t>
        </is>
      </c>
      <c r="E42" t="inlineStr">
        <is>
          <t>-</t>
        </is>
      </c>
      <c r="F42" t="inlineStr">
        <is>
          <t>-</t>
        </is>
      </c>
      <c r="G42" t="inlineStr">
        <is>
          <t>-</t>
        </is>
      </c>
      <c r="H42" t="n">
        <v>6.38</v>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1511</v>
      </c>
      <c r="E43" t="n">
        <v>1463</v>
      </c>
      <c r="F43" t="n">
        <v>1411</v>
      </c>
      <c r="G43" t="n">
        <v>1086</v>
      </c>
      <c r="H43" t="n">
        <v>8253</v>
      </c>
      <c r="I43" t="n">
        <v>1588</v>
      </c>
      <c r="J43" t="inlineStr">
        <is>
          <t>-</t>
        </is>
      </c>
      <c r="K43" t="n">
        <v>642</v>
      </c>
      <c r="L43" t="n">
        <v>1080</v>
      </c>
      <c r="M43" t="n">
        <v>1088</v>
      </c>
      <c r="N43" t="n">
        <v>6244</v>
      </c>
      <c r="O43" t="n">
        <v>1621</v>
      </c>
      <c r="P43" t="n">
        <v>1736</v>
      </c>
      <c r="Q43" t="n">
        <v>2541</v>
      </c>
      <c r="R43" t="n">
        <v>781.6</v>
      </c>
      <c r="S43" t="n">
        <v>744.3</v>
      </c>
      <c r="T43" t="n">
        <v>723</v>
      </c>
      <c r="U43" t="n">
        <v>723</v>
      </c>
      <c r="V43" t="n">
        <v>688</v>
      </c>
      <c r="W43" t="n">
        <v>624</v>
      </c>
    </row>
    <row r="44">
      <c r="A44" s="5" t="inlineStr">
        <is>
          <t>Umsatz</t>
        </is>
      </c>
      <c r="B44" s="5" t="inlineStr">
        <is>
          <t>Revenue</t>
        </is>
      </c>
      <c r="C44" t="n">
        <v>19.04</v>
      </c>
      <c r="D44" t="n">
        <v>19.07</v>
      </c>
      <c r="E44" t="n">
        <v>18.94</v>
      </c>
      <c r="F44" t="n">
        <v>17.93</v>
      </c>
      <c r="G44" t="n">
        <v>19.17</v>
      </c>
      <c r="H44" t="n">
        <v>20.32</v>
      </c>
      <c r="I44" t="n">
        <v>29.47</v>
      </c>
      <c r="J44" t="n">
        <v>32.05</v>
      </c>
      <c r="K44" t="n">
        <v>30.87</v>
      </c>
      <c r="L44" t="n">
        <v>29.45</v>
      </c>
      <c r="M44" t="n">
        <v>24.27</v>
      </c>
      <c r="N44" t="n">
        <v>21.57</v>
      </c>
      <c r="O44" t="n">
        <v>16.75</v>
      </c>
      <c r="P44" t="n">
        <v>19.44</v>
      </c>
      <c r="Q44" t="n">
        <v>17.22</v>
      </c>
      <c r="R44" t="n">
        <v>17.06</v>
      </c>
      <c r="S44" t="n">
        <v>15.72</v>
      </c>
      <c r="T44" t="n">
        <v>16.28</v>
      </c>
      <c r="U44" t="n">
        <v>15.19</v>
      </c>
      <c r="V44" t="n">
        <v>14.81</v>
      </c>
      <c r="W44" t="inlineStr">
        <is>
          <t>-</t>
        </is>
      </c>
    </row>
    <row r="45">
      <c r="A45" s="5" t="inlineStr">
        <is>
          <t>Buchwert je Aktie</t>
        </is>
      </c>
      <c r="B45" s="5" t="inlineStr">
        <is>
          <t>Book value per share</t>
        </is>
      </c>
      <c r="C45" t="n">
        <v>7.26</v>
      </c>
      <c r="D45" t="n">
        <v>8.539999999999999</v>
      </c>
      <c r="E45" t="n">
        <v>8.59</v>
      </c>
      <c r="F45" t="n">
        <v>8.460000000000001</v>
      </c>
      <c r="G45" t="n">
        <v>8.529999999999999</v>
      </c>
      <c r="H45" t="n">
        <v>8.1</v>
      </c>
      <c r="I45" t="n">
        <v>19.38</v>
      </c>
      <c r="J45" t="n">
        <v>19.51</v>
      </c>
      <c r="K45" t="n">
        <v>18.22</v>
      </c>
      <c r="L45" t="n">
        <v>16.79</v>
      </c>
      <c r="M45" t="n">
        <v>13.44</v>
      </c>
      <c r="N45" t="n">
        <v>16.13</v>
      </c>
      <c r="O45" t="n">
        <v>11.32</v>
      </c>
      <c r="P45" t="n">
        <v>10.66</v>
      </c>
      <c r="Q45" t="n">
        <v>10.95</v>
      </c>
      <c r="R45" t="n">
        <v>8.949999999999999</v>
      </c>
      <c r="S45" t="n">
        <v>8.31</v>
      </c>
      <c r="T45" t="n">
        <v>7.6</v>
      </c>
      <c r="U45" t="n">
        <v>8.18</v>
      </c>
      <c r="V45" t="n">
        <v>8.16</v>
      </c>
      <c r="W45" t="inlineStr">
        <is>
          <t>-</t>
        </is>
      </c>
    </row>
    <row r="46">
      <c r="A46" s="5" t="inlineStr">
        <is>
          <t>Cashflow je Aktie</t>
        </is>
      </c>
      <c r="B46" s="5" t="inlineStr">
        <is>
          <t>Cashflow per share</t>
        </is>
      </c>
      <c r="C46" t="n">
        <v>3</v>
      </c>
      <c r="D46" t="n">
        <v>2.29</v>
      </c>
      <c r="E46" t="n">
        <v>2.3</v>
      </c>
      <c r="F46" t="n">
        <v>2.83</v>
      </c>
      <c r="G46" t="n">
        <v>2.51</v>
      </c>
      <c r="H46" t="n">
        <v>3.51</v>
      </c>
      <c r="I46" t="n">
        <v>4.3</v>
      </c>
      <c r="J46" t="n">
        <v>4.96</v>
      </c>
      <c r="K46" t="n">
        <v>5.51</v>
      </c>
      <c r="L46" t="n">
        <v>5.58</v>
      </c>
      <c r="M46" t="n">
        <v>4.69</v>
      </c>
      <c r="N46" t="n">
        <v>5.03</v>
      </c>
      <c r="O46" t="n">
        <v>4.3</v>
      </c>
      <c r="P46" t="n">
        <v>3.66</v>
      </c>
      <c r="Q46" t="n">
        <v>3.18</v>
      </c>
      <c r="R46" t="inlineStr">
        <is>
          <t>-</t>
        </is>
      </c>
      <c r="S46" t="inlineStr">
        <is>
          <t>-</t>
        </is>
      </c>
      <c r="T46" t="inlineStr">
        <is>
          <t>-</t>
        </is>
      </c>
      <c r="U46" t="inlineStr">
        <is>
          <t>-</t>
        </is>
      </c>
      <c r="V46" t="inlineStr">
        <is>
          <t>-</t>
        </is>
      </c>
      <c r="W46" t="inlineStr">
        <is>
          <t>-</t>
        </is>
      </c>
    </row>
    <row r="47">
      <c r="A47" s="5" t="inlineStr">
        <is>
          <t>Bilanzsumme je Aktie</t>
        </is>
      </c>
      <c r="B47" s="5" t="inlineStr">
        <is>
          <t>Total assets per share</t>
        </is>
      </c>
      <c r="C47" t="n">
        <v>30.21</v>
      </c>
      <c r="D47" t="n">
        <v>29.9</v>
      </c>
      <c r="E47" t="n">
        <v>29.31</v>
      </c>
      <c r="F47" t="n">
        <v>29.25</v>
      </c>
      <c r="G47" t="n">
        <v>27.62</v>
      </c>
      <c r="H47" t="n">
        <v>28.99</v>
      </c>
      <c r="I47" t="n">
        <v>53.32</v>
      </c>
      <c r="J47" t="n">
        <v>55.52</v>
      </c>
      <c r="K47" t="n">
        <v>55.46</v>
      </c>
      <c r="L47" t="n">
        <v>59.11</v>
      </c>
      <c r="M47" t="n">
        <v>56.85</v>
      </c>
      <c r="N47" t="n">
        <v>55.29</v>
      </c>
      <c r="O47" t="n">
        <v>54.82</v>
      </c>
      <c r="P47" t="n">
        <v>51.08</v>
      </c>
      <c r="Q47" t="n">
        <v>52.29</v>
      </c>
      <c r="R47" t="n">
        <v>45.36</v>
      </c>
      <c r="S47" t="n">
        <v>43.49</v>
      </c>
      <c r="T47" t="n">
        <v>45.5</v>
      </c>
      <c r="U47" t="n">
        <v>47.4</v>
      </c>
      <c r="V47" t="n">
        <v>45.34</v>
      </c>
      <c r="W47" t="inlineStr">
        <is>
          <t>-</t>
        </is>
      </c>
    </row>
    <row r="48">
      <c r="A48" s="5" t="inlineStr">
        <is>
          <t>Personal am Ende des Jahres</t>
        </is>
      </c>
      <c r="B48" s="5" t="inlineStr">
        <is>
          <t>Staff at the end of year</t>
        </is>
      </c>
      <c r="C48" t="n">
        <v>9952</v>
      </c>
      <c r="D48" t="n">
        <v>9763</v>
      </c>
      <c r="E48" t="n">
        <v>9706</v>
      </c>
      <c r="F48" t="n">
        <v>9694</v>
      </c>
      <c r="G48" t="n">
        <v>10000</v>
      </c>
      <c r="H48" t="n">
        <v>10500</v>
      </c>
      <c r="I48" t="n">
        <v>22995</v>
      </c>
      <c r="J48" t="n">
        <v>22807</v>
      </c>
      <c r="K48" t="n">
        <v>22877</v>
      </c>
      <c r="L48" t="n">
        <v>24732</v>
      </c>
      <c r="M48" t="n">
        <v>26305</v>
      </c>
      <c r="N48" t="n">
        <v>26587</v>
      </c>
      <c r="O48" t="n">
        <v>27019</v>
      </c>
      <c r="P48" t="n">
        <v>26758</v>
      </c>
      <c r="Q48" t="n">
        <v>27204</v>
      </c>
      <c r="R48" t="n">
        <v>26985</v>
      </c>
      <c r="S48" t="n">
        <v>26600</v>
      </c>
      <c r="T48" t="n">
        <v>26354</v>
      </c>
      <c r="U48" t="n">
        <v>26009</v>
      </c>
      <c r="V48" t="n">
        <v>29062</v>
      </c>
      <c r="W48" t="n">
        <v>33612</v>
      </c>
    </row>
    <row r="49">
      <c r="A49" s="5" t="inlineStr">
        <is>
          <t>Personalaufwand in Mio. EUR</t>
        </is>
      </c>
      <c r="B49" s="5" t="inlineStr">
        <is>
          <t>Personnel expenses in M</t>
        </is>
      </c>
      <c r="C49" t="n">
        <v>1022</v>
      </c>
      <c r="D49" t="n">
        <v>947</v>
      </c>
      <c r="E49" t="n">
        <v>917</v>
      </c>
      <c r="F49" t="n">
        <v>1128</v>
      </c>
      <c r="G49" t="n">
        <v>1332</v>
      </c>
      <c r="H49" t="n">
        <v>1245</v>
      </c>
      <c r="I49" t="n">
        <v>1770</v>
      </c>
      <c r="J49" t="n">
        <v>1763</v>
      </c>
      <c r="K49" t="n">
        <v>1625</v>
      </c>
      <c r="L49" t="n">
        <v>1852</v>
      </c>
      <c r="M49" t="n">
        <v>1994</v>
      </c>
      <c r="N49" t="n">
        <v>1693</v>
      </c>
      <c r="O49" t="n">
        <v>1481</v>
      </c>
      <c r="P49" t="n">
        <v>1608</v>
      </c>
      <c r="Q49" t="n">
        <v>1547</v>
      </c>
      <c r="R49" t="n">
        <v>1288</v>
      </c>
      <c r="S49" t="n">
        <v>1186</v>
      </c>
      <c r="T49" t="n">
        <v>1251</v>
      </c>
      <c r="U49" t="n">
        <v>1332</v>
      </c>
      <c r="V49" t="n">
        <v>1362</v>
      </c>
      <c r="W49" t="inlineStr">
        <is>
          <t>-</t>
        </is>
      </c>
    </row>
    <row r="50">
      <c r="A50" s="5" t="inlineStr">
        <is>
          <t>Aufwand je Mitarbeiter in EUR</t>
        </is>
      </c>
      <c r="B50" s="5" t="inlineStr">
        <is>
          <t>Effort per employee</t>
        </is>
      </c>
      <c r="C50" t="n">
        <v>102693</v>
      </c>
      <c r="D50" t="n">
        <v>96999</v>
      </c>
      <c r="E50" t="n">
        <v>94478</v>
      </c>
      <c r="F50" t="n">
        <v>116361</v>
      </c>
      <c r="G50" t="n">
        <v>133200</v>
      </c>
      <c r="H50" t="n">
        <v>118571</v>
      </c>
      <c r="I50" t="n">
        <v>76973</v>
      </c>
      <c r="J50" t="n">
        <v>77301</v>
      </c>
      <c r="K50" t="n">
        <v>71032</v>
      </c>
      <c r="L50" t="n">
        <v>74883</v>
      </c>
      <c r="M50" t="n">
        <v>75803</v>
      </c>
      <c r="N50" t="n">
        <v>63678</v>
      </c>
      <c r="O50" t="n">
        <v>54813</v>
      </c>
      <c r="P50" t="n">
        <v>60094</v>
      </c>
      <c r="Q50" t="n">
        <v>56867</v>
      </c>
      <c r="R50" t="n">
        <v>47730</v>
      </c>
      <c r="S50" t="n">
        <v>44586</v>
      </c>
      <c r="T50" t="n">
        <v>47469</v>
      </c>
      <c r="U50" t="n">
        <v>51213</v>
      </c>
      <c r="V50" t="n">
        <v>46865</v>
      </c>
      <c r="W50" t="inlineStr">
        <is>
          <t>-</t>
        </is>
      </c>
    </row>
    <row r="51">
      <c r="A51" s="5" t="inlineStr">
        <is>
          <t>Umsatz je Aktie</t>
        </is>
      </c>
      <c r="B51" s="5" t="inlineStr">
        <is>
          <t>Revenue per share</t>
        </is>
      </c>
      <c r="C51" t="n">
        <v>2030000</v>
      </c>
      <c r="D51" t="n">
        <v>2070000</v>
      </c>
      <c r="E51" t="n">
        <v>2070000</v>
      </c>
      <c r="F51" t="n">
        <v>1960000</v>
      </c>
      <c r="G51" t="n">
        <v>2030000</v>
      </c>
      <c r="H51" t="n">
        <v>2050000</v>
      </c>
      <c r="I51" t="n">
        <v>1360000</v>
      </c>
      <c r="J51" t="n">
        <v>1490000</v>
      </c>
      <c r="K51" t="n">
        <v>1430000</v>
      </c>
      <c r="L51" t="n">
        <v>1260000</v>
      </c>
      <c r="M51" t="n">
        <v>976696</v>
      </c>
      <c r="N51" t="n">
        <v>858916</v>
      </c>
      <c r="O51" t="n">
        <v>656352</v>
      </c>
      <c r="P51" t="n">
        <v>769115</v>
      </c>
      <c r="Q51" t="n">
        <v>670085</v>
      </c>
      <c r="R51" t="n">
        <v>669445</v>
      </c>
      <c r="S51" t="n">
        <v>625714</v>
      </c>
      <c r="T51" t="n">
        <v>654094</v>
      </c>
      <c r="U51" t="n">
        <v>618439</v>
      </c>
      <c r="V51" t="n">
        <v>539604</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17182</v>
      </c>
      <c r="D53" t="n">
        <v>145140</v>
      </c>
      <c r="E53" t="n">
        <v>150732</v>
      </c>
      <c r="F53" t="n">
        <v>145554</v>
      </c>
      <c r="G53" t="n">
        <v>108600</v>
      </c>
      <c r="H53" t="n">
        <v>317810</v>
      </c>
      <c r="I53" t="n">
        <v>81713</v>
      </c>
      <c r="J53" t="n">
        <v>89183</v>
      </c>
      <c r="K53" t="n">
        <v>96691</v>
      </c>
      <c r="L53" t="n">
        <v>166950</v>
      </c>
      <c r="M53" t="n">
        <v>130393</v>
      </c>
      <c r="N53" t="n">
        <v>269643</v>
      </c>
      <c r="O53" t="n">
        <v>99004</v>
      </c>
      <c r="P53" t="n">
        <v>110957</v>
      </c>
      <c r="Q53" t="n">
        <v>116968</v>
      </c>
      <c r="R53" t="n">
        <v>51102</v>
      </c>
      <c r="S53" t="n">
        <v>49323</v>
      </c>
      <c r="T53" t="n">
        <v>48190</v>
      </c>
      <c r="U53" t="n">
        <v>56865</v>
      </c>
      <c r="V53" t="n">
        <v>48414</v>
      </c>
      <c r="W53" t="inlineStr">
        <is>
          <t>-</t>
        </is>
      </c>
    </row>
    <row r="54">
      <c r="A54" s="5" t="inlineStr">
        <is>
          <t>KGV (Kurs/Gewinn)</t>
        </is>
      </c>
      <c r="B54" s="5" t="inlineStr">
        <is>
          <t>PE (price/earnings)</t>
        </is>
      </c>
      <c r="C54" t="n">
        <v>148.7</v>
      </c>
      <c r="D54" t="n">
        <v>15</v>
      </c>
      <c r="E54" t="n">
        <v>12.9</v>
      </c>
      <c r="F54" t="n">
        <v>15.1</v>
      </c>
      <c r="G54" t="n">
        <v>18</v>
      </c>
      <c r="H54" t="n">
        <v>5.3</v>
      </c>
      <c r="I54" t="n">
        <v>13.2</v>
      </c>
      <c r="J54" t="n">
        <v>8.800000000000001</v>
      </c>
      <c r="K54" t="n">
        <v>7.6</v>
      </c>
      <c r="L54" t="n">
        <v>4.9</v>
      </c>
      <c r="M54" t="n">
        <v>7.4</v>
      </c>
      <c r="N54" t="n">
        <v>4.2</v>
      </c>
      <c r="O54" t="n">
        <v>14.4</v>
      </c>
      <c r="P54" t="n">
        <v>12.8</v>
      </c>
      <c r="Q54" t="n">
        <v>7.4</v>
      </c>
      <c r="R54" t="n">
        <v>13.3</v>
      </c>
      <c r="S54" t="n">
        <v>12.3</v>
      </c>
      <c r="T54" t="n">
        <v>9.300000000000001</v>
      </c>
      <c r="U54" t="n">
        <v>12.6</v>
      </c>
      <c r="V54" t="n">
        <v>13.6</v>
      </c>
      <c r="W54" t="n">
        <v>16.3</v>
      </c>
    </row>
    <row r="55">
      <c r="A55" s="5" t="inlineStr">
        <is>
          <t>KUV (Kurs/Umsatz)</t>
        </is>
      </c>
      <c r="B55" s="5" t="inlineStr">
        <is>
          <t>PS (price/sales)</t>
        </is>
      </c>
      <c r="C55" t="n">
        <v>1.25</v>
      </c>
      <c r="D55" t="n">
        <v>1.06</v>
      </c>
      <c r="E55" t="n">
        <v>0.9399999999999999</v>
      </c>
      <c r="F55" t="n">
        <v>1.12</v>
      </c>
      <c r="G55" t="n">
        <v>0.97</v>
      </c>
      <c r="H55" t="n">
        <v>0.8100000000000001</v>
      </c>
      <c r="I55" t="n">
        <v>0.79</v>
      </c>
      <c r="J55" t="n">
        <v>0.53</v>
      </c>
      <c r="K55" t="n">
        <v>0.51</v>
      </c>
      <c r="L55" t="n">
        <v>0.66</v>
      </c>
      <c r="M55" t="n">
        <v>0.98</v>
      </c>
      <c r="N55" t="n">
        <v>1.33</v>
      </c>
      <c r="O55" t="n">
        <v>2.17</v>
      </c>
      <c r="P55" t="n">
        <v>1.84</v>
      </c>
      <c r="Q55" t="n">
        <v>1.29</v>
      </c>
      <c r="R55" t="n">
        <v>1.01</v>
      </c>
      <c r="S55" t="n">
        <v>0.97</v>
      </c>
      <c r="T55" t="n">
        <v>0.68</v>
      </c>
      <c r="U55" t="n">
        <v>1.16</v>
      </c>
      <c r="V55" t="n">
        <v>1.23</v>
      </c>
      <c r="W55" t="inlineStr">
        <is>
          <t>-</t>
        </is>
      </c>
    </row>
    <row r="56">
      <c r="A56" s="5" t="inlineStr">
        <is>
          <t>KBV (Kurs/Buchwert)</t>
        </is>
      </c>
      <c r="B56" s="5" t="inlineStr">
        <is>
          <t>PB (price/book value)</t>
        </is>
      </c>
      <c r="C56" t="n">
        <v>3.28</v>
      </c>
      <c r="D56" t="n">
        <v>2.36</v>
      </c>
      <c r="E56" t="n">
        <v>2.08</v>
      </c>
      <c r="F56" t="n">
        <v>2.38</v>
      </c>
      <c r="G56" t="n">
        <v>2.17</v>
      </c>
      <c r="H56" t="n">
        <v>2.04</v>
      </c>
      <c r="I56" t="n">
        <v>1.2</v>
      </c>
      <c r="J56" t="n">
        <v>0.86</v>
      </c>
      <c r="K56" t="n">
        <v>0.87</v>
      </c>
      <c r="L56" t="n">
        <v>1.15</v>
      </c>
      <c r="M56" t="n">
        <v>1.78</v>
      </c>
      <c r="N56" t="n">
        <v>1.77</v>
      </c>
      <c r="O56" t="n">
        <v>3.21</v>
      </c>
      <c r="P56" t="n">
        <v>3.36</v>
      </c>
      <c r="Q56" t="n">
        <v>2.03</v>
      </c>
      <c r="R56" t="n">
        <v>1.93</v>
      </c>
      <c r="S56" t="n">
        <v>1.83</v>
      </c>
      <c r="T56" t="n">
        <v>1.47</v>
      </c>
      <c r="U56" t="n">
        <v>2.15</v>
      </c>
      <c r="V56" t="n">
        <v>2.22</v>
      </c>
      <c r="W56" t="inlineStr">
        <is>
          <t>-</t>
        </is>
      </c>
    </row>
    <row r="57">
      <c r="A57" s="5" t="inlineStr">
        <is>
          <t>KCV (Kurs/Cashflow)</t>
        </is>
      </c>
      <c r="B57" s="5" t="inlineStr">
        <is>
          <t>PC (price/cashflow)</t>
        </is>
      </c>
      <c r="C57" t="n">
        <v>7.92</v>
      </c>
      <c r="D57" t="n">
        <v>8.81</v>
      </c>
      <c r="E57" t="n">
        <v>7.75</v>
      </c>
      <c r="F57" t="n">
        <v>7.12</v>
      </c>
      <c r="G57" t="n">
        <v>7.38</v>
      </c>
      <c r="H57" t="n">
        <v>4.72</v>
      </c>
      <c r="I57" t="n">
        <v>5.42</v>
      </c>
      <c r="J57" t="n">
        <v>3.4</v>
      </c>
      <c r="K57" t="n">
        <v>2.87</v>
      </c>
      <c r="L57" t="n">
        <v>3.46</v>
      </c>
      <c r="M57" t="n">
        <v>5.09</v>
      </c>
      <c r="N57" t="n">
        <v>5.68</v>
      </c>
      <c r="O57" t="n">
        <v>8.449999999999999</v>
      </c>
      <c r="P57" t="n">
        <v>9.779999999999999</v>
      </c>
      <c r="Q57" t="n">
        <v>7</v>
      </c>
      <c r="R57" t="inlineStr">
        <is>
          <t>-</t>
        </is>
      </c>
      <c r="S57" t="inlineStr">
        <is>
          <t>-</t>
        </is>
      </c>
      <c r="T57" t="inlineStr">
        <is>
          <t>-</t>
        </is>
      </c>
      <c r="U57" t="inlineStr">
        <is>
          <t>-</t>
        </is>
      </c>
      <c r="V57" t="inlineStr">
        <is>
          <t>-</t>
        </is>
      </c>
      <c r="W57" t="inlineStr">
        <is>
          <t>-</t>
        </is>
      </c>
    </row>
    <row r="58">
      <c r="A58" s="5" t="inlineStr">
        <is>
          <t>Dividendenrendite in %</t>
        </is>
      </c>
      <c r="B58" s="5" t="inlineStr">
        <is>
          <t>Dividend Yield in %</t>
        </is>
      </c>
      <c r="C58" t="n">
        <v>6.2</v>
      </c>
      <c r="D58" t="n">
        <v>7.09</v>
      </c>
      <c r="E58" t="n">
        <v>7.74</v>
      </c>
      <c r="F58" t="n">
        <v>6.62</v>
      </c>
      <c r="G58" t="n">
        <v>5.54</v>
      </c>
      <c r="H58" t="n">
        <v>2.3</v>
      </c>
      <c r="I58" t="n">
        <v>6.44</v>
      </c>
      <c r="J58" t="inlineStr">
        <is>
          <t>-</t>
        </is>
      </c>
      <c r="K58" t="n">
        <v>3.82</v>
      </c>
      <c r="L58" t="n">
        <v>5.58</v>
      </c>
      <c r="M58" t="n">
        <v>4.32</v>
      </c>
      <c r="N58" t="n">
        <v>20.63</v>
      </c>
      <c r="O58" t="n">
        <v>4.21</v>
      </c>
      <c r="P58" t="n">
        <v>4.58</v>
      </c>
      <c r="Q58" t="n">
        <v>10.8</v>
      </c>
      <c r="R58" t="n">
        <v>4.28</v>
      </c>
      <c r="S58" t="n">
        <v>4.59</v>
      </c>
      <c r="T58" t="n">
        <v>6.1</v>
      </c>
      <c r="U58" t="n">
        <v>3.87</v>
      </c>
      <c r="V58" t="n">
        <v>3.58</v>
      </c>
      <c r="W58" t="n">
        <v>2.99</v>
      </c>
    </row>
    <row r="59">
      <c r="A59" s="5" t="inlineStr">
        <is>
          <t>Gewinnrendite in %</t>
        </is>
      </c>
      <c r="B59" s="5" t="inlineStr">
        <is>
          <t>Return on profit in %</t>
        </is>
      </c>
      <c r="C59" t="n">
        <v>0.7</v>
      </c>
      <c r="D59" t="n">
        <v>6.7</v>
      </c>
      <c r="E59" t="n">
        <v>7.7</v>
      </c>
      <c r="F59" t="n">
        <v>6.6</v>
      </c>
      <c r="G59" t="n">
        <v>5.6</v>
      </c>
      <c r="H59" t="n">
        <v>19</v>
      </c>
      <c r="I59" t="n">
        <v>7.6</v>
      </c>
      <c r="J59" t="n">
        <v>11.4</v>
      </c>
      <c r="K59" t="n">
        <v>13.2</v>
      </c>
      <c r="L59" t="n">
        <v>20.2</v>
      </c>
      <c r="M59" t="n">
        <v>13.6</v>
      </c>
      <c r="N59" t="n">
        <v>23.7</v>
      </c>
      <c r="O59" t="n">
        <v>7</v>
      </c>
      <c r="P59" t="n">
        <v>7.8</v>
      </c>
      <c r="Q59" t="n">
        <v>13.5</v>
      </c>
      <c r="R59" t="n">
        <v>7.5</v>
      </c>
      <c r="S59" t="n">
        <v>8.1</v>
      </c>
      <c r="T59" t="n">
        <v>10.8</v>
      </c>
      <c r="U59" t="n">
        <v>8</v>
      </c>
      <c r="V59" t="n">
        <v>7.3</v>
      </c>
      <c r="W59" t="n">
        <v>6.1</v>
      </c>
    </row>
    <row r="60">
      <c r="A60" s="5" t="inlineStr">
        <is>
          <t>Eigenkapitalrendite in %</t>
        </is>
      </c>
      <c r="B60" s="5" t="inlineStr">
        <is>
          <t>Return on Equity in %</t>
        </is>
      </c>
      <c r="C60" t="n">
        <v>2.22</v>
      </c>
      <c r="D60" t="n">
        <v>15.68</v>
      </c>
      <c r="E60" t="n">
        <v>16.08</v>
      </c>
      <c r="F60" t="n">
        <v>15.76</v>
      </c>
      <c r="G60" t="n">
        <v>12.02</v>
      </c>
      <c r="H60" t="n">
        <v>38.91</v>
      </c>
      <c r="I60" t="n">
        <v>9.16</v>
      </c>
      <c r="J60" t="n">
        <v>9.85</v>
      </c>
      <c r="K60" t="n">
        <v>11.47</v>
      </c>
      <c r="L60" t="n">
        <v>23.23</v>
      </c>
      <c r="M60" t="n">
        <v>24.1</v>
      </c>
      <c r="N60" t="n">
        <v>41.97</v>
      </c>
      <c r="O60" t="n">
        <v>22.31</v>
      </c>
      <c r="P60" t="n">
        <v>26.3</v>
      </c>
      <c r="Q60" t="n">
        <v>27.45</v>
      </c>
      <c r="R60" t="n">
        <v>14.55</v>
      </c>
      <c r="S60" t="n">
        <v>14.91</v>
      </c>
      <c r="T60" t="n">
        <v>15.79</v>
      </c>
      <c r="U60" t="n">
        <v>17.09</v>
      </c>
      <c r="V60" t="n">
        <v>16.29</v>
      </c>
      <c r="W60" t="inlineStr">
        <is>
          <t>-</t>
        </is>
      </c>
    </row>
    <row r="61">
      <c r="A61" s="5" t="inlineStr">
        <is>
          <t>Umsatzrendite in %</t>
        </is>
      </c>
      <c r="B61" s="5" t="inlineStr">
        <is>
          <t>Return on sales in %</t>
        </is>
      </c>
      <c r="C61" t="n">
        <v>0.85</v>
      </c>
      <c r="D61" t="n">
        <v>7.02</v>
      </c>
      <c r="E61" t="n">
        <v>7.29</v>
      </c>
      <c r="F61" t="n">
        <v>7.43</v>
      </c>
      <c r="G61" t="n">
        <v>5.35</v>
      </c>
      <c r="H61" t="n">
        <v>15.51</v>
      </c>
      <c r="I61" t="n">
        <v>6.02</v>
      </c>
      <c r="J61" t="n">
        <v>5.99</v>
      </c>
      <c r="K61" t="n">
        <v>6.77</v>
      </c>
      <c r="L61" t="n">
        <v>13.24</v>
      </c>
      <c r="M61" t="n">
        <v>13.35</v>
      </c>
      <c r="N61" t="n">
        <v>31.39</v>
      </c>
      <c r="O61" t="n">
        <v>15.08</v>
      </c>
      <c r="P61" t="n">
        <v>14.43</v>
      </c>
      <c r="Q61" t="n">
        <v>17.46</v>
      </c>
      <c r="R61" t="n">
        <v>7.63</v>
      </c>
      <c r="S61" t="n">
        <v>7.88</v>
      </c>
      <c r="T61" t="n">
        <v>7.37</v>
      </c>
      <c r="U61" t="n">
        <v>9.19</v>
      </c>
      <c r="V61" t="n">
        <v>8.970000000000001</v>
      </c>
      <c r="W61" t="inlineStr">
        <is>
          <t>-</t>
        </is>
      </c>
    </row>
    <row r="62">
      <c r="A62" s="5" t="inlineStr">
        <is>
          <t>Gesamtkapitalrendite in %</t>
        </is>
      </c>
      <c r="B62" s="5" t="inlineStr">
        <is>
          <t>Total Return on Investment in %</t>
        </is>
      </c>
      <c r="C62" t="n">
        <v>1.2</v>
      </c>
      <c r="D62" t="n">
        <v>5.02</v>
      </c>
      <c r="E62" t="n">
        <v>5.29</v>
      </c>
      <c r="F62" t="n">
        <v>5.27</v>
      </c>
      <c r="G62" t="n">
        <v>4.5</v>
      </c>
      <c r="H62" t="n">
        <v>11.78</v>
      </c>
      <c r="I62" t="n">
        <v>4.92</v>
      </c>
      <c r="J62" t="n">
        <v>5.67</v>
      </c>
      <c r="K62" t="n">
        <v>6.08</v>
      </c>
      <c r="L62" t="n">
        <v>8.01</v>
      </c>
      <c r="M62" t="n">
        <v>7.39</v>
      </c>
      <c r="N62" t="n">
        <v>13.97</v>
      </c>
      <c r="O62" t="n">
        <v>6.17</v>
      </c>
      <c r="P62" t="n">
        <v>7.23</v>
      </c>
      <c r="Q62" t="n">
        <v>8.01</v>
      </c>
      <c r="R62" t="n">
        <v>5.83</v>
      </c>
      <c r="S62" t="n">
        <v>6.43</v>
      </c>
      <c r="T62" t="n">
        <v>7.38</v>
      </c>
      <c r="U62" t="n">
        <v>7.54</v>
      </c>
      <c r="V62" t="n">
        <v>6.91</v>
      </c>
      <c r="W62" t="inlineStr">
        <is>
          <t>-</t>
        </is>
      </c>
    </row>
    <row r="63">
      <c r="A63" s="5" t="inlineStr">
        <is>
          <t>Return on Investment in %</t>
        </is>
      </c>
      <c r="B63" s="5" t="inlineStr">
        <is>
          <t>Return on Investment in %</t>
        </is>
      </c>
      <c r="C63" t="n">
        <v>0.53</v>
      </c>
      <c r="D63" t="n">
        <v>4.48</v>
      </c>
      <c r="E63" t="n">
        <v>4.71</v>
      </c>
      <c r="F63" t="n">
        <v>4.56</v>
      </c>
      <c r="G63" t="n">
        <v>3.71</v>
      </c>
      <c r="H63" t="n">
        <v>10.87</v>
      </c>
      <c r="I63" t="n">
        <v>3.33</v>
      </c>
      <c r="J63" t="n">
        <v>3.46</v>
      </c>
      <c r="K63" t="n">
        <v>3.77</v>
      </c>
      <c r="L63" t="n">
        <v>6.6</v>
      </c>
      <c r="M63" t="n">
        <v>5.7</v>
      </c>
      <c r="N63" t="n">
        <v>12.25</v>
      </c>
      <c r="O63" t="n">
        <v>4.61</v>
      </c>
      <c r="P63" t="n">
        <v>5.49</v>
      </c>
      <c r="Q63" t="n">
        <v>5.75</v>
      </c>
      <c r="R63" t="n">
        <v>2.87</v>
      </c>
      <c r="S63" t="n">
        <v>2.85</v>
      </c>
      <c r="T63" t="n">
        <v>2.64</v>
      </c>
      <c r="U63" t="n">
        <v>2.95</v>
      </c>
      <c r="V63" t="n">
        <v>2.93</v>
      </c>
      <c r="W63" t="inlineStr">
        <is>
          <t>-</t>
        </is>
      </c>
    </row>
    <row r="64">
      <c r="A64" s="5" t="inlineStr">
        <is>
          <t>Arbeitsintensität in %</t>
        </is>
      </c>
      <c r="B64" s="5" t="inlineStr">
        <is>
          <t>Work Intensity in %</t>
        </is>
      </c>
      <c r="C64" t="n">
        <v>19.07</v>
      </c>
      <c r="D64" t="n">
        <v>17.86</v>
      </c>
      <c r="E64" t="n">
        <v>17.82</v>
      </c>
      <c r="F64" t="n">
        <v>17.55</v>
      </c>
      <c r="G64" t="n">
        <v>17.03</v>
      </c>
      <c r="H64" t="n">
        <v>19.37</v>
      </c>
      <c r="I64" t="n">
        <v>24.1</v>
      </c>
      <c r="J64" t="n">
        <v>24.31</v>
      </c>
      <c r="K64" t="n">
        <v>26.48</v>
      </c>
      <c r="L64" t="n">
        <v>30.41</v>
      </c>
      <c r="M64" t="n">
        <v>18.89</v>
      </c>
      <c r="N64" t="n">
        <v>26.12</v>
      </c>
      <c r="O64" t="n">
        <v>31.56</v>
      </c>
      <c r="P64" t="n">
        <v>14.25</v>
      </c>
      <c r="Q64" t="n">
        <v>17.34</v>
      </c>
      <c r="R64" t="n">
        <v>16.29</v>
      </c>
      <c r="S64" t="n">
        <v>15.44</v>
      </c>
      <c r="T64" t="n">
        <v>14.27</v>
      </c>
      <c r="U64" t="n">
        <v>12.2</v>
      </c>
      <c r="V64" t="n">
        <v>11.53</v>
      </c>
      <c r="W64" t="inlineStr">
        <is>
          <t>-</t>
        </is>
      </c>
    </row>
    <row r="65">
      <c r="A65" s="5" t="inlineStr">
        <is>
          <t>Eigenkapitalquote in %</t>
        </is>
      </c>
      <c r="B65" s="5" t="inlineStr">
        <is>
          <t>Equity Ratio in %</t>
        </is>
      </c>
      <c r="C65" t="n">
        <v>24.04</v>
      </c>
      <c r="D65" t="n">
        <v>28.55</v>
      </c>
      <c r="E65" t="n">
        <v>29.31</v>
      </c>
      <c r="F65" t="n">
        <v>28.91</v>
      </c>
      <c r="G65" t="n">
        <v>30.9</v>
      </c>
      <c r="H65" t="n">
        <v>27.94</v>
      </c>
      <c r="I65" t="n">
        <v>36.35</v>
      </c>
      <c r="J65" t="n">
        <v>35.14</v>
      </c>
      <c r="K65" t="n">
        <v>32.85</v>
      </c>
      <c r="L65" t="n">
        <v>28.4</v>
      </c>
      <c r="M65" t="n">
        <v>23.64</v>
      </c>
      <c r="N65" t="n">
        <v>29.18</v>
      </c>
      <c r="O65" t="n">
        <v>20.65</v>
      </c>
      <c r="P65" t="n">
        <v>20.88</v>
      </c>
      <c r="Q65" t="n">
        <v>20.93</v>
      </c>
      <c r="R65" t="n">
        <v>19.73</v>
      </c>
      <c r="S65" t="n">
        <v>19.11</v>
      </c>
      <c r="T65" t="n">
        <v>16.7</v>
      </c>
      <c r="U65" t="n">
        <v>17.25</v>
      </c>
      <c r="V65" t="n">
        <v>17.99</v>
      </c>
      <c r="W65" t="inlineStr">
        <is>
          <t>-</t>
        </is>
      </c>
    </row>
    <row r="66">
      <c r="A66" s="5" t="inlineStr">
        <is>
          <t>Fremdkapitalquote in %</t>
        </is>
      </c>
      <c r="B66" s="5" t="inlineStr">
        <is>
          <t>Debt Ratio in %</t>
        </is>
      </c>
      <c r="C66" t="n">
        <v>75.95999999999999</v>
      </c>
      <c r="D66" t="n">
        <v>71.45</v>
      </c>
      <c r="E66" t="n">
        <v>70.69</v>
      </c>
      <c r="F66" t="n">
        <v>71.09</v>
      </c>
      <c r="G66" t="n">
        <v>69.09999999999999</v>
      </c>
      <c r="H66" t="n">
        <v>72.06</v>
      </c>
      <c r="I66" t="n">
        <v>63.65</v>
      </c>
      <c r="J66" t="n">
        <v>64.86</v>
      </c>
      <c r="K66" t="n">
        <v>67.15000000000001</v>
      </c>
      <c r="L66" t="n">
        <v>71.59999999999999</v>
      </c>
      <c r="M66" t="n">
        <v>76.36</v>
      </c>
      <c r="N66" t="n">
        <v>70.81999999999999</v>
      </c>
      <c r="O66" t="n">
        <v>79.34999999999999</v>
      </c>
      <c r="P66" t="n">
        <v>79.12</v>
      </c>
      <c r="Q66" t="n">
        <v>79.06999999999999</v>
      </c>
      <c r="R66" t="n">
        <v>80.27</v>
      </c>
      <c r="S66" t="n">
        <v>80.89</v>
      </c>
      <c r="T66" t="n">
        <v>83.3</v>
      </c>
      <c r="U66" t="n">
        <v>82.75</v>
      </c>
      <c r="V66" t="n">
        <v>82.01000000000001</v>
      </c>
      <c r="W66" t="inlineStr">
        <is>
          <t>-</t>
        </is>
      </c>
    </row>
    <row r="67">
      <c r="A67" s="5" t="inlineStr">
        <is>
          <t>Verschuldungsgrad in %</t>
        </is>
      </c>
      <c r="B67" s="5" t="inlineStr">
        <is>
          <t>Finance Gearing in %</t>
        </is>
      </c>
      <c r="C67" t="n">
        <v>315.99</v>
      </c>
      <c r="D67" t="n">
        <v>250.29</v>
      </c>
      <c r="E67" t="n">
        <v>241.22</v>
      </c>
      <c r="F67" t="n">
        <v>245.89</v>
      </c>
      <c r="G67" t="n">
        <v>223.65</v>
      </c>
      <c r="H67" t="n">
        <v>257.93</v>
      </c>
      <c r="I67" t="n">
        <v>175.12</v>
      </c>
      <c r="J67" t="n">
        <v>184.6</v>
      </c>
      <c r="K67" t="n">
        <v>204.4</v>
      </c>
      <c r="L67" t="n">
        <v>252.09</v>
      </c>
      <c r="M67" t="n">
        <v>322.99</v>
      </c>
      <c r="N67" t="n">
        <v>242.74</v>
      </c>
      <c r="O67" t="n">
        <v>384.17</v>
      </c>
      <c r="P67" t="n">
        <v>379.04</v>
      </c>
      <c r="Q67" t="n">
        <v>377.7</v>
      </c>
      <c r="R67" t="n">
        <v>406.82</v>
      </c>
      <c r="S67" t="n">
        <v>423.2</v>
      </c>
      <c r="T67" t="n">
        <v>498.98</v>
      </c>
      <c r="U67" t="n">
        <v>479.79</v>
      </c>
      <c r="V67" t="n">
        <v>455.72</v>
      </c>
      <c r="W67" t="inlineStr">
        <is>
          <t>-</t>
        </is>
      </c>
    </row>
    <row r="68">
      <c r="A68" s="5" t="inlineStr"/>
      <c r="B68" s="5" t="inlineStr"/>
    </row>
    <row r="69">
      <c r="A69" s="5" t="inlineStr">
        <is>
          <t>Kurzfristige Vermögensquote in %</t>
        </is>
      </c>
      <c r="B69" s="5" t="inlineStr">
        <is>
          <t>Current Assets Ratio in %</t>
        </is>
      </c>
      <c r="C69" t="n">
        <v>19.07</v>
      </c>
      <c r="D69" t="n">
        <v>17.86</v>
      </c>
      <c r="E69" t="n">
        <v>17.82</v>
      </c>
      <c r="F69" t="n">
        <v>17.55</v>
      </c>
      <c r="G69" t="n">
        <v>17.03</v>
      </c>
      <c r="H69" t="n">
        <v>19.37</v>
      </c>
      <c r="I69" t="n">
        <v>24.1</v>
      </c>
      <c r="J69" t="n">
        <v>24.31</v>
      </c>
      <c r="K69" t="n">
        <v>26.48</v>
      </c>
      <c r="L69" t="n">
        <v>30.41</v>
      </c>
      <c r="M69" t="n">
        <v>18.89</v>
      </c>
      <c r="N69" t="n">
        <v>26.12</v>
      </c>
      <c r="O69" t="n">
        <v>31.56</v>
      </c>
      <c r="P69" t="n">
        <v>14.25</v>
      </c>
      <c r="Q69" t="n">
        <v>17.34</v>
      </c>
      <c r="R69" t="n">
        <v>16.29</v>
      </c>
      <c r="S69" t="n">
        <v>15.44</v>
      </c>
      <c r="T69" t="n">
        <v>14.27</v>
      </c>
      <c r="U69" t="n">
        <v>12.2</v>
      </c>
      <c r="V69" t="n">
        <v>11.53</v>
      </c>
    </row>
    <row r="70">
      <c r="A70" s="5" t="inlineStr">
        <is>
          <t>Nettogewinn Marge in %</t>
        </is>
      </c>
      <c r="B70" s="5" t="inlineStr">
        <is>
          <t>Net Profit Marge in %</t>
        </is>
      </c>
      <c r="C70" t="n">
        <v>898.11</v>
      </c>
      <c r="D70" t="n">
        <v>7430.52</v>
      </c>
      <c r="E70" t="n">
        <v>7724.39</v>
      </c>
      <c r="F70" t="n">
        <v>7869.49</v>
      </c>
      <c r="G70" t="n">
        <v>5665.1</v>
      </c>
      <c r="H70" t="n">
        <v>16422.24</v>
      </c>
      <c r="I70" t="n">
        <v>6375.98</v>
      </c>
      <c r="J70" t="n">
        <v>6346.33</v>
      </c>
      <c r="K70" t="n">
        <v>7165.53</v>
      </c>
      <c r="L70" t="n">
        <v>14020.37</v>
      </c>
      <c r="M70" t="n">
        <v>14132.67</v>
      </c>
      <c r="N70" t="n">
        <v>33235.98</v>
      </c>
      <c r="O70" t="n">
        <v>15970.15</v>
      </c>
      <c r="P70" t="n">
        <v>15272.63</v>
      </c>
      <c r="Q70" t="n">
        <v>18478.51</v>
      </c>
      <c r="R70" t="n">
        <v>8083.24</v>
      </c>
      <c r="S70" t="n">
        <v>8346.059999999999</v>
      </c>
      <c r="T70" t="n">
        <v>7800.98</v>
      </c>
      <c r="U70" t="n">
        <v>9736.67</v>
      </c>
      <c r="V70" t="n">
        <v>9500.34</v>
      </c>
    </row>
    <row r="71">
      <c r="A71" s="5" t="inlineStr">
        <is>
          <t>Operative Ergebnis Marge in %</t>
        </is>
      </c>
      <c r="B71" s="5" t="inlineStr">
        <is>
          <t>EBIT Marge in %</t>
        </is>
      </c>
      <c r="C71" t="n">
        <v>2037.82</v>
      </c>
      <c r="D71" t="n">
        <v>10062.93</v>
      </c>
      <c r="E71" t="n">
        <v>10723.34</v>
      </c>
      <c r="F71" t="n">
        <v>10959.29</v>
      </c>
      <c r="G71" t="n">
        <v>8335.940000000001</v>
      </c>
      <c r="H71" t="n">
        <v>7244.09</v>
      </c>
      <c r="I71" t="n">
        <v>14597.9</v>
      </c>
      <c r="J71" t="n">
        <v>13784.71</v>
      </c>
      <c r="K71" t="n">
        <v>15072.89</v>
      </c>
      <c r="L71" t="n">
        <v>17083.19</v>
      </c>
      <c r="M71" t="n">
        <v>20815.82</v>
      </c>
      <c r="N71" t="n">
        <v>24265.18</v>
      </c>
      <c r="O71" t="n">
        <v>27916.42</v>
      </c>
      <c r="P71" t="n">
        <v>26949.59</v>
      </c>
      <c r="Q71" t="n">
        <v>24645.76</v>
      </c>
      <c r="R71" t="n">
        <v>19003.52</v>
      </c>
      <c r="S71" t="n">
        <v>20000</v>
      </c>
      <c r="T71" t="n">
        <v>22002.46</v>
      </c>
      <c r="U71" t="n">
        <v>20901.91</v>
      </c>
      <c r="V71" t="n">
        <v>20668.47</v>
      </c>
    </row>
    <row r="72">
      <c r="A72" s="5" t="inlineStr">
        <is>
          <t>Vermögensumsschlag in %</t>
        </is>
      </c>
      <c r="B72" s="5" t="inlineStr">
        <is>
          <t>Asset Turnover in %</t>
        </is>
      </c>
      <c r="C72" t="n">
        <v>0.06</v>
      </c>
      <c r="D72" t="n">
        <v>0.06</v>
      </c>
      <c r="E72" t="n">
        <v>0.06</v>
      </c>
      <c r="F72" t="n">
        <v>0.06</v>
      </c>
      <c r="G72" t="n">
        <v>0.07000000000000001</v>
      </c>
      <c r="H72" t="n">
        <v>0.07000000000000001</v>
      </c>
      <c r="I72" t="n">
        <v>0.05</v>
      </c>
      <c r="J72" t="n">
        <v>0.05</v>
      </c>
      <c r="K72" t="n">
        <v>0.05</v>
      </c>
      <c r="L72" t="n">
        <v>0.05</v>
      </c>
      <c r="M72" t="n">
        <v>0.04</v>
      </c>
      <c r="N72" t="n">
        <v>0.04</v>
      </c>
      <c r="O72" t="n">
        <v>0.03</v>
      </c>
      <c r="P72" t="n">
        <v>0.04</v>
      </c>
      <c r="Q72" t="n">
        <v>0.03</v>
      </c>
      <c r="R72" t="n">
        <v>0.04</v>
      </c>
      <c r="S72" t="n">
        <v>0.03</v>
      </c>
      <c r="T72" t="n">
        <v>0.03</v>
      </c>
      <c r="U72" t="n">
        <v>0.03</v>
      </c>
      <c r="V72" t="n">
        <v>0.03</v>
      </c>
    </row>
    <row r="73">
      <c r="A73" s="5" t="inlineStr">
        <is>
          <t>Langfristige Vermögensquote in %</t>
        </is>
      </c>
      <c r="B73" s="5" t="inlineStr">
        <is>
          <t>Non-Current Assets Ratio in %</t>
        </is>
      </c>
      <c r="C73" t="n">
        <v>80.93000000000001</v>
      </c>
      <c r="D73" t="n">
        <v>82.14</v>
      </c>
      <c r="E73" t="n">
        <v>82.18000000000001</v>
      </c>
      <c r="F73" t="n">
        <v>82.45</v>
      </c>
      <c r="G73" t="n">
        <v>82.97</v>
      </c>
      <c r="H73" t="n">
        <v>80.63</v>
      </c>
      <c r="I73" t="n">
        <v>75.90000000000001</v>
      </c>
      <c r="J73" t="n">
        <v>75.69</v>
      </c>
      <c r="K73" t="n">
        <v>73.52</v>
      </c>
      <c r="L73" t="n">
        <v>69.59</v>
      </c>
      <c r="M73" t="n">
        <v>81.11</v>
      </c>
      <c r="N73" t="n">
        <v>73.88</v>
      </c>
      <c r="O73" t="n">
        <v>68.44</v>
      </c>
      <c r="P73" t="n">
        <v>85.75</v>
      </c>
      <c r="Q73" t="n">
        <v>82.66</v>
      </c>
      <c r="R73" t="n">
        <v>82.33</v>
      </c>
      <c r="S73" t="n">
        <v>83.09</v>
      </c>
      <c r="T73" t="n">
        <v>84.61</v>
      </c>
      <c r="U73" t="n">
        <v>86.48</v>
      </c>
      <c r="V73" t="n">
        <v>87.05</v>
      </c>
    </row>
    <row r="74">
      <c r="A74" s="5" t="inlineStr">
        <is>
          <t>Gesamtkapitalrentabilität</t>
        </is>
      </c>
      <c r="B74" s="5" t="inlineStr">
        <is>
          <t>ROA Return on Assets in %</t>
        </is>
      </c>
      <c r="C74" t="n">
        <v>0.53</v>
      </c>
      <c r="D74" t="n">
        <v>4.48</v>
      </c>
      <c r="E74" t="n">
        <v>4.71</v>
      </c>
      <c r="F74" t="n">
        <v>4.56</v>
      </c>
      <c r="G74" t="n">
        <v>3.71</v>
      </c>
      <c r="H74" t="n">
        <v>10.87</v>
      </c>
      <c r="I74" t="n">
        <v>3.33</v>
      </c>
      <c r="J74" t="n">
        <v>3.46</v>
      </c>
      <c r="K74" t="n">
        <v>3.77</v>
      </c>
      <c r="L74" t="n">
        <v>6.6</v>
      </c>
      <c r="M74" t="n">
        <v>5.7</v>
      </c>
      <c r="N74" t="n">
        <v>12.25</v>
      </c>
      <c r="O74" t="n">
        <v>4.61</v>
      </c>
      <c r="P74" t="n">
        <v>5.49</v>
      </c>
      <c r="Q74" t="n">
        <v>5.75</v>
      </c>
      <c r="R74" t="n">
        <v>2.87</v>
      </c>
      <c r="S74" t="n">
        <v>2.85</v>
      </c>
      <c r="T74" t="n">
        <v>2.64</v>
      </c>
      <c r="U74" t="n">
        <v>2.95</v>
      </c>
      <c r="V74" t="n">
        <v>2.93</v>
      </c>
    </row>
    <row r="75">
      <c r="A75" s="5" t="inlineStr">
        <is>
          <t>Ertrag des eingesetzten Kapitals</t>
        </is>
      </c>
      <c r="B75" s="5" t="inlineStr">
        <is>
          <t>ROCE Return on Cap. Empl. in %</t>
        </is>
      </c>
      <c r="C75" t="n">
        <v>1.65</v>
      </c>
      <c r="D75" t="n">
        <v>8.01</v>
      </c>
      <c r="E75" t="n">
        <v>8.640000000000001</v>
      </c>
      <c r="F75" t="n">
        <v>8.380000000000001</v>
      </c>
      <c r="G75" t="n">
        <v>6.84</v>
      </c>
      <c r="H75" t="n">
        <v>6.06</v>
      </c>
      <c r="I75" t="n">
        <v>9.51</v>
      </c>
      <c r="J75" t="n">
        <v>9.199999999999999</v>
      </c>
      <c r="K75" t="n">
        <v>9.609999999999999</v>
      </c>
      <c r="L75" t="n">
        <v>9.949999999999999</v>
      </c>
      <c r="M75" t="n">
        <v>10.32</v>
      </c>
      <c r="N75" t="n">
        <v>10.97</v>
      </c>
      <c r="O75" t="n">
        <v>9.99</v>
      </c>
      <c r="P75" t="n">
        <v>11.4</v>
      </c>
      <c r="Q75" t="n">
        <v>9.44</v>
      </c>
      <c r="R75" t="n">
        <v>8.25</v>
      </c>
      <c r="S75" t="n">
        <v>8.42</v>
      </c>
      <c r="T75" t="n">
        <v>9.789999999999999</v>
      </c>
      <c r="U75" t="n">
        <v>7.82</v>
      </c>
      <c r="V75" t="n">
        <v>7.94</v>
      </c>
    </row>
    <row r="76">
      <c r="A76" s="5" t="inlineStr">
        <is>
          <t>Eigenkapital zu Anlagevermögen</t>
        </is>
      </c>
      <c r="B76" s="5" t="inlineStr">
        <is>
          <t>Equity to Fixed Assets in %</t>
        </is>
      </c>
      <c r="C76" t="n">
        <v>29.71</v>
      </c>
      <c r="D76" t="n">
        <v>34.76</v>
      </c>
      <c r="E76" t="n">
        <v>35.66</v>
      </c>
      <c r="F76" t="n">
        <v>35.07</v>
      </c>
      <c r="G76" t="n">
        <v>37.24</v>
      </c>
      <c r="H76" t="n">
        <v>34.65</v>
      </c>
      <c r="I76" t="n">
        <v>47.89</v>
      </c>
      <c r="J76" t="n">
        <v>46.42</v>
      </c>
      <c r="K76" t="n">
        <v>44.69</v>
      </c>
      <c r="L76" t="n">
        <v>40.81</v>
      </c>
      <c r="M76" t="n">
        <v>29.15</v>
      </c>
      <c r="N76" t="n">
        <v>39.49</v>
      </c>
      <c r="O76" t="n">
        <v>30.18</v>
      </c>
      <c r="P76" t="n">
        <v>24.34</v>
      </c>
      <c r="Q76" t="n">
        <v>25.33</v>
      </c>
      <c r="R76" t="n">
        <v>23.97</v>
      </c>
      <c r="S76" t="n">
        <v>23</v>
      </c>
      <c r="T76" t="n">
        <v>19.73</v>
      </c>
      <c r="U76" t="n">
        <v>19.94</v>
      </c>
      <c r="V76" t="n">
        <v>20.67</v>
      </c>
    </row>
    <row r="77">
      <c r="A77" s="5" t="inlineStr">
        <is>
          <t>Liquidität Dritten Grades</t>
        </is>
      </c>
      <c r="B77" s="5" t="inlineStr">
        <is>
          <t>Current Ratio in %</t>
        </is>
      </c>
      <c r="C77" t="n">
        <v>72.06</v>
      </c>
      <c r="D77" t="n">
        <v>73.5</v>
      </c>
      <c r="E77" t="n">
        <v>73.39</v>
      </c>
      <c r="F77" t="n">
        <v>72.26000000000001</v>
      </c>
      <c r="G77" t="n">
        <v>84.81</v>
      </c>
      <c r="H77" t="n">
        <v>92.8</v>
      </c>
      <c r="I77" t="n">
        <v>121.33</v>
      </c>
      <c r="J77" t="n">
        <v>132.75</v>
      </c>
      <c r="K77" t="n">
        <v>150.89</v>
      </c>
      <c r="L77" t="n">
        <v>158.07</v>
      </c>
      <c r="M77" t="n">
        <v>101.19</v>
      </c>
      <c r="N77" t="n">
        <v>141</v>
      </c>
      <c r="O77" t="n">
        <v>162.81</v>
      </c>
      <c r="P77" t="n">
        <v>94.63</v>
      </c>
      <c r="Q77" t="n">
        <v>92.25</v>
      </c>
      <c r="R77" t="n">
        <v>89.34</v>
      </c>
      <c r="S77" t="n">
        <v>81.78</v>
      </c>
      <c r="T77" t="n">
        <v>59.37</v>
      </c>
      <c r="U77" t="n">
        <v>63.71</v>
      </c>
      <c r="V77" t="n">
        <v>58.42</v>
      </c>
    </row>
    <row r="78">
      <c r="A78" s="5" t="inlineStr">
        <is>
          <t>Operativer Cashflow</t>
        </is>
      </c>
      <c r="B78" s="5" t="inlineStr">
        <is>
          <t>Operating Cashflow in M</t>
        </is>
      </c>
      <c r="C78" t="n">
        <v>8387.280000000001</v>
      </c>
      <c r="D78" t="n">
        <v>9329.790000000001</v>
      </c>
      <c r="E78" t="n">
        <v>8207.25</v>
      </c>
      <c r="F78" t="n">
        <v>7540.08</v>
      </c>
      <c r="G78" t="n">
        <v>7815.42</v>
      </c>
      <c r="H78" t="n">
        <v>4998.48</v>
      </c>
      <c r="I78" t="n">
        <v>5739.78</v>
      </c>
      <c r="J78" t="n">
        <v>3600.6</v>
      </c>
      <c r="K78" t="n">
        <v>3039.33</v>
      </c>
      <c r="L78" t="n">
        <v>3664.14</v>
      </c>
      <c r="M78" t="n">
        <v>5390.309999999999</v>
      </c>
      <c r="N78" t="n">
        <v>6015.12</v>
      </c>
      <c r="O78" t="n">
        <v>8948.549999999999</v>
      </c>
      <c r="P78" t="n">
        <v>10357.02</v>
      </c>
      <c r="Q78" t="n">
        <v>7413</v>
      </c>
      <c r="R78" t="inlineStr">
        <is>
          <t>-</t>
        </is>
      </c>
      <c r="S78" t="inlineStr">
        <is>
          <t>-</t>
        </is>
      </c>
      <c r="T78" t="inlineStr">
        <is>
          <t>-</t>
        </is>
      </c>
      <c r="U78" t="inlineStr">
        <is>
          <t>-</t>
        </is>
      </c>
      <c r="V78" t="inlineStr">
        <is>
          <t>-</t>
        </is>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row>
    <row r="80">
      <c r="A80" s="5" t="inlineStr">
        <is>
          <t>Umsatzwachstum 1J in %</t>
        </is>
      </c>
      <c r="B80" s="5" t="inlineStr">
        <is>
          <t>Revenue Growth 1Y in %</t>
        </is>
      </c>
      <c r="C80" t="n">
        <v>-0.16</v>
      </c>
      <c r="D80" t="n">
        <v>0.6899999999999999</v>
      </c>
      <c r="E80" t="n">
        <v>5.63</v>
      </c>
      <c r="F80" t="n">
        <v>-6.47</v>
      </c>
      <c r="G80" t="n">
        <v>-5.66</v>
      </c>
      <c r="H80" t="n">
        <v>-31.05</v>
      </c>
      <c r="I80" t="n">
        <v>-8.050000000000001</v>
      </c>
      <c r="J80" t="n">
        <v>3.82</v>
      </c>
      <c r="K80" t="n">
        <v>4.82</v>
      </c>
      <c r="L80" t="n">
        <v>21.34</v>
      </c>
      <c r="M80" t="n">
        <v>12.52</v>
      </c>
      <c r="N80" t="n">
        <v>28.78</v>
      </c>
      <c r="O80" t="n">
        <v>-13.84</v>
      </c>
      <c r="P80" t="n">
        <v>12.89</v>
      </c>
      <c r="Q80" t="n">
        <v>0.9399999999999999</v>
      </c>
      <c r="R80" t="n">
        <v>8.52</v>
      </c>
      <c r="S80" t="n">
        <v>-3.44</v>
      </c>
      <c r="T80" t="n">
        <v>7.18</v>
      </c>
      <c r="U80" t="n">
        <v>2.57</v>
      </c>
      <c r="V80" t="inlineStr">
        <is>
          <t>-</t>
        </is>
      </c>
    </row>
    <row r="81">
      <c r="A81" s="5" t="inlineStr">
        <is>
          <t>Umsatzwachstum 3J in %</t>
        </is>
      </c>
      <c r="B81" s="5" t="inlineStr">
        <is>
          <t>Revenue Growth 3Y in %</t>
        </is>
      </c>
      <c r="C81" t="n">
        <v>2.05</v>
      </c>
      <c r="D81" t="n">
        <v>-0.05</v>
      </c>
      <c r="E81" t="n">
        <v>-2.17</v>
      </c>
      <c r="F81" t="n">
        <v>-14.39</v>
      </c>
      <c r="G81" t="n">
        <v>-14.92</v>
      </c>
      <c r="H81" t="n">
        <v>-11.76</v>
      </c>
      <c r="I81" t="n">
        <v>0.2</v>
      </c>
      <c r="J81" t="n">
        <v>9.99</v>
      </c>
      <c r="K81" t="n">
        <v>12.89</v>
      </c>
      <c r="L81" t="n">
        <v>20.88</v>
      </c>
      <c r="M81" t="n">
        <v>9.15</v>
      </c>
      <c r="N81" t="n">
        <v>9.279999999999999</v>
      </c>
      <c r="O81" t="inlineStr">
        <is>
          <t>-</t>
        </is>
      </c>
      <c r="P81" t="n">
        <v>7.45</v>
      </c>
      <c r="Q81" t="n">
        <v>2.01</v>
      </c>
      <c r="R81" t="n">
        <v>4.09</v>
      </c>
      <c r="S81" t="n">
        <v>2.1</v>
      </c>
      <c r="T81" t="inlineStr">
        <is>
          <t>-</t>
        </is>
      </c>
      <c r="U81" t="inlineStr">
        <is>
          <t>-</t>
        </is>
      </c>
      <c r="V81" t="inlineStr">
        <is>
          <t>-</t>
        </is>
      </c>
    </row>
    <row r="82">
      <c r="A82" s="5" t="inlineStr">
        <is>
          <t>Umsatzwachstum 5J in %</t>
        </is>
      </c>
      <c r="B82" s="5" t="inlineStr">
        <is>
          <t>Revenue Growth 5Y in %</t>
        </is>
      </c>
      <c r="C82" t="n">
        <v>-1.19</v>
      </c>
      <c r="D82" t="n">
        <v>-7.37</v>
      </c>
      <c r="E82" t="n">
        <v>-9.119999999999999</v>
      </c>
      <c r="F82" t="n">
        <v>-9.48</v>
      </c>
      <c r="G82" t="n">
        <v>-7.22</v>
      </c>
      <c r="H82" t="n">
        <v>-1.82</v>
      </c>
      <c r="I82" t="n">
        <v>6.89</v>
      </c>
      <c r="J82" t="n">
        <v>14.26</v>
      </c>
      <c r="K82" t="n">
        <v>10.72</v>
      </c>
      <c r="L82" t="n">
        <v>12.34</v>
      </c>
      <c r="M82" t="n">
        <v>8.26</v>
      </c>
      <c r="N82" t="n">
        <v>7.46</v>
      </c>
      <c r="O82" t="n">
        <v>1.01</v>
      </c>
      <c r="P82" t="n">
        <v>5.22</v>
      </c>
      <c r="Q82" t="n">
        <v>3.15</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-1.51</v>
      </c>
      <c r="D83" t="n">
        <v>-0.24</v>
      </c>
      <c r="E83" t="n">
        <v>2.57</v>
      </c>
      <c r="F83" t="n">
        <v>0.62</v>
      </c>
      <c r="G83" t="n">
        <v>2.56</v>
      </c>
      <c r="H83" t="n">
        <v>3.22</v>
      </c>
      <c r="I83" t="n">
        <v>7.17</v>
      </c>
      <c r="J83" t="n">
        <v>7.63</v>
      </c>
      <c r="K83" t="n">
        <v>7.97</v>
      </c>
      <c r="L83" t="n">
        <v>7.75</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-87.93000000000001</v>
      </c>
      <c r="D84" t="n">
        <v>-3.14</v>
      </c>
      <c r="E84" t="n">
        <v>3.69</v>
      </c>
      <c r="F84" t="n">
        <v>29.93</v>
      </c>
      <c r="G84" t="n">
        <v>-67.45999999999999</v>
      </c>
      <c r="H84" t="n">
        <v>77.59</v>
      </c>
      <c r="I84" t="n">
        <v>-7.62</v>
      </c>
      <c r="J84" t="n">
        <v>-8.050000000000001</v>
      </c>
      <c r="K84" t="n">
        <v>-46.43</v>
      </c>
      <c r="L84" t="n">
        <v>20.38</v>
      </c>
      <c r="M84" t="n">
        <v>-52.16</v>
      </c>
      <c r="N84" t="n">
        <v>168</v>
      </c>
      <c r="O84" t="n">
        <v>-9.9</v>
      </c>
      <c r="P84" t="n">
        <v>-6.69</v>
      </c>
      <c r="Q84" t="n">
        <v>130.75</v>
      </c>
      <c r="R84" t="n">
        <v>5.11</v>
      </c>
      <c r="S84" t="n">
        <v>3.31</v>
      </c>
      <c r="T84" t="n">
        <v>-14.13</v>
      </c>
      <c r="U84" t="n">
        <v>5.12</v>
      </c>
      <c r="V84" t="inlineStr">
        <is>
          <t>-</t>
        </is>
      </c>
    </row>
    <row r="85">
      <c r="A85" s="5" t="inlineStr">
        <is>
          <t>Gewinnwachstum 3J in %</t>
        </is>
      </c>
      <c r="B85" s="5" t="inlineStr">
        <is>
          <t>Earnings Growth 3Y in %</t>
        </is>
      </c>
      <c r="C85" t="n">
        <v>-29.13</v>
      </c>
      <c r="D85" t="n">
        <v>10.16</v>
      </c>
      <c r="E85" t="n">
        <v>-11.28</v>
      </c>
      <c r="F85" t="n">
        <v>13.35</v>
      </c>
      <c r="G85" t="n">
        <v>0.84</v>
      </c>
      <c r="H85" t="n">
        <v>20.64</v>
      </c>
      <c r="I85" t="n">
        <v>-20.7</v>
      </c>
      <c r="J85" t="n">
        <v>-11.37</v>
      </c>
      <c r="K85" t="n">
        <v>-26.07</v>
      </c>
      <c r="L85" t="n">
        <v>45.41</v>
      </c>
      <c r="M85" t="n">
        <v>35.31</v>
      </c>
      <c r="N85" t="n">
        <v>50.47</v>
      </c>
      <c r="O85" t="n">
        <v>38.05</v>
      </c>
      <c r="P85" t="n">
        <v>43.06</v>
      </c>
      <c r="Q85" t="n">
        <v>46.39</v>
      </c>
      <c r="R85" t="n">
        <v>-1.9</v>
      </c>
      <c r="S85" t="n">
        <v>-1.9</v>
      </c>
      <c r="T85" t="inlineStr">
        <is>
          <t>-</t>
        </is>
      </c>
      <c r="U85" t="inlineStr">
        <is>
          <t>-</t>
        </is>
      </c>
      <c r="V85" t="inlineStr">
        <is>
          <t>-</t>
        </is>
      </c>
    </row>
    <row r="86">
      <c r="A86" s="5" t="inlineStr">
        <is>
          <t>Gewinnwachstum 5J in %</t>
        </is>
      </c>
      <c r="B86" s="5" t="inlineStr">
        <is>
          <t>Earnings Growth 5Y in %</t>
        </is>
      </c>
      <c r="C86" t="n">
        <v>-24.98</v>
      </c>
      <c r="D86" t="n">
        <v>8.119999999999999</v>
      </c>
      <c r="E86" t="n">
        <v>7.23</v>
      </c>
      <c r="F86" t="n">
        <v>4.88</v>
      </c>
      <c r="G86" t="n">
        <v>-10.39</v>
      </c>
      <c r="H86" t="n">
        <v>7.17</v>
      </c>
      <c r="I86" t="n">
        <v>-18.78</v>
      </c>
      <c r="J86" t="n">
        <v>16.35</v>
      </c>
      <c r="K86" t="n">
        <v>15.98</v>
      </c>
      <c r="L86" t="n">
        <v>23.93</v>
      </c>
      <c r="M86" t="n">
        <v>46</v>
      </c>
      <c r="N86" t="n">
        <v>57.45</v>
      </c>
      <c r="O86" t="n">
        <v>24.52</v>
      </c>
      <c r="P86" t="n">
        <v>23.67</v>
      </c>
      <c r="Q86" t="n">
        <v>26.03</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-8.9</v>
      </c>
      <c r="D87" t="n">
        <v>-5.33</v>
      </c>
      <c r="E87" t="n">
        <v>11.79</v>
      </c>
      <c r="F87" t="n">
        <v>10.43</v>
      </c>
      <c r="G87" t="n">
        <v>6.77</v>
      </c>
      <c r="H87" t="n">
        <v>26.59</v>
      </c>
      <c r="I87" t="n">
        <v>19.34</v>
      </c>
      <c r="J87" t="n">
        <v>20.43</v>
      </c>
      <c r="K87" t="n">
        <v>19.82</v>
      </c>
      <c r="L87" t="n">
        <v>24.98</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-5.95</v>
      </c>
      <c r="D88" t="n">
        <v>1.85</v>
      </c>
      <c r="E88" t="n">
        <v>1.78</v>
      </c>
      <c r="F88" t="n">
        <v>3.09</v>
      </c>
      <c r="G88" t="n">
        <v>-1.73</v>
      </c>
      <c r="H88" t="n">
        <v>0.74</v>
      </c>
      <c r="I88" t="n">
        <v>-0.7</v>
      </c>
      <c r="J88" t="n">
        <v>0.54</v>
      </c>
      <c r="K88" t="n">
        <v>0.48</v>
      </c>
      <c r="L88" t="n">
        <v>0.2</v>
      </c>
      <c r="M88" t="n">
        <v>0.16</v>
      </c>
      <c r="N88" t="n">
        <v>0.07000000000000001</v>
      </c>
      <c r="O88" t="n">
        <v>0.59</v>
      </c>
      <c r="P88" t="n">
        <v>0.54</v>
      </c>
      <c r="Q88" t="n">
        <v>0.28</v>
      </c>
      <c r="R88" t="inlineStr">
        <is>
          <t>-</t>
        </is>
      </c>
      <c r="S88" t="inlineStr">
        <is>
          <t>-</t>
        </is>
      </c>
      <c r="T88" t="inlineStr">
        <is>
          <t>-</t>
        </is>
      </c>
      <c r="U88" t="inlineStr">
        <is>
          <t>-</t>
        </is>
      </c>
      <c r="V88" t="inlineStr">
        <is>
          <t>-</t>
        </is>
      </c>
    </row>
    <row r="89">
      <c r="A89" s="5" t="inlineStr">
        <is>
          <t>EBIT-Wachstum 1J in %</t>
        </is>
      </c>
      <c r="B89" s="5" t="inlineStr">
        <is>
          <t>EBIT Growth 1Y in %</t>
        </is>
      </c>
      <c r="C89" t="n">
        <v>-79.78</v>
      </c>
      <c r="D89" t="n">
        <v>-5.51</v>
      </c>
      <c r="E89" t="n">
        <v>3.36</v>
      </c>
      <c r="F89" t="n">
        <v>22.97</v>
      </c>
      <c r="G89" t="n">
        <v>8.56</v>
      </c>
      <c r="H89" t="n">
        <v>-65.78</v>
      </c>
      <c r="I89" t="n">
        <v>-2.63</v>
      </c>
      <c r="J89" t="n">
        <v>-5.05</v>
      </c>
      <c r="K89" t="n">
        <v>-7.51</v>
      </c>
      <c r="L89" t="n">
        <v>-0.42</v>
      </c>
      <c r="M89" t="n">
        <v>-3.48</v>
      </c>
      <c r="N89" t="n">
        <v>11.93</v>
      </c>
      <c r="O89" t="n">
        <v>-10.75</v>
      </c>
      <c r="P89" t="n">
        <v>23.44</v>
      </c>
      <c r="Q89" t="n">
        <v>30.91</v>
      </c>
      <c r="R89" t="n">
        <v>3.12</v>
      </c>
      <c r="S89" t="n">
        <v>-12.23</v>
      </c>
      <c r="T89" t="n">
        <v>12.82</v>
      </c>
      <c r="U89" t="n">
        <v>3.72</v>
      </c>
      <c r="V89" t="inlineStr">
        <is>
          <t>-</t>
        </is>
      </c>
    </row>
    <row r="90">
      <c r="A90" s="5" t="inlineStr">
        <is>
          <t>EBIT-Wachstum 3J in %</t>
        </is>
      </c>
      <c r="B90" s="5" t="inlineStr">
        <is>
          <t>EBIT Growth 3Y in %</t>
        </is>
      </c>
      <c r="C90" t="n">
        <v>-27.31</v>
      </c>
      <c r="D90" t="n">
        <v>6.94</v>
      </c>
      <c r="E90" t="n">
        <v>11.63</v>
      </c>
      <c r="F90" t="n">
        <v>-11.42</v>
      </c>
      <c r="G90" t="n">
        <v>-19.95</v>
      </c>
      <c r="H90" t="n">
        <v>-24.49</v>
      </c>
      <c r="I90" t="n">
        <v>-5.06</v>
      </c>
      <c r="J90" t="n">
        <v>-4.33</v>
      </c>
      <c r="K90" t="n">
        <v>-3.8</v>
      </c>
      <c r="L90" t="n">
        <v>2.68</v>
      </c>
      <c r="M90" t="n">
        <v>-0.77</v>
      </c>
      <c r="N90" t="n">
        <v>8.210000000000001</v>
      </c>
      <c r="O90" t="n">
        <v>14.53</v>
      </c>
      <c r="P90" t="n">
        <v>19.16</v>
      </c>
      <c r="Q90" t="n">
        <v>7.27</v>
      </c>
      <c r="R90" t="n">
        <v>1.24</v>
      </c>
      <c r="S90" t="n">
        <v>1.44</v>
      </c>
      <c r="T90" t="inlineStr">
        <is>
          <t>-</t>
        </is>
      </c>
      <c r="U90" t="inlineStr">
        <is>
          <t>-</t>
        </is>
      </c>
      <c r="V90" t="inlineStr">
        <is>
          <t>-</t>
        </is>
      </c>
    </row>
    <row r="91">
      <c r="A91" s="5" t="inlineStr">
        <is>
          <t>EBIT-Wachstum 5J in %</t>
        </is>
      </c>
      <c r="B91" s="5" t="inlineStr">
        <is>
          <t>EBIT Growth 5Y in %</t>
        </is>
      </c>
      <c r="C91" t="n">
        <v>-10.08</v>
      </c>
      <c r="D91" t="n">
        <v>-7.28</v>
      </c>
      <c r="E91" t="n">
        <v>-6.7</v>
      </c>
      <c r="F91" t="n">
        <v>-8.390000000000001</v>
      </c>
      <c r="G91" t="n">
        <v>-14.48</v>
      </c>
      <c r="H91" t="n">
        <v>-16.28</v>
      </c>
      <c r="I91" t="n">
        <v>-3.82</v>
      </c>
      <c r="J91" t="n">
        <v>-0.91</v>
      </c>
      <c r="K91" t="n">
        <v>-2.05</v>
      </c>
      <c r="L91" t="n">
        <v>4.14</v>
      </c>
      <c r="M91" t="n">
        <v>10.41</v>
      </c>
      <c r="N91" t="n">
        <v>11.73</v>
      </c>
      <c r="O91" t="n">
        <v>6.9</v>
      </c>
      <c r="P91" t="n">
        <v>11.61</v>
      </c>
      <c r="Q91" t="n">
        <v>7.67</v>
      </c>
      <c r="R91" t="inlineStr">
        <is>
          <t>-</t>
        </is>
      </c>
      <c r="S91" t="inlineStr">
        <is>
          <t>-</t>
        </is>
      </c>
      <c r="T91" t="inlineStr">
        <is>
          <t>-</t>
        </is>
      </c>
      <c r="U91" t="inlineStr">
        <is>
          <t>-</t>
        </is>
      </c>
      <c r="V91" t="inlineStr">
        <is>
          <t>-</t>
        </is>
      </c>
    </row>
    <row r="92">
      <c r="A92" s="5" t="inlineStr">
        <is>
          <t>EBIT-Wachstum 10J in %</t>
        </is>
      </c>
      <c r="B92" s="5" t="inlineStr">
        <is>
          <t>EBIT Growth 10Y in %</t>
        </is>
      </c>
      <c r="C92" t="n">
        <v>-13.18</v>
      </c>
      <c r="D92" t="n">
        <v>-5.55</v>
      </c>
      <c r="E92" t="n">
        <v>-3.8</v>
      </c>
      <c r="F92" t="n">
        <v>-5.22</v>
      </c>
      <c r="G92" t="n">
        <v>-5.17</v>
      </c>
      <c r="H92" t="n">
        <v>-2.93</v>
      </c>
      <c r="I92" t="n">
        <v>3.96</v>
      </c>
      <c r="J92" t="n">
        <v>3</v>
      </c>
      <c r="K92" t="n">
        <v>4.78</v>
      </c>
      <c r="L92" t="n">
        <v>5.91</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-10.1</v>
      </c>
      <c r="D93" t="n">
        <v>13.68</v>
      </c>
      <c r="E93" t="n">
        <v>8.85</v>
      </c>
      <c r="F93" t="n">
        <v>-3.52</v>
      </c>
      <c r="G93" t="n">
        <v>56.36</v>
      </c>
      <c r="H93" t="n">
        <v>-12.92</v>
      </c>
      <c r="I93" t="n">
        <v>59.41</v>
      </c>
      <c r="J93" t="n">
        <v>18.47</v>
      </c>
      <c r="K93" t="n">
        <v>-17.05</v>
      </c>
      <c r="L93" t="n">
        <v>-32.02</v>
      </c>
      <c r="M93" t="n">
        <v>-10.39</v>
      </c>
      <c r="N93" t="n">
        <v>-32.78</v>
      </c>
      <c r="O93" t="n">
        <v>-13.6</v>
      </c>
      <c r="P93" t="n">
        <v>39.71</v>
      </c>
      <c r="Q93" t="inlineStr">
        <is>
          <t>-</t>
        </is>
      </c>
      <c r="R93" t="inlineStr">
        <is>
          <t>-</t>
        </is>
      </c>
      <c r="S93" t="inlineStr">
        <is>
          <t>-</t>
        </is>
      </c>
      <c r="T93" t="inlineStr">
        <is>
          <t>-</t>
        </is>
      </c>
      <c r="U93" t="inlineStr">
        <is>
          <t>-</t>
        </is>
      </c>
      <c r="V93" t="inlineStr">
        <is>
          <t>-</t>
        </is>
      </c>
    </row>
    <row r="94">
      <c r="A94" s="5" t="inlineStr">
        <is>
          <t>Op.Cashflow Wachstum 3J in %</t>
        </is>
      </c>
      <c r="B94" s="5" t="inlineStr">
        <is>
          <t>Op.Cashflow Wachstum 3Y in %</t>
        </is>
      </c>
      <c r="C94" t="n">
        <v>4.14</v>
      </c>
      <c r="D94" t="n">
        <v>6.34</v>
      </c>
      <c r="E94" t="n">
        <v>20.56</v>
      </c>
      <c r="F94" t="n">
        <v>13.31</v>
      </c>
      <c r="G94" t="n">
        <v>34.28</v>
      </c>
      <c r="H94" t="n">
        <v>21.65</v>
      </c>
      <c r="I94" t="n">
        <v>20.28</v>
      </c>
      <c r="J94" t="n">
        <v>-10.2</v>
      </c>
      <c r="K94" t="n">
        <v>-19.82</v>
      </c>
      <c r="L94" t="n">
        <v>-25.06</v>
      </c>
      <c r="M94" t="n">
        <v>-18.92</v>
      </c>
      <c r="N94" t="n">
        <v>-2.22</v>
      </c>
      <c r="O94" t="inlineStr">
        <is>
          <t>-</t>
        </is>
      </c>
      <c r="P94" t="inlineStr">
        <is>
          <t>-</t>
        </is>
      </c>
      <c r="Q94" t="inlineStr">
        <is>
          <t>-</t>
        </is>
      </c>
      <c r="R94" t="inlineStr">
        <is>
          <t>-</t>
        </is>
      </c>
      <c r="S94" t="inlineStr">
        <is>
          <t>-</t>
        </is>
      </c>
      <c r="T94" t="inlineStr">
        <is>
          <t>-</t>
        </is>
      </c>
      <c r="U94" t="inlineStr">
        <is>
          <t>-</t>
        </is>
      </c>
      <c r="V94" t="inlineStr">
        <is>
          <t>-</t>
        </is>
      </c>
    </row>
    <row r="95">
      <c r="A95" s="5" t="inlineStr">
        <is>
          <t>Op.Cashflow Wachstum 5J in %</t>
        </is>
      </c>
      <c r="B95" s="5" t="inlineStr">
        <is>
          <t>Op.Cashflow Wachstum 5Y in %</t>
        </is>
      </c>
      <c r="C95" t="n">
        <v>13.05</v>
      </c>
      <c r="D95" t="n">
        <v>12.49</v>
      </c>
      <c r="E95" t="n">
        <v>21.64</v>
      </c>
      <c r="F95" t="n">
        <v>23.56</v>
      </c>
      <c r="G95" t="n">
        <v>20.85</v>
      </c>
      <c r="H95" t="n">
        <v>3.18</v>
      </c>
      <c r="I95" t="n">
        <v>3.68</v>
      </c>
      <c r="J95" t="n">
        <v>-14.75</v>
      </c>
      <c r="K95" t="n">
        <v>-21.17</v>
      </c>
      <c r="L95" t="n">
        <v>-9.82</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8.119999999999999</v>
      </c>
      <c r="D96" t="n">
        <v>8.09</v>
      </c>
      <c r="E96" t="n">
        <v>3.44</v>
      </c>
      <c r="F96" t="n">
        <v>1.2</v>
      </c>
      <c r="G96" t="n">
        <v>5.52</v>
      </c>
      <c r="H96" t="inlineStr">
        <is>
          <t>-</t>
        </is>
      </c>
      <c r="I96" t="inlineStr">
        <is>
          <t>-</t>
        </is>
      </c>
      <c r="J96" t="inlineStr">
        <is>
          <t>-</t>
        </is>
      </c>
      <c r="K96" t="inlineStr">
        <is>
          <t>-</t>
        </is>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-2365</v>
      </c>
      <c r="D97" t="n">
        <v>-2039</v>
      </c>
      <c r="E97" t="n">
        <v>-2005</v>
      </c>
      <c r="F97" t="n">
        <v>-2086</v>
      </c>
      <c r="G97" t="n">
        <v>-892</v>
      </c>
      <c r="H97" t="n">
        <v>-461</v>
      </c>
      <c r="I97" t="n">
        <v>2392</v>
      </c>
      <c r="J97" t="n">
        <v>3526</v>
      </c>
      <c r="K97" t="n">
        <v>5245</v>
      </c>
      <c r="L97" t="n">
        <v>6992</v>
      </c>
      <c r="M97" t="n">
        <v>134</v>
      </c>
      <c r="N97" t="n">
        <v>4447</v>
      </c>
      <c r="O97" t="n">
        <v>7067</v>
      </c>
      <c r="P97" t="n">
        <v>-437</v>
      </c>
      <c r="Q97" t="n">
        <v>-807</v>
      </c>
      <c r="R97" t="n">
        <v>-933</v>
      </c>
      <c r="S97" t="n">
        <v>-1584</v>
      </c>
      <c r="T97" t="n">
        <v>-4706</v>
      </c>
      <c r="U97" t="n">
        <v>-3487</v>
      </c>
      <c r="V97" t="n">
        <v>-3939</v>
      </c>
      <c r="W97" t="inlineStr">
        <is>
          <t>-</t>
        </is>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10"/>
    <col customWidth="1" max="16" min="16" width="10"/>
  </cols>
  <sheetData>
    <row r="1">
      <c r="A1" s="1" t="inlineStr">
        <is>
          <t xml:space="preserve">FERROVIAL </t>
        </is>
      </c>
      <c r="B1" s="2" t="inlineStr">
        <is>
          <t>WKN: A0DKZZ  ISIN: ES0118900010  US-Symbol:FRRVF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+34-91-586-2500</t>
        </is>
      </c>
      <c r="G4" t="inlineStr">
        <is>
          <t>27.02.2020</t>
        </is>
      </c>
      <c r="H4" t="inlineStr">
        <is>
          <t>Publication Of Annual Report</t>
        </is>
      </c>
      <c r="J4" t="inlineStr">
        <is>
          <t>Rijn Capital BV</t>
        </is>
      </c>
      <c r="L4" t="inlineStr">
        <is>
          <t>20,20%</t>
        </is>
      </c>
    </row>
    <row r="5">
      <c r="A5" s="5" t="inlineStr">
        <is>
          <t>Ticker</t>
        </is>
      </c>
      <c r="B5" t="inlineStr">
        <is>
          <t>UFG</t>
        </is>
      </c>
      <c r="C5" s="5" t="inlineStr">
        <is>
          <t>Fax</t>
        </is>
      </c>
      <c r="D5" s="5" t="inlineStr"/>
      <c r="E5" t="inlineStr">
        <is>
          <t>+34-91-586-2677</t>
        </is>
      </c>
      <c r="G5" t="inlineStr">
        <is>
          <t>07.05.2020</t>
        </is>
      </c>
      <c r="H5" t="inlineStr">
        <is>
          <t>Result Q1</t>
        </is>
      </c>
      <c r="J5" t="inlineStr">
        <is>
          <t>Menosmares, S.L.U.</t>
        </is>
      </c>
      <c r="L5" t="inlineStr">
        <is>
          <t>8,10%</t>
        </is>
      </c>
    </row>
    <row r="6">
      <c r="A6" s="5" t="inlineStr">
        <is>
          <t>Gelistet Seit / Listed Since</t>
        </is>
      </c>
      <c r="B6" t="inlineStr">
        <is>
          <t>-</t>
        </is>
      </c>
      <c r="C6" s="5" t="inlineStr">
        <is>
          <t>Internet</t>
        </is>
      </c>
      <c r="D6" s="5" t="inlineStr"/>
      <c r="E6" t="inlineStr">
        <is>
          <t>http://www.ferrovial.com</t>
        </is>
      </c>
      <c r="G6" t="inlineStr">
        <is>
          <t>30.07.2020</t>
        </is>
      </c>
      <c r="H6" t="inlineStr">
        <is>
          <t>Score Half Year</t>
        </is>
      </c>
      <c r="J6" t="inlineStr">
        <is>
          <t>Siemprelara S.L.U.</t>
        </is>
      </c>
      <c r="L6" t="inlineStr">
        <is>
          <t>4,20%</t>
        </is>
      </c>
    </row>
    <row r="7">
      <c r="A7" s="5" t="inlineStr">
        <is>
          <t>Nominalwert / Nominal Value</t>
        </is>
      </c>
      <c r="B7" t="inlineStr">
        <is>
          <t>-</t>
        </is>
      </c>
      <c r="C7" s="5" t="inlineStr">
        <is>
          <t>Inv. Relations Telefon / Phone</t>
        </is>
      </c>
      <c r="D7" s="5" t="inlineStr"/>
      <c r="E7" t="inlineStr">
        <is>
          <t>+34-91-586-2565</t>
        </is>
      </c>
      <c r="G7" t="inlineStr">
        <is>
          <t>29.10.2020</t>
        </is>
      </c>
      <c r="H7" t="inlineStr">
        <is>
          <t>Q3 Earnings</t>
        </is>
      </c>
      <c r="J7" t="inlineStr">
        <is>
          <t>The Children's Investment Master Fund</t>
        </is>
      </c>
      <c r="L7" t="inlineStr">
        <is>
          <t>3,70%</t>
        </is>
      </c>
    </row>
    <row r="8">
      <c r="A8" s="5" t="inlineStr">
        <is>
          <t>Land / Country</t>
        </is>
      </c>
      <c r="B8" t="inlineStr">
        <is>
          <t>Spanien</t>
        </is>
      </c>
      <c r="C8" s="5" t="inlineStr">
        <is>
          <t>Inv. Relations E-Mail</t>
        </is>
      </c>
      <c r="D8" s="5" t="inlineStr"/>
      <c r="E8" t="inlineStr">
        <is>
          <t>ir@ferrovial.es</t>
        </is>
      </c>
      <c r="J8" t="inlineStr">
        <is>
          <t>Lazard Asset Management</t>
        </is>
      </c>
      <c r="L8" t="inlineStr">
        <is>
          <t>3,10%</t>
        </is>
      </c>
    </row>
    <row r="9">
      <c r="A9" s="5" t="inlineStr">
        <is>
          <t>Währung / Currency</t>
        </is>
      </c>
      <c r="B9" t="inlineStr">
        <is>
          <t>EUR</t>
        </is>
      </c>
      <c r="C9" s="5" t="inlineStr">
        <is>
          <t>Kontaktperson / Contact Person</t>
        </is>
      </c>
      <c r="D9" s="5" t="inlineStr"/>
      <c r="E9" t="inlineStr">
        <is>
          <t>-</t>
        </is>
      </c>
      <c r="J9" t="inlineStr">
        <is>
          <t>BlackRock</t>
        </is>
      </c>
      <c r="L9" t="inlineStr">
        <is>
          <t>3,10%</t>
        </is>
      </c>
    </row>
    <row r="10">
      <c r="A10" s="5" t="inlineStr">
        <is>
          <t>Branche / Industry</t>
        </is>
      </c>
      <c r="B10" t="inlineStr">
        <is>
          <t>Railway And Road</t>
        </is>
      </c>
      <c r="C10" s="5" t="inlineStr"/>
      <c r="D10" s="5" t="inlineStr"/>
      <c r="J10" t="inlineStr">
        <is>
          <t>Soziancor S.L.U.</t>
        </is>
      </c>
      <c r="L10" t="inlineStr">
        <is>
          <t>2,50%</t>
        </is>
      </c>
    </row>
    <row r="11">
      <c r="A11" s="5" t="inlineStr">
        <is>
          <t>Sektor / Sector</t>
        </is>
      </c>
      <c r="B11" t="inlineStr">
        <is>
          <t>Transport / Transport Sector</t>
        </is>
      </c>
      <c r="J11" t="inlineStr">
        <is>
          <t>Fidelity Int'l</t>
        </is>
      </c>
      <c r="L11" t="inlineStr">
        <is>
          <t>2,00%</t>
        </is>
      </c>
    </row>
    <row r="12">
      <c r="A12" s="5" t="inlineStr">
        <is>
          <t>Typ / Genre</t>
        </is>
      </c>
      <c r="B12" t="inlineStr">
        <is>
          <t>Stammaktie</t>
        </is>
      </c>
      <c r="J12" t="inlineStr">
        <is>
          <t>Freefloat</t>
        </is>
      </c>
      <c r="L12" t="inlineStr">
        <is>
          <t>53,10%</t>
        </is>
      </c>
    </row>
    <row r="13">
      <c r="A13" s="5" t="inlineStr">
        <is>
          <t>Adresse / Address</t>
        </is>
      </c>
      <c r="B13" t="inlineStr">
        <is>
          <t>Ferrovial S.A.Príncipe de Vergara, 135  ES-28002 Madrid</t>
        </is>
      </c>
    </row>
    <row r="14">
      <c r="A14" s="5" t="inlineStr">
        <is>
          <t>Management</t>
        </is>
      </c>
      <c r="B14" t="inlineStr">
        <is>
          <t>Ignacio Madridejos, Carlos Cerezo, Alejandro de la Joya, Federico Flórez, Ignacio Gastón, Jorge Gil, Ernesto López Mozo, Fidel López Soria, Santiago Ortiz Vaamonde, María Teresa Pulido</t>
        </is>
      </c>
    </row>
    <row r="15">
      <c r="A15" s="5" t="inlineStr">
        <is>
          <t>Aufsichtsrat / Board</t>
        </is>
      </c>
      <c r="B15" t="inlineStr">
        <is>
          <t>Rafael Del Pino, Óscar Fanjul, Ignacio Madridejos, María del Pino, Santiago Fernández Valbuena, Jose Fernando Sanchez-Junco, Joaquín del Pino, Philip Bowman, Hanne Birgitte Breinbjerg Sørensen, Bruno Di Leo, Juan Hoyos Martínez de Irujo, Gonzalo Urquijo</t>
        </is>
      </c>
    </row>
    <row r="16">
      <c r="A16" s="5" t="inlineStr">
        <is>
          <t>Beschreibung</t>
        </is>
      </c>
      <c r="B16" t="inlineStr">
        <is>
          <t>Ferrovial S.A. ist eine Unternehmensgruppe, die im Bereich Verkehrsinfrastruktur und im Bausektor international tätig ist und entstand nach der Fusion am 7.12.2009 zwischen Cintra Concesiones de Infraestructuras de Transporte S.A. und der Grupo Ferrovial SA. Die Geschäftsaktivitäten des Konzerns sind in die Bereiche Konstruktion, Flughafen, Mautstrassen und Dienstleistungen gegliedert. Die Division Konstruktion plant, baut und saniert Strassen, Eisenbahnlinien, Wasserkraft- und Industrieanlangen, Wasser- und Abwasseraufbereitungsanlagen, Flughäfen, Sporthallen, Einrichtungen des Gesundheitswesens, Bildungs- und Kulturzentren, Einkaufszentren, Museen, Hotels, Büros, Fabriken und Wohnanlagen. Darüber hinaus werden die Planung, der Bau, die Inspektion, die Diagnose und die Wartung von Industrieschornsteinen und Telekommunikationstürmen angeboten. Der Bereich Flughafen betreibt und verwaltet Flughäfen in Grossbritannien wie unter anderem Europas grösstem Flughafen Heathrow in London sowie Flughäfen in Italien und Chile. Die Unternehmensgruppe ist einer der grössten privaten Flughafenunternehmer weltweit. Die Tochtergesellschaft Cintra ist für das Segment Mautstrassen zuständig und baut, betreibt und verwaltet gebührenpflichtige Autobahnen und Strassen mit einer Länge von mehr als 1.900 km in Spanien, Kanada, den USA, Portugal, Irland, Griechenland, Kolumbien und Chile. Der Sektor Dienstleistungen ist in den Bereichen Gebäude- und Anlagenmanagement, Instandhaltung der Infrastruktur und Flughafenbetreuung tätig und ist beispielsweise für die Umrüstung und die Aufrechterhaltung der drei Linien der Londoner U-Bahn, den Warenumschlag auf Flughäfen und für die Gebäude- und Strassenreinigung zuständig. Ferrovial S.A. hat ihren Hauptsitz in Madrid, Spanien. Copyright 2014 FINANCE BASE AG</t>
        </is>
      </c>
    </row>
    <row r="17">
      <c r="A17" s="5" t="inlineStr">
        <is>
          <t>Profile</t>
        </is>
      </c>
      <c r="B17" t="inlineStr">
        <is>
          <t>Ferrovial S.A. is a corporate group that operates internationally in the field of transport infrastructure and in the construction sector and was created from the merger on 12.07.2009 between Cintra Concesiones de Infraestructuras de Transporte S.A. and Grupo Ferrovial SA. The business activities of the Group are divided into the areas of construction, airport, toll roads and services. The construction division designs, builds and renovated roads, railways, hydropower and industrial plants, water and wastewater treatment plants, airports, sports centers, health care facilities, educational and cultural centers, shopping malls, museums, hotels, offices, factories and housing complexes. In addition, the design, construction, inspection, diagnosis and maintenance of industrial chimneys and telecommunication towers are offered. The area airport operates and manages airports in the UK as the greatest among other things, Europe's Heathrow Airport in London and airports in Italy and Chile. The group is one of the largest private airport operator. The subsidiary Cintra is responsible for the segment toll roads and builds, operates and manages toll motorways and roads with a length of more than 1900 kilometers in Spain, Canada, the US, Portugal, Ireland, Greece, Colombia and Chile. The services sector has been active in the areas of facility management, infrastructure maintenance and airport support and example for upgrading and maintaining the three lines of the London Underground, the movement of goods at airports and for building and street cleaning charge. Ferrovial S.A. Headquartered in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6054</v>
      </c>
      <c r="D20" t="n">
        <v>5737</v>
      </c>
      <c r="E20" t="n">
        <v>12208</v>
      </c>
      <c r="F20" t="n">
        <v>10765</v>
      </c>
      <c r="G20" t="n">
        <v>9709</v>
      </c>
      <c r="H20" t="n">
        <v>8811</v>
      </c>
      <c r="I20" t="n">
        <v>8176</v>
      </c>
      <c r="J20" t="n">
        <v>7686</v>
      </c>
      <c r="K20" t="n">
        <v>7461</v>
      </c>
      <c r="L20" t="n">
        <v>12186</v>
      </c>
      <c r="M20" t="n">
        <v>12126</v>
      </c>
      <c r="N20" t="n">
        <v>736</v>
      </c>
      <c r="O20" t="n">
        <v>714</v>
      </c>
      <c r="P20" t="n">
        <v>714</v>
      </c>
    </row>
    <row r="21">
      <c r="A21" s="5" t="inlineStr">
        <is>
          <t>Operatives Ergebnis (EBIT)</t>
        </is>
      </c>
      <c r="B21" s="5" t="inlineStr">
        <is>
          <t>EBIT Earning Before Interest &amp; Tax</t>
        </is>
      </c>
      <c r="C21" t="n">
        <v>401</v>
      </c>
      <c r="D21" t="n">
        <v>438</v>
      </c>
      <c r="E21" t="n">
        <v>638</v>
      </c>
      <c r="F21" t="n">
        <v>926</v>
      </c>
      <c r="G21" t="n">
        <v>901</v>
      </c>
      <c r="H21" t="n">
        <v>743</v>
      </c>
      <c r="I21" t="n">
        <v>827</v>
      </c>
      <c r="J21" t="n">
        <v>760</v>
      </c>
      <c r="K21" t="n">
        <v>769</v>
      </c>
      <c r="L21" t="n">
        <v>3393</v>
      </c>
      <c r="M21" t="n">
        <v>820</v>
      </c>
      <c r="N21" t="n">
        <v>401</v>
      </c>
      <c r="O21" t="n">
        <v>405</v>
      </c>
      <c r="P21" t="n">
        <v>405</v>
      </c>
    </row>
    <row r="22">
      <c r="A22" s="5" t="inlineStr">
        <is>
          <t>Finanzergebnis</t>
        </is>
      </c>
      <c r="B22" s="5" t="inlineStr">
        <is>
          <t>Financial Result</t>
        </is>
      </c>
      <c r="C22" t="n">
        <v>103</v>
      </c>
      <c r="D22" t="n">
        <v>48</v>
      </c>
      <c r="E22" t="n">
        <v>-60</v>
      </c>
      <c r="F22" t="n">
        <v>-309</v>
      </c>
      <c r="G22" t="n">
        <v>-324</v>
      </c>
      <c r="H22" t="n">
        <v>-239</v>
      </c>
      <c r="I22" t="n">
        <v>42</v>
      </c>
      <c r="J22" t="n">
        <v>-5.9</v>
      </c>
      <c r="K22" t="n">
        <v>-284</v>
      </c>
      <c r="L22" t="n">
        <v>-1663</v>
      </c>
      <c r="M22" t="n">
        <v>-1455</v>
      </c>
      <c r="N22" t="n">
        <v>-460</v>
      </c>
      <c r="O22" t="n">
        <v>-487</v>
      </c>
      <c r="P22" t="n">
        <v>-487</v>
      </c>
    </row>
    <row r="23">
      <c r="A23" s="5" t="inlineStr">
        <is>
          <t>Ergebnis vor Steuer (EBT)</t>
        </is>
      </c>
      <c r="B23" s="5" t="inlineStr">
        <is>
          <t>EBT Earning Before Tax</t>
        </is>
      </c>
      <c r="C23" t="n">
        <v>504</v>
      </c>
      <c r="D23" t="n">
        <v>486</v>
      </c>
      <c r="E23" t="n">
        <v>578</v>
      </c>
      <c r="F23" t="n">
        <v>617</v>
      </c>
      <c r="G23" t="n">
        <v>577</v>
      </c>
      <c r="H23" t="n">
        <v>504</v>
      </c>
      <c r="I23" t="n">
        <v>869</v>
      </c>
      <c r="J23" t="n">
        <v>754.1</v>
      </c>
      <c r="K23" t="n">
        <v>485</v>
      </c>
      <c r="L23" t="n">
        <v>1730</v>
      </c>
      <c r="M23" t="n">
        <v>-635</v>
      </c>
      <c r="N23" t="n">
        <v>-59</v>
      </c>
      <c r="O23" t="n">
        <v>-82</v>
      </c>
      <c r="P23" t="n">
        <v>-82</v>
      </c>
    </row>
    <row r="24">
      <c r="A24" s="5" t="inlineStr">
        <is>
          <t>Ergebnis nach Steuer</t>
        </is>
      </c>
      <c r="B24" s="5" t="inlineStr">
        <is>
          <t>Earnings after tax</t>
        </is>
      </c>
      <c r="C24" t="n">
        <v>457</v>
      </c>
      <c r="D24" t="n">
        <v>-391</v>
      </c>
      <c r="E24" t="n">
        <v>507</v>
      </c>
      <c r="F24" t="n">
        <v>383</v>
      </c>
      <c r="G24" t="n">
        <v>631</v>
      </c>
      <c r="H24" t="n">
        <v>352</v>
      </c>
      <c r="I24" t="n">
        <v>701</v>
      </c>
      <c r="J24" t="n">
        <v>645.8</v>
      </c>
      <c r="K24" t="n">
        <v>424</v>
      </c>
      <c r="L24" t="n">
        <v>1815</v>
      </c>
      <c r="M24" t="n">
        <v>-499</v>
      </c>
      <c r="N24" t="n">
        <v>21</v>
      </c>
      <c r="O24" t="n">
        <v>44</v>
      </c>
      <c r="P24" t="n">
        <v>44</v>
      </c>
    </row>
    <row r="25">
      <c r="A25" s="5" t="inlineStr">
        <is>
          <t>Minderheitenanteil</t>
        </is>
      </c>
      <c r="B25" s="5" t="inlineStr">
        <is>
          <t>Minority Share</t>
        </is>
      </c>
      <c r="C25" t="n">
        <v>9</v>
      </c>
      <c r="D25" t="n">
        <v>-57</v>
      </c>
      <c r="E25" t="n">
        <v>-53</v>
      </c>
      <c r="F25" t="n">
        <v>-7</v>
      </c>
      <c r="G25" t="n">
        <v>89</v>
      </c>
      <c r="H25" t="n">
        <v>50</v>
      </c>
      <c r="I25" t="n">
        <v>26</v>
      </c>
      <c r="J25" t="n">
        <v>63.9</v>
      </c>
      <c r="K25" t="n">
        <v>1</v>
      </c>
      <c r="L25" t="n">
        <v>348</v>
      </c>
      <c r="M25" t="n">
        <v>407</v>
      </c>
      <c r="N25" t="n">
        <v>-31</v>
      </c>
      <c r="O25" t="n">
        <v>-28</v>
      </c>
      <c r="P25" t="n">
        <v>-28</v>
      </c>
    </row>
    <row r="26">
      <c r="A26" s="5" t="inlineStr">
        <is>
          <t>Jahresüberschuss/-fehlbetrag</t>
        </is>
      </c>
      <c r="B26" s="5" t="inlineStr">
        <is>
          <t>Net Profit</t>
        </is>
      </c>
      <c r="C26" t="n">
        <v>268</v>
      </c>
      <c r="D26" t="n">
        <v>-448</v>
      </c>
      <c r="E26" t="n">
        <v>454</v>
      </c>
      <c r="F26" t="n">
        <v>376</v>
      </c>
      <c r="G26" t="n">
        <v>720</v>
      </c>
      <c r="H26" t="n">
        <v>402</v>
      </c>
      <c r="I26" t="n">
        <v>727</v>
      </c>
      <c r="J26" t="n">
        <v>709.7</v>
      </c>
      <c r="K26" t="n">
        <v>1269</v>
      </c>
      <c r="L26" t="n">
        <v>2163</v>
      </c>
      <c r="M26" t="n">
        <v>-92</v>
      </c>
      <c r="N26" t="n">
        <v>-56</v>
      </c>
      <c r="O26" t="n">
        <v>-26</v>
      </c>
      <c r="P26" t="n">
        <v>-26</v>
      </c>
    </row>
    <row r="27">
      <c r="A27" s="5" t="inlineStr">
        <is>
          <t>Summe Umlaufvermögen</t>
        </is>
      </c>
      <c r="B27" s="5" t="inlineStr">
        <is>
          <t>Current Assets</t>
        </is>
      </c>
      <c r="C27" t="n">
        <v>11751</v>
      </c>
      <c r="D27" t="n">
        <v>10758</v>
      </c>
      <c r="E27" t="n">
        <v>8063</v>
      </c>
      <c r="F27" t="n">
        <v>7750</v>
      </c>
      <c r="G27" t="n">
        <v>8563</v>
      </c>
      <c r="H27" t="n">
        <v>6048</v>
      </c>
      <c r="I27" t="n">
        <v>5678</v>
      </c>
      <c r="J27" t="n">
        <v>5580</v>
      </c>
      <c r="K27" t="n">
        <v>5453</v>
      </c>
      <c r="L27" t="n">
        <v>6306</v>
      </c>
      <c r="M27" t="n">
        <v>6232</v>
      </c>
      <c r="N27" t="n">
        <v>1199</v>
      </c>
      <c r="O27" t="n">
        <v>1164</v>
      </c>
      <c r="P27" t="n">
        <v>1164</v>
      </c>
    </row>
    <row r="28">
      <c r="A28" s="5" t="inlineStr">
        <is>
          <t>Summe Anlagevermögen</t>
        </is>
      </c>
      <c r="B28" s="5" t="inlineStr">
        <is>
          <t>Fixed Assets</t>
        </is>
      </c>
      <c r="C28" t="n">
        <v>12358</v>
      </c>
      <c r="D28" t="n">
        <v>12055</v>
      </c>
      <c r="E28" t="n">
        <v>14927</v>
      </c>
      <c r="F28" t="n">
        <v>15647</v>
      </c>
      <c r="G28" t="n">
        <v>16821</v>
      </c>
      <c r="H28" t="n">
        <v>19425</v>
      </c>
      <c r="I28" t="n">
        <v>17142</v>
      </c>
      <c r="J28" t="n">
        <v>16637</v>
      </c>
      <c r="K28" t="n">
        <v>17519</v>
      </c>
      <c r="L28" t="n">
        <v>36981</v>
      </c>
      <c r="M28" t="n">
        <v>37878</v>
      </c>
      <c r="N28" t="n">
        <v>12218</v>
      </c>
      <c r="O28" t="n">
        <v>11132</v>
      </c>
      <c r="P28" t="n">
        <v>11132</v>
      </c>
    </row>
    <row r="29">
      <c r="A29" s="5" t="inlineStr">
        <is>
          <t>Summe Aktiva</t>
        </is>
      </c>
      <c r="B29" s="5" t="inlineStr">
        <is>
          <t>Total Assets</t>
        </is>
      </c>
      <c r="C29" t="n">
        <v>24109</v>
      </c>
      <c r="D29" t="n">
        <v>22813</v>
      </c>
      <c r="E29" t="n">
        <v>22990</v>
      </c>
      <c r="F29" t="n">
        <v>23397</v>
      </c>
      <c r="G29" t="n">
        <v>25384</v>
      </c>
      <c r="H29" t="n">
        <v>25473</v>
      </c>
      <c r="I29" t="n">
        <v>22820</v>
      </c>
      <c r="J29" t="n">
        <v>22217</v>
      </c>
      <c r="K29" t="n">
        <v>22972</v>
      </c>
      <c r="L29" t="n">
        <v>43287</v>
      </c>
      <c r="M29" t="n">
        <v>44110</v>
      </c>
      <c r="N29" t="n">
        <v>13417</v>
      </c>
      <c r="O29" t="n">
        <v>12296</v>
      </c>
      <c r="P29" t="n">
        <v>12296</v>
      </c>
    </row>
    <row r="30">
      <c r="A30" s="5" t="inlineStr">
        <is>
          <t>Summe kurzfristiges Fremdkapital</t>
        </is>
      </c>
      <c r="B30" s="5" t="inlineStr">
        <is>
          <t>Short-Term Debt</t>
        </is>
      </c>
      <c r="C30" t="n">
        <v>8621</v>
      </c>
      <c r="D30" t="n">
        <v>7297</v>
      </c>
      <c r="E30" t="n">
        <v>5848</v>
      </c>
      <c r="F30" t="n">
        <v>5556</v>
      </c>
      <c r="G30" t="n">
        <v>8442</v>
      </c>
      <c r="H30" t="n">
        <v>5435</v>
      </c>
      <c r="I30" t="n">
        <v>5013</v>
      </c>
      <c r="J30" t="n">
        <v>4982</v>
      </c>
      <c r="K30" t="n">
        <v>5577</v>
      </c>
      <c r="L30" t="n">
        <v>6975</v>
      </c>
      <c r="M30" t="n">
        <v>7789</v>
      </c>
      <c r="N30" t="n">
        <v>619</v>
      </c>
      <c r="O30" t="n">
        <v>702</v>
      </c>
      <c r="P30" t="n">
        <v>702</v>
      </c>
    </row>
    <row r="31">
      <c r="A31" s="5" t="inlineStr">
        <is>
          <t>Summe langfristiges Fremdkapital</t>
        </is>
      </c>
      <c r="B31" s="5" t="inlineStr">
        <is>
          <t>Long-Term Debt</t>
        </is>
      </c>
      <c r="C31" t="n">
        <v>9054</v>
      </c>
      <c r="D31" t="n">
        <v>8912</v>
      </c>
      <c r="E31" t="n">
        <v>9871</v>
      </c>
      <c r="F31" t="n">
        <v>10409</v>
      </c>
      <c r="G31" t="n">
        <v>9314</v>
      </c>
      <c r="H31" t="n">
        <v>13030</v>
      </c>
      <c r="I31" t="n">
        <v>11230</v>
      </c>
      <c r="J31" t="n">
        <v>11117</v>
      </c>
      <c r="K31" t="n">
        <v>10815</v>
      </c>
      <c r="L31" t="n">
        <v>28596</v>
      </c>
      <c r="M31" t="n">
        <v>29661</v>
      </c>
      <c r="N31" t="n">
        <v>10701</v>
      </c>
      <c r="O31" t="n">
        <v>10073</v>
      </c>
      <c r="P31" t="n">
        <v>10073</v>
      </c>
    </row>
    <row r="32">
      <c r="A32" s="5" t="inlineStr">
        <is>
          <t>Summe Fremdkapital</t>
        </is>
      </c>
      <c r="B32" s="5" t="inlineStr">
        <is>
          <t>Total Liabilities</t>
        </is>
      </c>
      <c r="C32" t="n">
        <v>19022</v>
      </c>
      <c r="D32" t="n">
        <v>17450</v>
      </c>
      <c r="E32" t="n">
        <v>16756</v>
      </c>
      <c r="F32" t="n">
        <v>17083</v>
      </c>
      <c r="G32" t="n">
        <v>18844</v>
      </c>
      <c r="H32" t="n">
        <v>19452</v>
      </c>
      <c r="I32" t="n">
        <v>16746</v>
      </c>
      <c r="J32" t="n">
        <v>16455</v>
      </c>
      <c r="K32" t="n">
        <v>16684</v>
      </c>
      <c r="L32" t="n">
        <v>36659</v>
      </c>
      <c r="M32" t="n">
        <v>39553</v>
      </c>
      <c r="N32" t="n">
        <v>12947</v>
      </c>
      <c r="O32" t="n">
        <v>11016</v>
      </c>
      <c r="P32" t="n">
        <v>11016</v>
      </c>
    </row>
    <row r="33">
      <c r="A33" s="5" t="inlineStr">
        <is>
          <t>Minderheitenanteil</t>
        </is>
      </c>
      <c r="B33" s="5" t="inlineStr">
        <is>
          <t>Minority Share</t>
        </is>
      </c>
      <c r="C33" t="n">
        <v>783</v>
      </c>
      <c r="D33" t="n">
        <v>833</v>
      </c>
      <c r="E33" t="n">
        <v>731</v>
      </c>
      <c r="F33" t="n">
        <v>717</v>
      </c>
      <c r="G33" t="n">
        <v>483</v>
      </c>
      <c r="H33" t="n">
        <v>349</v>
      </c>
      <c r="I33" t="n">
        <v>355</v>
      </c>
      <c r="J33" t="n">
        <v>121</v>
      </c>
      <c r="K33" t="n">
        <v>150</v>
      </c>
      <c r="L33" t="n">
        <v>1434</v>
      </c>
      <c r="M33" t="n">
        <v>1570</v>
      </c>
      <c r="N33" t="n">
        <v>131</v>
      </c>
      <c r="O33" t="n">
        <v>245</v>
      </c>
      <c r="P33" t="n">
        <v>245</v>
      </c>
    </row>
    <row r="34">
      <c r="A34" s="5" t="inlineStr">
        <is>
          <t>Summe Eigenkapital</t>
        </is>
      </c>
      <c r="B34" s="5" t="inlineStr">
        <is>
          <t>Equity</t>
        </is>
      </c>
      <c r="C34" t="n">
        <v>4304</v>
      </c>
      <c r="D34" t="n">
        <v>4530</v>
      </c>
      <c r="E34" t="n">
        <v>5503</v>
      </c>
      <c r="F34" t="n">
        <v>5597</v>
      </c>
      <c r="G34" t="n">
        <v>6058</v>
      </c>
      <c r="H34" t="n">
        <v>5672</v>
      </c>
      <c r="I34" t="n">
        <v>5719</v>
      </c>
      <c r="J34" t="n">
        <v>5642</v>
      </c>
      <c r="K34" t="n">
        <v>6138</v>
      </c>
      <c r="L34" t="n">
        <v>5194</v>
      </c>
      <c r="M34" t="n">
        <v>2987</v>
      </c>
      <c r="N34" t="n">
        <v>339</v>
      </c>
      <c r="O34" t="n">
        <v>1035</v>
      </c>
      <c r="P34" t="n">
        <v>1035</v>
      </c>
    </row>
    <row r="35">
      <c r="A35" s="5" t="inlineStr">
        <is>
          <t>Summe Passiva</t>
        </is>
      </c>
      <c r="B35" s="5" t="inlineStr">
        <is>
          <t>Liabilities &amp; Shareholder Equity</t>
        </is>
      </c>
      <c r="C35" t="n">
        <v>24109</v>
      </c>
      <c r="D35" t="n">
        <v>22813</v>
      </c>
      <c r="E35" t="n">
        <v>22990</v>
      </c>
      <c r="F35" t="n">
        <v>23397</v>
      </c>
      <c r="G35" t="n">
        <v>25384</v>
      </c>
      <c r="H35" t="n">
        <v>25473</v>
      </c>
      <c r="I35" t="n">
        <v>22820</v>
      </c>
      <c r="J35" t="n">
        <v>22217</v>
      </c>
      <c r="K35" t="n">
        <v>22972</v>
      </c>
      <c r="L35" t="n">
        <v>43287</v>
      </c>
      <c r="M35" t="n">
        <v>44110</v>
      </c>
      <c r="N35" t="n">
        <v>13417</v>
      </c>
      <c r="O35" t="n">
        <v>12296</v>
      </c>
      <c r="P35" t="n">
        <v>12296</v>
      </c>
    </row>
    <row r="36">
      <c r="A36" s="5" t="inlineStr">
        <is>
          <t>Mio.Aktien im Umlauf</t>
        </is>
      </c>
      <c r="B36" s="5" t="inlineStr">
        <is>
          <t>Million shares outstanding</t>
        </is>
      </c>
      <c r="C36" t="n">
        <v>735.22</v>
      </c>
      <c r="D36" t="n">
        <v>738.46</v>
      </c>
      <c r="E36" t="n">
        <v>732.27</v>
      </c>
      <c r="F36" t="n">
        <v>732.55</v>
      </c>
      <c r="G36" t="n">
        <v>732.21</v>
      </c>
      <c r="H36" t="n">
        <v>732.4</v>
      </c>
      <c r="I36" t="n">
        <v>733.5</v>
      </c>
      <c r="J36" t="n">
        <v>733.5</v>
      </c>
      <c r="K36" t="n">
        <v>733.5</v>
      </c>
      <c r="L36" t="n">
        <v>733.5</v>
      </c>
      <c r="M36" t="n">
        <v>733.5</v>
      </c>
      <c r="N36" t="n">
        <v>568.5</v>
      </c>
      <c r="O36" t="inlineStr">
        <is>
          <t>-</t>
        </is>
      </c>
      <c r="P36" t="inlineStr">
        <is>
          <t>-</t>
        </is>
      </c>
    </row>
    <row r="37">
      <c r="A37" s="5" t="inlineStr">
        <is>
          <t>Gezeichnetes Kapital (in Mio.)</t>
        </is>
      </c>
      <c r="B37" s="5" t="inlineStr">
        <is>
          <t>Subscribed Capital in M</t>
        </is>
      </c>
      <c r="C37" t="n">
        <v>147</v>
      </c>
      <c r="D37" t="n">
        <v>147.7</v>
      </c>
      <c r="E37" t="n">
        <v>146.5</v>
      </c>
      <c r="F37" t="n">
        <v>146.5</v>
      </c>
      <c r="G37" t="n">
        <v>146.4</v>
      </c>
      <c r="H37" t="n">
        <v>146.5</v>
      </c>
      <c r="I37" t="n">
        <v>147</v>
      </c>
      <c r="J37" t="n">
        <v>147</v>
      </c>
      <c r="K37" t="n">
        <v>147</v>
      </c>
      <c r="L37" t="n">
        <v>147</v>
      </c>
      <c r="M37" t="n">
        <v>147</v>
      </c>
      <c r="N37" t="n">
        <v>113.7</v>
      </c>
      <c r="O37" t="inlineStr">
        <is>
          <t>-</t>
        </is>
      </c>
      <c r="P37" t="inlineStr">
        <is>
          <t>-</t>
        </is>
      </c>
    </row>
    <row r="38">
      <c r="A38" s="5" t="inlineStr">
        <is>
          <t>Ergebnis je Aktie (brutto)</t>
        </is>
      </c>
      <c r="B38" s="5" t="inlineStr">
        <is>
          <t>Earnings per share</t>
        </is>
      </c>
      <c r="C38" t="n">
        <v>0.6899999999999999</v>
      </c>
      <c r="D38" t="n">
        <v>0.66</v>
      </c>
      <c r="E38" t="n">
        <v>0.79</v>
      </c>
      <c r="F38" t="n">
        <v>0.84</v>
      </c>
      <c r="G38" t="n">
        <v>0.79</v>
      </c>
      <c r="H38" t="n">
        <v>0.6899999999999999</v>
      </c>
      <c r="I38" t="n">
        <v>1.18</v>
      </c>
      <c r="J38" t="n">
        <v>1.03</v>
      </c>
      <c r="K38" t="n">
        <v>0.66</v>
      </c>
      <c r="L38" t="n">
        <v>2.36</v>
      </c>
      <c r="M38" t="n">
        <v>-0.87</v>
      </c>
      <c r="N38" t="n">
        <v>-0.1</v>
      </c>
      <c r="O38" t="inlineStr">
        <is>
          <t>-</t>
        </is>
      </c>
      <c r="P38" t="inlineStr">
        <is>
          <t>-</t>
        </is>
      </c>
    </row>
    <row r="39">
      <c r="A39" s="5" t="inlineStr">
        <is>
          <t>Ergebnis je Aktie (unverwässert)</t>
        </is>
      </c>
      <c r="B39" s="5" t="inlineStr">
        <is>
          <t>Basic Earnings per share</t>
        </is>
      </c>
      <c r="C39" t="n">
        <v>0.35</v>
      </c>
      <c r="D39" t="n">
        <v>-0.61</v>
      </c>
      <c r="E39" t="n">
        <v>0.62</v>
      </c>
      <c r="F39" t="n">
        <v>0.51</v>
      </c>
      <c r="G39" t="n">
        <v>0.98</v>
      </c>
      <c r="H39" t="n">
        <v>0.55</v>
      </c>
      <c r="I39" t="n">
        <v>0.99</v>
      </c>
      <c r="J39" t="n">
        <v>0.97</v>
      </c>
      <c r="K39" t="n">
        <v>1.73</v>
      </c>
      <c r="L39" t="n">
        <v>2.95</v>
      </c>
      <c r="M39" t="n">
        <v>-0.16</v>
      </c>
      <c r="N39" t="n">
        <v>-0.1</v>
      </c>
      <c r="O39" t="n">
        <v>-0.05</v>
      </c>
      <c r="P39" t="n">
        <v>-0.05</v>
      </c>
    </row>
    <row r="40">
      <c r="A40" s="5" t="inlineStr">
        <is>
          <t>Ergebnis je Aktie (verwässert)</t>
        </is>
      </c>
      <c r="B40" s="5" t="inlineStr">
        <is>
          <t>Diluted Earnings per share</t>
        </is>
      </c>
      <c r="C40" t="n">
        <v>0.35</v>
      </c>
      <c r="D40" t="n">
        <v>-0.61</v>
      </c>
      <c r="E40" t="n">
        <v>0.62</v>
      </c>
      <c r="F40" t="n">
        <v>0.51</v>
      </c>
      <c r="G40" t="n">
        <v>0.98</v>
      </c>
      <c r="H40" t="n">
        <v>0.55</v>
      </c>
      <c r="I40" t="n">
        <v>0.99</v>
      </c>
      <c r="J40" t="n">
        <v>0.97</v>
      </c>
      <c r="K40" t="n">
        <v>1.73</v>
      </c>
      <c r="L40" t="n">
        <v>2.95</v>
      </c>
      <c r="M40" t="n">
        <v>-0.16</v>
      </c>
      <c r="N40" t="n">
        <v>-0.1</v>
      </c>
      <c r="O40" t="n">
        <v>-0.05</v>
      </c>
      <c r="P40" t="n">
        <v>-0.05</v>
      </c>
    </row>
    <row r="41">
      <c r="A41" s="5" t="inlineStr">
        <is>
          <t>Dividende je Aktie</t>
        </is>
      </c>
      <c r="B41" s="5" t="inlineStr">
        <is>
          <t>Dividend per share</t>
        </is>
      </c>
      <c r="C41" t="inlineStr">
        <is>
          <t>-</t>
        </is>
      </c>
      <c r="D41" t="n">
        <v>0.72</v>
      </c>
      <c r="E41" t="n">
        <v>0.72</v>
      </c>
      <c r="F41" t="n">
        <v>0.72</v>
      </c>
      <c r="G41" t="n">
        <v>0.4</v>
      </c>
      <c r="H41" t="n">
        <v>0.6899999999999999</v>
      </c>
      <c r="I41" t="n">
        <v>0.6899999999999999</v>
      </c>
      <c r="J41" t="n">
        <v>1.25</v>
      </c>
      <c r="K41" t="n">
        <v>0.45</v>
      </c>
      <c r="L41" t="n">
        <v>0.42</v>
      </c>
      <c r="M41" t="n">
        <v>0.4</v>
      </c>
      <c r="N41" t="n">
        <v>0.09</v>
      </c>
      <c r="O41" t="n">
        <v>0.1</v>
      </c>
      <c r="P41" t="n">
        <v>0.1</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8.23</v>
      </c>
      <c r="D43" t="n">
        <v>7.77</v>
      </c>
      <c r="E43" t="n">
        <v>16.67</v>
      </c>
      <c r="F43" t="n">
        <v>14.7</v>
      </c>
      <c r="G43" t="n">
        <v>13.26</v>
      </c>
      <c r="H43" t="n">
        <v>12.03</v>
      </c>
      <c r="I43" t="n">
        <v>11.15</v>
      </c>
      <c r="J43" t="n">
        <v>10.48</v>
      </c>
      <c r="K43" t="n">
        <v>10.17</v>
      </c>
      <c r="L43" t="n">
        <v>16.61</v>
      </c>
      <c r="M43" t="n">
        <v>16.53</v>
      </c>
      <c r="N43" t="n">
        <v>1.29</v>
      </c>
      <c r="O43" t="inlineStr">
        <is>
          <t>-</t>
        </is>
      </c>
      <c r="P43" t="inlineStr">
        <is>
          <t>-</t>
        </is>
      </c>
    </row>
    <row r="44">
      <c r="A44" s="5" t="inlineStr">
        <is>
          <t>Buchwert je Aktie</t>
        </is>
      </c>
      <c r="B44" s="5" t="inlineStr">
        <is>
          <t>Book value per share</t>
        </is>
      </c>
      <c r="C44" t="n">
        <v>5.85</v>
      </c>
      <c r="D44" t="n">
        <v>6.13</v>
      </c>
      <c r="E44" t="n">
        <v>7.52</v>
      </c>
      <c r="F44" t="n">
        <v>7.64</v>
      </c>
      <c r="G44" t="n">
        <v>8.27</v>
      </c>
      <c r="H44" t="n">
        <v>7.74</v>
      </c>
      <c r="I44" t="n">
        <v>7.8</v>
      </c>
      <c r="J44" t="n">
        <v>7.69</v>
      </c>
      <c r="K44" t="n">
        <v>8.369999999999999</v>
      </c>
      <c r="L44" t="n">
        <v>7.08</v>
      </c>
      <c r="M44" t="n">
        <v>4.07</v>
      </c>
      <c r="N44" t="n">
        <v>0.6</v>
      </c>
      <c r="O44" t="inlineStr">
        <is>
          <t>-</t>
        </is>
      </c>
      <c r="P44" t="inlineStr">
        <is>
          <t>-</t>
        </is>
      </c>
    </row>
    <row r="45">
      <c r="A45" s="5" t="inlineStr">
        <is>
          <t>Cashflow je Aktie</t>
        </is>
      </c>
      <c r="B45" s="5" t="inlineStr">
        <is>
          <t>Cashflow per share</t>
        </is>
      </c>
      <c r="C45" t="n">
        <v>1.6</v>
      </c>
      <c r="D45" t="n">
        <v>1.14</v>
      </c>
      <c r="E45" t="n">
        <v>1.75</v>
      </c>
      <c r="F45" t="n">
        <v>1.6</v>
      </c>
      <c r="G45" t="n">
        <v>1.54</v>
      </c>
      <c r="H45" t="n">
        <v>1.95</v>
      </c>
      <c r="I45" t="n">
        <v>1.77</v>
      </c>
      <c r="J45" t="n">
        <v>1.61</v>
      </c>
      <c r="K45" t="n">
        <v>0.97</v>
      </c>
      <c r="L45" t="n">
        <v>3.42</v>
      </c>
      <c r="M45" t="n">
        <v>3.45</v>
      </c>
      <c r="N45" t="n">
        <v>1.19</v>
      </c>
      <c r="O45" t="inlineStr">
        <is>
          <t>-</t>
        </is>
      </c>
      <c r="P45" t="inlineStr">
        <is>
          <t>-</t>
        </is>
      </c>
    </row>
    <row r="46">
      <c r="A46" s="5" t="inlineStr">
        <is>
          <t>Bilanzsumme je Aktie</t>
        </is>
      </c>
      <c r="B46" s="5" t="inlineStr">
        <is>
          <t>Total assets per share</t>
        </is>
      </c>
      <c r="C46" t="n">
        <v>32.79</v>
      </c>
      <c r="D46" t="n">
        <v>30.89</v>
      </c>
      <c r="E46" t="n">
        <v>31.4</v>
      </c>
      <c r="F46" t="n">
        <v>31.94</v>
      </c>
      <c r="G46" t="n">
        <v>34.67</v>
      </c>
      <c r="H46" t="n">
        <v>34.78</v>
      </c>
      <c r="I46" t="n">
        <v>31.11</v>
      </c>
      <c r="J46" t="n">
        <v>30.29</v>
      </c>
      <c r="K46" t="n">
        <v>31.32</v>
      </c>
      <c r="L46" t="n">
        <v>59.01</v>
      </c>
      <c r="M46" t="n">
        <v>60.14</v>
      </c>
      <c r="N46" t="n">
        <v>23.6</v>
      </c>
      <c r="O46" t="inlineStr">
        <is>
          <t>-</t>
        </is>
      </c>
      <c r="P46" t="inlineStr">
        <is>
          <t>-</t>
        </is>
      </c>
    </row>
    <row r="47">
      <c r="A47" s="5" t="inlineStr">
        <is>
          <t>Personal am Ende des Jahres</t>
        </is>
      </c>
      <c r="B47" s="5" t="inlineStr">
        <is>
          <t>Staff at the end of year</t>
        </is>
      </c>
      <c r="C47" t="n">
        <v>89968</v>
      </c>
      <c r="D47" t="n">
        <v>92113</v>
      </c>
      <c r="E47" t="n">
        <v>95978</v>
      </c>
      <c r="F47" t="n">
        <v>96001</v>
      </c>
      <c r="G47" t="n">
        <v>74032</v>
      </c>
      <c r="H47" t="n">
        <v>69088</v>
      </c>
      <c r="I47" t="n">
        <v>66098</v>
      </c>
      <c r="J47" t="n">
        <v>57276</v>
      </c>
      <c r="K47" t="n">
        <v>69990</v>
      </c>
      <c r="L47" t="n">
        <v>101416</v>
      </c>
      <c r="M47" t="n">
        <v>100059</v>
      </c>
      <c r="N47" t="n">
        <v>4465</v>
      </c>
      <c r="O47" t="n">
        <v>4110</v>
      </c>
      <c r="P47" t="n">
        <v>4110</v>
      </c>
    </row>
    <row r="48">
      <c r="A48" s="5" t="inlineStr">
        <is>
          <t>Personalaufwand in Mio. EUR</t>
        </is>
      </c>
      <c r="B48" s="5" t="inlineStr">
        <is>
          <t>Personnel expenses in M</t>
        </is>
      </c>
      <c r="C48" t="n">
        <v>1027</v>
      </c>
      <c r="D48" t="n">
        <v>945</v>
      </c>
      <c r="E48" t="n">
        <v>4653</v>
      </c>
      <c r="F48" t="n">
        <v>3819</v>
      </c>
      <c r="G48" t="n">
        <v>2805</v>
      </c>
      <c r="H48" t="n">
        <v>2575</v>
      </c>
      <c r="I48" t="n">
        <v>2351</v>
      </c>
      <c r="J48" t="n">
        <v>2142</v>
      </c>
      <c r="K48" t="n">
        <v>2018</v>
      </c>
      <c r="L48" t="n">
        <v>3422</v>
      </c>
      <c r="M48" t="n">
        <v>3410</v>
      </c>
      <c r="N48" t="n">
        <v>71</v>
      </c>
      <c r="O48" t="n">
        <v>65</v>
      </c>
      <c r="P48" t="n">
        <v>65</v>
      </c>
    </row>
    <row r="49">
      <c r="A49" s="5" t="inlineStr">
        <is>
          <t>Aufwand je Mitarbeiter in EUR</t>
        </is>
      </c>
      <c r="B49" s="5" t="inlineStr">
        <is>
          <t>Effort per employee</t>
        </is>
      </c>
      <c r="C49" t="n">
        <v>11415</v>
      </c>
      <c r="D49" t="n">
        <v>10259</v>
      </c>
      <c r="E49" t="n">
        <v>48480</v>
      </c>
      <c r="F49" t="n">
        <v>39781</v>
      </c>
      <c r="G49" t="n">
        <v>37889</v>
      </c>
      <c r="H49" t="n">
        <v>37271</v>
      </c>
      <c r="I49" t="n">
        <v>35568</v>
      </c>
      <c r="J49" t="n">
        <v>37398</v>
      </c>
      <c r="K49" t="n">
        <v>28833</v>
      </c>
      <c r="L49" t="n">
        <v>33742</v>
      </c>
      <c r="M49" t="n">
        <v>34080</v>
      </c>
      <c r="N49" t="n">
        <v>15901</v>
      </c>
      <c r="O49" t="n">
        <v>15815</v>
      </c>
      <c r="P49" t="n">
        <v>15815</v>
      </c>
    </row>
    <row r="50">
      <c r="A50" s="5" t="inlineStr">
        <is>
          <t>Umsatz je Aktie</t>
        </is>
      </c>
      <c r="B50" s="5" t="inlineStr">
        <is>
          <t>Revenue per share</t>
        </is>
      </c>
      <c r="C50" t="n">
        <v>67291</v>
      </c>
      <c r="D50" t="n">
        <v>62282</v>
      </c>
      <c r="E50" t="n">
        <v>127196</v>
      </c>
      <c r="F50" t="n">
        <v>112134</v>
      </c>
      <c r="G50" t="n">
        <v>131146</v>
      </c>
      <c r="H50" t="n">
        <v>127533</v>
      </c>
      <c r="I50" t="n">
        <v>123695</v>
      </c>
      <c r="J50" t="n">
        <v>134199</v>
      </c>
      <c r="K50" t="n">
        <v>106601</v>
      </c>
      <c r="L50" t="n">
        <v>120159</v>
      </c>
      <c r="M50" t="n">
        <v>121189</v>
      </c>
      <c r="N50" t="n">
        <v>164838</v>
      </c>
      <c r="O50" t="n">
        <v>173723</v>
      </c>
      <c r="P50" t="n">
        <v>173723</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2979</v>
      </c>
      <c r="D52" t="n">
        <v>-4864</v>
      </c>
      <c r="E52" t="n">
        <v>4730</v>
      </c>
      <c r="F52" t="n">
        <v>3917</v>
      </c>
      <c r="G52" t="n">
        <v>9726</v>
      </c>
      <c r="H52" t="n">
        <v>5819</v>
      </c>
      <c r="I52" t="n">
        <v>10999</v>
      </c>
      <c r="J52" t="n">
        <v>12391</v>
      </c>
      <c r="K52" t="n">
        <v>18131</v>
      </c>
      <c r="L52" t="n">
        <v>21328</v>
      </c>
      <c r="M52" t="n">
        <v>-919.46</v>
      </c>
      <c r="N52" t="n">
        <v>-12542</v>
      </c>
      <c r="O52" t="n">
        <v>-6326</v>
      </c>
      <c r="P52" t="n">
        <v>-6326</v>
      </c>
    </row>
    <row r="53">
      <c r="A53" s="5" t="inlineStr">
        <is>
          <t>KGV (Kurs/Gewinn)</t>
        </is>
      </c>
      <c r="B53" s="5" t="inlineStr">
        <is>
          <t>PE (price/earnings)</t>
        </is>
      </c>
      <c r="C53" t="n">
        <v>77.09999999999999</v>
      </c>
      <c r="D53" t="inlineStr">
        <is>
          <t>-</t>
        </is>
      </c>
      <c r="E53" t="n">
        <v>30.5</v>
      </c>
      <c r="F53" t="n">
        <v>33.3</v>
      </c>
      <c r="G53" t="n">
        <v>21.3</v>
      </c>
      <c r="H53" t="n">
        <v>29.9</v>
      </c>
      <c r="I53" t="n">
        <v>14.2</v>
      </c>
      <c r="J53" t="n">
        <v>11.5</v>
      </c>
      <c r="K53" t="n">
        <v>5.4</v>
      </c>
      <c r="L53" t="n">
        <v>2.7</v>
      </c>
      <c r="M53" t="inlineStr">
        <is>
          <t>-</t>
        </is>
      </c>
      <c r="N53" t="inlineStr">
        <is>
          <t>-</t>
        </is>
      </c>
      <c r="O53" t="inlineStr">
        <is>
          <t>-</t>
        </is>
      </c>
      <c r="P53" t="inlineStr">
        <is>
          <t>-</t>
        </is>
      </c>
    </row>
    <row r="54">
      <c r="A54" s="5" t="inlineStr">
        <is>
          <t>KUV (Kurs/Umsatz)</t>
        </is>
      </c>
      <c r="B54" s="5" t="inlineStr">
        <is>
          <t>PS (price/sales)</t>
        </is>
      </c>
      <c r="C54" t="n">
        <v>3.28</v>
      </c>
      <c r="D54" t="n">
        <v>2.28</v>
      </c>
      <c r="E54" t="n">
        <v>1.13</v>
      </c>
      <c r="F54" t="n">
        <v>1.16</v>
      </c>
      <c r="G54" t="n">
        <v>1.57</v>
      </c>
      <c r="H54" t="n">
        <v>1.36</v>
      </c>
      <c r="I54" t="n">
        <v>1.26</v>
      </c>
      <c r="J54" t="n">
        <v>1.07</v>
      </c>
      <c r="K54" t="n">
        <v>0.92</v>
      </c>
      <c r="L54" t="n">
        <v>0.48</v>
      </c>
      <c r="M54" t="n">
        <v>0.48</v>
      </c>
      <c r="N54" t="n">
        <v>4.11</v>
      </c>
      <c r="O54" t="inlineStr">
        <is>
          <t>-</t>
        </is>
      </c>
      <c r="P54" t="inlineStr">
        <is>
          <t>-</t>
        </is>
      </c>
    </row>
    <row r="55">
      <c r="A55" s="5" t="inlineStr">
        <is>
          <t>KBV (Kurs/Buchwert)</t>
        </is>
      </c>
      <c r="B55" s="5" t="inlineStr">
        <is>
          <t>PB (price/book value)</t>
        </is>
      </c>
      <c r="C55" t="n">
        <v>4.61</v>
      </c>
      <c r="D55" t="n">
        <v>2.88</v>
      </c>
      <c r="E55" t="n">
        <v>2.52</v>
      </c>
      <c r="F55" t="n">
        <v>2.22</v>
      </c>
      <c r="G55" t="n">
        <v>2.52</v>
      </c>
      <c r="H55" t="n">
        <v>2.12</v>
      </c>
      <c r="I55" t="n">
        <v>1.8</v>
      </c>
      <c r="J55" t="n">
        <v>1.46</v>
      </c>
      <c r="K55" t="n">
        <v>1.11</v>
      </c>
      <c r="L55" t="n">
        <v>1.13</v>
      </c>
      <c r="M55" t="n">
        <v>1.94</v>
      </c>
      <c r="N55" t="n">
        <v>8.92</v>
      </c>
      <c r="O55" t="inlineStr">
        <is>
          <t>-</t>
        </is>
      </c>
      <c r="P55" t="inlineStr">
        <is>
          <t>-</t>
        </is>
      </c>
    </row>
    <row r="56">
      <c r="A56" s="5" t="inlineStr">
        <is>
          <t>KCV (Kurs/Cashflow)</t>
        </is>
      </c>
      <c r="B56" s="5" t="inlineStr">
        <is>
          <t>PC (price/cashflow)</t>
        </is>
      </c>
      <c r="C56" t="n">
        <v>16.83</v>
      </c>
      <c r="D56" t="n">
        <v>15.46</v>
      </c>
      <c r="E56" t="n">
        <v>10.82</v>
      </c>
      <c r="F56" t="n">
        <v>10.63</v>
      </c>
      <c r="G56" t="n">
        <v>13.52</v>
      </c>
      <c r="H56" t="n">
        <v>8.42</v>
      </c>
      <c r="I56" t="n">
        <v>7.96</v>
      </c>
      <c r="J56" t="n">
        <v>6.96</v>
      </c>
      <c r="K56" t="n">
        <v>9.59</v>
      </c>
      <c r="L56" t="n">
        <v>2.35</v>
      </c>
      <c r="M56" t="n">
        <v>2.29</v>
      </c>
      <c r="N56" t="n">
        <v>4.45</v>
      </c>
      <c r="O56" t="inlineStr">
        <is>
          <t>-</t>
        </is>
      </c>
      <c r="P56" t="inlineStr">
        <is>
          <t>-</t>
        </is>
      </c>
    </row>
    <row r="57">
      <c r="A57" s="5" t="inlineStr">
        <is>
          <t>Dividendenrendite in %</t>
        </is>
      </c>
      <c r="B57" s="5" t="inlineStr">
        <is>
          <t>Dividend Yield in %</t>
        </is>
      </c>
      <c r="C57" t="inlineStr">
        <is>
          <t>-</t>
        </is>
      </c>
      <c r="D57" t="n">
        <v>4.06</v>
      </c>
      <c r="E57" t="n">
        <v>3.79</v>
      </c>
      <c r="F57" t="n">
        <v>4.23</v>
      </c>
      <c r="G57" t="n">
        <v>1.92</v>
      </c>
      <c r="H57" t="n">
        <v>4.2</v>
      </c>
      <c r="I57" t="n">
        <v>4.91</v>
      </c>
      <c r="J57" t="n">
        <v>11.16</v>
      </c>
      <c r="K57" t="n">
        <v>4.83</v>
      </c>
      <c r="L57" t="n">
        <v>5.24</v>
      </c>
      <c r="M57" t="n">
        <v>5.05</v>
      </c>
      <c r="N57" t="n">
        <v>1.69</v>
      </c>
      <c r="O57" t="n">
        <v>0.97</v>
      </c>
      <c r="P57" t="n">
        <v>0.97</v>
      </c>
    </row>
    <row r="58">
      <c r="A58" s="5" t="inlineStr">
        <is>
          <t>Gewinnrendite in %</t>
        </is>
      </c>
      <c r="B58" s="5" t="inlineStr">
        <is>
          <t>Return on profit in %</t>
        </is>
      </c>
      <c r="C58" t="n">
        <v>1.3</v>
      </c>
      <c r="D58" t="n">
        <v>-3.4</v>
      </c>
      <c r="E58" t="n">
        <v>3.3</v>
      </c>
      <c r="F58" t="n">
        <v>3</v>
      </c>
      <c r="G58" t="n">
        <v>4.7</v>
      </c>
      <c r="H58" t="n">
        <v>3.3</v>
      </c>
      <c r="I58" t="n">
        <v>7</v>
      </c>
      <c r="J58" t="n">
        <v>8.699999999999999</v>
      </c>
      <c r="K58" t="n">
        <v>18.6</v>
      </c>
      <c r="L58" t="n">
        <v>36.8</v>
      </c>
      <c r="M58" t="n">
        <v>-2</v>
      </c>
      <c r="N58" t="n">
        <v>-1.9</v>
      </c>
      <c r="O58" t="n">
        <v>-0.5</v>
      </c>
      <c r="P58" t="n">
        <v>-0.5</v>
      </c>
    </row>
    <row r="59">
      <c r="A59" s="5" t="inlineStr">
        <is>
          <t>Eigenkapitalrendite in %</t>
        </is>
      </c>
      <c r="B59" s="5" t="inlineStr">
        <is>
          <t>Return on Equity in %</t>
        </is>
      </c>
      <c r="C59" t="n">
        <v>6.23</v>
      </c>
      <c r="D59" t="n">
        <v>-9.890000000000001</v>
      </c>
      <c r="E59" t="n">
        <v>8.25</v>
      </c>
      <c r="F59" t="n">
        <v>6.72</v>
      </c>
      <c r="G59" t="n">
        <v>11.89</v>
      </c>
      <c r="H59" t="n">
        <v>7.09</v>
      </c>
      <c r="I59" t="n">
        <v>12.71</v>
      </c>
      <c r="J59" t="n">
        <v>12.58</v>
      </c>
      <c r="K59" t="n">
        <v>20.67</v>
      </c>
      <c r="L59" t="n">
        <v>41.64</v>
      </c>
      <c r="M59" t="n">
        <v>-3.08</v>
      </c>
      <c r="N59" t="n">
        <v>-16.52</v>
      </c>
      <c r="O59" t="n">
        <v>-2.51</v>
      </c>
      <c r="P59" t="n">
        <v>-2.51</v>
      </c>
    </row>
    <row r="60">
      <c r="A60" s="5" t="inlineStr">
        <is>
          <t>Umsatzrendite in %</t>
        </is>
      </c>
      <c r="B60" s="5" t="inlineStr">
        <is>
          <t>Return on sales in %</t>
        </is>
      </c>
      <c r="C60" t="n">
        <v>4.43</v>
      </c>
      <c r="D60" t="n">
        <v>-7.81</v>
      </c>
      <c r="E60" t="n">
        <v>3.72</v>
      </c>
      <c r="F60" t="n">
        <v>3.49</v>
      </c>
      <c r="G60" t="n">
        <v>7.42</v>
      </c>
      <c r="H60" t="n">
        <v>4.56</v>
      </c>
      <c r="I60" t="n">
        <v>8.890000000000001</v>
      </c>
      <c r="J60" t="n">
        <v>9.23</v>
      </c>
      <c r="K60" t="n">
        <v>17.01</v>
      </c>
      <c r="L60" t="n">
        <v>17.75</v>
      </c>
      <c r="M60" t="n">
        <v>-0.76</v>
      </c>
      <c r="N60" t="n">
        <v>-7.61</v>
      </c>
      <c r="O60" t="n">
        <v>-3.64</v>
      </c>
      <c r="P60" t="n">
        <v>-3.64</v>
      </c>
    </row>
    <row r="61">
      <c r="A61" s="5" t="inlineStr">
        <is>
          <t>Gesamtkapitalrendite in %</t>
        </is>
      </c>
      <c r="B61" s="5" t="inlineStr">
        <is>
          <t>Total Return on Investment in %</t>
        </is>
      </c>
      <c r="C61" t="n">
        <v>1.11</v>
      </c>
      <c r="D61" t="n">
        <v>-1.96</v>
      </c>
      <c r="E61" t="n">
        <v>1.97</v>
      </c>
      <c r="F61" t="n">
        <v>1.61</v>
      </c>
      <c r="G61" t="n">
        <v>2.84</v>
      </c>
      <c r="H61" t="n">
        <v>1.58</v>
      </c>
      <c r="I61" t="n">
        <v>3.19</v>
      </c>
      <c r="J61" t="n">
        <v>3.19</v>
      </c>
      <c r="K61" t="n">
        <v>5.52</v>
      </c>
      <c r="L61" t="n">
        <v>5</v>
      </c>
      <c r="M61" t="n">
        <v>-0.21</v>
      </c>
      <c r="N61" t="n">
        <v>-0.42</v>
      </c>
      <c r="O61" t="n">
        <v>-0.21</v>
      </c>
      <c r="P61" t="n">
        <v>-0.21</v>
      </c>
    </row>
    <row r="62">
      <c r="A62" s="5" t="inlineStr">
        <is>
          <t>Return on Investment in %</t>
        </is>
      </c>
      <c r="B62" s="5" t="inlineStr">
        <is>
          <t>Return on Investment in %</t>
        </is>
      </c>
      <c r="C62" t="n">
        <v>1.11</v>
      </c>
      <c r="D62" t="n">
        <v>-1.96</v>
      </c>
      <c r="E62" t="n">
        <v>1.97</v>
      </c>
      <c r="F62" t="n">
        <v>1.61</v>
      </c>
      <c r="G62" t="n">
        <v>2.84</v>
      </c>
      <c r="H62" t="n">
        <v>1.58</v>
      </c>
      <c r="I62" t="n">
        <v>3.19</v>
      </c>
      <c r="J62" t="n">
        <v>3.19</v>
      </c>
      <c r="K62" t="n">
        <v>5.52</v>
      </c>
      <c r="L62" t="n">
        <v>5</v>
      </c>
      <c r="M62" t="n">
        <v>-0.21</v>
      </c>
      <c r="N62" t="n">
        <v>-0.42</v>
      </c>
      <c r="O62" t="n">
        <v>-0.21</v>
      </c>
      <c r="P62" t="n">
        <v>-0.21</v>
      </c>
    </row>
    <row r="63">
      <c r="A63" s="5" t="inlineStr">
        <is>
          <t>Arbeitsintensität in %</t>
        </is>
      </c>
      <c r="B63" s="5" t="inlineStr">
        <is>
          <t>Work Intensity in %</t>
        </is>
      </c>
      <c r="C63" t="n">
        <v>48.74</v>
      </c>
      <c r="D63" t="n">
        <v>47.16</v>
      </c>
      <c r="E63" t="n">
        <v>35.07</v>
      </c>
      <c r="F63" t="n">
        <v>33.12</v>
      </c>
      <c r="G63" t="n">
        <v>33.73</v>
      </c>
      <c r="H63" t="n">
        <v>23.74</v>
      </c>
      <c r="I63" t="n">
        <v>24.88</v>
      </c>
      <c r="J63" t="n">
        <v>25.12</v>
      </c>
      <c r="K63" t="n">
        <v>23.74</v>
      </c>
      <c r="L63" t="n">
        <v>14.57</v>
      </c>
      <c r="M63" t="n">
        <v>14.13</v>
      </c>
      <c r="N63" t="n">
        <v>8.94</v>
      </c>
      <c r="O63" t="n">
        <v>9.470000000000001</v>
      </c>
      <c r="P63" t="n">
        <v>9.470000000000001</v>
      </c>
    </row>
    <row r="64">
      <c r="A64" s="5" t="inlineStr">
        <is>
          <t>Eigenkapitalquote in %</t>
        </is>
      </c>
      <c r="B64" s="5" t="inlineStr">
        <is>
          <t>Equity Ratio in %</t>
        </is>
      </c>
      <c r="C64" t="n">
        <v>17.85</v>
      </c>
      <c r="D64" t="n">
        <v>19.86</v>
      </c>
      <c r="E64" t="n">
        <v>23.94</v>
      </c>
      <c r="F64" t="n">
        <v>23.92</v>
      </c>
      <c r="G64" t="n">
        <v>23.87</v>
      </c>
      <c r="H64" t="n">
        <v>22.27</v>
      </c>
      <c r="I64" t="n">
        <v>25.06</v>
      </c>
      <c r="J64" t="n">
        <v>25.39</v>
      </c>
      <c r="K64" t="n">
        <v>26.72</v>
      </c>
      <c r="L64" t="n">
        <v>12</v>
      </c>
      <c r="M64" t="n">
        <v>6.77</v>
      </c>
      <c r="N64" t="n">
        <v>2.53</v>
      </c>
      <c r="O64" t="n">
        <v>8.42</v>
      </c>
      <c r="P64" t="n">
        <v>8.42</v>
      </c>
    </row>
    <row r="65">
      <c r="A65" s="5" t="inlineStr">
        <is>
          <t>Fremdkapitalquote in %</t>
        </is>
      </c>
      <c r="B65" s="5" t="inlineStr">
        <is>
          <t>Debt Ratio in %</t>
        </is>
      </c>
      <c r="C65" t="n">
        <v>82.15000000000001</v>
      </c>
      <c r="D65" t="n">
        <v>80.14</v>
      </c>
      <c r="E65" t="n">
        <v>76.06</v>
      </c>
      <c r="F65" t="n">
        <v>76.08</v>
      </c>
      <c r="G65" t="n">
        <v>76.13</v>
      </c>
      <c r="H65" t="n">
        <v>77.73</v>
      </c>
      <c r="I65" t="n">
        <v>74.94</v>
      </c>
      <c r="J65" t="n">
        <v>74.61</v>
      </c>
      <c r="K65" t="n">
        <v>73.28</v>
      </c>
      <c r="L65" t="n">
        <v>88</v>
      </c>
      <c r="M65" t="n">
        <v>93.23</v>
      </c>
      <c r="N65" t="n">
        <v>97.47</v>
      </c>
      <c r="O65" t="n">
        <v>91.58</v>
      </c>
      <c r="P65" t="n">
        <v>91.58</v>
      </c>
    </row>
    <row r="66">
      <c r="A66" s="5" t="inlineStr">
        <is>
          <t>Verschuldungsgrad in %</t>
        </is>
      </c>
      <c r="B66" s="5" t="inlineStr">
        <is>
          <t>Finance Gearing in %</t>
        </is>
      </c>
      <c r="C66" t="n">
        <v>460.15</v>
      </c>
      <c r="D66" t="n">
        <v>403.6</v>
      </c>
      <c r="E66" t="n">
        <v>317.77</v>
      </c>
      <c r="F66" t="n">
        <v>318.03</v>
      </c>
      <c r="G66" t="n">
        <v>319.02</v>
      </c>
      <c r="H66" t="n">
        <v>349.1</v>
      </c>
      <c r="I66" t="n">
        <v>299.02</v>
      </c>
      <c r="J66" t="n">
        <v>293.78</v>
      </c>
      <c r="K66" t="n">
        <v>274.26</v>
      </c>
      <c r="L66" t="n">
        <v>733.4</v>
      </c>
      <c r="M66" t="n">
        <v>1377</v>
      </c>
      <c r="N66" t="n">
        <v>3858</v>
      </c>
      <c r="O66" t="n">
        <v>1088</v>
      </c>
      <c r="P66" t="n">
        <v>1088</v>
      </c>
    </row>
    <row r="67">
      <c r="A67" s="5" t="inlineStr"/>
      <c r="B67" s="5" t="inlineStr"/>
    </row>
    <row r="68">
      <c r="A68" s="5" t="inlineStr">
        <is>
          <t>Kurzfristige Vermögensquote in %</t>
        </is>
      </c>
      <c r="B68" s="5" t="inlineStr">
        <is>
          <t>Current Assets Ratio in %</t>
        </is>
      </c>
      <c r="C68" t="n">
        <v>48.74</v>
      </c>
      <c r="D68" t="n">
        <v>47.16</v>
      </c>
      <c r="E68" t="n">
        <v>35.07</v>
      </c>
      <c r="F68" t="n">
        <v>33.12</v>
      </c>
      <c r="G68" t="n">
        <v>33.73</v>
      </c>
      <c r="H68" t="n">
        <v>23.74</v>
      </c>
      <c r="I68" t="n">
        <v>24.88</v>
      </c>
      <c r="J68" t="n">
        <v>25.12</v>
      </c>
      <c r="K68" t="n">
        <v>23.74</v>
      </c>
      <c r="L68" t="n">
        <v>14.57</v>
      </c>
      <c r="M68" t="n">
        <v>14.13</v>
      </c>
      <c r="N68" t="n">
        <v>8.94</v>
      </c>
      <c r="O68" t="n">
        <v>9.470000000000001</v>
      </c>
    </row>
    <row r="69">
      <c r="A69" s="5" t="inlineStr">
        <is>
          <t>Nettogewinn Marge in %</t>
        </is>
      </c>
      <c r="B69" s="5" t="inlineStr">
        <is>
          <t>Net Profit Marge in %</t>
        </is>
      </c>
      <c r="C69" t="n">
        <v>3256.38</v>
      </c>
      <c r="D69" t="n">
        <v>-5765.77</v>
      </c>
      <c r="E69" t="n">
        <v>2723.46</v>
      </c>
      <c r="F69" t="n">
        <v>2557.82</v>
      </c>
      <c r="G69" t="n">
        <v>5429.86</v>
      </c>
      <c r="H69" t="n">
        <v>3341.65</v>
      </c>
      <c r="I69" t="n">
        <v>6520.18</v>
      </c>
      <c r="J69" t="n">
        <v>6771.95</v>
      </c>
      <c r="K69" t="n">
        <v>12477.88</v>
      </c>
      <c r="L69" t="n">
        <v>13022.28</v>
      </c>
      <c r="M69" t="n">
        <v>-556.5599999999999</v>
      </c>
      <c r="N69" t="n">
        <v>-4341.09</v>
      </c>
      <c r="O69" t="inlineStr">
        <is>
          <t>-</t>
        </is>
      </c>
    </row>
    <row r="70">
      <c r="A70" s="5" t="inlineStr">
        <is>
          <t>Operative Ergebnis Marge in %</t>
        </is>
      </c>
      <c r="B70" s="5" t="inlineStr">
        <is>
          <t>EBIT Marge in %</t>
        </is>
      </c>
      <c r="C70" t="n">
        <v>4872.42</v>
      </c>
      <c r="D70" t="n">
        <v>5637.07</v>
      </c>
      <c r="E70" t="n">
        <v>3827.23</v>
      </c>
      <c r="F70" t="n">
        <v>6299.32</v>
      </c>
      <c r="G70" t="n">
        <v>6794.87</v>
      </c>
      <c r="H70" t="n">
        <v>6176.23</v>
      </c>
      <c r="I70" t="n">
        <v>7417.04</v>
      </c>
      <c r="J70" t="n">
        <v>7251.91</v>
      </c>
      <c r="K70" t="n">
        <v>7561.46</v>
      </c>
      <c r="L70" t="n">
        <v>20427.45</v>
      </c>
      <c r="M70" t="n">
        <v>4960.68</v>
      </c>
      <c r="N70" t="n">
        <v>31085.27</v>
      </c>
      <c r="O70" t="inlineStr">
        <is>
          <t>-</t>
        </is>
      </c>
    </row>
    <row r="71">
      <c r="A71" s="5" t="inlineStr">
        <is>
          <t>Vermögensumsschlag in %</t>
        </is>
      </c>
      <c r="B71" s="5" t="inlineStr">
        <is>
          <t>Asset Turnover in %</t>
        </is>
      </c>
      <c r="C71" t="n">
        <v>0.03</v>
      </c>
      <c r="D71" t="n">
        <v>0.03</v>
      </c>
      <c r="E71" t="n">
        <v>0.07000000000000001</v>
      </c>
      <c r="F71" t="n">
        <v>0.06</v>
      </c>
      <c r="G71" t="n">
        <v>0.05</v>
      </c>
      <c r="H71" t="n">
        <v>0.05</v>
      </c>
      <c r="I71" t="n">
        <v>0.05</v>
      </c>
      <c r="J71" t="n">
        <v>0.05</v>
      </c>
      <c r="K71" t="n">
        <v>0.04</v>
      </c>
      <c r="L71" t="n">
        <v>0.04</v>
      </c>
      <c r="M71" t="n">
        <v>0.04</v>
      </c>
      <c r="N71" t="n">
        <v>0.01</v>
      </c>
      <c r="O71" t="inlineStr">
        <is>
          <t>-</t>
        </is>
      </c>
    </row>
    <row r="72">
      <c r="A72" s="5" t="inlineStr">
        <is>
          <t>Langfristige Vermögensquote in %</t>
        </is>
      </c>
      <c r="B72" s="5" t="inlineStr">
        <is>
          <t>Non-Current Assets Ratio in %</t>
        </is>
      </c>
      <c r="C72" t="n">
        <v>51.26</v>
      </c>
      <c r="D72" t="n">
        <v>52.84</v>
      </c>
      <c r="E72" t="n">
        <v>64.93000000000001</v>
      </c>
      <c r="F72" t="n">
        <v>66.88</v>
      </c>
      <c r="G72" t="n">
        <v>66.27</v>
      </c>
      <c r="H72" t="n">
        <v>76.26000000000001</v>
      </c>
      <c r="I72" t="n">
        <v>75.12</v>
      </c>
      <c r="J72" t="n">
        <v>74.88</v>
      </c>
      <c r="K72" t="n">
        <v>76.26000000000001</v>
      </c>
      <c r="L72" t="n">
        <v>85.43000000000001</v>
      </c>
      <c r="M72" t="n">
        <v>85.87</v>
      </c>
      <c r="N72" t="n">
        <v>91.06</v>
      </c>
      <c r="O72" t="n">
        <v>90.53</v>
      </c>
    </row>
    <row r="73">
      <c r="A73" s="5" t="inlineStr">
        <is>
          <t>Gesamtkapitalrentabilität</t>
        </is>
      </c>
      <c r="B73" s="5" t="inlineStr">
        <is>
          <t>ROA Return on Assets in %</t>
        </is>
      </c>
      <c r="C73" t="n">
        <v>1.11</v>
      </c>
      <c r="D73" t="n">
        <v>-1.96</v>
      </c>
      <c r="E73" t="n">
        <v>1.97</v>
      </c>
      <c r="F73" t="n">
        <v>1.61</v>
      </c>
      <c r="G73" t="n">
        <v>2.84</v>
      </c>
      <c r="H73" t="n">
        <v>1.58</v>
      </c>
      <c r="I73" t="n">
        <v>3.19</v>
      </c>
      <c r="J73" t="n">
        <v>3.19</v>
      </c>
      <c r="K73" t="n">
        <v>5.52</v>
      </c>
      <c r="L73" t="n">
        <v>5</v>
      </c>
      <c r="M73" t="n">
        <v>-0.21</v>
      </c>
      <c r="N73" t="n">
        <v>-0.42</v>
      </c>
      <c r="O73" t="n">
        <v>-0.21</v>
      </c>
    </row>
    <row r="74">
      <c r="A74" s="5" t="inlineStr">
        <is>
          <t>Ertrag des eingesetzten Kapitals</t>
        </is>
      </c>
      <c r="B74" s="5" t="inlineStr">
        <is>
          <t>ROCE Return on Cap. Empl. in %</t>
        </is>
      </c>
      <c r="C74" t="n">
        <v>2.59</v>
      </c>
      <c r="D74" t="n">
        <v>2.82</v>
      </c>
      <c r="E74" t="n">
        <v>3.72</v>
      </c>
      <c r="F74" t="n">
        <v>5.19</v>
      </c>
      <c r="G74" t="n">
        <v>5.32</v>
      </c>
      <c r="H74" t="n">
        <v>3.71</v>
      </c>
      <c r="I74" t="n">
        <v>4.64</v>
      </c>
      <c r="J74" t="n">
        <v>4.41</v>
      </c>
      <c r="K74" t="n">
        <v>4.42</v>
      </c>
      <c r="L74" t="n">
        <v>9.34</v>
      </c>
      <c r="M74" t="n">
        <v>2.26</v>
      </c>
      <c r="N74" t="n">
        <v>3.13</v>
      </c>
      <c r="O74" t="n">
        <v>3.49</v>
      </c>
    </row>
    <row r="75">
      <c r="A75" s="5" t="inlineStr">
        <is>
          <t>Eigenkapital zu Anlagevermögen</t>
        </is>
      </c>
      <c r="B75" s="5" t="inlineStr">
        <is>
          <t>Equity to Fixed Assets in %</t>
        </is>
      </c>
      <c r="C75" t="n">
        <v>34.83</v>
      </c>
      <c r="D75" t="n">
        <v>37.58</v>
      </c>
      <c r="E75" t="n">
        <v>36.87</v>
      </c>
      <c r="F75" t="n">
        <v>35.77</v>
      </c>
      <c r="G75" t="n">
        <v>36.01</v>
      </c>
      <c r="H75" t="n">
        <v>29.2</v>
      </c>
      <c r="I75" t="n">
        <v>33.36</v>
      </c>
      <c r="J75" t="n">
        <v>33.91</v>
      </c>
      <c r="K75" t="n">
        <v>35.04</v>
      </c>
      <c r="L75" t="n">
        <v>14.05</v>
      </c>
      <c r="M75" t="n">
        <v>7.89</v>
      </c>
      <c r="N75" t="n">
        <v>2.77</v>
      </c>
      <c r="O75" t="n">
        <v>9.300000000000001</v>
      </c>
    </row>
    <row r="76">
      <c r="A76" s="5" t="inlineStr">
        <is>
          <t>Liquidität Dritten Grades</t>
        </is>
      </c>
      <c r="B76" s="5" t="inlineStr">
        <is>
          <t>Current Ratio in %</t>
        </is>
      </c>
      <c r="C76" t="n">
        <v>136.31</v>
      </c>
      <c r="D76" t="n">
        <v>147.43</v>
      </c>
      <c r="E76" t="n">
        <v>137.88</v>
      </c>
      <c r="F76" t="n">
        <v>139.49</v>
      </c>
      <c r="G76" t="n">
        <v>101.43</v>
      </c>
      <c r="H76" t="n">
        <v>111.28</v>
      </c>
      <c r="I76" t="n">
        <v>113.27</v>
      </c>
      <c r="J76" t="n">
        <v>112</v>
      </c>
      <c r="K76" t="n">
        <v>97.78</v>
      </c>
      <c r="L76" t="n">
        <v>90.41</v>
      </c>
      <c r="M76" t="n">
        <v>80.01000000000001</v>
      </c>
      <c r="N76" t="n">
        <v>193.7</v>
      </c>
      <c r="O76" t="n">
        <v>165.81</v>
      </c>
    </row>
    <row r="77">
      <c r="A77" s="5" t="inlineStr">
        <is>
          <t>Operativer Cashflow</t>
        </is>
      </c>
      <c r="B77" s="5" t="inlineStr">
        <is>
          <t>Operating Cashflow in M</t>
        </is>
      </c>
      <c r="C77" t="n">
        <v>12373.7526</v>
      </c>
      <c r="D77" t="n">
        <v>11416.5916</v>
      </c>
      <c r="E77" t="n">
        <v>7923.1614</v>
      </c>
      <c r="F77" t="n">
        <v>7787.0065</v>
      </c>
      <c r="G77" t="n">
        <v>9899.4792</v>
      </c>
      <c r="H77" t="n">
        <v>6166.808</v>
      </c>
      <c r="I77" t="n">
        <v>5838.66</v>
      </c>
      <c r="J77" t="n">
        <v>5105.16</v>
      </c>
      <c r="K77" t="n">
        <v>7034.265</v>
      </c>
      <c r="L77" t="n">
        <v>1723.725</v>
      </c>
      <c r="M77" t="n">
        <v>1679.715</v>
      </c>
      <c r="N77" t="n">
        <v>2529.825</v>
      </c>
      <c r="O77" t="inlineStr">
        <is>
          <t>-</t>
        </is>
      </c>
    </row>
    <row r="78">
      <c r="A78" s="5" t="inlineStr">
        <is>
          <t>Aktienrückkauf</t>
        </is>
      </c>
      <c r="B78" s="5" t="inlineStr">
        <is>
          <t>Share Buyback in M</t>
        </is>
      </c>
      <c r="C78" t="n">
        <v>3.240000000000009</v>
      </c>
      <c r="D78" t="n">
        <v>-6.190000000000055</v>
      </c>
      <c r="E78" t="n">
        <v>0.2799999999999727</v>
      </c>
      <c r="F78" t="n">
        <v>-0.3399999999999181</v>
      </c>
      <c r="G78" t="n">
        <v>0.1899999999999409</v>
      </c>
      <c r="H78" t="n">
        <v>1.100000000000023</v>
      </c>
      <c r="I78" t="n">
        <v>0</v>
      </c>
      <c r="J78" t="n">
        <v>0</v>
      </c>
      <c r="K78" t="n">
        <v>0</v>
      </c>
      <c r="L78" t="n">
        <v>0</v>
      </c>
      <c r="M78" t="n">
        <v>-165</v>
      </c>
      <c r="N78" t="inlineStr">
        <is>
          <t>-</t>
        </is>
      </c>
      <c r="O78" t="inlineStr">
        <is>
          <t>-</t>
        </is>
      </c>
    </row>
    <row r="79">
      <c r="A79" s="5" t="inlineStr">
        <is>
          <t>Umsatzwachstum 1J in %</t>
        </is>
      </c>
      <c r="B79" s="5" t="inlineStr">
        <is>
          <t>Revenue Growth 1Y in %</t>
        </is>
      </c>
      <c r="C79" t="n">
        <v>5.92</v>
      </c>
      <c r="D79" t="n">
        <v>-53.39</v>
      </c>
      <c r="E79" t="n">
        <v>13.4</v>
      </c>
      <c r="F79" t="n">
        <v>10.86</v>
      </c>
      <c r="G79" t="n">
        <v>10.22</v>
      </c>
      <c r="H79" t="n">
        <v>7.89</v>
      </c>
      <c r="I79" t="n">
        <v>6.39</v>
      </c>
      <c r="J79" t="n">
        <v>3.05</v>
      </c>
      <c r="K79" t="n">
        <v>-38.77</v>
      </c>
      <c r="L79" t="n">
        <v>0.48</v>
      </c>
      <c r="M79" t="n">
        <v>1181.4</v>
      </c>
      <c r="N79" t="inlineStr">
        <is>
          <t>-</t>
        </is>
      </c>
      <c r="O79" t="inlineStr">
        <is>
          <t>-</t>
        </is>
      </c>
    </row>
    <row r="80">
      <c r="A80" s="5" t="inlineStr">
        <is>
          <t>Umsatzwachstum 3J in %</t>
        </is>
      </c>
      <c r="B80" s="5" t="inlineStr">
        <is>
          <t>Revenue Growth 3Y in %</t>
        </is>
      </c>
      <c r="C80" t="n">
        <v>-11.36</v>
      </c>
      <c r="D80" t="n">
        <v>-9.710000000000001</v>
      </c>
      <c r="E80" t="n">
        <v>11.49</v>
      </c>
      <c r="F80" t="n">
        <v>9.66</v>
      </c>
      <c r="G80" t="n">
        <v>8.17</v>
      </c>
      <c r="H80" t="n">
        <v>5.78</v>
      </c>
      <c r="I80" t="n">
        <v>-9.779999999999999</v>
      </c>
      <c r="J80" t="n">
        <v>-11.75</v>
      </c>
      <c r="K80" t="n">
        <v>381.04</v>
      </c>
      <c r="L80" t="inlineStr">
        <is>
          <t>-</t>
        </is>
      </c>
      <c r="M80" t="inlineStr">
        <is>
          <t>-</t>
        </is>
      </c>
      <c r="N80" t="inlineStr">
        <is>
          <t>-</t>
        </is>
      </c>
      <c r="O80" t="inlineStr">
        <is>
          <t>-</t>
        </is>
      </c>
    </row>
    <row r="81">
      <c r="A81" s="5" t="inlineStr">
        <is>
          <t>Umsatzwachstum 5J in %</t>
        </is>
      </c>
      <c r="B81" s="5" t="inlineStr">
        <is>
          <t>Revenue Growth 5Y in %</t>
        </is>
      </c>
      <c r="C81" t="n">
        <v>-2.6</v>
      </c>
      <c r="D81" t="n">
        <v>-2.2</v>
      </c>
      <c r="E81" t="n">
        <v>9.75</v>
      </c>
      <c r="F81" t="n">
        <v>7.68</v>
      </c>
      <c r="G81" t="n">
        <v>-2.24</v>
      </c>
      <c r="H81" t="n">
        <v>-4.19</v>
      </c>
      <c r="I81" t="n">
        <v>230.51</v>
      </c>
      <c r="J81" t="inlineStr">
        <is>
          <t>-</t>
        </is>
      </c>
      <c r="K81" t="inlineStr">
        <is>
          <t>-</t>
        </is>
      </c>
      <c r="L81" t="inlineStr">
        <is>
          <t>-</t>
        </is>
      </c>
      <c r="M81" t="inlineStr">
        <is>
          <t>-</t>
        </is>
      </c>
      <c r="N81" t="inlineStr">
        <is>
          <t>-</t>
        </is>
      </c>
      <c r="O81" t="inlineStr">
        <is>
          <t>-</t>
        </is>
      </c>
    </row>
    <row r="82">
      <c r="A82" s="5" t="inlineStr">
        <is>
          <t>Umsatzwachstum 10J in %</t>
        </is>
      </c>
      <c r="B82" s="5" t="inlineStr">
        <is>
          <t>Revenue Growth 10Y in %</t>
        </is>
      </c>
      <c r="C82" t="n">
        <v>-3.4</v>
      </c>
      <c r="D82" t="n">
        <v>114.15</v>
      </c>
      <c r="E82" t="inlineStr">
        <is>
          <t>-</t>
        </is>
      </c>
      <c r="F82" t="inlineStr">
        <is>
          <t>-</t>
        </is>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-159.82</v>
      </c>
      <c r="D83" t="n">
        <v>-198.68</v>
      </c>
      <c r="E83" t="n">
        <v>20.74</v>
      </c>
      <c r="F83" t="n">
        <v>-47.78</v>
      </c>
      <c r="G83" t="n">
        <v>79.09999999999999</v>
      </c>
      <c r="H83" t="n">
        <v>-44.7</v>
      </c>
      <c r="I83" t="n">
        <v>2.44</v>
      </c>
      <c r="J83" t="n">
        <v>-44.07</v>
      </c>
      <c r="K83" t="n">
        <v>-41.33</v>
      </c>
      <c r="L83" t="n">
        <v>-2451.09</v>
      </c>
      <c r="M83" t="n">
        <v>64.29000000000001</v>
      </c>
      <c r="N83" t="n">
        <v>115.38</v>
      </c>
      <c r="O83" t="inlineStr">
        <is>
          <t>-</t>
        </is>
      </c>
    </row>
    <row r="84">
      <c r="A84" s="5" t="inlineStr">
        <is>
          <t>Gewinnwachstum 3J in %</t>
        </is>
      </c>
      <c r="B84" s="5" t="inlineStr">
        <is>
          <t>Earnings Growth 3Y in %</t>
        </is>
      </c>
      <c r="C84" t="n">
        <v>-112.59</v>
      </c>
      <c r="D84" t="n">
        <v>-75.23999999999999</v>
      </c>
      <c r="E84" t="n">
        <v>17.35</v>
      </c>
      <c r="F84" t="n">
        <v>-4.46</v>
      </c>
      <c r="G84" t="n">
        <v>12.28</v>
      </c>
      <c r="H84" t="n">
        <v>-28.78</v>
      </c>
      <c r="I84" t="n">
        <v>-27.65</v>
      </c>
      <c r="J84" t="n">
        <v>-845.5</v>
      </c>
      <c r="K84" t="n">
        <v>-809.38</v>
      </c>
      <c r="L84" t="n">
        <v>-757.14</v>
      </c>
      <c r="M84" t="n">
        <v>59.89</v>
      </c>
      <c r="N84" t="inlineStr">
        <is>
          <t>-</t>
        </is>
      </c>
      <c r="O84" t="inlineStr">
        <is>
          <t>-</t>
        </is>
      </c>
    </row>
    <row r="85">
      <c r="A85" s="5" t="inlineStr">
        <is>
          <t>Gewinnwachstum 5J in %</t>
        </is>
      </c>
      <c r="B85" s="5" t="inlineStr">
        <is>
          <t>Earnings Growth 5Y in %</t>
        </is>
      </c>
      <c r="C85" t="n">
        <v>-61.29</v>
      </c>
      <c r="D85" t="n">
        <v>-38.26</v>
      </c>
      <c r="E85" t="n">
        <v>1.96</v>
      </c>
      <c r="F85" t="n">
        <v>-11</v>
      </c>
      <c r="G85" t="n">
        <v>-9.710000000000001</v>
      </c>
      <c r="H85" t="n">
        <v>-515.75</v>
      </c>
      <c r="I85" t="n">
        <v>-493.95</v>
      </c>
      <c r="J85" t="n">
        <v>-471.36</v>
      </c>
      <c r="K85" t="n">
        <v>-462.55</v>
      </c>
      <c r="L85" t="inlineStr">
        <is>
          <t>-</t>
        </is>
      </c>
      <c r="M85" t="inlineStr">
        <is>
          <t>-</t>
        </is>
      </c>
      <c r="N85" t="inlineStr">
        <is>
          <t>-</t>
        </is>
      </c>
      <c r="O85" t="inlineStr">
        <is>
          <t>-</t>
        </is>
      </c>
    </row>
    <row r="86">
      <c r="A86" s="5" t="inlineStr">
        <is>
          <t>Gewinnwachstum 10J in %</t>
        </is>
      </c>
      <c r="B86" s="5" t="inlineStr">
        <is>
          <t>Earnings Growth 10Y in %</t>
        </is>
      </c>
      <c r="C86" t="n">
        <v>-288.52</v>
      </c>
      <c r="D86" t="n">
        <v>-266.11</v>
      </c>
      <c r="E86" t="n">
        <v>-234.7</v>
      </c>
      <c r="F86" t="n">
        <v>-236.78</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-1.26</v>
      </c>
      <c r="D87" t="inlineStr">
        <is>
          <t>-</t>
        </is>
      </c>
      <c r="E87" t="n">
        <v>15.56</v>
      </c>
      <c r="F87" t="n">
        <v>-3.03</v>
      </c>
      <c r="G87" t="n">
        <v>-2.19</v>
      </c>
      <c r="H87" t="n">
        <v>-0.06</v>
      </c>
      <c r="I87" t="n">
        <v>-0.03</v>
      </c>
      <c r="J87" t="n">
        <v>-0.02</v>
      </c>
      <c r="K87" t="n">
        <v>-0.01</v>
      </c>
      <c r="L87" t="inlineStr">
        <is>
          <t>-</t>
        </is>
      </c>
      <c r="M87" t="inlineStr">
        <is>
          <t>-</t>
        </is>
      </c>
      <c r="N87" t="inlineStr">
        <is>
          <t>-</t>
        </is>
      </c>
      <c r="O87" t="inlineStr">
        <is>
          <t>-</t>
        </is>
      </c>
    </row>
    <row r="88">
      <c r="A88" s="5" t="inlineStr">
        <is>
          <t>EBIT-Wachstum 1J in %</t>
        </is>
      </c>
      <c r="B88" s="5" t="inlineStr">
        <is>
          <t>EBIT Growth 1Y in %</t>
        </is>
      </c>
      <c r="C88" t="n">
        <v>-8.449999999999999</v>
      </c>
      <c r="D88" t="n">
        <v>-31.35</v>
      </c>
      <c r="E88" t="n">
        <v>-31.1</v>
      </c>
      <c r="F88" t="n">
        <v>2.77</v>
      </c>
      <c r="G88" t="n">
        <v>21.27</v>
      </c>
      <c r="H88" t="n">
        <v>-10.16</v>
      </c>
      <c r="I88" t="n">
        <v>8.82</v>
      </c>
      <c r="J88" t="n">
        <v>-1.17</v>
      </c>
      <c r="K88" t="n">
        <v>-77.34</v>
      </c>
      <c r="L88" t="n">
        <v>313.78</v>
      </c>
      <c r="M88" t="n">
        <v>104.49</v>
      </c>
      <c r="N88" t="n">
        <v>-0.99</v>
      </c>
      <c r="O88" t="inlineStr">
        <is>
          <t>-</t>
        </is>
      </c>
    </row>
    <row r="89">
      <c r="A89" s="5" t="inlineStr">
        <is>
          <t>EBIT-Wachstum 3J in %</t>
        </is>
      </c>
      <c r="B89" s="5" t="inlineStr">
        <is>
          <t>EBIT Growth 3Y in %</t>
        </is>
      </c>
      <c r="C89" t="n">
        <v>-23.63</v>
      </c>
      <c r="D89" t="n">
        <v>-19.89</v>
      </c>
      <c r="E89" t="n">
        <v>-2.35</v>
      </c>
      <c r="F89" t="n">
        <v>4.63</v>
      </c>
      <c r="G89" t="n">
        <v>6.64</v>
      </c>
      <c r="H89" t="n">
        <v>-0.84</v>
      </c>
      <c r="I89" t="n">
        <v>-23.23</v>
      </c>
      <c r="J89" t="n">
        <v>78.42</v>
      </c>
      <c r="K89" t="n">
        <v>113.64</v>
      </c>
      <c r="L89" t="n">
        <v>139.09</v>
      </c>
      <c r="M89" t="n">
        <v>34.5</v>
      </c>
      <c r="N89" t="inlineStr">
        <is>
          <t>-</t>
        </is>
      </c>
      <c r="O89" t="inlineStr">
        <is>
          <t>-</t>
        </is>
      </c>
    </row>
    <row r="90">
      <c r="A90" s="5" t="inlineStr">
        <is>
          <t>EBIT-Wachstum 5J in %</t>
        </is>
      </c>
      <c r="B90" s="5" t="inlineStr">
        <is>
          <t>EBIT Growth 5Y in %</t>
        </is>
      </c>
      <c r="C90" t="n">
        <v>-9.369999999999999</v>
      </c>
      <c r="D90" t="n">
        <v>-9.710000000000001</v>
      </c>
      <c r="E90" t="n">
        <v>-1.68</v>
      </c>
      <c r="F90" t="n">
        <v>4.31</v>
      </c>
      <c r="G90" t="n">
        <v>-11.72</v>
      </c>
      <c r="H90" t="n">
        <v>46.79</v>
      </c>
      <c r="I90" t="n">
        <v>69.72</v>
      </c>
      <c r="J90" t="n">
        <v>67.75</v>
      </c>
      <c r="K90" t="n">
        <v>67.98999999999999</v>
      </c>
      <c r="L90" t="inlineStr">
        <is>
          <t>-</t>
        </is>
      </c>
      <c r="M90" t="inlineStr">
        <is>
          <t>-</t>
        </is>
      </c>
      <c r="N90" t="inlineStr">
        <is>
          <t>-</t>
        </is>
      </c>
      <c r="O90" t="inlineStr">
        <is>
          <t>-</t>
        </is>
      </c>
    </row>
    <row r="91">
      <c r="A91" s="5" t="inlineStr">
        <is>
          <t>EBIT-Wachstum 10J in %</t>
        </is>
      </c>
      <c r="B91" s="5" t="inlineStr">
        <is>
          <t>EBIT Growth 10Y in %</t>
        </is>
      </c>
      <c r="C91" t="n">
        <v>18.71</v>
      </c>
      <c r="D91" t="n">
        <v>30</v>
      </c>
      <c r="E91" t="n">
        <v>33.04</v>
      </c>
      <c r="F91" t="n">
        <v>36.15</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8.859999999999999</v>
      </c>
      <c r="D92" t="n">
        <v>42.88</v>
      </c>
      <c r="E92" t="n">
        <v>1.79</v>
      </c>
      <c r="F92" t="n">
        <v>-21.38</v>
      </c>
      <c r="G92" t="n">
        <v>60.57</v>
      </c>
      <c r="H92" t="n">
        <v>5.78</v>
      </c>
      <c r="I92" t="n">
        <v>14.37</v>
      </c>
      <c r="J92" t="n">
        <v>-27.42</v>
      </c>
      <c r="K92" t="n">
        <v>308.09</v>
      </c>
      <c r="L92" t="n">
        <v>2.62</v>
      </c>
      <c r="M92" t="n">
        <v>-48.54</v>
      </c>
      <c r="N92" t="inlineStr">
        <is>
          <t>-</t>
        </is>
      </c>
      <c r="O92" t="inlineStr">
        <is>
          <t>-</t>
        </is>
      </c>
    </row>
    <row r="93">
      <c r="A93" s="5" t="inlineStr">
        <is>
          <t>Op.Cashflow Wachstum 3J in %</t>
        </is>
      </c>
      <c r="B93" s="5" t="inlineStr">
        <is>
          <t>Op.Cashflow Wachstum 3Y in %</t>
        </is>
      </c>
      <c r="C93" t="n">
        <v>17.84</v>
      </c>
      <c r="D93" t="n">
        <v>7.76</v>
      </c>
      <c r="E93" t="n">
        <v>13.66</v>
      </c>
      <c r="F93" t="n">
        <v>14.99</v>
      </c>
      <c r="G93" t="n">
        <v>26.91</v>
      </c>
      <c r="H93" t="n">
        <v>-2.42</v>
      </c>
      <c r="I93" t="n">
        <v>98.34999999999999</v>
      </c>
      <c r="J93" t="n">
        <v>94.43000000000001</v>
      </c>
      <c r="K93" t="n">
        <v>87.39</v>
      </c>
      <c r="L93" t="inlineStr">
        <is>
          <t>-</t>
        </is>
      </c>
      <c r="M93" t="inlineStr">
        <is>
          <t>-</t>
        </is>
      </c>
      <c r="N93" t="inlineStr">
        <is>
          <t>-</t>
        </is>
      </c>
      <c r="O93" t="inlineStr">
        <is>
          <t>-</t>
        </is>
      </c>
    </row>
    <row r="94">
      <c r="A94" s="5" t="inlineStr">
        <is>
          <t>Op.Cashflow Wachstum 5J in %</t>
        </is>
      </c>
      <c r="B94" s="5" t="inlineStr">
        <is>
          <t>Op.Cashflow Wachstum 5Y in %</t>
        </is>
      </c>
      <c r="C94" t="n">
        <v>18.54</v>
      </c>
      <c r="D94" t="n">
        <v>17.93</v>
      </c>
      <c r="E94" t="n">
        <v>12.23</v>
      </c>
      <c r="F94" t="n">
        <v>6.38</v>
      </c>
      <c r="G94" t="n">
        <v>72.28</v>
      </c>
      <c r="H94" t="n">
        <v>60.69</v>
      </c>
      <c r="I94" t="n">
        <v>49.82</v>
      </c>
      <c r="J94" t="inlineStr">
        <is>
          <t>-</t>
        </is>
      </c>
      <c r="K94" t="inlineStr">
        <is>
          <t>-</t>
        </is>
      </c>
      <c r="L94" t="inlineStr">
        <is>
          <t>-</t>
        </is>
      </c>
      <c r="M94" t="inlineStr">
        <is>
          <t>-</t>
        </is>
      </c>
      <c r="N94" t="inlineStr">
        <is>
          <t>-</t>
        </is>
      </c>
      <c r="O94" t="inlineStr">
        <is>
          <t>-</t>
        </is>
      </c>
    </row>
    <row r="95">
      <c r="A95" s="5" t="inlineStr">
        <is>
          <t>Op.Cashflow Wachstum 10J in %</t>
        </is>
      </c>
      <c r="B95" s="5" t="inlineStr">
        <is>
          <t>Op.Cashflow Wachstum 10Y in %</t>
        </is>
      </c>
      <c r="C95" t="n">
        <v>39.62</v>
      </c>
      <c r="D95" t="n">
        <v>33.88</v>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3130</v>
      </c>
      <c r="D96" t="n">
        <v>3461</v>
      </c>
      <c r="E96" t="n">
        <v>2215</v>
      </c>
      <c r="F96" t="n">
        <v>2194</v>
      </c>
      <c r="G96" t="n">
        <v>121</v>
      </c>
      <c r="H96" t="n">
        <v>613</v>
      </c>
      <c r="I96" t="n">
        <v>665</v>
      </c>
      <c r="J96" t="n">
        <v>598</v>
      </c>
      <c r="K96" t="n">
        <v>-124</v>
      </c>
      <c r="L96" t="n">
        <v>-669</v>
      </c>
      <c r="M96" t="n">
        <v>-1557</v>
      </c>
      <c r="N96" t="n">
        <v>580</v>
      </c>
      <c r="O96" t="n">
        <v>462</v>
      </c>
      <c r="P96" t="n">
        <v>462</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P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10"/>
    <col customWidth="1" max="15" min="15" width="20"/>
    <col customWidth="1" max="16" min="16" width="10"/>
  </cols>
  <sheetData>
    <row r="1">
      <c r="A1" s="1" t="inlineStr">
        <is>
          <t xml:space="preserve">GAMESA </t>
        </is>
      </c>
      <c r="B1" s="2" t="inlineStr">
        <is>
          <t>WKN: A0B5Z8  ISIN: ES0143416115  US-Symbol:GCTAF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+34-944037352</t>
        </is>
      </c>
      <c r="G4" t="inlineStr">
        <is>
          <t>04.02.2020</t>
        </is>
      </c>
      <c r="H4" t="inlineStr">
        <is>
          <t>Result Q1</t>
        </is>
      </c>
      <c r="J4" t="inlineStr">
        <is>
          <t>Siemens AG</t>
        </is>
      </c>
      <c r="L4" t="inlineStr">
        <is>
          <t>59,00%</t>
        </is>
      </c>
    </row>
    <row r="5">
      <c r="A5" s="5" t="inlineStr">
        <is>
          <t>Ticker</t>
        </is>
      </c>
      <c r="B5" t="inlineStr">
        <is>
          <t>GTQ1</t>
        </is>
      </c>
      <c r="C5" s="5" t="inlineStr">
        <is>
          <t>Fax</t>
        </is>
      </c>
      <c r="D5" s="5" t="inlineStr"/>
      <c r="E5" t="inlineStr">
        <is>
          <t>-</t>
        </is>
      </c>
      <c r="G5" t="inlineStr">
        <is>
          <t>06.05.2020</t>
        </is>
      </c>
      <c r="H5" t="inlineStr">
        <is>
          <t>Score Half Year</t>
        </is>
      </c>
      <c r="J5" t="inlineStr">
        <is>
          <t>Iberdrola, S.A.</t>
        </is>
      </c>
      <c r="L5" t="inlineStr">
        <is>
          <t>8,07%</t>
        </is>
      </c>
    </row>
    <row r="6">
      <c r="A6" s="5" t="inlineStr">
        <is>
          <t>Gelistet Seit / Listed Since</t>
        </is>
      </c>
      <c r="B6" t="inlineStr">
        <is>
          <t>-</t>
        </is>
      </c>
      <c r="C6" s="5" t="inlineStr">
        <is>
          <t>Internet</t>
        </is>
      </c>
      <c r="D6" s="5" t="inlineStr"/>
      <c r="E6" t="inlineStr">
        <is>
          <t>http://www.gamesacorp.com/en</t>
        </is>
      </c>
      <c r="G6" t="inlineStr">
        <is>
          <t>30.07.2020</t>
        </is>
      </c>
      <c r="H6" t="inlineStr">
        <is>
          <t>Q3 Earnings</t>
        </is>
      </c>
      <c r="J6" t="inlineStr">
        <is>
          <t>Freefloat</t>
        </is>
      </c>
      <c r="L6" t="inlineStr">
        <is>
          <t>32,93%</t>
        </is>
      </c>
    </row>
    <row r="7">
      <c r="A7" s="5" t="inlineStr">
        <is>
          <t>Nominalwert / Nominal Value</t>
        </is>
      </c>
      <c r="B7" t="inlineStr">
        <is>
          <t>0,17</t>
        </is>
      </c>
      <c r="C7" s="5" t="inlineStr">
        <is>
          <t>E-Mail</t>
        </is>
      </c>
      <c r="D7" s="5" t="inlineStr"/>
      <c r="E7" t="inlineStr">
        <is>
          <t>gamesa@gamesacorp.com</t>
        </is>
      </c>
      <c r="G7" t="inlineStr">
        <is>
          <t>05.11.2020</t>
        </is>
      </c>
      <c r="H7" t="inlineStr">
        <is>
          <t>Preliminary Results</t>
        </is>
      </c>
    </row>
    <row r="8">
      <c r="A8" s="5" t="inlineStr">
        <is>
          <t>Land / Country</t>
        </is>
      </c>
      <c r="B8" t="inlineStr">
        <is>
          <t>Spanien</t>
        </is>
      </c>
      <c r="C8" s="5" t="inlineStr">
        <is>
          <t>Inv. Relations Telefon / Phone</t>
        </is>
      </c>
      <c r="D8" s="5" t="inlineStr"/>
      <c r="E8" t="inlineStr">
        <is>
          <t>+34-944037352</t>
        </is>
      </c>
    </row>
    <row r="9">
      <c r="A9" s="5" t="inlineStr">
        <is>
          <t>Währung / Currency</t>
        </is>
      </c>
      <c r="B9" t="inlineStr">
        <is>
          <t>EUR</t>
        </is>
      </c>
      <c r="C9" s="5" t="inlineStr">
        <is>
          <t>Inv. Relations E-Mail</t>
        </is>
      </c>
      <c r="D9" s="5" t="inlineStr"/>
      <c r="E9" t="inlineStr">
        <is>
          <t>irsg@siemensgamesa.com</t>
        </is>
      </c>
    </row>
    <row r="10">
      <c r="A10" s="5" t="inlineStr">
        <is>
          <t>Branche / Industry</t>
        </is>
      </c>
      <c r="B10" t="inlineStr">
        <is>
          <t>Renewable Energy</t>
        </is>
      </c>
      <c r="C10" s="5" t="inlineStr">
        <is>
          <t>Kontaktperson / Contact Person</t>
        </is>
      </c>
      <c r="D10" s="5" t="inlineStr"/>
      <c r="E10" t="inlineStr">
        <is>
          <t>María Cortina</t>
        </is>
      </c>
    </row>
    <row r="11">
      <c r="A11" s="5" t="inlineStr">
        <is>
          <t>Sektor / Sector</t>
        </is>
      </c>
      <c r="B11" t="inlineStr">
        <is>
          <t>Energy / Resources</t>
        </is>
      </c>
    </row>
    <row r="12">
      <c r="A12" s="5" t="inlineStr">
        <is>
          <t>Typ / Genre</t>
        </is>
      </c>
      <c r="B12" t="inlineStr">
        <is>
          <t>Stammaktie</t>
        </is>
      </c>
    </row>
    <row r="13">
      <c r="A13" s="5" t="inlineStr">
        <is>
          <t>Adresse / Address</t>
        </is>
      </c>
      <c r="B13" t="inlineStr">
        <is>
          <t>Siemens Gamesa Renewable Energy S.A.Parque Tecnológico de Bizkaia, edificio 222  ES-48170 Zamudio, Vizcaya</t>
        </is>
      </c>
    </row>
    <row r="14">
      <c r="A14" s="5" t="inlineStr">
        <is>
          <t>Management</t>
        </is>
      </c>
      <c r="B14" t="inlineStr">
        <is>
          <t>Markus Tacke, Alfonso Faubel, Andreas Nauen, Mark Albenze, David Mesonero, Christoph Wollny, Jürgen Bartl, Carlos Albi, Félix Zarza, Germán González, Dietmar Dresp, Antonio de la Torre, Ben Hunt, Javier Fernández-Combarro, Alan Feeley, Gregorio Acero</t>
        </is>
      </c>
    </row>
    <row r="15">
      <c r="A15" s="5" t="inlineStr">
        <is>
          <t>Aufsichtsrat / Board</t>
        </is>
      </c>
      <c r="B15" t="inlineStr">
        <is>
          <t>Miguel Ángel López, Dr. Markus Tacke, Lisa Davis, Mariel von Schumann, Gloria Hernández, Michael Sen, Dr. Andreas C. Hoffmann, Pedro Azagra, Rudolf Krämmer, Klaus Rosenfeld, Andoni Cendoya, Alberto Alonso, Carlos Rodríguez-Quiroga, Juan Antonio García</t>
        </is>
      </c>
    </row>
    <row r="16">
      <c r="A16" s="5" t="inlineStr">
        <is>
          <t>Beschreibung</t>
        </is>
      </c>
      <c r="B16" t="inlineStr">
        <is>
          <t>Siemens Gamesa Renewable Energy S.A. (ehemals Gamesa Corporación Tecnológica S.A.) ist im Bereich nachhaltiger Energielösungen mit Fokus auf Windenergie international tätig. Die Geschäftsaktivitäten untergliedern sich in Windkraftanlagen, Betrieb und Wartung und Technologische Diversifizierung. Mit Produktionsstätten in Europa, Indien, Brasilien und China ist das Unternehmen einer der grössten Hersteller von Windkraftanlagen weltweit mit über 35.000 MW installierter Leistung. Darüber hinaus wurden bereits Windparks mit einer Leistung von über 7.000 MW fertiggestellt. Im Weiteren bietet die Gesellschaft mit ihrem O&amp; M Service umfangreiche Dienstleistungen und Einrichtungen wie beispielsweise weltweite Operatingcenter für den Betrieb, die Instandhaltung und die Optimierung der Verfügbarkeit und die Maximierung der Energieproduktion der Windkraftanlagen, Web-Portal für die Kunden, Logistiknetzwerk für Ersatzteile, Wartungsdienstleistungen wie auch die CCS Schule (Commercial, Construction, Services) an. Ausserdem ist die Gruppe in der Entwicklung elektrischer und mechanischer Anlagen für die Energieerzeugung tätig. Die Gesellschaft wurde 1976 gegründet und hat seinen Hauptsitz in Zamudio, Spanien. Im April 2017 fusionierte Gamesa mit dem Bereich Windenergie von Siemens. Copyright 2014 FINANCE BASE AG</t>
        </is>
      </c>
    </row>
    <row r="17">
      <c r="A17" s="5" t="inlineStr">
        <is>
          <t>Profile</t>
        </is>
      </c>
      <c r="B17" t="inlineStr">
        <is>
          <t>Siemens, Gamesa Renewable Energy S.A. (Formerly Gamesa Corporación Tecnológica S.A.) is internationally active in the field of sustainable energy solutions with a focus on wind energy. The business activities are divided into wind power plants, operation and maintenance and technological diversification. With production facilities in Europe, India, Brazil and China, the company is one of the largest manufacturers of wind turbines installed with over 35,000 MW worldwide performance. In addition, wind farms have already been completed with a capacity of over 7,000 MW. In addition, the company provides with its O &amp; M Service extensive services and facilities such as global operating center for the operation, maintenance and optimization of availability and maximizing energy production of the wind turbines, web portal for customers, logistics network for spare parts, maintenance services such as the CCS school (Commercial, Construction, Services) to. Also operates the group in the development of electrical and mechanical systems for power generation. The company was founded in 1976 and headquartered in Zamudio, Spain. In April 2017 Gamesa merged with the wind energy sector of Siemens.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10227</v>
      </c>
      <c r="D20" t="n">
        <v>9122</v>
      </c>
      <c r="E20" t="n">
        <v>6538</v>
      </c>
      <c r="F20" t="n">
        <v>4612</v>
      </c>
      <c r="G20" t="n">
        <v>3504</v>
      </c>
      <c r="H20" t="n">
        <v>2846</v>
      </c>
      <c r="I20" t="n">
        <v>2336</v>
      </c>
      <c r="J20" t="n">
        <v>2665</v>
      </c>
      <c r="K20" t="n">
        <v>3027</v>
      </c>
      <c r="L20" t="n">
        <v>2736</v>
      </c>
      <c r="M20" t="n">
        <v>3187</v>
      </c>
      <c r="N20" t="n">
        <v>3646</v>
      </c>
      <c r="O20" t="n">
        <v>2867</v>
      </c>
      <c r="P20" t="n">
        <v>2867</v>
      </c>
    </row>
    <row r="21">
      <c r="A21" s="5" t="inlineStr">
        <is>
          <t>Bruttoergebnis vom Umsatz</t>
        </is>
      </c>
      <c r="B21" s="5" t="inlineStr">
        <is>
          <t>Gross Profit</t>
        </is>
      </c>
      <c r="C21" t="n">
        <v>948.2</v>
      </c>
      <c r="D21" t="n">
        <v>954.5</v>
      </c>
      <c r="E21" t="n">
        <v>581.4</v>
      </c>
      <c r="F21" t="n">
        <v>4612</v>
      </c>
      <c r="G21" t="n">
        <v>3504</v>
      </c>
      <c r="H21" t="n">
        <v>2846</v>
      </c>
      <c r="I21" t="n">
        <v>2336</v>
      </c>
      <c r="J21" t="n">
        <v>2665</v>
      </c>
      <c r="K21" t="n">
        <v>3027</v>
      </c>
      <c r="L21" t="n">
        <v>2736</v>
      </c>
      <c r="M21" t="n">
        <v>3187</v>
      </c>
      <c r="N21" t="n">
        <v>3646</v>
      </c>
      <c r="O21" t="n">
        <v>2867</v>
      </c>
      <c r="P21" t="n">
        <v>2867</v>
      </c>
    </row>
    <row r="22">
      <c r="A22" s="5" t="inlineStr">
        <is>
          <t>Operatives Ergebnis (EBIT)</t>
        </is>
      </c>
      <c r="B22" s="5" t="inlineStr">
        <is>
          <t>EBIT Earning Before Interest &amp; Tax</t>
        </is>
      </c>
      <c r="C22" t="n">
        <v>251.1</v>
      </c>
      <c r="D22" t="n">
        <v>210.4</v>
      </c>
      <c r="E22" t="n">
        <v>0.4</v>
      </c>
      <c r="F22" t="n">
        <v>477.4</v>
      </c>
      <c r="G22" t="n">
        <v>322.7</v>
      </c>
      <c r="H22" t="n">
        <v>181.2</v>
      </c>
      <c r="I22" t="n">
        <v>123.1</v>
      </c>
      <c r="J22" t="n">
        <v>-503.7</v>
      </c>
      <c r="K22" t="n">
        <v>131.4</v>
      </c>
      <c r="L22" t="n">
        <v>119</v>
      </c>
      <c r="M22" t="n">
        <v>176.7</v>
      </c>
      <c r="N22" t="n">
        <v>207.6</v>
      </c>
      <c r="O22" t="n">
        <v>132.7</v>
      </c>
      <c r="P22" t="n">
        <v>132.7</v>
      </c>
    </row>
    <row r="23">
      <c r="A23" s="5" t="inlineStr">
        <is>
          <t>Finanzergebnis</t>
        </is>
      </c>
      <c r="B23" s="5" t="inlineStr">
        <is>
          <t>Financial Result</t>
        </is>
      </c>
      <c r="C23" t="n">
        <v>-60.7</v>
      </c>
      <c r="D23" t="n">
        <v>-42.6</v>
      </c>
      <c r="E23" t="n">
        <v>-23.4</v>
      </c>
      <c r="F23" t="n">
        <v>-41.8</v>
      </c>
      <c r="G23" t="n">
        <v>-69.09999999999999</v>
      </c>
      <c r="H23" t="n">
        <v>-47.1</v>
      </c>
      <c r="I23" t="n">
        <v>-62.6</v>
      </c>
      <c r="J23" t="n">
        <v>-85.59999999999999</v>
      </c>
      <c r="K23" t="n">
        <v>-61.6</v>
      </c>
      <c r="L23" t="n">
        <v>-83.59999999999999</v>
      </c>
      <c r="M23" t="n">
        <v>-55</v>
      </c>
      <c r="N23" t="n">
        <v>-48.5</v>
      </c>
      <c r="O23" t="n">
        <v>-35.9</v>
      </c>
      <c r="P23" t="n">
        <v>-35.9</v>
      </c>
    </row>
    <row r="24">
      <c r="A24" s="5" t="inlineStr">
        <is>
          <t>Ergebnis vor Steuer (EBT)</t>
        </is>
      </c>
      <c r="B24" s="5" t="inlineStr">
        <is>
          <t>EBT Earning Before Tax</t>
        </is>
      </c>
      <c r="C24" t="n">
        <v>190.4</v>
      </c>
      <c r="D24" t="n">
        <v>167.8</v>
      </c>
      <c r="E24" t="n">
        <v>-23</v>
      </c>
      <c r="F24" t="n">
        <v>435.6</v>
      </c>
      <c r="G24" t="n">
        <v>253.6</v>
      </c>
      <c r="H24" t="n">
        <v>134.1</v>
      </c>
      <c r="I24" t="n">
        <v>60.5</v>
      </c>
      <c r="J24" t="n">
        <v>-589.3</v>
      </c>
      <c r="K24" t="n">
        <v>69.8</v>
      </c>
      <c r="L24" t="n">
        <v>35.4</v>
      </c>
      <c r="M24" t="n">
        <v>121.7</v>
      </c>
      <c r="N24" t="n">
        <v>159.1</v>
      </c>
      <c r="O24" t="n">
        <v>96.8</v>
      </c>
      <c r="P24" t="n">
        <v>96.8</v>
      </c>
    </row>
    <row r="25">
      <c r="A25" s="5" t="inlineStr">
        <is>
          <t>Steuern auf Einkommen und Ertrag</t>
        </is>
      </c>
      <c r="B25" s="5" t="inlineStr">
        <is>
          <t>Taxes on income and earnings</t>
        </is>
      </c>
      <c r="C25" t="n">
        <v>49.5</v>
      </c>
      <c r="D25" t="n">
        <v>97.90000000000001</v>
      </c>
      <c r="E25" t="n">
        <v>-10.2</v>
      </c>
      <c r="F25" t="inlineStr">
        <is>
          <t>-</t>
        </is>
      </c>
      <c r="G25" t="inlineStr">
        <is>
          <t>-</t>
        </is>
      </c>
      <c r="H25" t="inlineStr">
        <is>
          <t>-</t>
        </is>
      </c>
      <c r="I25" t="inlineStr">
        <is>
          <t>-</t>
        </is>
      </c>
      <c r="J25" t="inlineStr">
        <is>
          <t>-</t>
        </is>
      </c>
      <c r="K25" t="inlineStr">
        <is>
          <t>-</t>
        </is>
      </c>
      <c r="L25" t="inlineStr">
        <is>
          <t>-</t>
        </is>
      </c>
      <c r="M25" t="inlineStr">
        <is>
          <t>-</t>
        </is>
      </c>
      <c r="N25" t="inlineStr">
        <is>
          <t>-</t>
        </is>
      </c>
      <c r="O25" t="inlineStr">
        <is>
          <t>-</t>
        </is>
      </c>
      <c r="P25" t="inlineStr">
        <is>
          <t>-</t>
        </is>
      </c>
    </row>
    <row r="26">
      <c r="A26" s="5" t="inlineStr">
        <is>
          <t>Ergebnis nach Steuer</t>
        </is>
      </c>
      <c r="B26" s="5" t="inlineStr">
        <is>
          <t>Earnings after tax</t>
        </is>
      </c>
      <c r="C26" t="n">
        <v>140.9</v>
      </c>
      <c r="D26" t="n">
        <v>69.90000000000001</v>
      </c>
      <c r="E26" t="n">
        <v>-12.8</v>
      </c>
      <c r="F26" t="n">
        <v>311.1</v>
      </c>
      <c r="G26" t="n">
        <v>177</v>
      </c>
      <c r="H26" t="n">
        <v>96</v>
      </c>
      <c r="I26" t="n">
        <v>49.3</v>
      </c>
      <c r="J26" t="n">
        <v>-501.4</v>
      </c>
      <c r="K26" t="n">
        <v>51.7</v>
      </c>
      <c r="L26" t="n">
        <v>50.7</v>
      </c>
      <c r="M26" t="n">
        <v>114.6</v>
      </c>
      <c r="N26" t="n">
        <v>156.9</v>
      </c>
      <c r="O26" t="n">
        <v>122.3</v>
      </c>
      <c r="P26" t="n">
        <v>122.3</v>
      </c>
    </row>
    <row r="27">
      <c r="A27" s="5" t="inlineStr">
        <is>
          <t>Minderheitenanteil</t>
        </is>
      </c>
      <c r="B27" s="5" t="inlineStr">
        <is>
          <t>Minority Share</t>
        </is>
      </c>
      <c r="C27" t="inlineStr">
        <is>
          <t>-</t>
        </is>
      </c>
      <c r="D27" t="n">
        <v>0.06</v>
      </c>
      <c r="E27" t="n">
        <v>-2.4</v>
      </c>
      <c r="F27" t="n">
        <v>-1.1</v>
      </c>
      <c r="G27" t="n">
        <v>0.3</v>
      </c>
      <c r="H27" t="n">
        <v>0.7</v>
      </c>
      <c r="I27" t="n">
        <v>-1.2</v>
      </c>
      <c r="J27" t="n">
        <v>-0.1</v>
      </c>
      <c r="K27" t="n">
        <v>-0.6</v>
      </c>
      <c r="L27" t="n">
        <v>-0.5</v>
      </c>
      <c r="M27" t="n">
        <v>0.1</v>
      </c>
      <c r="N27" t="n">
        <v>-1.9</v>
      </c>
      <c r="O27" t="n">
        <v>-2.9</v>
      </c>
      <c r="P27" t="n">
        <v>-2.9</v>
      </c>
    </row>
    <row r="28">
      <c r="A28" s="5" t="inlineStr">
        <is>
          <t>Jahresüberschuss/-fehlbetrag</t>
        </is>
      </c>
      <c r="B28" s="5" t="inlineStr">
        <is>
          <t>Net Profit</t>
        </is>
      </c>
      <c r="C28" t="n">
        <v>140.9</v>
      </c>
      <c r="D28" t="n">
        <v>70</v>
      </c>
      <c r="E28" t="n">
        <v>-15.2</v>
      </c>
      <c r="F28" t="n">
        <v>301.3</v>
      </c>
      <c r="G28" t="n">
        <v>170.2</v>
      </c>
      <c r="H28" t="n">
        <v>91.8</v>
      </c>
      <c r="I28" t="n">
        <v>45</v>
      </c>
      <c r="J28" t="n">
        <v>-659.4</v>
      </c>
      <c r="K28" t="n">
        <v>51.1</v>
      </c>
      <c r="L28" t="n">
        <v>50.2</v>
      </c>
      <c r="M28" t="n">
        <v>114.7</v>
      </c>
      <c r="N28" t="n">
        <v>320.2</v>
      </c>
      <c r="O28" t="n">
        <v>220.1</v>
      </c>
      <c r="P28" t="n">
        <v>220.1</v>
      </c>
    </row>
    <row r="29">
      <c r="A29" s="5" t="inlineStr">
        <is>
          <t>Summe Umlaufvermögen</t>
        </is>
      </c>
      <c r="B29" s="5" t="inlineStr">
        <is>
          <t>Current Assets</t>
        </is>
      </c>
      <c r="C29" t="n">
        <v>7899</v>
      </c>
      <c r="D29" t="n">
        <v>7349</v>
      </c>
      <c r="E29" t="n">
        <v>6845</v>
      </c>
      <c r="F29" t="n">
        <v>4205</v>
      </c>
      <c r="G29" t="n">
        <v>3032</v>
      </c>
      <c r="H29" t="n">
        <v>2763</v>
      </c>
      <c r="I29" t="n">
        <v>3193</v>
      </c>
      <c r="J29" t="n">
        <v>3561</v>
      </c>
      <c r="K29" t="n">
        <v>4218</v>
      </c>
      <c r="L29" t="n">
        <v>3582</v>
      </c>
      <c r="M29" t="n">
        <v>3632</v>
      </c>
      <c r="N29" t="n">
        <v>2923</v>
      </c>
      <c r="O29" t="n">
        <v>3388</v>
      </c>
      <c r="P29" t="n">
        <v>3388</v>
      </c>
    </row>
    <row r="30">
      <c r="A30" s="5" t="inlineStr">
        <is>
          <t>Summe Anlagevermögen</t>
        </is>
      </c>
      <c r="B30" s="5" t="inlineStr">
        <is>
          <t>Fixed Assets</t>
        </is>
      </c>
      <c r="C30" t="n">
        <v>8790</v>
      </c>
      <c r="D30" t="n">
        <v>8804</v>
      </c>
      <c r="E30" t="n">
        <v>9477</v>
      </c>
      <c r="F30" t="n">
        <v>1690</v>
      </c>
      <c r="G30" t="n">
        <v>1608</v>
      </c>
      <c r="H30" t="n">
        <v>1489</v>
      </c>
      <c r="I30" t="n">
        <v>1566</v>
      </c>
      <c r="J30" t="n">
        <v>1554</v>
      </c>
      <c r="K30" t="n">
        <v>1413</v>
      </c>
      <c r="L30" t="n">
        <v>1357</v>
      </c>
      <c r="M30" t="n">
        <v>1280</v>
      </c>
      <c r="N30" t="n">
        <v>1853</v>
      </c>
      <c r="O30" t="n">
        <v>977.3</v>
      </c>
      <c r="P30" t="n">
        <v>977.3</v>
      </c>
    </row>
    <row r="31">
      <c r="A31" s="5" t="inlineStr">
        <is>
          <t>Summe Aktiva</t>
        </is>
      </c>
      <c r="B31" s="5" t="inlineStr">
        <is>
          <t>Total Assets</t>
        </is>
      </c>
      <c r="C31" t="n">
        <v>16689</v>
      </c>
      <c r="D31" t="n">
        <v>16153</v>
      </c>
      <c r="E31" t="n">
        <v>16322</v>
      </c>
      <c r="F31" t="n">
        <v>5895</v>
      </c>
      <c r="G31" t="n">
        <v>4641</v>
      </c>
      <c r="H31" t="n">
        <v>4252</v>
      </c>
      <c r="I31" t="n">
        <v>4759</v>
      </c>
      <c r="J31" t="n">
        <v>5114</v>
      </c>
      <c r="K31" t="n">
        <v>5631</v>
      </c>
      <c r="L31" t="n">
        <v>4939</v>
      </c>
      <c r="M31" t="n">
        <v>4912</v>
      </c>
      <c r="N31" t="n">
        <v>4775</v>
      </c>
      <c r="O31" t="n">
        <v>4365</v>
      </c>
      <c r="P31" t="n">
        <v>4365</v>
      </c>
    </row>
    <row r="32">
      <c r="A32" s="5" t="inlineStr">
        <is>
          <t>Summe kurzfristiges Fremdkapital</t>
        </is>
      </c>
      <c r="B32" s="5" t="inlineStr">
        <is>
          <t>Short-Term Debt</t>
        </is>
      </c>
      <c r="C32" t="n">
        <v>7968</v>
      </c>
      <c r="D32" t="n">
        <v>7104</v>
      </c>
      <c r="E32" t="n">
        <v>6886</v>
      </c>
      <c r="F32" t="n">
        <v>3287</v>
      </c>
      <c r="G32" t="n">
        <v>2247</v>
      </c>
      <c r="H32" t="n">
        <v>1964</v>
      </c>
      <c r="I32" t="n">
        <v>2829</v>
      </c>
      <c r="J32" t="n">
        <v>2461</v>
      </c>
      <c r="K32" t="n">
        <v>2625</v>
      </c>
      <c r="L32" t="n">
        <v>2423</v>
      </c>
      <c r="M32" t="n">
        <v>2579</v>
      </c>
      <c r="N32" t="n">
        <v>2379</v>
      </c>
      <c r="O32" t="n">
        <v>2248</v>
      </c>
      <c r="P32" t="n">
        <v>2248</v>
      </c>
    </row>
    <row r="33">
      <c r="A33" s="5" t="inlineStr">
        <is>
          <t>Summe langfristiges Fremdkapital</t>
        </is>
      </c>
      <c r="B33" s="5" t="inlineStr">
        <is>
          <t>Long-Term Debt</t>
        </is>
      </c>
      <c r="C33" t="n">
        <v>2449</v>
      </c>
      <c r="D33" t="n">
        <v>3118</v>
      </c>
      <c r="E33" t="n">
        <v>3351</v>
      </c>
      <c r="F33" t="n">
        <v>841.7</v>
      </c>
      <c r="G33" t="n">
        <v>865.3</v>
      </c>
      <c r="H33" t="n">
        <v>900.1</v>
      </c>
      <c r="I33" t="n">
        <v>912.5</v>
      </c>
      <c r="J33" t="n">
        <v>1585</v>
      </c>
      <c r="K33" t="n">
        <v>1315</v>
      </c>
      <c r="L33" t="n">
        <v>887.8</v>
      </c>
      <c r="M33" t="n">
        <v>757.3</v>
      </c>
      <c r="N33" t="n">
        <v>625.7</v>
      </c>
      <c r="O33" t="n">
        <v>858.2</v>
      </c>
      <c r="P33" t="n">
        <v>858.2</v>
      </c>
    </row>
    <row r="34">
      <c r="A34" s="5" t="inlineStr">
        <is>
          <t>Summe Fremdkapital</t>
        </is>
      </c>
      <c r="B34" s="5" t="inlineStr">
        <is>
          <t>Total Liabilities</t>
        </is>
      </c>
      <c r="C34" t="n">
        <v>10417</v>
      </c>
      <c r="D34" t="n">
        <v>10222</v>
      </c>
      <c r="E34" t="n">
        <v>10237</v>
      </c>
      <c r="F34" t="n">
        <v>4130</v>
      </c>
      <c r="G34" t="n">
        <v>3114</v>
      </c>
      <c r="H34" t="n">
        <v>2866</v>
      </c>
      <c r="I34" t="n">
        <v>3742</v>
      </c>
      <c r="J34" t="n">
        <v>4086</v>
      </c>
      <c r="K34" t="n">
        <v>3939</v>
      </c>
      <c r="L34" t="n">
        <v>3310</v>
      </c>
      <c r="M34" t="n">
        <v>3337</v>
      </c>
      <c r="N34" t="n">
        <v>3267</v>
      </c>
      <c r="O34" t="n">
        <v>3106</v>
      </c>
      <c r="P34" t="n">
        <v>3106</v>
      </c>
    </row>
    <row r="35">
      <c r="A35" s="5" t="inlineStr">
        <is>
          <t>Minderheitenanteil</t>
        </is>
      </c>
      <c r="B35" s="5" t="inlineStr">
        <is>
          <t>Minority Share</t>
        </is>
      </c>
      <c r="C35" t="n">
        <v>2.7</v>
      </c>
      <c r="D35" t="n">
        <v>2.2</v>
      </c>
      <c r="E35" t="n">
        <v>2.8</v>
      </c>
      <c r="F35" t="n">
        <v>0.3</v>
      </c>
      <c r="G35" t="n">
        <v>0.3</v>
      </c>
      <c r="H35" t="n">
        <v>0.1</v>
      </c>
      <c r="I35" t="n">
        <v>4.9</v>
      </c>
      <c r="J35" t="n">
        <v>7.9</v>
      </c>
      <c r="K35" t="n">
        <v>6.9</v>
      </c>
      <c r="L35" t="n">
        <v>5</v>
      </c>
      <c r="M35" t="n">
        <v>5.1</v>
      </c>
      <c r="N35" t="n">
        <v>6.5</v>
      </c>
      <c r="O35" t="n">
        <v>2.3</v>
      </c>
      <c r="P35" t="n">
        <v>2.3</v>
      </c>
    </row>
    <row r="36">
      <c r="A36" s="5" t="inlineStr">
        <is>
          <t>Summe Eigenkapital</t>
        </is>
      </c>
      <c r="B36" s="5" t="inlineStr">
        <is>
          <t>Equity</t>
        </is>
      </c>
      <c r="C36" t="n">
        <v>6273</v>
      </c>
      <c r="D36" t="n">
        <v>5929</v>
      </c>
      <c r="E36" t="n">
        <v>6082</v>
      </c>
      <c r="F36" t="n">
        <v>1765</v>
      </c>
      <c r="G36" t="n">
        <v>1527</v>
      </c>
      <c r="H36" t="n">
        <v>1385</v>
      </c>
      <c r="I36" t="n">
        <v>1013</v>
      </c>
      <c r="J36" t="n">
        <v>1021</v>
      </c>
      <c r="K36" t="n">
        <v>1685</v>
      </c>
      <c r="L36" t="n">
        <v>1624</v>
      </c>
      <c r="M36" t="n">
        <v>1571</v>
      </c>
      <c r="N36" t="n">
        <v>1502</v>
      </c>
      <c r="O36" t="n">
        <v>1256</v>
      </c>
      <c r="P36" t="n">
        <v>1256</v>
      </c>
    </row>
    <row r="37">
      <c r="A37" s="5" t="inlineStr">
        <is>
          <t>Summe Passiva</t>
        </is>
      </c>
      <c r="B37" s="5" t="inlineStr">
        <is>
          <t>Liabilities &amp; Shareholder Equity</t>
        </is>
      </c>
      <c r="C37" t="n">
        <v>16689</v>
      </c>
      <c r="D37" t="n">
        <v>16153</v>
      </c>
      <c r="E37" t="n">
        <v>16322</v>
      </c>
      <c r="F37" t="n">
        <v>5895</v>
      </c>
      <c r="G37" t="n">
        <v>4641</v>
      </c>
      <c r="H37" t="n">
        <v>4252</v>
      </c>
      <c r="I37" t="n">
        <v>4759</v>
      </c>
      <c r="J37" t="n">
        <v>5114</v>
      </c>
      <c r="K37" t="n">
        <v>5631</v>
      </c>
      <c r="L37" t="n">
        <v>4939</v>
      </c>
      <c r="M37" t="n">
        <v>4912</v>
      </c>
      <c r="N37" t="n">
        <v>4775</v>
      </c>
      <c r="O37" t="n">
        <v>4365</v>
      </c>
      <c r="P37" t="n">
        <v>4365</v>
      </c>
    </row>
    <row r="38">
      <c r="A38" s="5" t="inlineStr">
        <is>
          <t>Mio.Aktien im Umlauf</t>
        </is>
      </c>
      <c r="B38" s="5" t="inlineStr">
        <is>
          <t>Million shares outstanding</t>
        </is>
      </c>
      <c r="C38" t="n">
        <v>679.49</v>
      </c>
      <c r="D38" t="n">
        <v>679.49</v>
      </c>
      <c r="E38" t="n">
        <v>681.14</v>
      </c>
      <c r="F38" t="n">
        <v>279.27</v>
      </c>
      <c r="G38" t="n">
        <v>279.27</v>
      </c>
      <c r="H38" t="n">
        <v>279.27</v>
      </c>
      <c r="I38" t="n">
        <v>253.88</v>
      </c>
      <c r="J38" t="n">
        <v>253.9</v>
      </c>
      <c r="K38" t="n">
        <v>247.3</v>
      </c>
      <c r="L38" t="n">
        <v>245.7</v>
      </c>
      <c r="M38" t="n">
        <v>243.3</v>
      </c>
      <c r="N38" t="n">
        <v>243.3</v>
      </c>
      <c r="O38" t="n">
        <v>243.3</v>
      </c>
      <c r="P38" t="n">
        <v>243.3</v>
      </c>
    </row>
    <row r="39">
      <c r="A39" s="5" t="inlineStr">
        <is>
          <t>Gezeichnetes Kapital (in Mio.)</t>
        </is>
      </c>
      <c r="B39" s="5" t="inlineStr">
        <is>
          <t>Subscribed Capital in M</t>
        </is>
      </c>
      <c r="C39" t="n">
        <v>115.79</v>
      </c>
      <c r="D39" t="n">
        <v>115.79</v>
      </c>
      <c r="E39" t="n">
        <v>115.79</v>
      </c>
      <c r="F39" t="n">
        <v>47.5</v>
      </c>
      <c r="G39" t="n">
        <v>47.5</v>
      </c>
      <c r="H39" t="n">
        <v>47.5</v>
      </c>
      <c r="I39" t="n">
        <v>43.2</v>
      </c>
      <c r="J39" t="n">
        <v>43.2</v>
      </c>
      <c r="K39" t="n">
        <v>42</v>
      </c>
      <c r="L39" t="n">
        <v>41.8</v>
      </c>
      <c r="M39" t="n">
        <v>41.4</v>
      </c>
      <c r="N39" t="n">
        <v>41.4</v>
      </c>
      <c r="O39" t="n">
        <v>41.4</v>
      </c>
      <c r="P39" t="n">
        <v>41.4</v>
      </c>
    </row>
    <row r="40">
      <c r="A40" s="5" t="inlineStr">
        <is>
          <t>Ergebnis je Aktie (brutto)</t>
        </is>
      </c>
      <c r="B40" s="5" t="inlineStr">
        <is>
          <t>Earnings per share</t>
        </is>
      </c>
      <c r="C40" t="n">
        <v>0.28</v>
      </c>
      <c r="D40" t="n">
        <v>0.25</v>
      </c>
      <c r="E40" t="n">
        <v>-0.03</v>
      </c>
      <c r="F40" t="n">
        <v>1.56</v>
      </c>
      <c r="G40" t="n">
        <v>0.91</v>
      </c>
      <c r="H40" t="n">
        <v>0.48</v>
      </c>
      <c r="I40" t="n">
        <v>0.24</v>
      </c>
      <c r="J40" t="n">
        <v>-2.32</v>
      </c>
      <c r="K40" t="n">
        <v>0.28</v>
      </c>
      <c r="L40" t="n">
        <v>0.14</v>
      </c>
      <c r="M40" t="n">
        <v>0.5</v>
      </c>
      <c r="N40" t="n">
        <v>0.65</v>
      </c>
      <c r="O40" t="n">
        <v>0.4</v>
      </c>
      <c r="P40" t="n">
        <v>0.4</v>
      </c>
    </row>
    <row r="41">
      <c r="A41" s="5" t="inlineStr">
        <is>
          <t>Ergebnis je Aktie (unverwässert)</t>
        </is>
      </c>
      <c r="B41" s="5" t="inlineStr">
        <is>
          <t>Basic Earnings per share</t>
        </is>
      </c>
      <c r="C41" t="n">
        <v>0.21</v>
      </c>
      <c r="D41" t="n">
        <v>0.1</v>
      </c>
      <c r="E41" t="n">
        <v>-0.03</v>
      </c>
      <c r="F41" t="n">
        <v>1.09</v>
      </c>
      <c r="G41" t="n">
        <v>0.62</v>
      </c>
      <c r="H41" t="n">
        <v>0.36</v>
      </c>
      <c r="I41" t="n">
        <v>0.18</v>
      </c>
      <c r="J41" t="n">
        <v>-2.63</v>
      </c>
      <c r="K41" t="n">
        <v>0.2</v>
      </c>
      <c r="L41" t="n">
        <v>0.21</v>
      </c>
      <c r="M41" t="n">
        <v>0.48</v>
      </c>
      <c r="N41" t="n">
        <v>1.32</v>
      </c>
      <c r="O41" t="n">
        <v>0.9</v>
      </c>
      <c r="P41" t="n">
        <v>0.9</v>
      </c>
    </row>
    <row r="42">
      <c r="A42" s="5" t="inlineStr">
        <is>
          <t>Ergebnis je Aktie (verwässert)</t>
        </is>
      </c>
      <c r="B42" s="5" t="inlineStr">
        <is>
          <t>Diluted Earnings per share</t>
        </is>
      </c>
      <c r="C42" t="n">
        <v>0.21</v>
      </c>
      <c r="D42" t="n">
        <v>0.1</v>
      </c>
      <c r="E42" t="n">
        <v>-0.03</v>
      </c>
      <c r="F42" t="n">
        <v>1.09</v>
      </c>
      <c r="G42" t="n">
        <v>0.62</v>
      </c>
      <c r="H42" t="n">
        <v>0.36</v>
      </c>
      <c r="I42" t="n">
        <v>0.18</v>
      </c>
      <c r="J42" t="n">
        <v>-2.63</v>
      </c>
      <c r="K42" t="n">
        <v>0.2</v>
      </c>
      <c r="L42" t="n">
        <v>0.21</v>
      </c>
      <c r="M42" t="n">
        <v>0.48</v>
      </c>
      <c r="N42" t="n">
        <v>1.32</v>
      </c>
      <c r="O42" t="n">
        <v>0.9</v>
      </c>
      <c r="P42" t="n">
        <v>0.9</v>
      </c>
    </row>
    <row r="43">
      <c r="A43" s="5" t="inlineStr">
        <is>
          <t>Dividende je Aktie</t>
        </is>
      </c>
      <c r="B43" s="5" t="inlineStr">
        <is>
          <t>Dividend per share</t>
        </is>
      </c>
      <c r="C43" t="inlineStr">
        <is>
          <t>-</t>
        </is>
      </c>
      <c r="D43" t="n">
        <v>0.026</v>
      </c>
      <c r="E43" t="inlineStr">
        <is>
          <t>-</t>
        </is>
      </c>
      <c r="F43" t="n">
        <v>0.11</v>
      </c>
      <c r="G43" t="n">
        <v>0.15</v>
      </c>
      <c r="H43" t="n">
        <v>0.08</v>
      </c>
      <c r="I43" t="inlineStr">
        <is>
          <t>-</t>
        </is>
      </c>
      <c r="J43" t="inlineStr">
        <is>
          <t>-</t>
        </is>
      </c>
      <c r="K43" t="n">
        <v>0.05</v>
      </c>
      <c r="L43" t="n">
        <v>0.05</v>
      </c>
      <c r="M43" t="n">
        <v>0.12</v>
      </c>
      <c r="N43" t="n">
        <v>0.2</v>
      </c>
      <c r="O43" t="n">
        <v>0.23</v>
      </c>
      <c r="P43" t="n">
        <v>0.23</v>
      </c>
    </row>
    <row r="44">
      <c r="A44" s="5" t="inlineStr">
        <is>
          <t>Sonderdividende je Aktie</t>
        </is>
      </c>
      <c r="B44" s="5" t="inlineStr">
        <is>
          <t>Special Dividend per share</t>
        </is>
      </c>
      <c r="C44" t="inlineStr">
        <is>
          <t>-</t>
        </is>
      </c>
      <c r="D44" t="inlineStr">
        <is>
          <t>-</t>
        </is>
      </c>
      <c r="E44" t="inlineStr">
        <is>
          <t>-</t>
        </is>
      </c>
      <c r="F44" t="n">
        <v>3.6</v>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Dividendenausschüttung in Mio</t>
        </is>
      </c>
      <c r="B45" s="5" t="inlineStr">
        <is>
          <t>Dividend Payment in M</t>
        </is>
      </c>
      <c r="C45" t="inlineStr">
        <is>
          <t>-</t>
        </is>
      </c>
      <c r="D45" t="n">
        <v>17.49</v>
      </c>
      <c r="E45" t="n">
        <v>0.065</v>
      </c>
      <c r="F45" t="n">
        <v>75.14</v>
      </c>
      <c r="G45" t="n">
        <v>42.6</v>
      </c>
      <c r="H45" t="n">
        <v>23</v>
      </c>
      <c r="I45" t="inlineStr">
        <is>
          <t>-</t>
        </is>
      </c>
      <c r="J45" t="inlineStr">
        <is>
          <t>-</t>
        </is>
      </c>
      <c r="K45" t="n">
        <v>12.6</v>
      </c>
      <c r="L45" t="n">
        <v>12.6</v>
      </c>
      <c r="M45" t="n">
        <v>29</v>
      </c>
      <c r="N45" t="n">
        <v>48.7</v>
      </c>
      <c r="O45" t="n">
        <v>56</v>
      </c>
      <c r="P45" t="n">
        <v>56</v>
      </c>
    </row>
    <row r="46">
      <c r="A46" s="5" t="inlineStr">
        <is>
          <t>Umsatz je Aktie</t>
        </is>
      </c>
      <c r="B46" s="5" t="inlineStr">
        <is>
          <t>Revenue per share</t>
        </is>
      </c>
      <c r="C46" t="n">
        <v>15.05</v>
      </c>
      <c r="D46" t="n">
        <v>13.43</v>
      </c>
      <c r="E46" t="n">
        <v>9.6</v>
      </c>
      <c r="F46" t="n">
        <v>16.51</v>
      </c>
      <c r="G46" t="n">
        <v>12.55</v>
      </c>
      <c r="H46" t="n">
        <v>10.19</v>
      </c>
      <c r="I46" t="n">
        <v>9.199999999999999</v>
      </c>
      <c r="J46" t="n">
        <v>10.5</v>
      </c>
      <c r="K46" t="n">
        <v>12.24</v>
      </c>
      <c r="L46" t="n">
        <v>11.13</v>
      </c>
      <c r="M46" t="n">
        <v>13.1</v>
      </c>
      <c r="N46" t="n">
        <v>14.99</v>
      </c>
      <c r="O46" t="n">
        <v>11.78</v>
      </c>
      <c r="P46" t="n">
        <v>11.78</v>
      </c>
    </row>
    <row r="47">
      <c r="A47" s="5" t="inlineStr">
        <is>
          <t>Buchwert je Aktie</t>
        </is>
      </c>
      <c r="B47" s="5" t="inlineStr">
        <is>
          <t>Book value per share</t>
        </is>
      </c>
      <c r="C47" t="n">
        <v>9.23</v>
      </c>
      <c r="D47" t="n">
        <v>8.73</v>
      </c>
      <c r="E47" t="n">
        <v>8.93</v>
      </c>
      <c r="F47" t="n">
        <v>6.32</v>
      </c>
      <c r="G47" t="n">
        <v>5.47</v>
      </c>
      <c r="H47" t="n">
        <v>4.96</v>
      </c>
      <c r="I47" t="n">
        <v>3.99</v>
      </c>
      <c r="J47" t="n">
        <v>4.02</v>
      </c>
      <c r="K47" t="n">
        <v>6.81</v>
      </c>
      <c r="L47" t="n">
        <v>6.61</v>
      </c>
      <c r="M47" t="n">
        <v>6.45</v>
      </c>
      <c r="N47" t="n">
        <v>6.17</v>
      </c>
      <c r="O47" t="n">
        <v>5.16</v>
      </c>
      <c r="P47" t="n">
        <v>5.16</v>
      </c>
    </row>
    <row r="48">
      <c r="A48" s="5" t="inlineStr">
        <is>
          <t>Cashflow je Aktie</t>
        </is>
      </c>
      <c r="B48" s="5" t="inlineStr">
        <is>
          <t>Cashflow per share</t>
        </is>
      </c>
      <c r="C48" t="n">
        <v>1.15</v>
      </c>
      <c r="D48" t="n">
        <v>1.07</v>
      </c>
      <c r="E48" t="n">
        <v>-0.51</v>
      </c>
      <c r="F48" t="n">
        <v>2.35</v>
      </c>
      <c r="G48" t="n">
        <v>1.16</v>
      </c>
      <c r="H48" t="n">
        <v>1.11</v>
      </c>
      <c r="I48" t="n">
        <v>0.84</v>
      </c>
      <c r="J48" t="n">
        <v>1.99</v>
      </c>
      <c r="K48" t="n">
        <v>-2.08</v>
      </c>
      <c r="L48" t="n">
        <v>3.01</v>
      </c>
      <c r="M48" t="n">
        <v>0.48</v>
      </c>
      <c r="N48" t="n">
        <v>2.04</v>
      </c>
      <c r="O48" t="n">
        <v>2.51</v>
      </c>
      <c r="P48" t="n">
        <v>2.51</v>
      </c>
    </row>
    <row r="49">
      <c r="A49" s="5" t="inlineStr">
        <is>
          <t>Bilanzsumme je Aktie</t>
        </is>
      </c>
      <c r="B49" s="5" t="inlineStr">
        <is>
          <t>Total assets per share</t>
        </is>
      </c>
      <c r="C49" t="n">
        <v>24.56</v>
      </c>
      <c r="D49" t="n">
        <v>23.77</v>
      </c>
      <c r="E49" t="n">
        <v>23.96</v>
      </c>
      <c r="F49" t="n">
        <v>21.11</v>
      </c>
      <c r="G49" t="n">
        <v>16.62</v>
      </c>
      <c r="H49" t="n">
        <v>15.23</v>
      </c>
      <c r="I49" t="n">
        <v>18.75</v>
      </c>
      <c r="J49" t="n">
        <v>20.14</v>
      </c>
      <c r="K49" t="n">
        <v>22.77</v>
      </c>
      <c r="L49" t="n">
        <v>20.1</v>
      </c>
      <c r="M49" t="n">
        <v>20.19</v>
      </c>
      <c r="N49" t="n">
        <v>19.63</v>
      </c>
      <c r="O49" t="n">
        <v>17.94</v>
      </c>
      <c r="P49" t="n">
        <v>17.94</v>
      </c>
    </row>
    <row r="50">
      <c r="A50" s="5" t="inlineStr">
        <is>
          <t>Personal am Ende des Jahres</t>
        </is>
      </c>
      <c r="B50" s="5" t="inlineStr">
        <is>
          <t>Staff at the end of year</t>
        </is>
      </c>
      <c r="C50" t="n">
        <v>24466</v>
      </c>
      <c r="D50" t="n">
        <v>23047</v>
      </c>
      <c r="E50" t="n">
        <v>25489</v>
      </c>
      <c r="F50" t="n">
        <v>8452</v>
      </c>
      <c r="G50" t="n">
        <v>6780</v>
      </c>
      <c r="H50" t="n">
        <v>6241</v>
      </c>
      <c r="I50" t="n">
        <v>6278</v>
      </c>
      <c r="J50" t="n">
        <v>7645</v>
      </c>
      <c r="K50" t="n">
        <v>7315</v>
      </c>
      <c r="L50" t="n">
        <v>6733</v>
      </c>
      <c r="M50" t="n">
        <v>6721</v>
      </c>
      <c r="N50" t="n">
        <v>7114</v>
      </c>
      <c r="O50" t="n">
        <v>6493</v>
      </c>
      <c r="P50" t="n">
        <v>6493</v>
      </c>
    </row>
    <row r="51">
      <c r="A51" s="5" t="inlineStr">
        <is>
          <t>Personalaufwand in Mio. EUR</t>
        </is>
      </c>
      <c r="B51" s="5" t="inlineStr">
        <is>
          <t>Personnel expenses in M</t>
        </is>
      </c>
      <c r="C51" t="n">
        <v>1614</v>
      </c>
      <c r="D51" t="n">
        <v>1582</v>
      </c>
      <c r="E51" t="n">
        <v>1172</v>
      </c>
      <c r="F51" t="n">
        <v>407.9</v>
      </c>
      <c r="G51" t="n">
        <v>341.1</v>
      </c>
      <c r="H51" t="n">
        <v>302.9</v>
      </c>
      <c r="I51" t="n">
        <v>309.6</v>
      </c>
      <c r="J51" t="n">
        <v>365.7</v>
      </c>
      <c r="K51" t="n">
        <v>354.8</v>
      </c>
      <c r="L51" t="n">
        <v>295.1</v>
      </c>
      <c r="M51" t="n">
        <v>292.4</v>
      </c>
      <c r="N51" t="n">
        <v>266.8</v>
      </c>
      <c r="O51" t="n">
        <v>214.2</v>
      </c>
      <c r="P51" t="n">
        <v>214.2</v>
      </c>
    </row>
    <row r="52">
      <c r="A52" s="5" t="inlineStr">
        <is>
          <t>Aufwand je Mitarbeiter in EUR</t>
        </is>
      </c>
      <c r="B52" s="5" t="inlineStr">
        <is>
          <t>Effort per employee</t>
        </is>
      </c>
      <c r="C52" t="n">
        <v>65961</v>
      </c>
      <c r="D52" t="n">
        <v>68647</v>
      </c>
      <c r="E52" t="n">
        <v>45977</v>
      </c>
      <c r="F52" t="n">
        <v>48261</v>
      </c>
      <c r="G52" t="n">
        <v>50310</v>
      </c>
      <c r="H52" t="n">
        <v>48534</v>
      </c>
      <c r="I52" t="n">
        <v>49315</v>
      </c>
      <c r="J52" t="n">
        <v>47835</v>
      </c>
      <c r="K52" t="n">
        <v>48503</v>
      </c>
      <c r="L52" t="n">
        <v>43829</v>
      </c>
      <c r="M52" t="n">
        <v>43505</v>
      </c>
      <c r="N52" t="n">
        <v>37504</v>
      </c>
      <c r="O52" t="n">
        <v>32989</v>
      </c>
      <c r="P52" t="n">
        <v>32989</v>
      </c>
    </row>
    <row r="53">
      <c r="A53" s="5" t="inlineStr">
        <is>
          <t>Umsatz je Mitarbeiter in EUR</t>
        </is>
      </c>
      <c r="B53" s="5" t="inlineStr">
        <is>
          <t>Turnover per employee</t>
        </is>
      </c>
      <c r="C53" t="n">
        <v>418005</v>
      </c>
      <c r="D53" t="n">
        <v>395813</v>
      </c>
      <c r="E53" t="n">
        <v>256511</v>
      </c>
      <c r="F53" t="n">
        <v>545670</v>
      </c>
      <c r="G53" t="n">
        <v>516785</v>
      </c>
      <c r="H53" t="n">
        <v>456049</v>
      </c>
      <c r="I53" t="n">
        <v>372029</v>
      </c>
      <c r="J53" t="n">
        <v>348568</v>
      </c>
      <c r="K53" t="n">
        <v>413753</v>
      </c>
      <c r="L53" t="n">
        <v>406297</v>
      </c>
      <c r="M53" t="n">
        <v>474200</v>
      </c>
      <c r="N53" t="n">
        <v>512539</v>
      </c>
      <c r="O53" t="n">
        <v>441552</v>
      </c>
      <c r="P53" t="n">
        <v>441552</v>
      </c>
    </row>
    <row r="54">
      <c r="A54" s="5" t="inlineStr">
        <is>
          <t>Bruttoergebnis je Mitarbeiter in EUR</t>
        </is>
      </c>
      <c r="B54" s="5" t="inlineStr">
        <is>
          <t>Gross Profit per employee</t>
        </is>
      </c>
      <c r="C54" t="n">
        <v>38756</v>
      </c>
      <c r="D54" t="n">
        <v>41415</v>
      </c>
      <c r="E54" t="n">
        <v>22810</v>
      </c>
      <c r="F54" t="n">
        <v>545670</v>
      </c>
      <c r="G54" t="n">
        <v>516785</v>
      </c>
      <c r="H54" t="n">
        <v>456049</v>
      </c>
      <c r="I54" t="n">
        <v>372029</v>
      </c>
      <c r="J54" t="n">
        <v>348568</v>
      </c>
      <c r="K54" t="n">
        <v>413753</v>
      </c>
      <c r="L54" t="n">
        <v>406297</v>
      </c>
      <c r="M54" t="n">
        <v>474200</v>
      </c>
      <c r="N54" t="n">
        <v>512539</v>
      </c>
      <c r="O54" t="n">
        <v>441552</v>
      </c>
      <c r="P54" t="n">
        <v>441552</v>
      </c>
    </row>
    <row r="55">
      <c r="A55" s="5" t="inlineStr">
        <is>
          <t>Gewinn je Mitarbeiter in EUR</t>
        </is>
      </c>
      <c r="B55" s="5" t="inlineStr">
        <is>
          <t>Earnings per employee</t>
        </is>
      </c>
      <c r="C55" t="n">
        <v>5759</v>
      </c>
      <c r="D55" t="n">
        <v>3037</v>
      </c>
      <c r="E55" t="n">
        <v>-596.34</v>
      </c>
      <c r="F55" t="n">
        <v>35648</v>
      </c>
      <c r="G55" t="n">
        <v>25103</v>
      </c>
      <c r="H55" t="n">
        <v>14709</v>
      </c>
      <c r="I55" t="n">
        <v>7168</v>
      </c>
      <c r="J55" t="n">
        <v>-86252</v>
      </c>
      <c r="K55" t="n">
        <v>6986</v>
      </c>
      <c r="L55" t="n">
        <v>7456</v>
      </c>
      <c r="M55" t="n">
        <v>17066</v>
      </c>
      <c r="N55" t="n">
        <v>45010</v>
      </c>
      <c r="O55" t="n">
        <v>33898</v>
      </c>
      <c r="P55" t="n">
        <v>33898</v>
      </c>
    </row>
    <row r="56">
      <c r="A56" s="5" t="inlineStr">
        <is>
          <t>KGV (Kurs/Gewinn)</t>
        </is>
      </c>
      <c r="B56" s="5" t="inlineStr">
        <is>
          <t>PE (price/earnings)</t>
        </is>
      </c>
      <c r="C56" t="n">
        <v>59.3</v>
      </c>
      <c r="D56" t="n">
        <v>109</v>
      </c>
      <c r="E56" t="inlineStr">
        <is>
          <t>-</t>
        </is>
      </c>
      <c r="F56" t="n">
        <v>17.7</v>
      </c>
      <c r="G56" t="n">
        <v>25.5</v>
      </c>
      <c r="H56" t="n">
        <v>21</v>
      </c>
      <c r="I56" t="n">
        <v>42.1</v>
      </c>
      <c r="J56" t="inlineStr">
        <is>
          <t>-</t>
        </is>
      </c>
      <c r="K56" t="n">
        <v>16.1</v>
      </c>
      <c r="L56" t="n">
        <v>27.2</v>
      </c>
      <c r="M56" t="n">
        <v>24.5</v>
      </c>
      <c r="N56" t="n">
        <v>9.699999999999999</v>
      </c>
      <c r="O56" t="n">
        <v>35.5</v>
      </c>
      <c r="P56" t="n">
        <v>35.5</v>
      </c>
    </row>
    <row r="57">
      <c r="A57" s="5" t="inlineStr">
        <is>
          <t>KUV (Kurs/Umsatz)</t>
        </is>
      </c>
      <c r="B57" s="5" t="inlineStr">
        <is>
          <t>PS (price/sales)</t>
        </is>
      </c>
      <c r="C57" t="n">
        <v>0.83</v>
      </c>
      <c r="D57" t="n">
        <v>0.8100000000000001</v>
      </c>
      <c r="E57" t="n">
        <v>1.15</v>
      </c>
      <c r="F57" t="n">
        <v>1.17</v>
      </c>
      <c r="G57" t="n">
        <v>1.26</v>
      </c>
      <c r="H57" t="n">
        <v>0.74</v>
      </c>
      <c r="I57" t="n">
        <v>0.82</v>
      </c>
      <c r="J57" t="n">
        <v>0.16</v>
      </c>
      <c r="K57" t="n">
        <v>0.26</v>
      </c>
      <c r="L57" t="n">
        <v>0.51</v>
      </c>
      <c r="M57" t="n">
        <v>0.9</v>
      </c>
      <c r="N57" t="n">
        <v>0.85</v>
      </c>
      <c r="O57" t="n">
        <v>2.71</v>
      </c>
      <c r="P57" t="n">
        <v>2.71</v>
      </c>
    </row>
    <row r="58">
      <c r="A58" s="5" t="inlineStr">
        <is>
          <t>KBV (Kurs/Buchwert)</t>
        </is>
      </c>
      <c r="B58" s="5" t="inlineStr">
        <is>
          <t>PB (price/book value)</t>
        </is>
      </c>
      <c r="C58" t="n">
        <v>1.35</v>
      </c>
      <c r="D58" t="n">
        <v>1.25</v>
      </c>
      <c r="E58" t="n">
        <v>1.24</v>
      </c>
      <c r="F58" t="n">
        <v>3.05</v>
      </c>
      <c r="G58" t="n">
        <v>2.89</v>
      </c>
      <c r="H58" t="n">
        <v>1.52</v>
      </c>
      <c r="I58" t="n">
        <v>1.9</v>
      </c>
      <c r="J58" t="n">
        <v>0.41</v>
      </c>
      <c r="K58" t="n">
        <v>0.47</v>
      </c>
      <c r="L58" t="n">
        <v>0.86</v>
      </c>
      <c r="M58" t="n">
        <v>1.82</v>
      </c>
      <c r="N58" t="n">
        <v>2.06</v>
      </c>
      <c r="O58" t="n">
        <v>6.19</v>
      </c>
      <c r="P58" t="n">
        <v>6.19</v>
      </c>
    </row>
    <row r="59">
      <c r="A59" s="5" t="inlineStr">
        <is>
          <t>KCV (Kurs/Cashflow)</t>
        </is>
      </c>
      <c r="B59" s="5" t="inlineStr">
        <is>
          <t>PC (price/cashflow)</t>
        </is>
      </c>
      <c r="C59" t="n">
        <v>10.79</v>
      </c>
      <c r="D59" t="n">
        <v>10.16</v>
      </c>
      <c r="E59" t="n">
        <v>-21.57</v>
      </c>
      <c r="F59" t="n">
        <v>8.199999999999999</v>
      </c>
      <c r="G59" t="n">
        <v>13.59</v>
      </c>
      <c r="H59" t="n">
        <v>6.83</v>
      </c>
      <c r="I59" t="n">
        <v>9.02</v>
      </c>
      <c r="J59" t="n">
        <v>0.84</v>
      </c>
      <c r="K59" t="n">
        <v>-1.54</v>
      </c>
      <c r="L59" t="n">
        <v>1.9</v>
      </c>
      <c r="M59" t="n">
        <v>24.41</v>
      </c>
      <c r="N59" t="n">
        <v>6.26</v>
      </c>
      <c r="O59" t="n">
        <v>12.73</v>
      </c>
      <c r="P59" t="n">
        <v>12.73</v>
      </c>
    </row>
    <row r="60">
      <c r="A60" s="5" t="inlineStr">
        <is>
          <t>Dividendenrendite in %</t>
        </is>
      </c>
      <c r="B60" s="5" t="inlineStr">
        <is>
          <t>Dividend Yield in %</t>
        </is>
      </c>
      <c r="C60" t="inlineStr">
        <is>
          <t>-</t>
        </is>
      </c>
      <c r="D60" t="n">
        <v>0.24</v>
      </c>
      <c r="E60" t="inlineStr">
        <is>
          <t>-</t>
        </is>
      </c>
      <c r="F60" t="n">
        <v>0.57</v>
      </c>
      <c r="G60" t="n">
        <v>0.95</v>
      </c>
      <c r="H60" t="n">
        <v>1.06</v>
      </c>
      <c r="I60" t="inlineStr">
        <is>
          <t>-</t>
        </is>
      </c>
      <c r="J60" t="inlineStr">
        <is>
          <t>-</t>
        </is>
      </c>
      <c r="K60" t="n">
        <v>1.56</v>
      </c>
      <c r="L60" t="n">
        <v>0.88</v>
      </c>
      <c r="M60" t="n">
        <v>1.02</v>
      </c>
      <c r="N60" t="n">
        <v>1.57</v>
      </c>
      <c r="O60" t="n">
        <v>0.72</v>
      </c>
      <c r="P60" t="n">
        <v>0.72</v>
      </c>
    </row>
    <row r="61">
      <c r="A61" s="5" t="inlineStr">
        <is>
          <t>Gewinnrendite in %</t>
        </is>
      </c>
      <c r="B61" s="5" t="inlineStr">
        <is>
          <t>Return on profit in %</t>
        </is>
      </c>
      <c r="C61" t="n">
        <v>1.7</v>
      </c>
      <c r="D61" t="n">
        <v>0.9</v>
      </c>
      <c r="E61" t="n">
        <v>-0.3</v>
      </c>
      <c r="F61" t="n">
        <v>5.7</v>
      </c>
      <c r="G61" t="n">
        <v>3.9</v>
      </c>
      <c r="H61" t="n">
        <v>4.8</v>
      </c>
      <c r="I61" t="n">
        <v>2.4</v>
      </c>
      <c r="J61" t="n">
        <v>-158.4</v>
      </c>
      <c r="K61" t="n">
        <v>6.2</v>
      </c>
      <c r="L61" t="n">
        <v>3.7</v>
      </c>
      <c r="M61" t="n">
        <v>4.1</v>
      </c>
      <c r="N61" t="n">
        <v>10.4</v>
      </c>
      <c r="O61" t="n">
        <v>2.8</v>
      </c>
      <c r="P61" t="n">
        <v>2.8</v>
      </c>
    </row>
    <row r="62">
      <c r="A62" s="5" t="inlineStr">
        <is>
          <t>Eigenkapitalrendite in %</t>
        </is>
      </c>
      <c r="B62" s="5" t="inlineStr">
        <is>
          <t>Return on Equity in %</t>
        </is>
      </c>
      <c r="C62" t="n">
        <v>2.25</v>
      </c>
      <c r="D62" t="n">
        <v>1.18</v>
      </c>
      <c r="E62" t="n">
        <v>-0.25</v>
      </c>
      <c r="F62" t="n">
        <v>17.07</v>
      </c>
      <c r="G62" t="n">
        <v>11.15</v>
      </c>
      <c r="H62" t="n">
        <v>6.63</v>
      </c>
      <c r="I62" t="n">
        <v>4.44</v>
      </c>
      <c r="J62" t="n">
        <v>-64.59999999999999</v>
      </c>
      <c r="K62" t="n">
        <v>3.03</v>
      </c>
      <c r="L62" t="n">
        <v>3.09</v>
      </c>
      <c r="M62" t="n">
        <v>7.3</v>
      </c>
      <c r="N62" t="n">
        <v>21.32</v>
      </c>
      <c r="O62" t="n">
        <v>17.52</v>
      </c>
      <c r="P62" t="n">
        <v>17.52</v>
      </c>
    </row>
    <row r="63">
      <c r="A63" s="5" t="inlineStr">
        <is>
          <t>Umsatzrendite in %</t>
        </is>
      </c>
      <c r="B63" s="5" t="inlineStr">
        <is>
          <t>Return on sales in %</t>
        </is>
      </c>
      <c r="C63" t="n">
        <v>1.38</v>
      </c>
      <c r="D63" t="n">
        <v>0.77</v>
      </c>
      <c r="E63" t="n">
        <v>-0.23</v>
      </c>
      <c r="F63" t="n">
        <v>6.53</v>
      </c>
      <c r="G63" t="n">
        <v>4.86</v>
      </c>
      <c r="H63" t="n">
        <v>3.23</v>
      </c>
      <c r="I63" t="n">
        <v>1.93</v>
      </c>
      <c r="J63" t="n">
        <v>-24.74</v>
      </c>
      <c r="K63" t="n">
        <v>1.69</v>
      </c>
      <c r="L63" t="n">
        <v>1.84</v>
      </c>
      <c r="M63" t="n">
        <v>3.6</v>
      </c>
      <c r="N63" t="n">
        <v>8.779999999999999</v>
      </c>
      <c r="O63" t="n">
        <v>7.68</v>
      </c>
      <c r="P63" t="n">
        <v>7.68</v>
      </c>
    </row>
    <row r="64">
      <c r="A64" s="5" t="inlineStr">
        <is>
          <t>Gesamtkapitalrendite in %</t>
        </is>
      </c>
      <c r="B64" s="5" t="inlineStr">
        <is>
          <t>Total Return on Investment in %</t>
        </is>
      </c>
      <c r="C64" t="n">
        <v>1.16</v>
      </c>
      <c r="D64" t="n">
        <v>0.77</v>
      </c>
      <c r="E64" t="n">
        <v>0.1</v>
      </c>
      <c r="F64" t="n">
        <v>5.11</v>
      </c>
      <c r="G64" t="n">
        <v>3.67</v>
      </c>
      <c r="H64" t="n">
        <v>2.16</v>
      </c>
      <c r="I64" t="n">
        <v>0.95</v>
      </c>
      <c r="J64" t="n">
        <v>-12.89</v>
      </c>
      <c r="K64" t="n">
        <v>0.91</v>
      </c>
      <c r="L64" t="n">
        <v>1.02</v>
      </c>
      <c r="M64" t="n">
        <v>2.34</v>
      </c>
      <c r="N64" t="n">
        <v>6.71</v>
      </c>
      <c r="O64" t="n">
        <v>5.04</v>
      </c>
      <c r="P64" t="n">
        <v>5.04</v>
      </c>
    </row>
    <row r="65">
      <c r="A65" s="5" t="inlineStr">
        <is>
          <t>Return on Investment in %</t>
        </is>
      </c>
      <c r="B65" s="5" t="inlineStr">
        <is>
          <t>Return on Investment in %</t>
        </is>
      </c>
      <c r="C65" t="n">
        <v>0.84</v>
      </c>
      <c r="D65" t="n">
        <v>0.43</v>
      </c>
      <c r="E65" t="n">
        <v>-0.09</v>
      </c>
      <c r="F65" t="n">
        <v>5.11</v>
      </c>
      <c r="G65" t="n">
        <v>3.67</v>
      </c>
      <c r="H65" t="n">
        <v>2.16</v>
      </c>
      <c r="I65" t="n">
        <v>0.95</v>
      </c>
      <c r="J65" t="n">
        <v>-12.89</v>
      </c>
      <c r="K65" t="n">
        <v>0.91</v>
      </c>
      <c r="L65" t="n">
        <v>1.02</v>
      </c>
      <c r="M65" t="n">
        <v>2.34</v>
      </c>
      <c r="N65" t="n">
        <v>6.71</v>
      </c>
      <c r="O65" t="n">
        <v>5.04</v>
      </c>
      <c r="P65" t="n">
        <v>5.04</v>
      </c>
    </row>
    <row r="66">
      <c r="A66" s="5" t="inlineStr">
        <is>
          <t>Arbeitsintensität in %</t>
        </is>
      </c>
      <c r="B66" s="5" t="inlineStr">
        <is>
          <t>Work Intensity in %</t>
        </is>
      </c>
      <c r="C66" t="n">
        <v>47.33</v>
      </c>
      <c r="D66" t="n">
        <v>45.5</v>
      </c>
      <c r="E66" t="n">
        <v>41.94</v>
      </c>
      <c r="F66" t="n">
        <v>71.34</v>
      </c>
      <c r="G66" t="n">
        <v>65.34</v>
      </c>
      <c r="H66" t="n">
        <v>64.98</v>
      </c>
      <c r="I66" t="n">
        <v>67.09</v>
      </c>
      <c r="J66" t="n">
        <v>69.62</v>
      </c>
      <c r="K66" t="n">
        <v>74.90000000000001</v>
      </c>
      <c r="L66" t="n">
        <v>72.52</v>
      </c>
      <c r="M66" t="n">
        <v>73.94</v>
      </c>
      <c r="N66" t="n">
        <v>61.21</v>
      </c>
      <c r="O66" t="n">
        <v>77.61</v>
      </c>
      <c r="P66" t="n">
        <v>77.61</v>
      </c>
    </row>
    <row r="67">
      <c r="A67" s="5" t="inlineStr">
        <is>
          <t>Eigenkapitalquote in %</t>
        </is>
      </c>
      <c r="B67" s="5" t="inlineStr">
        <is>
          <t>Equity Ratio in %</t>
        </is>
      </c>
      <c r="C67" t="n">
        <v>37.59</v>
      </c>
      <c r="D67" t="n">
        <v>36.7</v>
      </c>
      <c r="E67" t="n">
        <v>37.26</v>
      </c>
      <c r="F67" t="n">
        <v>29.94</v>
      </c>
      <c r="G67" t="n">
        <v>32.9</v>
      </c>
      <c r="H67" t="n">
        <v>32.58</v>
      </c>
      <c r="I67" t="n">
        <v>21.28</v>
      </c>
      <c r="J67" t="n">
        <v>19.96</v>
      </c>
      <c r="K67" t="n">
        <v>29.92</v>
      </c>
      <c r="L67" t="n">
        <v>32.87</v>
      </c>
      <c r="M67" t="n">
        <v>31.97</v>
      </c>
      <c r="N67" t="n">
        <v>31.45</v>
      </c>
      <c r="O67" t="n">
        <v>28.78</v>
      </c>
      <c r="P67" t="n">
        <v>28.78</v>
      </c>
    </row>
    <row r="68">
      <c r="A68" s="5" t="inlineStr">
        <is>
          <t>Fremdkapitalquote in %</t>
        </is>
      </c>
      <c r="B68" s="5" t="inlineStr">
        <is>
          <t>Debt Ratio in %</t>
        </is>
      </c>
      <c r="C68" t="n">
        <v>62.41</v>
      </c>
      <c r="D68" t="n">
        <v>63.3</v>
      </c>
      <c r="E68" t="n">
        <v>62.74</v>
      </c>
      <c r="F68" t="n">
        <v>70.06</v>
      </c>
      <c r="G68" t="n">
        <v>67.09999999999999</v>
      </c>
      <c r="H68" t="n">
        <v>67.42</v>
      </c>
      <c r="I68" t="n">
        <v>78.72</v>
      </c>
      <c r="J68" t="n">
        <v>80.04000000000001</v>
      </c>
      <c r="K68" t="n">
        <v>70.08</v>
      </c>
      <c r="L68" t="n">
        <v>67.13</v>
      </c>
      <c r="M68" t="n">
        <v>68.03</v>
      </c>
      <c r="N68" t="n">
        <v>68.55</v>
      </c>
      <c r="O68" t="n">
        <v>71.22</v>
      </c>
      <c r="P68" t="n">
        <v>71.22</v>
      </c>
    </row>
    <row r="69">
      <c r="A69" s="5" t="inlineStr">
        <is>
          <t>Verschuldungsgrad in %</t>
        </is>
      </c>
      <c r="B69" s="5" t="inlineStr">
        <is>
          <t>Finance Gearing in %</t>
        </is>
      </c>
      <c r="C69" t="n">
        <v>166.06</v>
      </c>
      <c r="D69" t="n">
        <v>172.45</v>
      </c>
      <c r="E69" t="n">
        <v>168.36</v>
      </c>
      <c r="F69" t="n">
        <v>234.06</v>
      </c>
      <c r="G69" t="n">
        <v>203.93</v>
      </c>
      <c r="H69" t="n">
        <v>206.93</v>
      </c>
      <c r="I69" t="n">
        <v>369.97</v>
      </c>
      <c r="J69" t="n">
        <v>401.01</v>
      </c>
      <c r="K69" t="n">
        <v>234.19</v>
      </c>
      <c r="L69" t="n">
        <v>204.19</v>
      </c>
      <c r="M69" t="n">
        <v>212.77</v>
      </c>
      <c r="N69" t="n">
        <v>218.01</v>
      </c>
      <c r="O69" t="n">
        <v>247.41</v>
      </c>
      <c r="P69" t="n">
        <v>247.41</v>
      </c>
    </row>
    <row r="70">
      <c r="A70" s="5" t="inlineStr">
        <is>
          <t>Bruttoergebnis Marge in %</t>
        </is>
      </c>
      <c r="B70" s="5" t="inlineStr">
        <is>
          <t>Gross Profit Marge in %</t>
        </is>
      </c>
      <c r="C70" t="n">
        <v>9.27</v>
      </c>
      <c r="D70" t="n">
        <v>10.46</v>
      </c>
      <c r="E70" t="n">
        <v>8.890000000000001</v>
      </c>
      <c r="F70" t="n">
        <v>100</v>
      </c>
      <c r="G70" t="n">
        <v>100</v>
      </c>
      <c r="H70" t="n">
        <v>100</v>
      </c>
      <c r="I70" t="n">
        <v>100</v>
      </c>
      <c r="J70" t="n">
        <v>100</v>
      </c>
      <c r="K70" t="n">
        <v>100</v>
      </c>
      <c r="L70" t="n">
        <v>100</v>
      </c>
      <c r="M70" t="n">
        <v>100</v>
      </c>
      <c r="N70" t="n">
        <v>100</v>
      </c>
      <c r="O70" t="n">
        <v>100</v>
      </c>
    </row>
    <row r="71">
      <c r="A71" s="5" t="inlineStr">
        <is>
          <t>Kurzfristige Vermögensquote in %</t>
        </is>
      </c>
      <c r="B71" s="5" t="inlineStr">
        <is>
          <t>Current Assets Ratio in %</t>
        </is>
      </c>
      <c r="C71" t="n">
        <v>47.33</v>
      </c>
      <c r="D71" t="n">
        <v>45.5</v>
      </c>
      <c r="E71" t="n">
        <v>41.94</v>
      </c>
      <c r="F71" t="n">
        <v>71.33</v>
      </c>
      <c r="G71" t="n">
        <v>65.33</v>
      </c>
      <c r="H71" t="n">
        <v>64.98</v>
      </c>
      <c r="I71" t="n">
        <v>67.09</v>
      </c>
      <c r="J71" t="n">
        <v>69.63</v>
      </c>
      <c r="K71" t="n">
        <v>74.91</v>
      </c>
      <c r="L71" t="n">
        <v>72.52</v>
      </c>
      <c r="M71" t="n">
        <v>73.94</v>
      </c>
      <c r="N71" t="n">
        <v>61.21</v>
      </c>
      <c r="O71" t="n">
        <v>77.62</v>
      </c>
    </row>
    <row r="72">
      <c r="A72" s="5" t="inlineStr">
        <is>
          <t>Nettogewinn Marge in %</t>
        </is>
      </c>
      <c r="B72" s="5" t="inlineStr">
        <is>
          <t>Net Profit Marge in %</t>
        </is>
      </c>
      <c r="C72" t="n">
        <v>1.38</v>
      </c>
      <c r="D72" t="n">
        <v>0.77</v>
      </c>
      <c r="E72" t="n">
        <v>-0.23</v>
      </c>
      <c r="F72" t="n">
        <v>6.53</v>
      </c>
      <c r="G72" t="n">
        <v>4.86</v>
      </c>
      <c r="H72" t="n">
        <v>3.23</v>
      </c>
      <c r="I72" t="n">
        <v>1.93</v>
      </c>
      <c r="J72" t="n">
        <v>-24.74</v>
      </c>
      <c r="K72" t="n">
        <v>1.69</v>
      </c>
      <c r="L72" t="n">
        <v>1.83</v>
      </c>
      <c r="M72" t="n">
        <v>3.6</v>
      </c>
      <c r="N72" t="n">
        <v>8.779999999999999</v>
      </c>
      <c r="O72" t="n">
        <v>7.68</v>
      </c>
    </row>
    <row r="73">
      <c r="A73" s="5" t="inlineStr">
        <is>
          <t>Operative Ergebnis Marge in %</t>
        </is>
      </c>
      <c r="B73" s="5" t="inlineStr">
        <is>
          <t>EBIT Marge in %</t>
        </is>
      </c>
      <c r="C73" t="n">
        <v>2.46</v>
      </c>
      <c r="D73" t="n">
        <v>2.31</v>
      </c>
      <c r="E73" t="n">
        <v>0.01</v>
      </c>
      <c r="F73" t="n">
        <v>10.35</v>
      </c>
      <c r="G73" t="n">
        <v>9.210000000000001</v>
      </c>
      <c r="H73" t="n">
        <v>6.37</v>
      </c>
      <c r="I73" t="n">
        <v>5.27</v>
      </c>
      <c r="J73" t="n">
        <v>-18.9</v>
      </c>
      <c r="K73" t="n">
        <v>4.34</v>
      </c>
      <c r="L73" t="n">
        <v>4.35</v>
      </c>
      <c r="M73" t="n">
        <v>5.54</v>
      </c>
      <c r="N73" t="n">
        <v>5.69</v>
      </c>
      <c r="O73" t="n">
        <v>4.63</v>
      </c>
    </row>
    <row r="74">
      <c r="A74" s="5" t="inlineStr">
        <is>
          <t>Vermögensumsschlag in %</t>
        </is>
      </c>
      <c r="B74" s="5" t="inlineStr">
        <is>
          <t>Asset Turnover in %</t>
        </is>
      </c>
      <c r="C74" t="n">
        <v>61.28</v>
      </c>
      <c r="D74" t="n">
        <v>56.47</v>
      </c>
      <c r="E74" t="n">
        <v>40.06</v>
      </c>
      <c r="F74" t="n">
        <v>78.23999999999999</v>
      </c>
      <c r="G74" t="n">
        <v>75.5</v>
      </c>
      <c r="H74" t="n">
        <v>66.93000000000001</v>
      </c>
      <c r="I74" t="n">
        <v>49.09</v>
      </c>
      <c r="J74" t="n">
        <v>52.11</v>
      </c>
      <c r="K74" t="n">
        <v>53.76</v>
      </c>
      <c r="L74" t="n">
        <v>55.4</v>
      </c>
      <c r="M74" t="n">
        <v>64.88</v>
      </c>
      <c r="N74" t="n">
        <v>76.36</v>
      </c>
      <c r="O74" t="n">
        <v>65.68000000000001</v>
      </c>
    </row>
    <row r="75">
      <c r="A75" s="5" t="inlineStr">
        <is>
          <t>Langfristige Vermögensquote in %</t>
        </is>
      </c>
      <c r="B75" s="5" t="inlineStr">
        <is>
          <t>Non-Current Assets Ratio in %</t>
        </is>
      </c>
      <c r="C75" t="n">
        <v>52.67</v>
      </c>
      <c r="D75" t="n">
        <v>54.5</v>
      </c>
      <c r="E75" t="n">
        <v>58.06</v>
      </c>
      <c r="F75" t="n">
        <v>28.67</v>
      </c>
      <c r="G75" t="n">
        <v>34.65</v>
      </c>
      <c r="H75" t="n">
        <v>35.02</v>
      </c>
      <c r="I75" t="n">
        <v>32.91</v>
      </c>
      <c r="J75" t="n">
        <v>30.39</v>
      </c>
      <c r="K75" t="n">
        <v>25.09</v>
      </c>
      <c r="L75" t="n">
        <v>27.48</v>
      </c>
      <c r="M75" t="n">
        <v>26.06</v>
      </c>
      <c r="N75" t="n">
        <v>38.81</v>
      </c>
      <c r="O75" t="n">
        <v>22.39</v>
      </c>
    </row>
    <row r="76">
      <c r="A76" s="5" t="inlineStr">
        <is>
          <t>Gesamtkapitalrentabilität</t>
        </is>
      </c>
      <c r="B76" s="5" t="inlineStr">
        <is>
          <t>ROA Return on Assets in %</t>
        </is>
      </c>
      <c r="C76" t="n">
        <v>0.84</v>
      </c>
      <c r="D76" t="n">
        <v>0.43</v>
      </c>
      <c r="E76" t="n">
        <v>-0.09</v>
      </c>
      <c r="F76" t="n">
        <v>5.11</v>
      </c>
      <c r="G76" t="n">
        <v>3.67</v>
      </c>
      <c r="H76" t="n">
        <v>2.16</v>
      </c>
      <c r="I76" t="n">
        <v>0.95</v>
      </c>
      <c r="J76" t="n">
        <v>-12.89</v>
      </c>
      <c r="K76" t="n">
        <v>0.91</v>
      </c>
      <c r="L76" t="n">
        <v>1.02</v>
      </c>
      <c r="M76" t="n">
        <v>2.34</v>
      </c>
      <c r="N76" t="n">
        <v>6.71</v>
      </c>
      <c r="O76" t="n">
        <v>5.04</v>
      </c>
    </row>
    <row r="77">
      <c r="A77" s="5" t="inlineStr">
        <is>
          <t>Ertrag des eingesetzten Kapitals</t>
        </is>
      </c>
      <c r="B77" s="5" t="inlineStr">
        <is>
          <t>ROCE Return on Cap. Empl. in %</t>
        </is>
      </c>
      <c r="C77" t="n">
        <v>2.88</v>
      </c>
      <c r="D77" t="n">
        <v>2.33</v>
      </c>
      <c r="E77" t="n">
        <v>0</v>
      </c>
      <c r="F77" t="n">
        <v>18.31</v>
      </c>
      <c r="G77" t="n">
        <v>13.48</v>
      </c>
      <c r="H77" t="n">
        <v>7.92</v>
      </c>
      <c r="I77" t="n">
        <v>6.38</v>
      </c>
      <c r="J77" t="n">
        <v>-18.99</v>
      </c>
      <c r="K77" t="n">
        <v>4.37</v>
      </c>
      <c r="L77" t="n">
        <v>4.73</v>
      </c>
      <c r="M77" t="n">
        <v>7.57</v>
      </c>
      <c r="N77" t="n">
        <v>8.66</v>
      </c>
      <c r="O77" t="n">
        <v>6.27</v>
      </c>
    </row>
    <row r="78">
      <c r="A78" s="5" t="inlineStr">
        <is>
          <t>Eigenkapital zu Anlagevermögen</t>
        </is>
      </c>
      <c r="B78" s="5" t="inlineStr">
        <is>
          <t>Equity to Fixed Assets in %</t>
        </is>
      </c>
      <c r="C78" t="n">
        <v>71.37</v>
      </c>
      <c r="D78" t="n">
        <v>67.34</v>
      </c>
      <c r="E78" t="n">
        <v>64.18000000000001</v>
      </c>
      <c r="F78" t="n">
        <v>104.44</v>
      </c>
      <c r="G78" t="n">
        <v>94.95999999999999</v>
      </c>
      <c r="H78" t="n">
        <v>93.02</v>
      </c>
      <c r="I78" t="n">
        <v>64.69</v>
      </c>
      <c r="J78" t="n">
        <v>65.7</v>
      </c>
      <c r="K78" t="n">
        <v>119.25</v>
      </c>
      <c r="L78" t="n">
        <v>119.68</v>
      </c>
      <c r="M78" t="n">
        <v>122.73</v>
      </c>
      <c r="N78" t="n">
        <v>81.06</v>
      </c>
      <c r="O78" t="n">
        <v>128.52</v>
      </c>
    </row>
    <row r="79">
      <c r="A79" s="5" t="inlineStr">
        <is>
          <t>Liquidität Dritten Grades</t>
        </is>
      </c>
      <c r="B79" s="5" t="inlineStr">
        <is>
          <t>Current Ratio in %</t>
        </is>
      </c>
      <c r="C79" t="n">
        <v>99.13</v>
      </c>
      <c r="D79" t="n">
        <v>103.45</v>
      </c>
      <c r="E79" t="n">
        <v>99.40000000000001</v>
      </c>
      <c r="F79" t="n">
        <v>127.93</v>
      </c>
      <c r="G79" t="n">
        <v>134.94</v>
      </c>
      <c r="H79" t="n">
        <v>140.68</v>
      </c>
      <c r="I79" t="n">
        <v>112.87</v>
      </c>
      <c r="J79" t="n">
        <v>144.7</v>
      </c>
      <c r="K79" t="n">
        <v>160.69</v>
      </c>
      <c r="L79" t="n">
        <v>147.83</v>
      </c>
      <c r="M79" t="n">
        <v>140.83</v>
      </c>
      <c r="N79" t="n">
        <v>122.87</v>
      </c>
      <c r="O79" t="n">
        <v>150.71</v>
      </c>
    </row>
    <row r="80">
      <c r="A80" s="5" t="inlineStr">
        <is>
          <t>Operativer Cashflow</t>
        </is>
      </c>
      <c r="B80" s="5" t="inlineStr">
        <is>
          <t>Operating Cashflow in M</t>
        </is>
      </c>
      <c r="C80" t="n">
        <v>7331.697099999999</v>
      </c>
      <c r="D80" t="n">
        <v>6903.6184</v>
      </c>
      <c r="E80" t="n">
        <v>-14692.1898</v>
      </c>
      <c r="F80" t="n">
        <v>2290.014</v>
      </c>
      <c r="G80" t="n">
        <v>3795.2793</v>
      </c>
      <c r="H80" t="n">
        <v>1907.4141</v>
      </c>
      <c r="I80" t="n">
        <v>2289.9976</v>
      </c>
      <c r="J80" t="n">
        <v>213.276</v>
      </c>
      <c r="K80" t="n">
        <v>-380.842</v>
      </c>
      <c r="L80" t="n">
        <v>466.83</v>
      </c>
      <c r="M80" t="n">
        <v>5938.953</v>
      </c>
      <c r="N80" t="n">
        <v>1523.058</v>
      </c>
      <c r="O80" t="n">
        <v>3097.209</v>
      </c>
    </row>
    <row r="81">
      <c r="A81" s="5" t="inlineStr">
        <is>
          <t>Aktienrückkauf</t>
        </is>
      </c>
      <c r="B81" s="5" t="inlineStr">
        <is>
          <t>Share Buyback in M</t>
        </is>
      </c>
      <c r="C81" t="n">
        <v>0</v>
      </c>
      <c r="D81" t="n">
        <v>1.649999999999977</v>
      </c>
      <c r="E81" t="n">
        <v>-401.87</v>
      </c>
      <c r="F81" t="n">
        <v>0</v>
      </c>
      <c r="G81" t="n">
        <v>0</v>
      </c>
      <c r="H81" t="n">
        <v>-25.38999999999999</v>
      </c>
      <c r="I81" t="n">
        <v>0.02000000000001023</v>
      </c>
      <c r="J81" t="n">
        <v>-6.599999999999994</v>
      </c>
      <c r="K81" t="n">
        <v>-1.600000000000023</v>
      </c>
      <c r="L81" t="n">
        <v>-2.399999999999977</v>
      </c>
      <c r="M81" t="n">
        <v>0</v>
      </c>
      <c r="N81" t="n">
        <v>0</v>
      </c>
      <c r="O81" t="n">
        <v>0</v>
      </c>
    </row>
    <row r="82">
      <c r="A82" s="5" t="inlineStr">
        <is>
          <t>Umsatzwachstum 1J in %</t>
        </is>
      </c>
      <c r="B82" s="5" t="inlineStr">
        <is>
          <t>Revenue Growth 1Y in %</t>
        </is>
      </c>
      <c r="C82" t="n">
        <v>12.11</v>
      </c>
      <c r="D82" t="n">
        <v>39.52</v>
      </c>
      <c r="E82" t="n">
        <v>41.76</v>
      </c>
      <c r="F82" t="n">
        <v>31.62</v>
      </c>
      <c r="G82" t="n">
        <v>23.12</v>
      </c>
      <c r="H82" t="n">
        <v>21.83</v>
      </c>
      <c r="I82" t="n">
        <v>-12.35</v>
      </c>
      <c r="J82" t="n">
        <v>-11.96</v>
      </c>
      <c r="K82" t="n">
        <v>10.64</v>
      </c>
      <c r="L82" t="n">
        <v>-14.15</v>
      </c>
      <c r="M82" t="n">
        <v>-12.59</v>
      </c>
      <c r="N82" t="n">
        <v>27.17</v>
      </c>
      <c r="O82" t="inlineStr">
        <is>
          <t>-</t>
        </is>
      </c>
    </row>
    <row r="83">
      <c r="A83" s="5" t="inlineStr">
        <is>
          <t>Umsatzwachstum 3J in %</t>
        </is>
      </c>
      <c r="B83" s="5" t="inlineStr">
        <is>
          <t>Revenue Growth 3Y in %</t>
        </is>
      </c>
      <c r="C83" t="n">
        <v>31.13</v>
      </c>
      <c r="D83" t="n">
        <v>37.63</v>
      </c>
      <c r="E83" t="n">
        <v>32.17</v>
      </c>
      <c r="F83" t="n">
        <v>25.52</v>
      </c>
      <c r="G83" t="n">
        <v>10.87</v>
      </c>
      <c r="H83" t="n">
        <v>-0.83</v>
      </c>
      <c r="I83" t="n">
        <v>-4.56</v>
      </c>
      <c r="J83" t="n">
        <v>-5.16</v>
      </c>
      <c r="K83" t="n">
        <v>-5.37</v>
      </c>
      <c r="L83" t="n">
        <v>0.14</v>
      </c>
      <c r="M83" t="n">
        <v>4.86</v>
      </c>
      <c r="N83" t="inlineStr">
        <is>
          <t>-</t>
        </is>
      </c>
      <c r="O83" t="inlineStr">
        <is>
          <t>-</t>
        </is>
      </c>
    </row>
    <row r="84">
      <c r="A84" s="5" t="inlineStr">
        <is>
          <t>Umsatzwachstum 5J in %</t>
        </is>
      </c>
      <c r="B84" s="5" t="inlineStr">
        <is>
          <t>Revenue Growth 5Y in %</t>
        </is>
      </c>
      <c r="C84" t="n">
        <v>29.63</v>
      </c>
      <c r="D84" t="n">
        <v>31.57</v>
      </c>
      <c r="E84" t="n">
        <v>21.2</v>
      </c>
      <c r="F84" t="n">
        <v>10.45</v>
      </c>
      <c r="G84" t="n">
        <v>6.26</v>
      </c>
      <c r="H84" t="n">
        <v>-1.2</v>
      </c>
      <c r="I84" t="n">
        <v>-8.08</v>
      </c>
      <c r="J84" t="n">
        <v>-0.18</v>
      </c>
      <c r="K84" t="n">
        <v>2.21</v>
      </c>
      <c r="L84" t="inlineStr">
        <is>
          <t>-</t>
        </is>
      </c>
      <c r="M84" t="inlineStr">
        <is>
          <t>-</t>
        </is>
      </c>
      <c r="N84" t="inlineStr">
        <is>
          <t>-</t>
        </is>
      </c>
      <c r="O84" t="inlineStr">
        <is>
          <t>-</t>
        </is>
      </c>
    </row>
    <row r="85">
      <c r="A85" s="5" t="inlineStr">
        <is>
          <t>Umsatzwachstum 10J in %</t>
        </is>
      </c>
      <c r="B85" s="5" t="inlineStr">
        <is>
          <t>Revenue Growth 10Y in %</t>
        </is>
      </c>
      <c r="C85" t="n">
        <v>14.21</v>
      </c>
      <c r="D85" t="n">
        <v>11.74</v>
      </c>
      <c r="E85" t="n">
        <v>10.51</v>
      </c>
      <c r="F85" t="n">
        <v>6.33</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Gewinnwachstum 1J in %</t>
        </is>
      </c>
      <c r="B86" s="5" t="inlineStr">
        <is>
          <t>Earnings Growth 1Y in %</t>
        </is>
      </c>
      <c r="C86" t="n">
        <v>101.29</v>
      </c>
      <c r="D86" t="n">
        <v>-560.53</v>
      </c>
      <c r="E86" t="n">
        <v>-105.04</v>
      </c>
      <c r="F86" t="n">
        <v>77.03</v>
      </c>
      <c r="G86" t="n">
        <v>85.40000000000001</v>
      </c>
      <c r="H86" t="n">
        <v>104</v>
      </c>
      <c r="I86" t="n">
        <v>-106.82</v>
      </c>
      <c r="J86" t="n">
        <v>-1390.41</v>
      </c>
      <c r="K86" t="n">
        <v>1.79</v>
      </c>
      <c r="L86" t="n">
        <v>-56.23</v>
      </c>
      <c r="M86" t="n">
        <v>-64.18000000000001</v>
      </c>
      <c r="N86" t="n">
        <v>45.48</v>
      </c>
      <c r="O86" t="inlineStr">
        <is>
          <t>-</t>
        </is>
      </c>
    </row>
    <row r="87">
      <c r="A87" s="5" t="inlineStr">
        <is>
          <t>Gewinnwachstum 3J in %</t>
        </is>
      </c>
      <c r="B87" s="5" t="inlineStr">
        <is>
          <t>Earnings Growth 3Y in %</t>
        </is>
      </c>
      <c r="C87" t="n">
        <v>-188.09</v>
      </c>
      <c r="D87" t="n">
        <v>-196.18</v>
      </c>
      <c r="E87" t="n">
        <v>19.13</v>
      </c>
      <c r="F87" t="n">
        <v>88.81</v>
      </c>
      <c r="G87" t="n">
        <v>27.53</v>
      </c>
      <c r="H87" t="n">
        <v>-464.41</v>
      </c>
      <c r="I87" t="n">
        <v>-498.48</v>
      </c>
      <c r="J87" t="n">
        <v>-481.62</v>
      </c>
      <c r="K87" t="n">
        <v>-39.54</v>
      </c>
      <c r="L87" t="n">
        <v>-24.98</v>
      </c>
      <c r="M87" t="n">
        <v>-6.23</v>
      </c>
      <c r="N87" t="inlineStr">
        <is>
          <t>-</t>
        </is>
      </c>
      <c r="O87" t="inlineStr">
        <is>
          <t>-</t>
        </is>
      </c>
    </row>
    <row r="88">
      <c r="A88" s="5" t="inlineStr">
        <is>
          <t>Gewinnwachstum 5J in %</t>
        </is>
      </c>
      <c r="B88" s="5" t="inlineStr">
        <is>
          <t>Earnings Growth 5Y in %</t>
        </is>
      </c>
      <c r="C88" t="n">
        <v>-80.37</v>
      </c>
      <c r="D88" t="n">
        <v>-79.83</v>
      </c>
      <c r="E88" t="n">
        <v>10.91</v>
      </c>
      <c r="F88" t="n">
        <v>-246.16</v>
      </c>
      <c r="G88" t="n">
        <v>-261.21</v>
      </c>
      <c r="H88" t="n">
        <v>-289.53</v>
      </c>
      <c r="I88" t="n">
        <v>-323.17</v>
      </c>
      <c r="J88" t="n">
        <v>-292.71</v>
      </c>
      <c r="K88" t="n">
        <v>-14.63</v>
      </c>
      <c r="L88" t="inlineStr">
        <is>
          <t>-</t>
        </is>
      </c>
      <c r="M88" t="inlineStr">
        <is>
          <t>-</t>
        </is>
      </c>
      <c r="N88" t="inlineStr">
        <is>
          <t>-</t>
        </is>
      </c>
      <c r="O88" t="inlineStr">
        <is>
          <t>-</t>
        </is>
      </c>
    </row>
    <row r="89">
      <c r="A89" s="5" t="inlineStr">
        <is>
          <t>Gewinnwachstum 10J in %</t>
        </is>
      </c>
      <c r="B89" s="5" t="inlineStr">
        <is>
          <t>Earnings Growth 10Y in %</t>
        </is>
      </c>
      <c r="C89" t="n">
        <v>-184.95</v>
      </c>
      <c r="D89" t="n">
        <v>-201.5</v>
      </c>
      <c r="E89" t="n">
        <v>-140.9</v>
      </c>
      <c r="F89" t="n">
        <v>-130.39</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PEG Ratio</t>
        </is>
      </c>
      <c r="B90" s="5" t="inlineStr">
        <is>
          <t>KGW Kurs/Gewinn/Wachstum</t>
        </is>
      </c>
      <c r="C90" t="n">
        <v>-0.74</v>
      </c>
      <c r="D90" t="n">
        <v>-1.37</v>
      </c>
      <c r="E90" t="inlineStr">
        <is>
          <t>-</t>
        </is>
      </c>
      <c r="F90" t="n">
        <v>-0.07000000000000001</v>
      </c>
      <c r="G90" t="n">
        <v>-0.1</v>
      </c>
      <c r="H90" t="n">
        <v>-0.07000000000000001</v>
      </c>
      <c r="I90" t="n">
        <v>-0.13</v>
      </c>
      <c r="J90" t="inlineStr">
        <is>
          <t>-</t>
        </is>
      </c>
      <c r="K90" t="n">
        <v>-1.1</v>
      </c>
      <c r="L90" t="inlineStr">
        <is>
          <t>-</t>
        </is>
      </c>
      <c r="M90" t="inlineStr">
        <is>
          <t>-</t>
        </is>
      </c>
      <c r="N90" t="inlineStr">
        <is>
          <t>-</t>
        </is>
      </c>
      <c r="O90" t="inlineStr">
        <is>
          <t>-</t>
        </is>
      </c>
    </row>
    <row r="91">
      <c r="A91" s="5" t="inlineStr">
        <is>
          <t>EBIT-Wachstum 1J in %</t>
        </is>
      </c>
      <c r="B91" s="5" t="inlineStr">
        <is>
          <t>EBIT Growth 1Y in %</t>
        </is>
      </c>
      <c r="C91" t="n">
        <v>19.34</v>
      </c>
      <c r="D91" t="n">
        <v>52500</v>
      </c>
      <c r="E91" t="n">
        <v>-99.92</v>
      </c>
      <c r="F91" t="n">
        <v>47.94</v>
      </c>
      <c r="G91" t="n">
        <v>78.09</v>
      </c>
      <c r="H91" t="n">
        <v>47.2</v>
      </c>
      <c r="I91" t="n">
        <v>-124.44</v>
      </c>
      <c r="J91" t="n">
        <v>-483.33</v>
      </c>
      <c r="K91" t="n">
        <v>10.42</v>
      </c>
      <c r="L91" t="n">
        <v>-32.65</v>
      </c>
      <c r="M91" t="n">
        <v>-14.88</v>
      </c>
      <c r="N91" t="n">
        <v>56.44</v>
      </c>
      <c r="O91" t="inlineStr">
        <is>
          <t>-</t>
        </is>
      </c>
    </row>
    <row r="92">
      <c r="A92" s="5" t="inlineStr">
        <is>
          <t>EBIT-Wachstum 3J in %</t>
        </is>
      </c>
      <c r="B92" s="5" t="inlineStr">
        <is>
          <t>EBIT Growth 3Y in %</t>
        </is>
      </c>
      <c r="C92" t="n">
        <v>17473.14</v>
      </c>
      <c r="D92" t="n">
        <v>17482.67</v>
      </c>
      <c r="E92" t="n">
        <v>8.699999999999999</v>
      </c>
      <c r="F92" t="n">
        <v>57.74</v>
      </c>
      <c r="G92" t="n">
        <v>0.28</v>
      </c>
      <c r="H92" t="n">
        <v>-186.86</v>
      </c>
      <c r="I92" t="n">
        <v>-199.12</v>
      </c>
      <c r="J92" t="n">
        <v>-168.52</v>
      </c>
      <c r="K92" t="n">
        <v>-12.37</v>
      </c>
      <c r="L92" t="n">
        <v>2.97</v>
      </c>
      <c r="M92" t="n">
        <v>13.85</v>
      </c>
      <c r="N92" t="inlineStr">
        <is>
          <t>-</t>
        </is>
      </c>
      <c r="O92" t="inlineStr">
        <is>
          <t>-</t>
        </is>
      </c>
    </row>
    <row r="93">
      <c r="A93" s="5" t="inlineStr">
        <is>
          <t>EBIT-Wachstum 5J in %</t>
        </is>
      </c>
      <c r="B93" s="5" t="inlineStr">
        <is>
          <t>EBIT Growth 5Y in %</t>
        </is>
      </c>
      <c r="C93" t="n">
        <v>10509.09</v>
      </c>
      <c r="D93" t="n">
        <v>10514.66</v>
      </c>
      <c r="E93" t="n">
        <v>-10.23</v>
      </c>
      <c r="F93" t="n">
        <v>-86.91</v>
      </c>
      <c r="G93" t="n">
        <v>-94.41</v>
      </c>
      <c r="H93" t="n">
        <v>-116.56</v>
      </c>
      <c r="I93" t="n">
        <v>-128.98</v>
      </c>
      <c r="J93" t="n">
        <v>-92.8</v>
      </c>
      <c r="K93" t="n">
        <v>3.87</v>
      </c>
      <c r="L93" t="inlineStr">
        <is>
          <t>-</t>
        </is>
      </c>
      <c r="M93" t="inlineStr">
        <is>
          <t>-</t>
        </is>
      </c>
      <c r="N93" t="inlineStr">
        <is>
          <t>-</t>
        </is>
      </c>
      <c r="O93" t="inlineStr">
        <is>
          <t>-</t>
        </is>
      </c>
    </row>
    <row r="94">
      <c r="A94" s="5" t="inlineStr">
        <is>
          <t>EBIT-Wachstum 10J in %</t>
        </is>
      </c>
      <c r="B94" s="5" t="inlineStr">
        <is>
          <t>EBIT Growth 10Y in %</t>
        </is>
      </c>
      <c r="C94" t="n">
        <v>5196.26</v>
      </c>
      <c r="D94" t="n">
        <v>5192.84</v>
      </c>
      <c r="E94" t="n">
        <v>-51.51</v>
      </c>
      <c r="F94" t="n">
        <v>-41.52</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1J in %</t>
        </is>
      </c>
      <c r="B95" s="5" t="inlineStr">
        <is>
          <t>Op.Cashflow Wachstum 1Y in %</t>
        </is>
      </c>
      <c r="C95" t="n">
        <v>6.2</v>
      </c>
      <c r="D95" t="n">
        <v>-147.1</v>
      </c>
      <c r="E95" t="n">
        <v>-363.05</v>
      </c>
      <c r="F95" t="n">
        <v>-39.66</v>
      </c>
      <c r="G95" t="n">
        <v>98.98</v>
      </c>
      <c r="H95" t="n">
        <v>-24.28</v>
      </c>
      <c r="I95" t="n">
        <v>973.8099999999999</v>
      </c>
      <c r="J95" t="n">
        <v>-154.55</v>
      </c>
      <c r="K95" t="n">
        <v>-181.05</v>
      </c>
      <c r="L95" t="n">
        <v>-92.22</v>
      </c>
      <c r="M95" t="n">
        <v>289.94</v>
      </c>
      <c r="N95" t="n">
        <v>-50.82</v>
      </c>
      <c r="O95" t="inlineStr">
        <is>
          <t>-</t>
        </is>
      </c>
    </row>
    <row r="96">
      <c r="A96" s="5" t="inlineStr">
        <is>
          <t>Op.Cashflow Wachstum 3J in %</t>
        </is>
      </c>
      <c r="B96" s="5" t="inlineStr">
        <is>
          <t>Op.Cashflow Wachstum 3Y in %</t>
        </is>
      </c>
      <c r="C96" t="n">
        <v>-167.98</v>
      </c>
      <c r="D96" t="n">
        <v>-183.27</v>
      </c>
      <c r="E96" t="n">
        <v>-101.24</v>
      </c>
      <c r="F96" t="n">
        <v>11.68</v>
      </c>
      <c r="G96" t="n">
        <v>349.5</v>
      </c>
      <c r="H96" t="n">
        <v>264.99</v>
      </c>
      <c r="I96" t="n">
        <v>212.74</v>
      </c>
      <c r="J96" t="n">
        <v>-142.61</v>
      </c>
      <c r="K96" t="n">
        <v>5.56</v>
      </c>
      <c r="L96" t="n">
        <v>48.97</v>
      </c>
      <c r="M96" t="n">
        <v>79.70999999999999</v>
      </c>
      <c r="N96" t="inlineStr">
        <is>
          <t>-</t>
        </is>
      </c>
      <c r="O96" t="inlineStr">
        <is>
          <t>-</t>
        </is>
      </c>
    </row>
    <row r="97">
      <c r="A97" s="5" t="inlineStr">
        <is>
          <t>Op.Cashflow Wachstum 5J in %</t>
        </is>
      </c>
      <c r="B97" s="5" t="inlineStr">
        <is>
          <t>Op.Cashflow Wachstum 5Y in %</t>
        </is>
      </c>
      <c r="C97" t="n">
        <v>-88.93000000000001</v>
      </c>
      <c r="D97" t="n">
        <v>-95.02</v>
      </c>
      <c r="E97" t="n">
        <v>129.16</v>
      </c>
      <c r="F97" t="n">
        <v>170.86</v>
      </c>
      <c r="G97" t="n">
        <v>142.58</v>
      </c>
      <c r="H97" t="n">
        <v>104.34</v>
      </c>
      <c r="I97" t="n">
        <v>167.19</v>
      </c>
      <c r="J97" t="n">
        <v>-37.74</v>
      </c>
      <c r="K97" t="n">
        <v>-6.83</v>
      </c>
      <c r="L97" t="inlineStr">
        <is>
          <t>-</t>
        </is>
      </c>
      <c r="M97" t="inlineStr">
        <is>
          <t>-</t>
        </is>
      </c>
      <c r="N97" t="inlineStr">
        <is>
          <t>-</t>
        </is>
      </c>
      <c r="O97" t="inlineStr">
        <is>
          <t>-</t>
        </is>
      </c>
    </row>
    <row r="98">
      <c r="A98" s="5" t="inlineStr">
        <is>
          <t>Op.Cashflow Wachstum 10J in %</t>
        </is>
      </c>
      <c r="B98" s="5" t="inlineStr">
        <is>
          <t>Op.Cashflow Wachstum 10Y in %</t>
        </is>
      </c>
      <c r="C98" t="n">
        <v>7.71</v>
      </c>
      <c r="D98" t="n">
        <v>36.08</v>
      </c>
      <c r="E98" t="n">
        <v>45.71</v>
      </c>
      <c r="F98" t="n">
        <v>82.02</v>
      </c>
      <c r="G98" t="inlineStr">
        <is>
          <t>-</t>
        </is>
      </c>
      <c r="H98" t="inlineStr">
        <is>
          <t>-</t>
        </is>
      </c>
      <c r="I98" t="inlineStr">
        <is>
          <t>-</t>
        </is>
      </c>
      <c r="J98" t="inlineStr">
        <is>
          <t>-</t>
        </is>
      </c>
      <c r="K98" t="inlineStr">
        <is>
          <t>-</t>
        </is>
      </c>
      <c r="L98" t="inlineStr">
        <is>
          <t>-</t>
        </is>
      </c>
      <c r="M98" t="inlineStr">
        <is>
          <t>-</t>
        </is>
      </c>
      <c r="N98" t="inlineStr">
        <is>
          <t>-</t>
        </is>
      </c>
      <c r="O98" t="inlineStr">
        <is>
          <t>-</t>
        </is>
      </c>
    </row>
    <row r="99">
      <c r="A99" s="5" t="inlineStr">
        <is>
          <t>Working Capital in Mio</t>
        </is>
      </c>
      <c r="B99" s="5" t="inlineStr">
        <is>
          <t>Working Capital in M</t>
        </is>
      </c>
      <c r="C99" t="n">
        <v>-68.7</v>
      </c>
      <c r="D99" t="n">
        <v>245.5</v>
      </c>
      <c r="E99" t="n">
        <v>-41.1</v>
      </c>
      <c r="F99" t="n">
        <v>918.5</v>
      </c>
      <c r="G99" t="n">
        <v>785</v>
      </c>
      <c r="H99" t="n">
        <v>798.5</v>
      </c>
      <c r="I99" t="n">
        <v>364.7</v>
      </c>
      <c r="J99" t="n">
        <v>1099</v>
      </c>
      <c r="K99" t="n">
        <v>1594</v>
      </c>
      <c r="L99" t="n">
        <v>1159</v>
      </c>
      <c r="M99" t="n">
        <v>1053</v>
      </c>
      <c r="N99" t="n">
        <v>544.2</v>
      </c>
      <c r="O99" t="n">
        <v>1140</v>
      </c>
      <c r="P99" t="n">
        <v>1140</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0"/>
  </cols>
  <sheetData>
    <row r="1">
      <c r="A1" s="1" t="inlineStr">
        <is>
          <t xml:space="preserve">ACCIONA </t>
        </is>
      </c>
      <c r="B1" s="2" t="inlineStr">
        <is>
          <t>WKN: 865629  ISIN: ES0125220311  US-Symbol:ACXIF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+34-91-663-2850</t>
        </is>
      </c>
      <c r="G4" t="inlineStr">
        <is>
          <t>27.02.2020</t>
        </is>
      </c>
      <c r="H4" t="inlineStr">
        <is>
          <t>Publication Of Annual Report</t>
        </is>
      </c>
      <c r="J4" t="inlineStr">
        <is>
          <t>Tussen de Grachten BV</t>
        </is>
      </c>
      <c r="L4" t="inlineStr">
        <is>
          <t>29,02%</t>
        </is>
      </c>
    </row>
    <row r="5">
      <c r="A5" s="5" t="inlineStr">
        <is>
          <t>Ticker</t>
        </is>
      </c>
      <c r="B5" t="inlineStr">
        <is>
          <t>AJ3</t>
        </is>
      </c>
      <c r="C5" s="5" t="inlineStr">
        <is>
          <t>Fax</t>
        </is>
      </c>
      <c r="D5" s="5" t="inlineStr"/>
      <c r="E5" t="inlineStr">
        <is>
          <t>+34-91-663-2851</t>
        </is>
      </c>
      <c r="J5" t="inlineStr">
        <is>
          <t>Wit Europesse Investering, B.V. (Formerly called Entreazca, BV.)</t>
        </is>
      </c>
      <c r="L5" t="inlineStr">
        <is>
          <t>26,10%</t>
        </is>
      </c>
    </row>
    <row r="6">
      <c r="A6" s="5" t="inlineStr">
        <is>
          <t>Gelistet Seit / Listed Since</t>
        </is>
      </c>
      <c r="B6" t="inlineStr">
        <is>
          <t>-</t>
        </is>
      </c>
      <c r="C6" s="5" t="inlineStr">
        <is>
          <t>Internet</t>
        </is>
      </c>
      <c r="D6" s="5" t="inlineStr"/>
      <c r="E6" t="inlineStr">
        <is>
          <t>http://www.acciona.com/about-acciona/</t>
        </is>
      </c>
      <c r="J6" t="inlineStr">
        <is>
          <t>La Verdosa</t>
        </is>
      </c>
      <c r="L6" t="inlineStr">
        <is>
          <t>5,78%</t>
        </is>
      </c>
    </row>
    <row r="7">
      <c r="A7" s="5" t="inlineStr">
        <is>
          <t>Nominalwert / Nominal Value</t>
        </is>
      </c>
      <c r="B7" t="inlineStr">
        <is>
          <t>1,00</t>
        </is>
      </c>
      <c r="C7" s="5" t="inlineStr">
        <is>
          <t>Inv. Relations Telefon / Phone</t>
        </is>
      </c>
      <c r="D7" s="5" t="inlineStr"/>
      <c r="E7" t="inlineStr">
        <is>
          <t>+34-91-623-1059</t>
        </is>
      </c>
      <c r="J7" t="inlineStr">
        <is>
          <t>Freefloat</t>
        </is>
      </c>
      <c r="L7" t="inlineStr">
        <is>
          <t>39,10%</t>
        </is>
      </c>
    </row>
    <row r="8">
      <c r="A8" s="5" t="inlineStr">
        <is>
          <t>Land / Country</t>
        </is>
      </c>
      <c r="B8" t="inlineStr">
        <is>
          <t>Spanien</t>
        </is>
      </c>
      <c r="C8" s="5" t="inlineStr">
        <is>
          <t>Inv. Relations E-Mail</t>
        </is>
      </c>
      <c r="D8" s="5" t="inlineStr"/>
      <c r="E8" t="inlineStr">
        <is>
          <t>inversores@acciona.es</t>
        </is>
      </c>
    </row>
    <row r="9">
      <c r="A9" s="5" t="inlineStr">
        <is>
          <t>Währung / Currency</t>
        </is>
      </c>
      <c r="B9" t="inlineStr">
        <is>
          <t>EUR</t>
        </is>
      </c>
      <c r="C9" s="5" t="inlineStr">
        <is>
          <t>Kontaktperson / Contact Person</t>
        </is>
      </c>
      <c r="D9" s="5" t="inlineStr"/>
      <c r="E9" t="inlineStr">
        <is>
          <t>Juan Muro-Lara</t>
        </is>
      </c>
    </row>
    <row r="10">
      <c r="A10" s="5" t="inlineStr">
        <is>
          <t>Branche / Industry</t>
        </is>
      </c>
      <c r="B10" t="inlineStr">
        <is>
          <t>Construction Industry</t>
        </is>
      </c>
      <c r="C10" s="5" t="inlineStr"/>
      <c r="D10" s="5" t="inlineStr"/>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Acciona S.A.Avda. de Europa, 18 Parque Empresarial La Moraleja  ES-28108 Alcobendas (MADRID)</t>
        </is>
      </c>
    </row>
    <row r="14">
      <c r="A14" s="5" t="inlineStr">
        <is>
          <t>Management</t>
        </is>
      </c>
      <c r="B14" t="inlineStr">
        <is>
          <t>José Manuel Entrecanales Domecq, Juan Ignacio Entrecanales Franco, Luis Castilla, Rafael Mateo, José Ángel Tejero Santos, Alfonso Callejo, Macarena Carrión, Joaquín Mollinedo, Juan Muro-Lara, Arantza Ezpeleta Puras, Jorge Vega-Penichet</t>
        </is>
      </c>
    </row>
    <row r="15">
      <c r="A15" s="5" t="inlineStr">
        <is>
          <t>Aufsichtsrat / Board</t>
        </is>
      </c>
      <c r="B15" t="inlineStr">
        <is>
          <t>José Manuel Entrecanales Domecq, Juan Ignacio Entrecanales Franco, Daniel Entrecanales Domecq, Javier Entrecanales Franco, Ana Sainz de Vicuña Bemberg, Juan Carlos Garay Ibargaray, Karen Christiana Figueres Olsen, Jerónimo Marcos Gerard Rivero, Javier Sendagorta Gómez del Campillo, José María Pacheco Guardiola, Sonia Dulá, Jorge Vega-Penichet López</t>
        </is>
      </c>
    </row>
    <row r="16">
      <c r="A16" s="5" t="inlineStr">
        <is>
          <t>Beschreibung</t>
        </is>
      </c>
      <c r="B16" t="inlineStr">
        <is>
          <t>Acciona S.A. ist ein international tätiger Konzern in den Geschäftsbereichen Energie und Infrastruktur. Das Unternehmen erzeugt Strom durch Verwendung erneuerbarer Energien wie Wind, Solar, Biomasse und Wasser. Mit einer eigenen Kapazität von rund 8.600 Megawatt (MW) werden jährlich mehr als 21 Terawattstunden (TWh) von emissionsfreien Strom produziert. Das Unternehmen übernimmt auch die Installation und den Betrieb von Energieerzeugungsanlagen für Drittunternehmen. Der Bereich Infrastruktur umfasst die Segmente Bau, industrielle Prozesse, Konzessionen, Wasserbewirtschaftung und Service. ACCIONA Construction ist von der technischen Planung bis hin zur kompletten Projektabwicklung wie beispielsweise der Bau von Tunneln, Strassen- und Schienennetzen, Häfen und Krankenhäusern zuständig. ACCIONA Industrial ist für die Entwicklung und Ausführung von Energieprojekten von der technischen Beratung und dem Engineering über die Überwachung und Ausführung der Bauarbeiten bis hin zu dem späteren Betrieb und die Wartung der Anlagen zuständig. ACCIONA Concessions ist eines der führenden Unternehmen in der privaten Infrastrukturentwicklung weltweit. Derzeit verwaltet Acciona ein Portfolio von 25 Konzessionen in den Bereichen Verkehrsinfrastruktur und sozialer Infrastruktur in Spanien, Kanada, Mexiko, Chile, Australien, Neuseeland und Brasilien. ACCIONA Agua entwickelt, baut, verwaltet und betreibt Trinkwasseraufbereitungsanlage, Entsalzungs- und Kläranlagen für die Trinkwasserversorgung und Abwasserentsorgung. ACCIONA Service bietet Dienstleistungen für den privaten und den öffentlichen Sektor in den Bereichen Umweltschutz, Abfall- und Abwasserwirtschaft sowie die Projektierung, den Bau und die Verwaltung von Immobilien an. Im Weiteren agiert der Konzern über Tochtergesellschaften unter anderem in der Vermögensverwaltung, in der Produktion von hochwertigen Weinen wie auch als Bauträger im Wohnungsbau. Der Bereich ACCIONA Windpower, der Windturbinen herstellt, wurde 2016 an Nordex verkauft. Acciona S.A. ist in 30 Ländern weltweit präsent und hat ihren Hauptsitz in Alcobendas (Madrid), Spanien. Copyright 2014 FINANCE BASE AG</t>
        </is>
      </c>
    </row>
    <row r="17">
      <c r="A17" s="5" t="inlineStr">
        <is>
          <t>Profile</t>
        </is>
      </c>
      <c r="B17" t="inlineStr">
        <is>
          <t>Acciona S.A. is an internationally active company in the business areas of energy and infrastructure. The company generates electricity by using renewable energy such as wind, solar, biomass and water. With its own capacity of approximately 8,600 megawatts (MW) more than 21 terawatt hours (TWh) produced by emission-free electricity annually. The company also handles the installation and operation of power plants for third parties. The infrastructure includes the construction segments, industrial processes, franchises, water management and service. ACCIONA Construction is in charge of technical planning through to complete project development such as the construction of tunnels, road and rail networks, ports and hospitals. ACCIONA Industrial is responsible for the development and implementation of energy projects from technical consulting and engineering on the supervision and execution of works to the subsequent operation and maintenance of the systems. ACCIONA Concessions is one of the world's leading companies in the private infrastructure development. Currently Acciona manages a portfolio of 25 concessions in the areas of transport infrastructure and social infrastructure in Spain, Canada, Mexico, Chile, Australia, New Zealand and Brazil. ACCIONA Agua develops, builds, manages and operates water treatment plant, desalination and wastewater treatment plants for drinking water supply and sanitation. ACCIONA Service provides services to the private and the public sector in the areas of environmental protection, waste and wastewater management as well as the planning, construction and management of real estate. In addition, the Group operates through subsidiaries in asset management, production of high quality wines as well as a property developer in residential construction. The area ACCIONA Windpower, the wind turbine manufactures, was sold to Nordex 2016th Acciona S.A. Worldwide local presence in 30 countries and is headquartered in Alcobendas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7510</v>
      </c>
      <c r="E20" t="n">
        <v>7254</v>
      </c>
      <c r="F20" t="n">
        <v>6532</v>
      </c>
      <c r="G20" t="n">
        <v>6791</v>
      </c>
      <c r="H20" t="n">
        <v>6863</v>
      </c>
      <c r="I20" t="n">
        <v>6607</v>
      </c>
      <c r="J20" t="n">
        <v>7016</v>
      </c>
      <c r="K20" t="n">
        <v>6646</v>
      </c>
      <c r="L20" t="n">
        <v>6263</v>
      </c>
      <c r="M20" t="n">
        <v>6512</v>
      </c>
      <c r="N20" t="n">
        <v>12665</v>
      </c>
      <c r="O20" t="n">
        <v>7953</v>
      </c>
      <c r="P20" t="n">
        <v>7953</v>
      </c>
    </row>
    <row r="21">
      <c r="A21" s="5" t="inlineStr">
        <is>
          <t>Operatives Ergebnis (EBIT)</t>
        </is>
      </c>
      <c r="B21" s="5" t="inlineStr">
        <is>
          <t>EBIT Earning Before Interest &amp; Tax</t>
        </is>
      </c>
      <c r="C21" t="inlineStr">
        <is>
          <t>-</t>
        </is>
      </c>
      <c r="D21" t="n">
        <v>757.4</v>
      </c>
      <c r="E21" t="n">
        <v>720.3</v>
      </c>
      <c r="F21" t="n">
        <v>988.2</v>
      </c>
      <c r="G21" t="n">
        <v>626.9</v>
      </c>
      <c r="H21" t="n">
        <v>572</v>
      </c>
      <c r="I21" t="n">
        <v>-1771</v>
      </c>
      <c r="J21" t="n">
        <v>646.2</v>
      </c>
      <c r="K21" t="n">
        <v>632</v>
      </c>
      <c r="L21" t="n">
        <v>526.6</v>
      </c>
      <c r="M21" t="n">
        <v>448.2</v>
      </c>
      <c r="N21" t="n">
        <v>1678</v>
      </c>
      <c r="O21" t="n">
        <v>889.5</v>
      </c>
      <c r="P21" t="n">
        <v>889.5</v>
      </c>
    </row>
    <row r="22">
      <c r="A22" s="5" t="inlineStr">
        <is>
          <t>Finanzergebnis</t>
        </is>
      </c>
      <c r="B22" s="5" t="inlineStr">
        <is>
          <t>Financial Result</t>
        </is>
      </c>
      <c r="C22" t="inlineStr">
        <is>
          <t>-</t>
        </is>
      </c>
      <c r="D22" t="n">
        <v>-248.6</v>
      </c>
      <c r="E22" t="n">
        <v>-364</v>
      </c>
      <c r="F22" t="n">
        <v>-580.6</v>
      </c>
      <c r="G22" t="n">
        <v>-308.3</v>
      </c>
      <c r="H22" t="n">
        <v>-294.9</v>
      </c>
      <c r="I22" t="n">
        <v>-403.3</v>
      </c>
      <c r="J22" t="n">
        <v>-400.7</v>
      </c>
      <c r="K22" t="n">
        <v>-408</v>
      </c>
      <c r="L22" t="n">
        <v>-286.4</v>
      </c>
      <c r="M22" t="n">
        <v>-233.4</v>
      </c>
      <c r="N22" t="n">
        <v>-932</v>
      </c>
      <c r="O22" t="n">
        <v>183.8</v>
      </c>
      <c r="P22" t="n">
        <v>183.8</v>
      </c>
    </row>
    <row r="23">
      <c r="A23" s="5" t="inlineStr">
        <is>
          <t>Ergebnis vor Steuer (EBT)</t>
        </is>
      </c>
      <c r="B23" s="5" t="inlineStr">
        <is>
          <t>EBT Earning Before Tax</t>
        </is>
      </c>
      <c r="C23" t="inlineStr">
        <is>
          <t>-</t>
        </is>
      </c>
      <c r="D23" t="n">
        <v>508.8</v>
      </c>
      <c r="E23" t="n">
        <v>356.3</v>
      </c>
      <c r="F23" t="n">
        <v>407.6</v>
      </c>
      <c r="G23" t="n">
        <v>318.6</v>
      </c>
      <c r="H23" t="n">
        <v>277.1</v>
      </c>
      <c r="I23" t="n">
        <v>-2174</v>
      </c>
      <c r="J23" t="n">
        <v>245.5</v>
      </c>
      <c r="K23" t="n">
        <v>224</v>
      </c>
      <c r="L23" t="n">
        <v>240.2</v>
      </c>
      <c r="M23" t="n">
        <v>214.8</v>
      </c>
      <c r="N23" t="n">
        <v>745.6</v>
      </c>
      <c r="O23" t="n">
        <v>1073</v>
      </c>
      <c r="P23" t="n">
        <v>1073</v>
      </c>
    </row>
    <row r="24">
      <c r="A24" s="5" t="inlineStr">
        <is>
          <t>Ergebnis nach Steuer</t>
        </is>
      </c>
      <c r="B24" s="5" t="inlineStr">
        <is>
          <t>Earnings after tax</t>
        </is>
      </c>
      <c r="C24" t="inlineStr">
        <is>
          <t>-</t>
        </is>
      </c>
      <c r="D24" t="n">
        <v>372.5</v>
      </c>
      <c r="E24" t="n">
        <v>250.9</v>
      </c>
      <c r="F24" t="n">
        <v>373.9</v>
      </c>
      <c r="G24" t="n">
        <v>235.8</v>
      </c>
      <c r="H24" t="n">
        <v>207.2</v>
      </c>
      <c r="I24" t="n">
        <v>-2028</v>
      </c>
      <c r="J24" t="n">
        <v>184.2</v>
      </c>
      <c r="K24" t="n">
        <v>170</v>
      </c>
      <c r="L24" t="n">
        <v>184.2</v>
      </c>
      <c r="M24" t="n">
        <v>170.8</v>
      </c>
      <c r="N24" t="n">
        <v>567.3</v>
      </c>
      <c r="O24" t="n">
        <v>963.7</v>
      </c>
      <c r="P24" t="n">
        <v>963.7</v>
      </c>
    </row>
    <row r="25">
      <c r="A25" s="5" t="inlineStr">
        <is>
          <t>Minderheitenanteil</t>
        </is>
      </c>
      <c r="B25" s="5" t="inlineStr">
        <is>
          <t>Minority Share</t>
        </is>
      </c>
      <c r="C25" t="inlineStr">
        <is>
          <t>-</t>
        </is>
      </c>
      <c r="D25" t="n">
        <v>-44.4</v>
      </c>
      <c r="E25" t="n">
        <v>-30.8</v>
      </c>
      <c r="F25" t="n">
        <v>-21.9</v>
      </c>
      <c r="G25" t="n">
        <v>-28.4</v>
      </c>
      <c r="H25" t="n">
        <v>-22.2</v>
      </c>
      <c r="I25" t="n">
        <v>56.1</v>
      </c>
      <c r="J25" t="n">
        <v>5.2</v>
      </c>
      <c r="K25" t="n">
        <v>31.6</v>
      </c>
      <c r="L25" t="n">
        <v>-17</v>
      </c>
      <c r="M25" t="n">
        <v>-26.6</v>
      </c>
      <c r="N25" t="n">
        <v>-190.6</v>
      </c>
      <c r="O25" t="n">
        <v>-61.5</v>
      </c>
      <c r="P25" t="n">
        <v>-61.5</v>
      </c>
    </row>
    <row r="26">
      <c r="A26" s="5" t="inlineStr">
        <is>
          <t>Jahresüberschuss/-fehlbetrag</t>
        </is>
      </c>
      <c r="B26" s="5" t="inlineStr">
        <is>
          <t>Net Profit</t>
        </is>
      </c>
      <c r="C26" t="inlineStr">
        <is>
          <t>-</t>
        </is>
      </c>
      <c r="D26" t="n">
        <v>328</v>
      </c>
      <c r="E26" t="n">
        <v>220.1</v>
      </c>
      <c r="F26" t="n">
        <v>352</v>
      </c>
      <c r="G26" t="n">
        <v>207.3</v>
      </c>
      <c r="H26" t="n">
        <v>184.9</v>
      </c>
      <c r="I26" t="n">
        <v>-1972</v>
      </c>
      <c r="J26" t="n">
        <v>189.4</v>
      </c>
      <c r="K26" t="n">
        <v>202</v>
      </c>
      <c r="L26" t="n">
        <v>167.2</v>
      </c>
      <c r="M26" t="n">
        <v>1263</v>
      </c>
      <c r="N26" t="n">
        <v>464.5</v>
      </c>
      <c r="O26" t="n">
        <v>950.4</v>
      </c>
      <c r="P26" t="n">
        <v>950.4</v>
      </c>
    </row>
    <row r="27">
      <c r="A27" s="5" t="inlineStr">
        <is>
          <t>Summe Umlaufvermögen</t>
        </is>
      </c>
      <c r="B27" s="5" t="inlineStr">
        <is>
          <t>Current Assets</t>
        </is>
      </c>
      <c r="C27" t="inlineStr">
        <is>
          <t>-</t>
        </is>
      </c>
      <c r="D27" t="n">
        <v>4936</v>
      </c>
      <c r="E27" t="n">
        <v>5963</v>
      </c>
      <c r="F27" t="n">
        <v>4723</v>
      </c>
      <c r="G27" t="n">
        <v>4893</v>
      </c>
      <c r="H27" t="n">
        <v>5372</v>
      </c>
      <c r="I27" t="n">
        <v>5258</v>
      </c>
      <c r="J27" t="n">
        <v>5848</v>
      </c>
      <c r="K27" t="n">
        <v>6307</v>
      </c>
      <c r="L27" t="n">
        <v>6887</v>
      </c>
      <c r="M27" t="n">
        <v>6388</v>
      </c>
      <c r="N27" t="n">
        <v>9751</v>
      </c>
      <c r="O27" t="n">
        <v>10677</v>
      </c>
      <c r="P27" t="n">
        <v>10677</v>
      </c>
    </row>
    <row r="28">
      <c r="A28" s="5" t="inlineStr">
        <is>
          <t>Summe Anlagevermögen</t>
        </is>
      </c>
      <c r="B28" s="5" t="inlineStr">
        <is>
          <t>Fixed Assets</t>
        </is>
      </c>
      <c r="C28" t="inlineStr">
        <is>
          <t>-</t>
        </is>
      </c>
      <c r="D28" t="n">
        <v>10002</v>
      </c>
      <c r="E28" t="n">
        <v>11185</v>
      </c>
      <c r="F28" t="n">
        <v>12684</v>
      </c>
      <c r="G28" t="n">
        <v>10885</v>
      </c>
      <c r="H28" t="n">
        <v>10771</v>
      </c>
      <c r="I28" t="n">
        <v>11526</v>
      </c>
      <c r="J28" t="n">
        <v>13971</v>
      </c>
      <c r="K28" t="n">
        <v>14020</v>
      </c>
      <c r="L28" t="n">
        <v>13615</v>
      </c>
      <c r="M28" t="n">
        <v>14144</v>
      </c>
      <c r="N28" t="n">
        <v>28708</v>
      </c>
      <c r="O28" t="n">
        <v>27959</v>
      </c>
      <c r="P28" t="n">
        <v>27959</v>
      </c>
    </row>
    <row r="29">
      <c r="A29" s="5" t="inlineStr">
        <is>
          <t>Summe Aktiva</t>
        </is>
      </c>
      <c r="B29" s="5" t="inlineStr">
        <is>
          <t>Total Assets</t>
        </is>
      </c>
      <c r="C29" t="inlineStr">
        <is>
          <t>-</t>
        </is>
      </c>
      <c r="D29" t="n">
        <v>14938</v>
      </c>
      <c r="E29" t="n">
        <v>17147</v>
      </c>
      <c r="F29" t="n">
        <v>17408</v>
      </c>
      <c r="G29" t="n">
        <v>15778</v>
      </c>
      <c r="H29" t="n">
        <v>16143</v>
      </c>
      <c r="I29" t="n">
        <v>16784</v>
      </c>
      <c r="J29" t="n">
        <v>19819</v>
      </c>
      <c r="K29" t="n">
        <v>20327</v>
      </c>
      <c r="L29" t="n">
        <v>20502</v>
      </c>
      <c r="M29" t="n">
        <v>20532</v>
      </c>
      <c r="N29" t="n">
        <v>38458</v>
      </c>
      <c r="O29" t="n">
        <v>38635</v>
      </c>
      <c r="P29" t="n">
        <v>38635</v>
      </c>
    </row>
    <row r="30">
      <c r="A30" s="5" t="inlineStr">
        <is>
          <t>Summe kurzfristiges Fremdkapital</t>
        </is>
      </c>
      <c r="B30" s="5" t="inlineStr">
        <is>
          <t>Short-Term Debt</t>
        </is>
      </c>
      <c r="C30" t="inlineStr">
        <is>
          <t>-</t>
        </is>
      </c>
      <c r="D30" t="n">
        <v>5574</v>
      </c>
      <c r="E30" t="n">
        <v>5107</v>
      </c>
      <c r="F30" t="n">
        <v>4471</v>
      </c>
      <c r="G30" t="n">
        <v>4120</v>
      </c>
      <c r="H30" t="n">
        <v>4611</v>
      </c>
      <c r="I30" t="n">
        <v>5261</v>
      </c>
      <c r="J30" t="n">
        <v>5441</v>
      </c>
      <c r="K30" t="n">
        <v>5897</v>
      </c>
      <c r="L30" t="n">
        <v>7400</v>
      </c>
      <c r="M30" t="n">
        <v>5418</v>
      </c>
      <c r="N30" t="n">
        <v>8598</v>
      </c>
      <c r="O30" t="n">
        <v>10303</v>
      </c>
      <c r="P30" t="n">
        <v>10303</v>
      </c>
    </row>
    <row r="31">
      <c r="A31" s="5" t="inlineStr">
        <is>
          <t>Summe langfristiges Fremdkapital</t>
        </is>
      </c>
      <c r="B31" s="5" t="inlineStr">
        <is>
          <t>Long-Term Debt</t>
        </is>
      </c>
      <c r="C31" t="inlineStr">
        <is>
          <t>-</t>
        </is>
      </c>
      <c r="D31" t="n">
        <v>5869</v>
      </c>
      <c r="E31" t="n">
        <v>8977</v>
      </c>
      <c r="F31" t="n">
        <v>8839</v>
      </c>
      <c r="G31" t="n">
        <v>7903</v>
      </c>
      <c r="H31" t="n">
        <v>7919</v>
      </c>
      <c r="I31" t="n">
        <v>8123</v>
      </c>
      <c r="J31" t="n">
        <v>8871</v>
      </c>
      <c r="K31" t="n">
        <v>8785</v>
      </c>
      <c r="L31" t="n">
        <v>7039</v>
      </c>
      <c r="M31" t="n">
        <v>9051</v>
      </c>
      <c r="N31" t="n">
        <v>23542</v>
      </c>
      <c r="O31" t="n">
        <v>21053</v>
      </c>
      <c r="P31" t="n">
        <v>21053</v>
      </c>
    </row>
    <row r="32">
      <c r="A32" s="5" t="inlineStr">
        <is>
          <t>Summe Fremdkapital</t>
        </is>
      </c>
      <c r="B32" s="5" t="inlineStr">
        <is>
          <t>Total Liabilities</t>
        </is>
      </c>
      <c r="C32" t="inlineStr">
        <is>
          <t>-</t>
        </is>
      </c>
      <c r="D32" t="n">
        <v>11443</v>
      </c>
      <c r="E32" t="n">
        <v>14084</v>
      </c>
      <c r="F32" t="n">
        <v>13310</v>
      </c>
      <c r="G32" t="n">
        <v>12024</v>
      </c>
      <c r="H32" t="n">
        <v>12530</v>
      </c>
      <c r="I32" t="n">
        <v>13385</v>
      </c>
      <c r="J32" t="n">
        <v>14311</v>
      </c>
      <c r="K32" t="n">
        <v>14682</v>
      </c>
      <c r="L32" t="n">
        <v>14439</v>
      </c>
      <c r="M32" t="n">
        <v>14469</v>
      </c>
      <c r="N32" t="n">
        <v>32139</v>
      </c>
      <c r="O32" t="n">
        <v>31356</v>
      </c>
      <c r="P32" t="n">
        <v>31356</v>
      </c>
    </row>
    <row r="33">
      <c r="A33" s="5" t="inlineStr">
        <is>
          <t>Minderheitenanteil</t>
        </is>
      </c>
      <c r="B33" s="5" t="inlineStr">
        <is>
          <t>Minority Share</t>
        </is>
      </c>
      <c r="C33" t="inlineStr">
        <is>
          <t>-</t>
        </is>
      </c>
      <c r="D33" t="n">
        <v>205.7</v>
      </c>
      <c r="E33" t="n">
        <v>203</v>
      </c>
      <c r="F33" t="n">
        <v>265.9</v>
      </c>
      <c r="G33" t="n">
        <v>260.9</v>
      </c>
      <c r="H33" t="n">
        <v>233.4</v>
      </c>
      <c r="I33" t="n">
        <v>169.1</v>
      </c>
      <c r="J33" t="n">
        <v>278.5</v>
      </c>
      <c r="K33" t="n">
        <v>301</v>
      </c>
      <c r="L33" t="n">
        <v>331.9</v>
      </c>
      <c r="M33" t="n">
        <v>305.9</v>
      </c>
      <c r="N33" t="n">
        <v>1929</v>
      </c>
      <c r="O33" t="n">
        <v>2450</v>
      </c>
      <c r="P33" t="n">
        <v>2450</v>
      </c>
    </row>
    <row r="34">
      <c r="A34" s="5" t="inlineStr">
        <is>
          <t>Summe Eigenkapital</t>
        </is>
      </c>
      <c r="B34" s="5" t="inlineStr">
        <is>
          <t>Equity</t>
        </is>
      </c>
      <c r="C34" t="inlineStr">
        <is>
          <t>-</t>
        </is>
      </c>
      <c r="D34" t="n">
        <v>3289</v>
      </c>
      <c r="E34" t="n">
        <v>3760</v>
      </c>
      <c r="F34" t="n">
        <v>3832</v>
      </c>
      <c r="G34" t="n">
        <v>3493</v>
      </c>
      <c r="H34" t="n">
        <v>3380</v>
      </c>
      <c r="I34" t="n">
        <v>3230</v>
      </c>
      <c r="J34" t="n">
        <v>5230</v>
      </c>
      <c r="K34" t="n">
        <v>5344</v>
      </c>
      <c r="L34" t="n">
        <v>5732</v>
      </c>
      <c r="M34" t="n">
        <v>5758</v>
      </c>
      <c r="N34" t="n">
        <v>4390</v>
      </c>
      <c r="O34" t="n">
        <v>4830</v>
      </c>
      <c r="P34" t="n">
        <v>4830</v>
      </c>
    </row>
    <row r="35">
      <c r="A35" s="5" t="inlineStr">
        <is>
          <t>Summe Passiva</t>
        </is>
      </c>
      <c r="B35" s="5" t="inlineStr">
        <is>
          <t>Liabilities &amp; Shareholder Equity</t>
        </is>
      </c>
      <c r="C35" t="inlineStr">
        <is>
          <t>-</t>
        </is>
      </c>
      <c r="D35" t="n">
        <v>14938</v>
      </c>
      <c r="E35" t="n">
        <v>17147</v>
      </c>
      <c r="F35" t="n">
        <v>17408</v>
      </c>
      <c r="G35" t="n">
        <v>15778</v>
      </c>
      <c r="H35" t="n">
        <v>16143</v>
      </c>
      <c r="I35" t="n">
        <v>16784</v>
      </c>
      <c r="J35" t="n">
        <v>19819</v>
      </c>
      <c r="K35" t="n">
        <v>20327</v>
      </c>
      <c r="L35" t="n">
        <v>20502</v>
      </c>
      <c r="M35" t="n">
        <v>20532</v>
      </c>
      <c r="N35" t="n">
        <v>38458</v>
      </c>
      <c r="O35" t="n">
        <v>38635</v>
      </c>
      <c r="P35" t="n">
        <v>38635</v>
      </c>
    </row>
    <row r="36">
      <c r="A36" s="5" t="inlineStr">
        <is>
          <t>Mio.Aktien im Umlauf</t>
        </is>
      </c>
      <c r="B36" s="5" t="inlineStr">
        <is>
          <t>Million shares outstanding</t>
        </is>
      </c>
      <c r="C36" t="n">
        <v>54.86</v>
      </c>
      <c r="D36" t="n">
        <v>57.3</v>
      </c>
      <c r="E36" t="n">
        <v>57.3</v>
      </c>
      <c r="F36" t="n">
        <v>57.3</v>
      </c>
      <c r="G36" t="n">
        <v>57.3</v>
      </c>
      <c r="H36" t="n">
        <v>57.3</v>
      </c>
      <c r="I36" t="n">
        <v>57.3</v>
      </c>
      <c r="J36" t="n">
        <v>57.3</v>
      </c>
      <c r="K36" t="n">
        <v>63.6</v>
      </c>
      <c r="L36" t="n">
        <v>63.6</v>
      </c>
      <c r="M36" t="n">
        <v>63.6</v>
      </c>
      <c r="N36" t="n">
        <v>63.6</v>
      </c>
      <c r="O36" t="n">
        <v>63.6</v>
      </c>
      <c r="P36" t="n">
        <v>63.6</v>
      </c>
    </row>
    <row r="37">
      <c r="A37" s="5" t="inlineStr">
        <is>
          <t>Gezeichnetes Kapital (in Mio.)</t>
        </is>
      </c>
      <c r="B37" s="5" t="inlineStr">
        <is>
          <t>Subscribed Capital in M</t>
        </is>
      </c>
      <c r="C37" t="n">
        <v>54.86</v>
      </c>
      <c r="D37" t="n">
        <v>57.3</v>
      </c>
      <c r="E37" t="n">
        <v>57.3</v>
      </c>
      <c r="F37" t="n">
        <v>57.3</v>
      </c>
      <c r="G37" t="n">
        <v>57.3</v>
      </c>
      <c r="H37" t="n">
        <v>57.3</v>
      </c>
      <c r="I37" t="n">
        <v>57.3</v>
      </c>
      <c r="J37" t="n">
        <v>57.3</v>
      </c>
      <c r="K37" t="n">
        <v>63.6</v>
      </c>
      <c r="L37" t="n">
        <v>63.6</v>
      </c>
      <c r="M37" t="n">
        <v>63.6</v>
      </c>
      <c r="N37" t="n">
        <v>63.6</v>
      </c>
      <c r="O37" t="n">
        <v>63.6</v>
      </c>
      <c r="P37" t="n">
        <v>63.6</v>
      </c>
    </row>
    <row r="38">
      <c r="A38" s="5" t="inlineStr">
        <is>
          <t>Ergebnis je Aktie (brutto)</t>
        </is>
      </c>
      <c r="B38" s="5" t="inlineStr">
        <is>
          <t>Earnings per share</t>
        </is>
      </c>
      <c r="C38" t="inlineStr">
        <is>
          <t>-</t>
        </is>
      </c>
      <c r="D38" t="n">
        <v>8.880000000000001</v>
      </c>
      <c r="E38" t="n">
        <v>6.22</v>
      </c>
      <c r="F38" t="n">
        <v>7.11</v>
      </c>
      <c r="G38" t="n">
        <v>5.56</v>
      </c>
      <c r="H38" t="n">
        <v>4.84</v>
      </c>
      <c r="I38" t="n">
        <v>-37.94</v>
      </c>
      <c r="J38" t="n">
        <v>4.28</v>
      </c>
      <c r="K38" t="n">
        <v>3.52</v>
      </c>
      <c r="L38" t="n">
        <v>3.78</v>
      </c>
      <c r="M38" t="n">
        <v>3.38</v>
      </c>
      <c r="N38" t="n">
        <v>11.72</v>
      </c>
      <c r="O38" t="n">
        <v>16.88</v>
      </c>
      <c r="P38" t="n">
        <v>16.88</v>
      </c>
    </row>
    <row r="39">
      <c r="A39" s="5" t="inlineStr">
        <is>
          <t>Ergebnis je Aktie (unverwässert)</t>
        </is>
      </c>
      <c r="B39" s="5" t="inlineStr">
        <is>
          <t>Basic Earnings per share</t>
        </is>
      </c>
      <c r="C39" t="n">
        <v>6.46</v>
      </c>
      <c r="D39" t="n">
        <v>5.9</v>
      </c>
      <c r="E39" t="n">
        <v>3.85</v>
      </c>
      <c r="F39" t="n">
        <v>6.17</v>
      </c>
      <c r="G39" t="n">
        <v>3.65</v>
      </c>
      <c r="H39" t="n">
        <v>3.24</v>
      </c>
      <c r="I39" t="n">
        <v>-34.55</v>
      </c>
      <c r="J39" t="n">
        <v>3.3</v>
      </c>
      <c r="K39" t="n">
        <v>3.4</v>
      </c>
      <c r="L39" t="n">
        <v>2.73</v>
      </c>
      <c r="M39" t="n">
        <v>20.36</v>
      </c>
      <c r="N39" t="n">
        <v>7.48</v>
      </c>
      <c r="O39" t="n">
        <v>15.31</v>
      </c>
      <c r="P39" t="n">
        <v>15.31</v>
      </c>
    </row>
    <row r="40">
      <c r="A40" s="5" t="inlineStr">
        <is>
          <t>Ergebnis je Aktie (verwässert)</t>
        </is>
      </c>
      <c r="B40" s="5" t="inlineStr">
        <is>
          <t>Diluted Earnings per share</t>
        </is>
      </c>
      <c r="C40" t="n">
        <v>6.46</v>
      </c>
      <c r="D40" t="n">
        <v>5.9</v>
      </c>
      <c r="E40" t="n">
        <v>3.79</v>
      </c>
      <c r="F40" t="n">
        <v>6.22</v>
      </c>
      <c r="G40" t="n">
        <v>3.63</v>
      </c>
      <c r="H40" t="n">
        <v>3.28</v>
      </c>
      <c r="I40" t="n">
        <v>-34.55</v>
      </c>
      <c r="J40" t="n">
        <v>3.3</v>
      </c>
      <c r="K40" t="n">
        <v>3.4</v>
      </c>
      <c r="L40" t="n">
        <v>2.73</v>
      </c>
      <c r="M40" t="n">
        <v>20.36</v>
      </c>
      <c r="N40" t="n">
        <v>7.48</v>
      </c>
      <c r="O40" t="n">
        <v>15.31</v>
      </c>
      <c r="P40" t="n">
        <v>15.31</v>
      </c>
    </row>
    <row r="41">
      <c r="A41" s="5" t="inlineStr">
        <is>
          <t>Dividende je Aktie</t>
        </is>
      </c>
      <c r="B41" s="5" t="inlineStr">
        <is>
          <t>Dividend per share</t>
        </is>
      </c>
      <c r="C41" t="n">
        <v>3.85</v>
      </c>
      <c r="D41" t="n">
        <v>3.5</v>
      </c>
      <c r="E41" t="n">
        <v>3</v>
      </c>
      <c r="F41" t="n">
        <v>2.88</v>
      </c>
      <c r="G41" t="n">
        <v>2.5</v>
      </c>
      <c r="H41" t="n">
        <v>2</v>
      </c>
      <c r="I41" t="inlineStr">
        <is>
          <t>-</t>
        </is>
      </c>
      <c r="J41" t="n">
        <v>2.65</v>
      </c>
      <c r="K41" t="n">
        <v>3</v>
      </c>
      <c r="L41" t="n">
        <v>3.1</v>
      </c>
      <c r="M41" t="n">
        <v>3.01</v>
      </c>
      <c r="N41" t="n">
        <v>2.92</v>
      </c>
      <c r="O41" t="n">
        <v>3.65</v>
      </c>
      <c r="P41" t="n">
        <v>3.65</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inlineStr">
        <is>
          <t>-</t>
        </is>
      </c>
      <c r="D43" t="n">
        <v>131.06</v>
      </c>
      <c r="E43" t="n">
        <v>126.6</v>
      </c>
      <c r="F43" t="n">
        <v>114</v>
      </c>
      <c r="G43" t="n">
        <v>118.51</v>
      </c>
      <c r="H43" t="n">
        <v>119.76</v>
      </c>
      <c r="I43" t="n">
        <v>115.31</v>
      </c>
      <c r="J43" t="n">
        <v>122.44</v>
      </c>
      <c r="K43" t="n">
        <v>104.5</v>
      </c>
      <c r="L43" t="n">
        <v>98.47</v>
      </c>
      <c r="M43" t="n">
        <v>102.39</v>
      </c>
      <c r="N43" t="n">
        <v>199.14</v>
      </c>
      <c r="O43" t="n">
        <v>125.04</v>
      </c>
      <c r="P43" t="n">
        <v>125.04</v>
      </c>
    </row>
    <row r="44">
      <c r="A44" s="5" t="inlineStr">
        <is>
          <t>Buchwert je Aktie</t>
        </is>
      </c>
      <c r="B44" s="5" t="inlineStr">
        <is>
          <t>Book value per share</t>
        </is>
      </c>
      <c r="C44" t="inlineStr">
        <is>
          <t>-</t>
        </is>
      </c>
      <c r="D44" t="n">
        <v>57.41</v>
      </c>
      <c r="E44" t="n">
        <v>65.62</v>
      </c>
      <c r="F44" t="n">
        <v>66.87</v>
      </c>
      <c r="G44" t="n">
        <v>60.97</v>
      </c>
      <c r="H44" t="n">
        <v>58.99</v>
      </c>
      <c r="I44" t="n">
        <v>56.37</v>
      </c>
      <c r="J44" t="n">
        <v>91.27</v>
      </c>
      <c r="K44" t="n">
        <v>84.03</v>
      </c>
      <c r="L44" t="n">
        <v>90.12</v>
      </c>
      <c r="M44" t="n">
        <v>90.53</v>
      </c>
      <c r="N44" t="n">
        <v>69.03</v>
      </c>
      <c r="O44" t="n">
        <v>75.94</v>
      </c>
      <c r="P44" t="n">
        <v>75.94</v>
      </c>
    </row>
    <row r="45">
      <c r="A45" s="5" t="inlineStr">
        <is>
          <t>Cashflow je Aktie</t>
        </is>
      </c>
      <c r="B45" s="5" t="inlineStr">
        <is>
          <t>Cashflow per share</t>
        </is>
      </c>
      <c r="C45" t="inlineStr">
        <is>
          <t>-</t>
        </is>
      </c>
      <c r="D45" t="n">
        <v>11.09</v>
      </c>
      <c r="E45" t="n">
        <v>8.57</v>
      </c>
      <c r="F45" t="n">
        <v>14.36</v>
      </c>
      <c r="G45" t="n">
        <v>11.92</v>
      </c>
      <c r="H45" t="n">
        <v>14.14</v>
      </c>
      <c r="I45" t="n">
        <v>13.81</v>
      </c>
      <c r="J45" t="n">
        <v>13.14</v>
      </c>
      <c r="K45" t="n">
        <v>13.95</v>
      </c>
      <c r="L45" t="n">
        <v>19.5</v>
      </c>
      <c r="M45" t="n">
        <v>3.16</v>
      </c>
      <c r="N45" t="n">
        <v>18.57</v>
      </c>
      <c r="O45" t="n">
        <v>3.53</v>
      </c>
      <c r="P45" t="n">
        <v>3.53</v>
      </c>
    </row>
    <row r="46">
      <c r="A46" s="5" t="inlineStr">
        <is>
          <t>Bilanzsumme je Aktie</t>
        </is>
      </c>
      <c r="B46" s="5" t="inlineStr">
        <is>
          <t>Total assets per share</t>
        </is>
      </c>
      <c r="C46" t="inlineStr">
        <is>
          <t>-</t>
        </is>
      </c>
      <c r="D46" t="n">
        <v>260.69</v>
      </c>
      <c r="E46" t="n">
        <v>299.26</v>
      </c>
      <c r="F46" t="n">
        <v>303.8</v>
      </c>
      <c r="G46" t="n">
        <v>275.35</v>
      </c>
      <c r="H46" t="n">
        <v>281.73</v>
      </c>
      <c r="I46" t="n">
        <v>292.91</v>
      </c>
      <c r="J46" t="n">
        <v>345.89</v>
      </c>
      <c r="K46" t="n">
        <v>319.61</v>
      </c>
      <c r="L46" t="n">
        <v>322.36</v>
      </c>
      <c r="M46" t="n">
        <v>322.84</v>
      </c>
      <c r="N46" t="n">
        <v>604.6900000000001</v>
      </c>
      <c r="O46" t="n">
        <v>607.47</v>
      </c>
      <c r="P46" t="n">
        <v>607.47</v>
      </c>
    </row>
    <row r="47">
      <c r="A47" s="5" t="inlineStr">
        <is>
          <t>Personal am Ende des Jahres</t>
        </is>
      </c>
      <c r="B47" s="5" t="inlineStr">
        <is>
          <t>Staff at the end of year</t>
        </is>
      </c>
      <c r="C47" t="n">
        <v>39699</v>
      </c>
      <c r="D47" t="n">
        <v>38544</v>
      </c>
      <c r="E47" t="n">
        <v>37403</v>
      </c>
      <c r="F47" t="n">
        <v>32835</v>
      </c>
      <c r="G47" t="n">
        <v>32147</v>
      </c>
      <c r="H47" t="n">
        <v>33559</v>
      </c>
      <c r="I47" t="n">
        <v>34108</v>
      </c>
      <c r="J47" t="n">
        <v>32905</v>
      </c>
      <c r="K47" t="n">
        <v>31857</v>
      </c>
      <c r="L47" t="n">
        <v>31687</v>
      </c>
      <c r="M47" t="n">
        <v>33112</v>
      </c>
      <c r="N47" t="n">
        <v>41448</v>
      </c>
      <c r="O47" t="n">
        <v>35583</v>
      </c>
      <c r="P47" t="n">
        <v>35583</v>
      </c>
    </row>
    <row r="48">
      <c r="A48" s="5" t="inlineStr">
        <is>
          <t>Personalaufwand in Mio. EUR</t>
        </is>
      </c>
      <c r="B48" s="5" t="inlineStr">
        <is>
          <t>Personnel expenses in M</t>
        </is>
      </c>
      <c r="C48" t="n">
        <v>1599</v>
      </c>
      <c r="D48" t="n">
        <v>1486</v>
      </c>
      <c r="E48" t="n">
        <v>1497</v>
      </c>
      <c r="F48" t="n">
        <v>1288</v>
      </c>
      <c r="G48" t="n">
        <v>1254</v>
      </c>
      <c r="H48" t="n">
        <v>1275</v>
      </c>
      <c r="I48" t="n">
        <v>1334</v>
      </c>
      <c r="J48" t="n">
        <v>1325</v>
      </c>
      <c r="K48" t="n">
        <v>1274</v>
      </c>
      <c r="L48" t="n">
        <v>1259</v>
      </c>
      <c r="M48" t="n">
        <v>1247</v>
      </c>
      <c r="N48" t="n">
        <v>1724</v>
      </c>
      <c r="O48" t="n">
        <v>1342</v>
      </c>
      <c r="P48" t="n">
        <v>1342</v>
      </c>
    </row>
    <row r="49">
      <c r="A49" s="5" t="inlineStr">
        <is>
          <t>Aufwand je Mitarbeiter in EUR</t>
        </is>
      </c>
      <c r="B49" s="5" t="inlineStr">
        <is>
          <t>Effort per employee</t>
        </is>
      </c>
      <c r="C49" t="n">
        <v>40276</v>
      </c>
      <c r="D49" t="n">
        <v>38561</v>
      </c>
      <c r="E49" t="n">
        <v>40024</v>
      </c>
      <c r="F49" t="n">
        <v>39214</v>
      </c>
      <c r="G49" t="n">
        <v>39008</v>
      </c>
      <c r="H49" t="n">
        <v>38002</v>
      </c>
      <c r="I49" t="n">
        <v>39123</v>
      </c>
      <c r="J49" t="n">
        <v>40267</v>
      </c>
      <c r="K49" t="n">
        <v>39991</v>
      </c>
      <c r="L49" t="n">
        <v>39717</v>
      </c>
      <c r="M49" t="n">
        <v>37669</v>
      </c>
      <c r="N49" t="n">
        <v>41604</v>
      </c>
      <c r="O49" t="n">
        <v>37720</v>
      </c>
      <c r="P49" t="n">
        <v>37720</v>
      </c>
    </row>
    <row r="50">
      <c r="A50" s="5" t="inlineStr">
        <is>
          <t>Umsatz je Aktie</t>
        </is>
      </c>
      <c r="B50" s="5" t="inlineStr">
        <is>
          <t>Revenue per share</t>
        </is>
      </c>
      <c r="C50" t="inlineStr">
        <is>
          <t>-</t>
        </is>
      </c>
      <c r="D50" t="n">
        <v>194829</v>
      </c>
      <c r="E50" t="n">
        <v>193942</v>
      </c>
      <c r="F50" t="n">
        <v>198937</v>
      </c>
      <c r="G50" t="n">
        <v>211245</v>
      </c>
      <c r="H50" t="n">
        <v>204491</v>
      </c>
      <c r="I50" t="n">
        <v>193708</v>
      </c>
      <c r="J50" t="n">
        <v>213220</v>
      </c>
      <c r="K50" t="n">
        <v>208620</v>
      </c>
      <c r="L50" t="n">
        <v>197652</v>
      </c>
      <c r="M50" t="n">
        <v>196675</v>
      </c>
      <c r="N50" t="n">
        <v>305571</v>
      </c>
      <c r="O50" t="n">
        <v>223494</v>
      </c>
      <c r="P50" t="n">
        <v>223494</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inlineStr">
        <is>
          <t>-</t>
        </is>
      </c>
      <c r="D52" t="n">
        <v>8510</v>
      </c>
      <c r="E52" t="n">
        <v>5885</v>
      </c>
      <c r="F52" t="n">
        <v>10720</v>
      </c>
      <c r="G52" t="n">
        <v>6449</v>
      </c>
      <c r="H52" t="n">
        <v>5510</v>
      </c>
      <c r="I52" t="n">
        <v>-57828</v>
      </c>
      <c r="J52" t="n">
        <v>5756</v>
      </c>
      <c r="K52" t="n">
        <v>6341</v>
      </c>
      <c r="L52" t="n">
        <v>5277</v>
      </c>
      <c r="M52" t="n">
        <v>38149</v>
      </c>
      <c r="N52" t="n">
        <v>11207</v>
      </c>
      <c r="O52" t="n">
        <v>26709</v>
      </c>
      <c r="P52" t="n">
        <v>26709</v>
      </c>
    </row>
    <row r="53">
      <c r="A53" s="5" t="inlineStr">
        <is>
          <t>KGV (Kurs/Gewinn)</t>
        </is>
      </c>
      <c r="B53" s="5" t="inlineStr">
        <is>
          <t>PE (price/earnings)</t>
        </is>
      </c>
      <c r="C53" t="n">
        <v>14.5</v>
      </c>
      <c r="D53" t="n">
        <v>12.5</v>
      </c>
      <c r="E53" t="n">
        <v>17.7</v>
      </c>
      <c r="F53" t="n">
        <v>11.3</v>
      </c>
      <c r="G53" t="n">
        <v>21.7</v>
      </c>
      <c r="H53" t="n">
        <v>17.3</v>
      </c>
      <c r="I53" t="inlineStr">
        <is>
          <t>-</t>
        </is>
      </c>
      <c r="J53" t="n">
        <v>17</v>
      </c>
      <c r="K53" t="n">
        <v>19.6</v>
      </c>
      <c r="L53" t="n">
        <v>19.4</v>
      </c>
      <c r="M53" t="n">
        <v>4.5</v>
      </c>
      <c r="N53" t="n">
        <v>11.9</v>
      </c>
      <c r="O53" t="n">
        <v>14.2</v>
      </c>
      <c r="P53" t="n">
        <v>14.2</v>
      </c>
    </row>
    <row r="54">
      <c r="A54" s="5" t="inlineStr">
        <is>
          <t>KUV (Kurs/Umsatz)</t>
        </is>
      </c>
      <c r="B54" s="5" t="inlineStr">
        <is>
          <t>PS (price/sales)</t>
        </is>
      </c>
      <c r="C54" t="inlineStr">
        <is>
          <t>-</t>
        </is>
      </c>
      <c r="D54" t="n">
        <v>0.5600000000000001</v>
      </c>
      <c r="E54" t="n">
        <v>0.54</v>
      </c>
      <c r="F54" t="n">
        <v>0.61</v>
      </c>
      <c r="G54" t="n">
        <v>0.67</v>
      </c>
      <c r="H54" t="n">
        <v>0.47</v>
      </c>
      <c r="I54" t="n">
        <v>0.36</v>
      </c>
      <c r="J54" t="n">
        <v>0.46</v>
      </c>
      <c r="K54" t="n">
        <v>0.64</v>
      </c>
      <c r="L54" t="n">
        <v>0.54</v>
      </c>
      <c r="M54" t="n">
        <v>0.89</v>
      </c>
      <c r="N54" t="n">
        <v>0.45</v>
      </c>
      <c r="O54" t="n">
        <v>1.73</v>
      </c>
      <c r="P54" t="n">
        <v>1.73</v>
      </c>
    </row>
    <row r="55">
      <c r="A55" s="5" t="inlineStr">
        <is>
          <t>KBV (Kurs/Buchwert)</t>
        </is>
      </c>
      <c r="B55" s="5" t="inlineStr">
        <is>
          <t>PB (price/book value)</t>
        </is>
      </c>
      <c r="C55" t="inlineStr">
        <is>
          <t>-</t>
        </is>
      </c>
      <c r="D55" t="n">
        <v>1.29</v>
      </c>
      <c r="E55" t="n">
        <v>1.04</v>
      </c>
      <c r="F55" t="n">
        <v>1.05</v>
      </c>
      <c r="G55" t="n">
        <v>1.3</v>
      </c>
      <c r="H55" t="n">
        <v>0.95</v>
      </c>
      <c r="I55" t="n">
        <v>0.74</v>
      </c>
      <c r="J55" t="n">
        <v>0.62</v>
      </c>
      <c r="K55" t="n">
        <v>0.79</v>
      </c>
      <c r="L55" t="n">
        <v>0.59</v>
      </c>
      <c r="M55" t="n">
        <v>1.01</v>
      </c>
      <c r="N55" t="n">
        <v>1.29</v>
      </c>
      <c r="O55" t="n">
        <v>2.86</v>
      </c>
      <c r="P55" t="n">
        <v>2.86</v>
      </c>
    </row>
    <row r="56">
      <c r="A56" s="5" t="inlineStr">
        <is>
          <t>KCV (Kurs/Cashflow)</t>
        </is>
      </c>
      <c r="B56" s="5" t="inlineStr">
        <is>
          <t>PC (price/cashflow)</t>
        </is>
      </c>
      <c r="C56" t="inlineStr">
        <is>
          <t>-</t>
        </is>
      </c>
      <c r="D56" t="n">
        <v>6.66</v>
      </c>
      <c r="E56" t="n">
        <v>7.94</v>
      </c>
      <c r="F56" t="n">
        <v>4.87</v>
      </c>
      <c r="G56" t="n">
        <v>6.63</v>
      </c>
      <c r="H56" t="n">
        <v>3.98</v>
      </c>
      <c r="I56" t="n">
        <v>3.02</v>
      </c>
      <c r="J56" t="n">
        <v>4.28</v>
      </c>
      <c r="K56" t="n">
        <v>4.78</v>
      </c>
      <c r="L56" t="n">
        <v>2.72</v>
      </c>
      <c r="M56" t="n">
        <v>28.84</v>
      </c>
      <c r="N56" t="n">
        <v>4.79</v>
      </c>
      <c r="O56" t="n">
        <v>61.51</v>
      </c>
      <c r="P56" t="n">
        <v>61.51</v>
      </c>
    </row>
    <row r="57">
      <c r="A57" s="5" t="inlineStr">
        <is>
          <t>Dividendenrendite in %</t>
        </is>
      </c>
      <c r="B57" s="5" t="inlineStr">
        <is>
          <t>Dividend Yield in %</t>
        </is>
      </c>
      <c r="C57" t="n">
        <v>4.1</v>
      </c>
      <c r="D57" t="n">
        <v>4.74</v>
      </c>
      <c r="E57" t="n">
        <v>4.41</v>
      </c>
      <c r="F57" t="n">
        <v>4.11</v>
      </c>
      <c r="G57" t="n">
        <v>3.16</v>
      </c>
      <c r="H57" t="n">
        <v>3.56</v>
      </c>
      <c r="I57" t="inlineStr">
        <is>
          <t>-</t>
        </is>
      </c>
      <c r="J57" t="n">
        <v>4.71</v>
      </c>
      <c r="K57" t="n">
        <v>4.5</v>
      </c>
      <c r="L57" t="n">
        <v>5.85</v>
      </c>
      <c r="M57" t="n">
        <v>3.3</v>
      </c>
      <c r="N57" t="n">
        <v>3.28</v>
      </c>
      <c r="O57" t="n">
        <v>1.68</v>
      </c>
      <c r="P57" t="n">
        <v>1.68</v>
      </c>
    </row>
    <row r="58">
      <c r="A58" s="5" t="inlineStr">
        <is>
          <t>Gewinnrendite in %</t>
        </is>
      </c>
      <c r="B58" s="5" t="inlineStr">
        <is>
          <t>Return on profit in %</t>
        </is>
      </c>
      <c r="C58" t="n">
        <v>6.9</v>
      </c>
      <c r="D58" t="n">
        <v>8</v>
      </c>
      <c r="E58" t="n">
        <v>5.7</v>
      </c>
      <c r="F58" t="n">
        <v>8.800000000000001</v>
      </c>
      <c r="G58" t="n">
        <v>4.6</v>
      </c>
      <c r="H58" t="n">
        <v>5.8</v>
      </c>
      <c r="I58" t="n">
        <v>-82.7</v>
      </c>
      <c r="J58" t="n">
        <v>5.9</v>
      </c>
      <c r="K58" t="n">
        <v>5.1</v>
      </c>
      <c r="L58" t="n">
        <v>5.2</v>
      </c>
      <c r="M58" t="n">
        <v>22.3</v>
      </c>
      <c r="N58" t="n">
        <v>8.4</v>
      </c>
      <c r="O58" t="n">
        <v>7.1</v>
      </c>
      <c r="P58" t="n">
        <v>7.1</v>
      </c>
    </row>
    <row r="59">
      <c r="A59" s="5" t="inlineStr">
        <is>
          <t>Eigenkapitalrendite in %</t>
        </is>
      </c>
      <c r="B59" s="5" t="inlineStr">
        <is>
          <t>Return on Equity in %</t>
        </is>
      </c>
      <c r="C59" t="inlineStr">
        <is>
          <t>-</t>
        </is>
      </c>
      <c r="D59" t="n">
        <v>9.970000000000001</v>
      </c>
      <c r="E59" t="n">
        <v>5.85</v>
      </c>
      <c r="F59" t="n">
        <v>9.19</v>
      </c>
      <c r="G59" t="n">
        <v>5.93</v>
      </c>
      <c r="H59" t="n">
        <v>5.47</v>
      </c>
      <c r="I59" t="n">
        <v>-61.07</v>
      </c>
      <c r="J59" t="n">
        <v>3.62</v>
      </c>
      <c r="K59" t="n">
        <v>3.78</v>
      </c>
      <c r="L59" t="n">
        <v>2.92</v>
      </c>
      <c r="M59" t="n">
        <v>21.94</v>
      </c>
      <c r="N59" t="n">
        <v>10.58</v>
      </c>
      <c r="O59" t="n">
        <v>19.68</v>
      </c>
      <c r="P59" t="n">
        <v>19.68</v>
      </c>
    </row>
    <row r="60">
      <c r="A60" s="5" t="inlineStr">
        <is>
          <t>Umsatzrendite in %</t>
        </is>
      </c>
      <c r="B60" s="5" t="inlineStr">
        <is>
          <t>Return on sales in %</t>
        </is>
      </c>
      <c r="C60" t="inlineStr">
        <is>
          <t>-</t>
        </is>
      </c>
      <c r="D60" t="n">
        <v>4.37</v>
      </c>
      <c r="E60" t="n">
        <v>3.03</v>
      </c>
      <c r="F60" t="n">
        <v>5.39</v>
      </c>
      <c r="G60" t="n">
        <v>3.05</v>
      </c>
      <c r="H60" t="n">
        <v>2.69</v>
      </c>
      <c r="I60" t="n">
        <v>-29.85</v>
      </c>
      <c r="J60" t="n">
        <v>2.7</v>
      </c>
      <c r="K60" t="n">
        <v>3.04</v>
      </c>
      <c r="L60" t="n">
        <v>2.67</v>
      </c>
      <c r="M60" t="n">
        <v>19.4</v>
      </c>
      <c r="N60" t="n">
        <v>3.67</v>
      </c>
      <c r="O60" t="n">
        <v>11.95</v>
      </c>
      <c r="P60" t="n">
        <v>11.95</v>
      </c>
    </row>
    <row r="61">
      <c r="A61" s="5" t="inlineStr">
        <is>
          <t>Gesamtkapitalrendite in %</t>
        </is>
      </c>
      <c r="B61" s="5" t="inlineStr">
        <is>
          <t>Total Return on Investment in %</t>
        </is>
      </c>
      <c r="C61" t="inlineStr">
        <is>
          <t>-</t>
        </is>
      </c>
      <c r="D61" t="n">
        <v>2.2</v>
      </c>
      <c r="E61" t="n">
        <v>1.28</v>
      </c>
      <c r="F61" t="n">
        <v>2.02</v>
      </c>
      <c r="G61" t="n">
        <v>1.31</v>
      </c>
      <c r="H61" t="n">
        <v>1.15</v>
      </c>
      <c r="I61" t="n">
        <v>-11.75</v>
      </c>
      <c r="J61" t="n">
        <v>0.96</v>
      </c>
      <c r="K61" t="n">
        <v>0.99</v>
      </c>
      <c r="L61" t="n">
        <v>0.82</v>
      </c>
      <c r="M61" t="n">
        <v>6.15</v>
      </c>
      <c r="N61" t="n">
        <v>1.21</v>
      </c>
      <c r="O61" t="n">
        <v>2.46</v>
      </c>
      <c r="P61" t="n">
        <v>2.46</v>
      </c>
    </row>
    <row r="62">
      <c r="A62" s="5" t="inlineStr">
        <is>
          <t>Return on Investment in %</t>
        </is>
      </c>
      <c r="B62" s="5" t="inlineStr">
        <is>
          <t>Return on Investment in %</t>
        </is>
      </c>
      <c r="C62" t="inlineStr">
        <is>
          <t>-</t>
        </is>
      </c>
      <c r="D62" t="n">
        <v>2.2</v>
      </c>
      <c r="E62" t="n">
        <v>1.28</v>
      </c>
      <c r="F62" t="n">
        <v>2.02</v>
      </c>
      <c r="G62" t="n">
        <v>1.31</v>
      </c>
      <c r="H62" t="n">
        <v>1.15</v>
      </c>
      <c r="I62" t="n">
        <v>-11.75</v>
      </c>
      <c r="J62" t="n">
        <v>0.96</v>
      </c>
      <c r="K62" t="n">
        <v>0.99</v>
      </c>
      <c r="L62" t="n">
        <v>0.82</v>
      </c>
      <c r="M62" t="n">
        <v>6.15</v>
      </c>
      <c r="N62" t="n">
        <v>1.21</v>
      </c>
      <c r="O62" t="n">
        <v>2.46</v>
      </c>
      <c r="P62" t="n">
        <v>2.46</v>
      </c>
    </row>
    <row r="63">
      <c r="A63" s="5" t="inlineStr">
        <is>
          <t>Arbeitsintensität in %</t>
        </is>
      </c>
      <c r="B63" s="5" t="inlineStr">
        <is>
          <t>Work Intensity in %</t>
        </is>
      </c>
      <c r="C63" t="inlineStr">
        <is>
          <t>-</t>
        </is>
      </c>
      <c r="D63" t="n">
        <v>33.04</v>
      </c>
      <c r="E63" t="n">
        <v>34.77</v>
      </c>
      <c r="F63" t="n">
        <v>27.13</v>
      </c>
      <c r="G63" t="n">
        <v>31.01</v>
      </c>
      <c r="H63" t="n">
        <v>33.28</v>
      </c>
      <c r="I63" t="n">
        <v>31.33</v>
      </c>
      <c r="J63" t="n">
        <v>29.51</v>
      </c>
      <c r="K63" t="n">
        <v>31.03</v>
      </c>
      <c r="L63" t="n">
        <v>33.59</v>
      </c>
      <c r="M63" t="n">
        <v>31.11</v>
      </c>
      <c r="N63" t="n">
        <v>25.35</v>
      </c>
      <c r="O63" t="n">
        <v>27.64</v>
      </c>
      <c r="P63" t="n">
        <v>27.64</v>
      </c>
    </row>
    <row r="64">
      <c r="A64" s="5" t="inlineStr">
        <is>
          <t>Eigenkapitalquote in %</t>
        </is>
      </c>
      <c r="B64" s="5" t="inlineStr">
        <is>
          <t>Equity Ratio in %</t>
        </is>
      </c>
      <c r="C64" t="inlineStr">
        <is>
          <t>-</t>
        </is>
      </c>
      <c r="D64" t="n">
        <v>22.02</v>
      </c>
      <c r="E64" t="n">
        <v>21.93</v>
      </c>
      <c r="F64" t="n">
        <v>22.01</v>
      </c>
      <c r="G64" t="n">
        <v>22.14</v>
      </c>
      <c r="H64" t="n">
        <v>20.94</v>
      </c>
      <c r="I64" t="n">
        <v>19.24</v>
      </c>
      <c r="J64" t="n">
        <v>26.39</v>
      </c>
      <c r="K64" t="n">
        <v>26.29</v>
      </c>
      <c r="L64" t="n">
        <v>27.96</v>
      </c>
      <c r="M64" t="n">
        <v>28.04</v>
      </c>
      <c r="N64" t="n">
        <v>11.41</v>
      </c>
      <c r="O64" t="n">
        <v>12.5</v>
      </c>
      <c r="P64" t="n">
        <v>12.5</v>
      </c>
    </row>
    <row r="65">
      <c r="A65" s="5" t="inlineStr">
        <is>
          <t>Fremdkapitalquote in %</t>
        </is>
      </c>
      <c r="B65" s="5" t="inlineStr">
        <is>
          <t>Debt Ratio in %</t>
        </is>
      </c>
      <c r="C65" t="inlineStr">
        <is>
          <t>-</t>
        </is>
      </c>
      <c r="D65" t="n">
        <v>77.98</v>
      </c>
      <c r="E65" t="n">
        <v>78.06999999999999</v>
      </c>
      <c r="F65" t="n">
        <v>77.98999999999999</v>
      </c>
      <c r="G65" t="n">
        <v>77.86</v>
      </c>
      <c r="H65" t="n">
        <v>79.06</v>
      </c>
      <c r="I65" t="n">
        <v>80.76000000000001</v>
      </c>
      <c r="J65" t="n">
        <v>73.61</v>
      </c>
      <c r="K65" t="n">
        <v>73.70999999999999</v>
      </c>
      <c r="L65" t="n">
        <v>72.04000000000001</v>
      </c>
      <c r="M65" t="n">
        <v>71.95999999999999</v>
      </c>
      <c r="N65" t="n">
        <v>88.59</v>
      </c>
      <c r="O65" t="n">
        <v>87.5</v>
      </c>
      <c r="P65" t="n">
        <v>87.5</v>
      </c>
    </row>
    <row r="66">
      <c r="A66" s="5" t="inlineStr">
        <is>
          <t>Verschuldungsgrad in %</t>
        </is>
      </c>
      <c r="B66" s="5" t="inlineStr">
        <is>
          <t>Finance Gearing in %</t>
        </is>
      </c>
      <c r="C66" t="inlineStr">
        <is>
          <t>-</t>
        </is>
      </c>
      <c r="D66" t="n">
        <v>354.11</v>
      </c>
      <c r="E66" t="n">
        <v>356.02</v>
      </c>
      <c r="F66" t="n">
        <v>354.33</v>
      </c>
      <c r="G66" t="n">
        <v>351.65</v>
      </c>
      <c r="H66" t="n">
        <v>377.61</v>
      </c>
      <c r="I66" t="n">
        <v>419.63</v>
      </c>
      <c r="J66" t="n">
        <v>278.98</v>
      </c>
      <c r="K66" t="n">
        <v>280.37</v>
      </c>
      <c r="L66" t="n">
        <v>257.71</v>
      </c>
      <c r="M66" t="n">
        <v>256.61</v>
      </c>
      <c r="N66" t="n">
        <v>776.05</v>
      </c>
      <c r="O66" t="n">
        <v>699.92</v>
      </c>
      <c r="P66" t="n">
        <v>699.92</v>
      </c>
    </row>
    <row r="67">
      <c r="A67" s="5" t="inlineStr"/>
      <c r="B67" s="5" t="inlineStr"/>
    </row>
    <row r="68">
      <c r="A68" s="5" t="inlineStr">
        <is>
          <t>Kurzfristige Vermögensquote in %</t>
        </is>
      </c>
      <c r="B68" s="5" t="inlineStr">
        <is>
          <t>Current Assets Ratio in %</t>
        </is>
      </c>
      <c r="C68" t="inlineStr">
        <is>
          <t>-</t>
        </is>
      </c>
      <c r="D68" t="n">
        <v>33.04</v>
      </c>
      <c r="E68" t="n">
        <v>34.78</v>
      </c>
      <c r="F68" t="n">
        <v>27.13</v>
      </c>
      <c r="G68" t="n">
        <v>31.01</v>
      </c>
      <c r="H68" t="n">
        <v>33.28</v>
      </c>
      <c r="I68" t="n">
        <v>31.33</v>
      </c>
      <c r="J68" t="n">
        <v>29.51</v>
      </c>
      <c r="K68" t="n">
        <v>31.03</v>
      </c>
      <c r="L68" t="n">
        <v>33.59</v>
      </c>
      <c r="M68" t="n">
        <v>31.11</v>
      </c>
      <c r="N68" t="n">
        <v>25.35</v>
      </c>
      <c r="O68" t="n">
        <v>27.64</v>
      </c>
    </row>
    <row r="69">
      <c r="A69" s="5" t="inlineStr">
        <is>
          <t>Nettogewinn Marge in %</t>
        </is>
      </c>
      <c r="B69" s="5" t="inlineStr">
        <is>
          <t>Net Profit Marge in %</t>
        </is>
      </c>
      <c r="C69" t="inlineStr">
        <is>
          <t>-</t>
        </is>
      </c>
      <c r="D69" t="n">
        <v>250.27</v>
      </c>
      <c r="E69" t="n">
        <v>173.85</v>
      </c>
      <c r="F69" t="n">
        <v>308.77</v>
      </c>
      <c r="G69" t="n">
        <v>174.92</v>
      </c>
      <c r="H69" t="n">
        <v>154.39</v>
      </c>
      <c r="I69" t="n">
        <v>-1710.17</v>
      </c>
      <c r="J69" t="n">
        <v>154.69</v>
      </c>
      <c r="K69" t="n">
        <v>193.3</v>
      </c>
      <c r="L69" t="n">
        <v>169.8</v>
      </c>
      <c r="M69" t="n">
        <v>1233.52</v>
      </c>
      <c r="N69" t="n">
        <v>233.25</v>
      </c>
      <c r="O69" t="n">
        <v>760.08</v>
      </c>
    </row>
    <row r="70">
      <c r="A70" s="5" t="inlineStr">
        <is>
          <t>Operative Ergebnis Marge in %</t>
        </is>
      </c>
      <c r="B70" s="5" t="inlineStr">
        <is>
          <t>EBIT Marge in %</t>
        </is>
      </c>
      <c r="C70" t="inlineStr">
        <is>
          <t>-</t>
        </is>
      </c>
      <c r="D70" t="n">
        <v>577.9</v>
      </c>
      <c r="E70" t="n">
        <v>568.96</v>
      </c>
      <c r="F70" t="n">
        <v>866.84</v>
      </c>
      <c r="G70" t="n">
        <v>528.98</v>
      </c>
      <c r="H70" t="n">
        <v>477.62</v>
      </c>
      <c r="I70" t="n">
        <v>-1535.86</v>
      </c>
      <c r="J70" t="n">
        <v>527.77</v>
      </c>
      <c r="K70" t="n">
        <v>604.78</v>
      </c>
      <c r="L70" t="n">
        <v>534.78</v>
      </c>
      <c r="M70" t="n">
        <v>437.74</v>
      </c>
      <c r="N70" t="n">
        <v>842.62</v>
      </c>
      <c r="O70" t="n">
        <v>711.37</v>
      </c>
    </row>
    <row r="71">
      <c r="A71" s="5" t="inlineStr">
        <is>
          <t>Vermögensumsschlag in %</t>
        </is>
      </c>
      <c r="B71" s="5" t="inlineStr">
        <is>
          <t>Asset Turnover in %</t>
        </is>
      </c>
      <c r="C71" t="inlineStr">
        <is>
          <t>-</t>
        </is>
      </c>
      <c r="D71" t="n">
        <v>0.88</v>
      </c>
      <c r="E71" t="n">
        <v>0.74</v>
      </c>
      <c r="F71" t="n">
        <v>0.65</v>
      </c>
      <c r="G71" t="n">
        <v>0.75</v>
      </c>
      <c r="H71" t="n">
        <v>0.74</v>
      </c>
      <c r="I71" t="n">
        <v>0.6899999999999999</v>
      </c>
      <c r="J71" t="n">
        <v>0.62</v>
      </c>
      <c r="K71" t="n">
        <v>0.51</v>
      </c>
      <c r="L71" t="n">
        <v>0.48</v>
      </c>
      <c r="M71" t="n">
        <v>0.5</v>
      </c>
      <c r="N71" t="n">
        <v>0.52</v>
      </c>
      <c r="O71" t="n">
        <v>0.32</v>
      </c>
    </row>
    <row r="72">
      <c r="A72" s="5" t="inlineStr">
        <is>
          <t>Langfristige Vermögensquote in %</t>
        </is>
      </c>
      <c r="B72" s="5" t="inlineStr">
        <is>
          <t>Non-Current Assets Ratio in %</t>
        </is>
      </c>
      <c r="C72" t="inlineStr">
        <is>
          <t>-</t>
        </is>
      </c>
      <c r="D72" t="n">
        <v>66.95999999999999</v>
      </c>
      <c r="E72" t="n">
        <v>65.23</v>
      </c>
      <c r="F72" t="n">
        <v>72.86</v>
      </c>
      <c r="G72" t="n">
        <v>68.98999999999999</v>
      </c>
      <c r="H72" t="n">
        <v>66.72</v>
      </c>
      <c r="I72" t="n">
        <v>68.67</v>
      </c>
      <c r="J72" t="n">
        <v>70.48999999999999</v>
      </c>
      <c r="K72" t="n">
        <v>68.97</v>
      </c>
      <c r="L72" t="n">
        <v>66.41</v>
      </c>
      <c r="M72" t="n">
        <v>68.89</v>
      </c>
      <c r="N72" t="n">
        <v>74.65000000000001</v>
      </c>
      <c r="O72" t="n">
        <v>72.37</v>
      </c>
    </row>
    <row r="73">
      <c r="A73" s="5" t="inlineStr">
        <is>
          <t>Gesamtkapitalrentabilität</t>
        </is>
      </c>
      <c r="B73" s="5" t="inlineStr">
        <is>
          <t>ROA Return on Assets in %</t>
        </is>
      </c>
      <c r="C73" t="inlineStr">
        <is>
          <t>-</t>
        </is>
      </c>
      <c r="D73" t="n">
        <v>2.2</v>
      </c>
      <c r="E73" t="n">
        <v>1.28</v>
      </c>
      <c r="F73" t="n">
        <v>2.02</v>
      </c>
      <c r="G73" t="n">
        <v>1.31</v>
      </c>
      <c r="H73" t="n">
        <v>1.15</v>
      </c>
      <c r="I73" t="n">
        <v>-11.75</v>
      </c>
      <c r="J73" t="n">
        <v>0.96</v>
      </c>
      <c r="K73" t="n">
        <v>0.99</v>
      </c>
      <c r="L73" t="n">
        <v>0.82</v>
      </c>
      <c r="M73" t="n">
        <v>6.15</v>
      </c>
      <c r="N73" t="n">
        <v>1.21</v>
      </c>
      <c r="O73" t="n">
        <v>2.46</v>
      </c>
    </row>
    <row r="74">
      <c r="A74" s="5" t="inlineStr">
        <is>
          <t>Ertrag des eingesetzten Kapitals</t>
        </is>
      </c>
      <c r="B74" s="5" t="inlineStr">
        <is>
          <t>ROCE Return on Cap. Empl. in %</t>
        </is>
      </c>
      <c r="C74" t="inlineStr">
        <is>
          <t>-</t>
        </is>
      </c>
      <c r="D74" t="n">
        <v>8.09</v>
      </c>
      <c r="E74" t="n">
        <v>5.98</v>
      </c>
      <c r="F74" t="n">
        <v>7.64</v>
      </c>
      <c r="G74" t="n">
        <v>5.38</v>
      </c>
      <c r="H74" t="n">
        <v>4.96</v>
      </c>
      <c r="I74" t="n">
        <v>-15.37</v>
      </c>
      <c r="J74" t="n">
        <v>4.49</v>
      </c>
      <c r="K74" t="n">
        <v>4.38</v>
      </c>
      <c r="L74" t="n">
        <v>4.02</v>
      </c>
      <c r="M74" t="n">
        <v>2.97</v>
      </c>
      <c r="N74" t="n">
        <v>5.62</v>
      </c>
      <c r="O74" t="n">
        <v>3.14</v>
      </c>
    </row>
    <row r="75">
      <c r="A75" s="5" t="inlineStr">
        <is>
          <t>Eigenkapital zu Anlagevermögen</t>
        </is>
      </c>
      <c r="B75" s="5" t="inlineStr">
        <is>
          <t>Equity to Fixed Assets in %</t>
        </is>
      </c>
      <c r="C75" t="inlineStr">
        <is>
          <t>-</t>
        </is>
      </c>
      <c r="D75" t="n">
        <v>32.88</v>
      </c>
      <c r="E75" t="n">
        <v>33.62</v>
      </c>
      <c r="F75" t="n">
        <v>30.21</v>
      </c>
      <c r="G75" t="n">
        <v>32.09</v>
      </c>
      <c r="H75" t="n">
        <v>31.38</v>
      </c>
      <c r="I75" t="n">
        <v>28.02</v>
      </c>
      <c r="J75" t="n">
        <v>37.43</v>
      </c>
      <c r="K75" t="n">
        <v>38.12</v>
      </c>
      <c r="L75" t="n">
        <v>42.1</v>
      </c>
      <c r="M75" t="n">
        <v>40.71</v>
      </c>
      <c r="N75" t="n">
        <v>15.29</v>
      </c>
      <c r="O75" t="n">
        <v>17.28</v>
      </c>
    </row>
    <row r="76">
      <c r="A76" s="5" t="inlineStr">
        <is>
          <t>Liquidität Dritten Grades</t>
        </is>
      </c>
      <c r="B76" s="5" t="inlineStr">
        <is>
          <t>Current Ratio in %</t>
        </is>
      </c>
      <c r="C76" t="inlineStr">
        <is>
          <t>-</t>
        </is>
      </c>
      <c r="D76" t="n">
        <v>88.55</v>
      </c>
      <c r="E76" t="n">
        <v>116.76</v>
      </c>
      <c r="F76" t="n">
        <v>105.64</v>
      </c>
      <c r="G76" t="n">
        <v>118.76</v>
      </c>
      <c r="H76" t="n">
        <v>116.5</v>
      </c>
      <c r="I76" t="n">
        <v>99.94</v>
      </c>
      <c r="J76" t="n">
        <v>107.48</v>
      </c>
      <c r="K76" t="n">
        <v>106.95</v>
      </c>
      <c r="L76" t="n">
        <v>93.06999999999999</v>
      </c>
      <c r="M76" t="n">
        <v>117.9</v>
      </c>
      <c r="N76" t="n">
        <v>113.41</v>
      </c>
      <c r="O76" t="n">
        <v>103.63</v>
      </c>
    </row>
    <row r="77">
      <c r="A77" s="5" t="inlineStr">
        <is>
          <t>Operativer Cashflow</t>
        </is>
      </c>
      <c r="B77" s="5" t="inlineStr">
        <is>
          <t>Operating Cashflow in M</t>
        </is>
      </c>
      <c r="C77" t="inlineStr">
        <is>
          <t>-</t>
        </is>
      </c>
      <c r="D77" t="n">
        <v>381.618</v>
      </c>
      <c r="E77" t="n">
        <v>454.962</v>
      </c>
      <c r="F77" t="n">
        <v>279.051</v>
      </c>
      <c r="G77" t="n">
        <v>379.899</v>
      </c>
      <c r="H77" t="n">
        <v>228.054</v>
      </c>
      <c r="I77" t="n">
        <v>173.046</v>
      </c>
      <c r="J77" t="n">
        <v>245.244</v>
      </c>
      <c r="K77" t="n">
        <v>304.008</v>
      </c>
      <c r="L77" t="n">
        <v>172.992</v>
      </c>
      <c r="M77" t="n">
        <v>1834.224</v>
      </c>
      <c r="N77" t="n">
        <v>304.644</v>
      </c>
      <c r="O77" t="n">
        <v>3912.036</v>
      </c>
    </row>
    <row r="78">
      <c r="A78" s="5" t="inlineStr">
        <is>
          <t>Aktienrückkauf</t>
        </is>
      </c>
      <c r="B78" s="5" t="inlineStr">
        <is>
          <t>Share Buyback in M</t>
        </is>
      </c>
      <c r="C78" t="n">
        <v>2.439999999999998</v>
      </c>
      <c r="D78" t="n">
        <v>0</v>
      </c>
      <c r="E78" t="n">
        <v>0</v>
      </c>
      <c r="F78" t="n">
        <v>0</v>
      </c>
      <c r="G78" t="n">
        <v>0</v>
      </c>
      <c r="H78" t="n">
        <v>0</v>
      </c>
      <c r="I78" t="n">
        <v>0</v>
      </c>
      <c r="J78" t="n">
        <v>6.300000000000004</v>
      </c>
      <c r="K78" t="n">
        <v>0</v>
      </c>
      <c r="L78" t="n">
        <v>0</v>
      </c>
      <c r="M78" t="n">
        <v>0</v>
      </c>
      <c r="N78" t="n">
        <v>0</v>
      </c>
      <c r="O78" t="n">
        <v>0</v>
      </c>
    </row>
    <row r="79">
      <c r="A79" s="5" t="inlineStr">
        <is>
          <t>Umsatzwachstum 1J in %</t>
        </is>
      </c>
      <c r="B79" s="5" t="inlineStr">
        <is>
          <t>Revenue Growth 1Y in %</t>
        </is>
      </c>
      <c r="C79" t="inlineStr">
        <is>
          <t>-</t>
        </is>
      </c>
      <c r="D79" t="n">
        <v>3.52</v>
      </c>
      <c r="E79" t="n">
        <v>11.05</v>
      </c>
      <c r="F79" t="n">
        <v>-3.81</v>
      </c>
      <c r="G79" t="n">
        <v>-1.04</v>
      </c>
      <c r="H79" t="n">
        <v>3.86</v>
      </c>
      <c r="I79" t="n">
        <v>-5.82</v>
      </c>
      <c r="J79" t="n">
        <v>17.17</v>
      </c>
      <c r="K79" t="n">
        <v>6.12</v>
      </c>
      <c r="L79" t="n">
        <v>-3.83</v>
      </c>
      <c r="M79" t="n">
        <v>-48.58</v>
      </c>
      <c r="N79" t="n">
        <v>59.26</v>
      </c>
      <c r="O79" t="inlineStr">
        <is>
          <t>-</t>
        </is>
      </c>
    </row>
    <row r="80">
      <c r="A80" s="5" t="inlineStr">
        <is>
          <t>Umsatzwachstum 3J in %</t>
        </is>
      </c>
      <c r="B80" s="5" t="inlineStr">
        <is>
          <t>Revenue Growth 3Y in %</t>
        </is>
      </c>
      <c r="C80" t="inlineStr">
        <is>
          <t>-</t>
        </is>
      </c>
      <c r="D80" t="n">
        <v>3.59</v>
      </c>
      <c r="E80" t="n">
        <v>2.07</v>
      </c>
      <c r="F80" t="n">
        <v>-0.33</v>
      </c>
      <c r="G80" t="n">
        <v>-1</v>
      </c>
      <c r="H80" t="n">
        <v>5.07</v>
      </c>
      <c r="I80" t="n">
        <v>5.82</v>
      </c>
      <c r="J80" t="n">
        <v>6.49</v>
      </c>
      <c r="K80" t="n">
        <v>-15.43</v>
      </c>
      <c r="L80" t="n">
        <v>2.28</v>
      </c>
      <c r="M80" t="n">
        <v>3.56</v>
      </c>
      <c r="N80" t="inlineStr">
        <is>
          <t>-</t>
        </is>
      </c>
      <c r="O80" t="inlineStr">
        <is>
          <t>-</t>
        </is>
      </c>
    </row>
    <row r="81">
      <c r="A81" s="5" t="inlineStr">
        <is>
          <t>Umsatzwachstum 5J in %</t>
        </is>
      </c>
      <c r="B81" s="5" t="inlineStr">
        <is>
          <t>Revenue Growth 5Y in %</t>
        </is>
      </c>
      <c r="C81" t="inlineStr">
        <is>
          <t>-</t>
        </is>
      </c>
      <c r="D81" t="n">
        <v>2.72</v>
      </c>
      <c r="E81" t="n">
        <v>0.85</v>
      </c>
      <c r="F81" t="n">
        <v>2.07</v>
      </c>
      <c r="G81" t="n">
        <v>4.06</v>
      </c>
      <c r="H81" t="n">
        <v>3.5</v>
      </c>
      <c r="I81" t="n">
        <v>-6.99</v>
      </c>
      <c r="J81" t="n">
        <v>6.03</v>
      </c>
      <c r="K81" t="n">
        <v>2.59</v>
      </c>
      <c r="L81" t="inlineStr">
        <is>
          <t>-</t>
        </is>
      </c>
      <c r="M81" t="inlineStr">
        <is>
          <t>-</t>
        </is>
      </c>
      <c r="N81" t="inlineStr">
        <is>
          <t>-</t>
        </is>
      </c>
      <c r="O81" t="inlineStr">
        <is>
          <t>-</t>
        </is>
      </c>
    </row>
    <row r="82">
      <c r="A82" s="5" t="inlineStr">
        <is>
          <t>Umsatzwachstum 10J in %</t>
        </is>
      </c>
      <c r="B82" s="5" t="inlineStr">
        <is>
          <t>Revenue Growth 10Y in %</t>
        </is>
      </c>
      <c r="C82" t="inlineStr">
        <is>
          <t>-</t>
        </is>
      </c>
      <c r="D82" t="n">
        <v>-2.14</v>
      </c>
      <c r="E82" t="n">
        <v>3.44</v>
      </c>
      <c r="F82" t="n">
        <v>2.33</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inlineStr">
        <is>
          <t>-</t>
        </is>
      </c>
      <c r="D83" t="n">
        <v>49.02</v>
      </c>
      <c r="E83" t="n">
        <v>-37.47</v>
      </c>
      <c r="F83" t="n">
        <v>69.8</v>
      </c>
      <c r="G83" t="n">
        <v>12.11</v>
      </c>
      <c r="H83" t="n">
        <v>-109.38</v>
      </c>
      <c r="I83" t="n">
        <v>-1141.18</v>
      </c>
      <c r="J83" t="n">
        <v>-6.24</v>
      </c>
      <c r="K83" t="n">
        <v>20.81</v>
      </c>
      <c r="L83" t="n">
        <v>-86.76000000000001</v>
      </c>
      <c r="M83" t="n">
        <v>171.91</v>
      </c>
      <c r="N83" t="n">
        <v>-51.13</v>
      </c>
      <c r="O83" t="inlineStr">
        <is>
          <t>-</t>
        </is>
      </c>
    </row>
    <row r="84">
      <c r="A84" s="5" t="inlineStr">
        <is>
          <t>Gewinnwachstum 3J in %</t>
        </is>
      </c>
      <c r="B84" s="5" t="inlineStr">
        <is>
          <t>Earnings Growth 3Y in %</t>
        </is>
      </c>
      <c r="C84" t="inlineStr">
        <is>
          <t>-</t>
        </is>
      </c>
      <c r="D84" t="n">
        <v>27.12</v>
      </c>
      <c r="E84" t="n">
        <v>14.81</v>
      </c>
      <c r="F84" t="n">
        <v>-9.16</v>
      </c>
      <c r="G84" t="n">
        <v>-412.82</v>
      </c>
      <c r="H84" t="n">
        <v>-418.93</v>
      </c>
      <c r="I84" t="n">
        <v>-375.54</v>
      </c>
      <c r="J84" t="n">
        <v>-24.06</v>
      </c>
      <c r="K84" t="n">
        <v>35.32</v>
      </c>
      <c r="L84" t="n">
        <v>11.34</v>
      </c>
      <c r="M84" t="n">
        <v>40.26</v>
      </c>
      <c r="N84" t="inlineStr">
        <is>
          <t>-</t>
        </is>
      </c>
      <c r="O84" t="inlineStr">
        <is>
          <t>-</t>
        </is>
      </c>
    </row>
    <row r="85">
      <c r="A85" s="5" t="inlineStr">
        <is>
          <t>Gewinnwachstum 5J in %</t>
        </is>
      </c>
      <c r="B85" s="5" t="inlineStr">
        <is>
          <t>Earnings Growth 5Y in %</t>
        </is>
      </c>
      <c r="C85" t="inlineStr">
        <is>
          <t>-</t>
        </is>
      </c>
      <c r="D85" t="n">
        <v>-3.18</v>
      </c>
      <c r="E85" t="n">
        <v>-241.22</v>
      </c>
      <c r="F85" t="n">
        <v>-234.98</v>
      </c>
      <c r="G85" t="n">
        <v>-244.78</v>
      </c>
      <c r="H85" t="n">
        <v>-264.55</v>
      </c>
      <c r="I85" t="n">
        <v>-208.29</v>
      </c>
      <c r="J85" t="n">
        <v>9.720000000000001</v>
      </c>
      <c r="K85" t="n">
        <v>10.97</v>
      </c>
      <c r="L85" t="inlineStr">
        <is>
          <t>-</t>
        </is>
      </c>
      <c r="M85" t="inlineStr">
        <is>
          <t>-</t>
        </is>
      </c>
      <c r="N85" t="inlineStr">
        <is>
          <t>-</t>
        </is>
      </c>
      <c r="O85" t="inlineStr">
        <is>
          <t>-</t>
        </is>
      </c>
    </row>
    <row r="86">
      <c r="A86" s="5" t="inlineStr">
        <is>
          <t>Gewinnwachstum 10J in %</t>
        </is>
      </c>
      <c r="B86" s="5" t="inlineStr">
        <is>
          <t>Earnings Growth 10Y in %</t>
        </is>
      </c>
      <c r="C86" t="inlineStr">
        <is>
          <t>-</t>
        </is>
      </c>
      <c r="D86" t="n">
        <v>-105.74</v>
      </c>
      <c r="E86" t="n">
        <v>-115.75</v>
      </c>
      <c r="F86" t="n">
        <v>-112.01</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inlineStr">
        <is>
          <t>-</t>
        </is>
      </c>
      <c r="D87" t="n">
        <v>-3.93</v>
      </c>
      <c r="E87" t="n">
        <v>-0.07000000000000001</v>
      </c>
      <c r="F87" t="n">
        <v>-0.05</v>
      </c>
      <c r="G87" t="n">
        <v>-0.09</v>
      </c>
      <c r="H87" t="n">
        <v>-0.07000000000000001</v>
      </c>
      <c r="I87" t="inlineStr">
        <is>
          <t>-</t>
        </is>
      </c>
      <c r="J87" t="n">
        <v>1.75</v>
      </c>
      <c r="K87" t="n">
        <v>1.79</v>
      </c>
      <c r="L87" t="inlineStr">
        <is>
          <t>-</t>
        </is>
      </c>
      <c r="M87" t="inlineStr">
        <is>
          <t>-</t>
        </is>
      </c>
      <c r="N87" t="inlineStr">
        <is>
          <t>-</t>
        </is>
      </c>
      <c r="O87" t="inlineStr">
        <is>
          <t>-</t>
        </is>
      </c>
    </row>
    <row r="88">
      <c r="A88" s="5" t="inlineStr">
        <is>
          <t>EBIT-Wachstum 1J in %</t>
        </is>
      </c>
      <c r="B88" s="5" t="inlineStr">
        <is>
          <t>EBIT Growth 1Y in %</t>
        </is>
      </c>
      <c r="C88" t="inlineStr">
        <is>
          <t>-</t>
        </is>
      </c>
      <c r="D88" t="n">
        <v>5.15</v>
      </c>
      <c r="E88" t="n">
        <v>-27.11</v>
      </c>
      <c r="F88" t="n">
        <v>57.63</v>
      </c>
      <c r="G88" t="n">
        <v>9.6</v>
      </c>
      <c r="H88" t="n">
        <v>-132.3</v>
      </c>
      <c r="I88" t="n">
        <v>-374.06</v>
      </c>
      <c r="J88" t="n">
        <v>2.25</v>
      </c>
      <c r="K88" t="n">
        <v>20.02</v>
      </c>
      <c r="L88" t="n">
        <v>17.49</v>
      </c>
      <c r="M88" t="n">
        <v>-73.29000000000001</v>
      </c>
      <c r="N88" t="n">
        <v>88.65000000000001</v>
      </c>
      <c r="O88" t="inlineStr">
        <is>
          <t>-</t>
        </is>
      </c>
    </row>
    <row r="89">
      <c r="A89" s="5" t="inlineStr">
        <is>
          <t>EBIT-Wachstum 3J in %</t>
        </is>
      </c>
      <c r="B89" s="5" t="inlineStr">
        <is>
          <t>EBIT Growth 3Y in %</t>
        </is>
      </c>
      <c r="C89" t="inlineStr">
        <is>
          <t>-</t>
        </is>
      </c>
      <c r="D89" t="n">
        <v>11.89</v>
      </c>
      <c r="E89" t="n">
        <v>13.37</v>
      </c>
      <c r="F89" t="n">
        <v>-21.69</v>
      </c>
      <c r="G89" t="n">
        <v>-165.59</v>
      </c>
      <c r="H89" t="n">
        <v>-168.04</v>
      </c>
      <c r="I89" t="n">
        <v>-117.26</v>
      </c>
      <c r="J89" t="n">
        <v>13.25</v>
      </c>
      <c r="K89" t="n">
        <v>-11.93</v>
      </c>
      <c r="L89" t="n">
        <v>10.95</v>
      </c>
      <c r="M89" t="n">
        <v>5.12</v>
      </c>
      <c r="N89" t="inlineStr">
        <is>
          <t>-</t>
        </is>
      </c>
      <c r="O89" t="inlineStr">
        <is>
          <t>-</t>
        </is>
      </c>
    </row>
    <row r="90">
      <c r="A90" s="5" t="inlineStr">
        <is>
          <t>EBIT-Wachstum 5J in %</t>
        </is>
      </c>
      <c r="B90" s="5" t="inlineStr">
        <is>
          <t>EBIT Growth 5Y in %</t>
        </is>
      </c>
      <c r="C90" t="inlineStr">
        <is>
          <t>-</t>
        </is>
      </c>
      <c r="D90" t="n">
        <v>-17.41</v>
      </c>
      <c r="E90" t="n">
        <v>-93.25</v>
      </c>
      <c r="F90" t="n">
        <v>-87.38</v>
      </c>
      <c r="G90" t="n">
        <v>-94.90000000000001</v>
      </c>
      <c r="H90" t="n">
        <v>-93.31999999999999</v>
      </c>
      <c r="I90" t="n">
        <v>-81.52</v>
      </c>
      <c r="J90" t="n">
        <v>11.02</v>
      </c>
      <c r="K90" t="n">
        <v>10.57</v>
      </c>
      <c r="L90" t="inlineStr">
        <is>
          <t>-</t>
        </is>
      </c>
      <c r="M90" t="inlineStr">
        <is>
          <t>-</t>
        </is>
      </c>
      <c r="N90" t="inlineStr">
        <is>
          <t>-</t>
        </is>
      </c>
      <c r="O90" t="inlineStr">
        <is>
          <t>-</t>
        </is>
      </c>
    </row>
    <row r="91">
      <c r="A91" s="5" t="inlineStr">
        <is>
          <t>EBIT-Wachstum 10J in %</t>
        </is>
      </c>
      <c r="B91" s="5" t="inlineStr">
        <is>
          <t>EBIT Growth 10Y in %</t>
        </is>
      </c>
      <c r="C91" t="inlineStr">
        <is>
          <t>-</t>
        </is>
      </c>
      <c r="D91" t="n">
        <v>-49.46</v>
      </c>
      <c r="E91" t="n">
        <v>-41.11</v>
      </c>
      <c r="F91" t="n">
        <v>-38.4</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inlineStr">
        <is>
          <t>-</t>
        </is>
      </c>
      <c r="D92" t="n">
        <v>-16.12</v>
      </c>
      <c r="E92" t="n">
        <v>63.04</v>
      </c>
      <c r="F92" t="n">
        <v>-26.55</v>
      </c>
      <c r="G92" t="n">
        <v>66.58</v>
      </c>
      <c r="H92" t="n">
        <v>31.79</v>
      </c>
      <c r="I92" t="n">
        <v>-29.44</v>
      </c>
      <c r="J92" t="n">
        <v>-10.46</v>
      </c>
      <c r="K92" t="n">
        <v>75.73999999999999</v>
      </c>
      <c r="L92" t="n">
        <v>-90.56999999999999</v>
      </c>
      <c r="M92" t="n">
        <v>502.09</v>
      </c>
      <c r="N92" t="n">
        <v>-92.20999999999999</v>
      </c>
      <c r="O92" t="inlineStr">
        <is>
          <t>-</t>
        </is>
      </c>
    </row>
    <row r="93">
      <c r="A93" s="5" t="inlineStr">
        <is>
          <t>Op.Cashflow Wachstum 3J in %</t>
        </is>
      </c>
      <c r="B93" s="5" t="inlineStr">
        <is>
          <t>Op.Cashflow Wachstum 3Y in %</t>
        </is>
      </c>
      <c r="C93" t="inlineStr">
        <is>
          <t>-</t>
        </is>
      </c>
      <c r="D93" t="n">
        <v>6.79</v>
      </c>
      <c r="E93" t="n">
        <v>34.36</v>
      </c>
      <c r="F93" t="n">
        <v>23.94</v>
      </c>
      <c r="G93" t="n">
        <v>22.98</v>
      </c>
      <c r="H93" t="n">
        <v>-2.7</v>
      </c>
      <c r="I93" t="n">
        <v>11.95</v>
      </c>
      <c r="J93" t="n">
        <v>-8.43</v>
      </c>
      <c r="K93" t="n">
        <v>162.42</v>
      </c>
      <c r="L93" t="n">
        <v>106.44</v>
      </c>
      <c r="M93" t="n">
        <v>136.63</v>
      </c>
      <c r="N93" t="inlineStr">
        <is>
          <t>-</t>
        </is>
      </c>
      <c r="O93" t="inlineStr">
        <is>
          <t>-</t>
        </is>
      </c>
    </row>
    <row r="94">
      <c r="A94" s="5" t="inlineStr">
        <is>
          <t>Op.Cashflow Wachstum 5J in %</t>
        </is>
      </c>
      <c r="B94" s="5" t="inlineStr">
        <is>
          <t>Op.Cashflow Wachstum 5Y in %</t>
        </is>
      </c>
      <c r="C94" t="inlineStr">
        <is>
          <t>-</t>
        </is>
      </c>
      <c r="D94" t="n">
        <v>23.75</v>
      </c>
      <c r="E94" t="n">
        <v>21.08</v>
      </c>
      <c r="F94" t="n">
        <v>6.38</v>
      </c>
      <c r="G94" t="n">
        <v>26.84</v>
      </c>
      <c r="H94" t="n">
        <v>-4.59</v>
      </c>
      <c r="I94" t="n">
        <v>89.47</v>
      </c>
      <c r="J94" t="n">
        <v>76.92</v>
      </c>
      <c r="K94" t="n">
        <v>79.01000000000001</v>
      </c>
      <c r="L94" t="inlineStr">
        <is>
          <t>-</t>
        </is>
      </c>
      <c r="M94" t="inlineStr">
        <is>
          <t>-</t>
        </is>
      </c>
      <c r="N94" t="inlineStr">
        <is>
          <t>-</t>
        </is>
      </c>
      <c r="O94" t="inlineStr">
        <is>
          <t>-</t>
        </is>
      </c>
    </row>
    <row r="95">
      <c r="A95" s="5" t="inlineStr">
        <is>
          <t>Op.Cashflow Wachstum 10J in %</t>
        </is>
      </c>
      <c r="B95" s="5" t="inlineStr">
        <is>
          <t>Op.Cashflow Wachstum 10Y in %</t>
        </is>
      </c>
      <c r="C95" t="inlineStr">
        <is>
          <t>-</t>
        </is>
      </c>
      <c r="D95" t="n">
        <v>56.61</v>
      </c>
      <c r="E95" t="n">
        <v>49</v>
      </c>
      <c r="F95" t="n">
        <v>42.7</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inlineStr">
        <is>
          <t>-</t>
        </is>
      </c>
      <c r="D96" t="n">
        <v>-638.4</v>
      </c>
      <c r="E96" t="n">
        <v>855.9</v>
      </c>
      <c r="F96" t="n">
        <v>252.3</v>
      </c>
      <c r="G96" t="n">
        <v>772.4</v>
      </c>
      <c r="H96" t="n">
        <v>760.7</v>
      </c>
      <c r="I96" t="n">
        <v>-3.5</v>
      </c>
      <c r="J96" t="n">
        <v>407.7</v>
      </c>
      <c r="K96" t="n">
        <v>410</v>
      </c>
      <c r="L96" t="n">
        <v>-513</v>
      </c>
      <c r="M96" t="n">
        <v>970.9</v>
      </c>
      <c r="N96" t="n">
        <v>1153</v>
      </c>
      <c r="O96" t="n">
        <v>374.3</v>
      </c>
      <c r="P96" t="n">
        <v>374.3</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O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2"/>
    <col customWidth="1" max="13" min="13" width="12"/>
    <col customWidth="1" max="14" min="14" width="12"/>
    <col customWidth="1" max="15" min="15" width="10"/>
  </cols>
  <sheetData>
    <row r="1">
      <c r="A1" s="1" t="inlineStr">
        <is>
          <t xml:space="preserve">GRIFOLS </t>
        </is>
      </c>
      <c r="B1" s="2" t="inlineStr">
        <is>
          <t>WKN: A2ABUQ  ISIN: ES0171996087  US-Symbol:GIFLF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+34-93-5712200</t>
        </is>
      </c>
      <c r="J4" t="inlineStr">
        <is>
          <t>Freefloat</t>
        </is>
      </c>
      <c r="L4" t="inlineStr">
        <is>
          <t>100,00%</t>
        </is>
      </c>
    </row>
    <row r="5">
      <c r="A5" s="5" t="inlineStr">
        <is>
          <t>Ticker</t>
        </is>
      </c>
      <c r="B5" t="inlineStr">
        <is>
          <t>OZTA</t>
        </is>
      </c>
      <c r="C5" s="5" t="inlineStr">
        <is>
          <t>Fax</t>
        </is>
      </c>
      <c r="D5" s="5" t="inlineStr"/>
      <c r="E5" t="inlineStr">
        <is>
          <t>+34-93-5710267</t>
        </is>
      </c>
    </row>
    <row r="6">
      <c r="A6" s="5" t="inlineStr">
        <is>
          <t>Gelistet Seit / Listed Since</t>
        </is>
      </c>
      <c r="B6" t="inlineStr">
        <is>
          <t>-</t>
        </is>
      </c>
      <c r="C6" s="5" t="inlineStr">
        <is>
          <t>Internet</t>
        </is>
      </c>
      <c r="D6" s="5" t="inlineStr"/>
      <c r="E6" t="inlineStr">
        <is>
          <t>http://www.grifols.com</t>
        </is>
      </c>
    </row>
    <row r="7">
      <c r="A7" s="5" t="inlineStr">
        <is>
          <t>Nominalwert / Nominal Value</t>
        </is>
      </c>
      <c r="B7" t="inlineStr">
        <is>
          <t>-</t>
        </is>
      </c>
      <c r="C7" s="5" t="inlineStr">
        <is>
          <t>E-Mail</t>
        </is>
      </c>
      <c r="D7" s="5" t="inlineStr"/>
      <c r="E7" t="inlineStr">
        <is>
          <t>grifols@grifols.com</t>
        </is>
      </c>
    </row>
    <row r="8">
      <c r="A8" s="5" t="inlineStr">
        <is>
          <t>Land / Country</t>
        </is>
      </c>
      <c r="B8" t="inlineStr">
        <is>
          <t>Spanien</t>
        </is>
      </c>
      <c r="C8" s="5" t="inlineStr">
        <is>
          <t>Inv. Relations Telefon / Phone</t>
        </is>
      </c>
      <c r="D8" s="5" t="inlineStr"/>
      <c r="E8" t="inlineStr">
        <is>
          <t>+34-93-5710221</t>
        </is>
      </c>
    </row>
    <row r="9">
      <c r="A9" s="5" t="inlineStr">
        <is>
          <t>Währung / Currency</t>
        </is>
      </c>
      <c r="B9" t="inlineStr">
        <is>
          <t>EUR</t>
        </is>
      </c>
      <c r="C9" s="5" t="inlineStr">
        <is>
          <t>Inv. Relations E-Mail</t>
        </is>
      </c>
      <c r="D9" s="5" t="inlineStr"/>
      <c r="E9" t="inlineStr">
        <is>
          <t>inversores@grifols.com</t>
        </is>
      </c>
    </row>
    <row r="10">
      <c r="A10" s="5" t="inlineStr">
        <is>
          <t>Branche / Industry</t>
        </is>
      </c>
      <c r="B10" t="inlineStr">
        <is>
          <t>Pharma Handel</t>
        </is>
      </c>
      <c r="C10" s="5" t="inlineStr">
        <is>
          <t>Kontaktperson / Contact Person</t>
        </is>
      </c>
      <c r="D10" s="5" t="inlineStr"/>
      <c r="E10" t="inlineStr">
        <is>
          <t>-</t>
        </is>
      </c>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Grifols S.A.Avinguda de la Generalitat, 152, Parque empresarial Can Sant Joan  ES-08174 Sant Cugat del Vallès, Barcelona</t>
        </is>
      </c>
    </row>
    <row r="14">
      <c r="A14" s="5" t="inlineStr">
        <is>
          <t>Management</t>
        </is>
      </c>
      <c r="B14" t="inlineStr">
        <is>
          <t>Raimon Grífols Roura, Víctor Grífols Deu</t>
        </is>
      </c>
    </row>
    <row r="15">
      <c r="A15" s="5" t="inlineStr">
        <is>
          <t>Aufsichtsrat / Board</t>
        </is>
      </c>
      <c r="B15" t="inlineStr">
        <is>
          <t>Víctor Grifols Roura, Raimon Grífols Roura, Víctor Grífols Deu, Ramon Riera Roca, Tomás Dagá Gelabert, Thomas Glanzmann, Enrique Felip Font, Steven F. Mayer, Luís Isasi Fernández de Bobadilla, Belén Villalonga Morenés, Marla E.Salmon, Iñigo Sánchez- Asiaín Mardones, Carina Szpilka Lázaro</t>
        </is>
      </c>
    </row>
    <row r="16">
      <c r="A16" s="5" t="inlineStr">
        <is>
          <t>Beschreibung</t>
        </is>
      </c>
      <c r="B16" t="inlineStr">
        <is>
          <t>Grifols S.A. ist eine Unternehmensgruppe, die in der Herstellung von Plasmaderivaten, Produkten für IV-Therapien und künstliche Ernährung wie auch von Diagnostiksystemen international tätig ist. Die Geschäftsaktivitäten sind in die Bereiche Bioscience, Diagnostic und Hospital gegliedert. Das Segment Bioscience erforscht, entwickelt, produziert und vermarktet Plasmaderivate. Die Division Diagnostik ist für die Entwicklung und Produktion von Instrumenten und Methoden für die klinische Analyse und Diagnose zuständig. Angeboten werden beispielsweise Produkte für die Blutentnahme und Fraktionierung, Instrumente für die Blutbank und Blutstillung, Systeme für die Immunologie und Immunhämatologie wie auch NAT-Technologie (Nucleic Acid Verstärkung Techniques), Instrumentierung und Ausrüstung für Blut-Screening, spezielle Software und Reagenzien. Das Geschäftsfeld Hospital bietet pharmazeutische Produkte und Geräte für die Krankenhausapotheke, die Chirurgie, für die künstliche und flüssige Ernährung wie auch Lager- und Logistikplattformen für die Krankenhausverwaltung an. Grifols S.A. wurde bereits 1940 gegründet und betreut Kunden in über 100 Ländern. Der Hauptsitz ist in Barcelona, Spanien. Copyright 2014 FINANCE BASE AG</t>
        </is>
      </c>
    </row>
    <row r="17">
      <c r="A17" s="5" t="inlineStr">
        <is>
          <t>Profile</t>
        </is>
      </c>
      <c r="B17" t="inlineStr">
        <is>
          <t>Grifols S.A. is a corporate group that operates internationally as well as in the production of plasma derivatives, products for IV therapy and artificial nutrition of diagnostic systems. The business activities are divided into the areas Bioscience, Diagnostic and Hospital. The Bioscience segment researches, develops, manufactures and markets plasma derivatives. Diagnostics Division is responsible for the development and production of tools and methodologies for clinical analysis and diagnosis. Products for blood collection and fractionation, instruments for blood bank and hemostasis systems for immunology and immune hematology as well as NAT technology (Nucleic Acid amplification Techniques), instrumentation and equipment for blood screening, special software and reagents, for example, offered. The business field hospital provides pharmaceutical products and equipment for the hospital pharmacy, surgery, and for artificial liquid diet as well as warehousing and logistics platforms for the hospital management to. Grifols S.A. was founded in 1940 and serves customers in more than 100 countries. Headquartered in Barcelona,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2018</v>
      </c>
      <c r="D19" s="5" t="n">
        <v>2017</v>
      </c>
      <c r="E19" s="5" t="n">
        <v>2016</v>
      </c>
      <c r="F19" s="5" t="n">
        <v>2015</v>
      </c>
      <c r="G19" s="5" t="n">
        <v>2014</v>
      </c>
      <c r="H19" s="5" t="n">
        <v>2013</v>
      </c>
      <c r="I19" s="5" t="n">
        <v>2012</v>
      </c>
      <c r="J19" s="5" t="n">
        <v>2011</v>
      </c>
      <c r="K19" s="5" t="n">
        <v>2010</v>
      </c>
      <c r="L19" s="5" t="n">
        <v>2009</v>
      </c>
      <c r="M19" s="5" t="n">
        <v>2008</v>
      </c>
      <c r="N19" s="5" t="n">
        <v>2007</v>
      </c>
      <c r="O19" s="5" t="n">
        <v>2007</v>
      </c>
    </row>
    <row r="20">
      <c r="A20" s="5" t="inlineStr">
        <is>
          <t>Umsatz</t>
        </is>
      </c>
      <c r="B20" s="5" t="inlineStr">
        <is>
          <t>Revenue</t>
        </is>
      </c>
      <c r="C20" t="n">
        <v>4487</v>
      </c>
      <c r="D20" t="n">
        <v>4318</v>
      </c>
      <c r="E20" t="n">
        <v>4050</v>
      </c>
      <c r="F20" t="n">
        <v>3935</v>
      </c>
      <c r="G20" t="n">
        <v>3355</v>
      </c>
      <c r="H20" t="n">
        <v>2742</v>
      </c>
      <c r="I20" t="n">
        <v>2621</v>
      </c>
      <c r="J20" t="n">
        <v>1796</v>
      </c>
      <c r="K20" t="n">
        <v>990.7</v>
      </c>
      <c r="L20" t="n">
        <v>913.2</v>
      </c>
      <c r="M20" t="n">
        <v>814.3</v>
      </c>
      <c r="N20" t="n">
        <v>703.3</v>
      </c>
      <c r="O20" t="n">
        <v>703.3</v>
      </c>
    </row>
    <row r="21">
      <c r="A21" s="5" t="inlineStr">
        <is>
          <t>Operatives Ergebnis (EBIT)</t>
        </is>
      </c>
      <c r="B21" s="5" t="inlineStr">
        <is>
          <t>EBIT Earning Before Interest &amp; Tax</t>
        </is>
      </c>
      <c r="C21" t="n">
        <v>994.1</v>
      </c>
      <c r="D21" t="n">
        <v>1003</v>
      </c>
      <c r="E21" t="n">
        <v>939.4</v>
      </c>
      <c r="F21" t="n">
        <v>970.4</v>
      </c>
      <c r="G21" t="n">
        <v>857.7</v>
      </c>
      <c r="H21" t="n">
        <v>736.1</v>
      </c>
      <c r="I21" t="n">
        <v>660.1</v>
      </c>
      <c r="J21" t="n">
        <v>278.9</v>
      </c>
      <c r="K21" t="n">
        <v>209.7</v>
      </c>
      <c r="L21" t="n">
        <v>226.5</v>
      </c>
      <c r="M21" t="n">
        <v>203</v>
      </c>
      <c r="N21" t="n">
        <v>146.4</v>
      </c>
      <c r="O21" t="n">
        <v>146.4</v>
      </c>
    </row>
    <row r="22">
      <c r="A22" s="5" t="inlineStr">
        <is>
          <t>Finanzergebnis</t>
        </is>
      </c>
      <c r="B22" s="5" t="inlineStr">
        <is>
          <t>Financial Result</t>
        </is>
      </c>
      <c r="C22" t="n">
        <v>-268.3</v>
      </c>
      <c r="D22" t="n">
        <v>-307.6</v>
      </c>
      <c r="E22" t="n">
        <v>-226.6</v>
      </c>
      <c r="F22" t="n">
        <v>-280.1</v>
      </c>
      <c r="G22" t="n">
        <v>-268</v>
      </c>
      <c r="H22" t="n">
        <v>-238.6</v>
      </c>
      <c r="I22" t="n">
        <v>-272.2</v>
      </c>
      <c r="J22" t="n">
        <v>-198.9</v>
      </c>
      <c r="K22" t="n">
        <v>-51.9</v>
      </c>
      <c r="L22" t="n">
        <v>-22.5</v>
      </c>
      <c r="M22" t="n">
        <v>-30.7</v>
      </c>
      <c r="N22" t="n">
        <v>-22.8</v>
      </c>
      <c r="O22" t="n">
        <v>-22.8</v>
      </c>
    </row>
    <row r="23">
      <c r="A23" s="5" t="inlineStr">
        <is>
          <t>Ergebnis vor Steuer (EBT)</t>
        </is>
      </c>
      <c r="B23" s="5" t="inlineStr">
        <is>
          <t>EBT Earning Before Tax</t>
        </is>
      </c>
      <c r="C23" t="n">
        <v>725.8</v>
      </c>
      <c r="D23" t="n">
        <v>695.7</v>
      </c>
      <c r="E23" t="n">
        <v>712.8</v>
      </c>
      <c r="F23" t="n">
        <v>690.3</v>
      </c>
      <c r="G23" t="n">
        <v>589.7</v>
      </c>
      <c r="H23" t="n">
        <v>497.5</v>
      </c>
      <c r="I23" t="n">
        <v>387.9</v>
      </c>
      <c r="J23" t="n">
        <v>80</v>
      </c>
      <c r="K23" t="n">
        <v>157.8</v>
      </c>
      <c r="L23" t="n">
        <v>204</v>
      </c>
      <c r="M23" t="n">
        <v>172.3</v>
      </c>
      <c r="N23" t="n">
        <v>123.6</v>
      </c>
      <c r="O23" t="n">
        <v>123.6</v>
      </c>
    </row>
    <row r="24">
      <c r="A24" s="5" t="inlineStr">
        <is>
          <t>Ergebnis nach Steuer</t>
        </is>
      </c>
      <c r="B24" s="5" t="inlineStr">
        <is>
          <t>Earnings after tax</t>
        </is>
      </c>
      <c r="C24" t="n">
        <v>594.4</v>
      </c>
      <c r="D24" t="n">
        <v>661.3</v>
      </c>
      <c r="E24" t="n">
        <v>544.5</v>
      </c>
      <c r="F24" t="n">
        <v>531.4</v>
      </c>
      <c r="G24" t="n">
        <v>467.1</v>
      </c>
      <c r="H24" t="n">
        <v>342.1</v>
      </c>
      <c r="I24" t="n">
        <v>255.4</v>
      </c>
      <c r="J24" t="n">
        <v>50.2</v>
      </c>
      <c r="K24" t="n">
        <v>115.3</v>
      </c>
      <c r="L24" t="n">
        <v>147.6</v>
      </c>
      <c r="M24" t="n">
        <v>122.1</v>
      </c>
      <c r="N24" t="n">
        <v>88.3</v>
      </c>
      <c r="O24" t="n">
        <v>88.3</v>
      </c>
    </row>
    <row r="25">
      <c r="A25" s="5" t="inlineStr">
        <is>
          <t>Minderheitenanteil</t>
        </is>
      </c>
      <c r="B25" s="5" t="inlineStr">
        <is>
          <t>Minority Share</t>
        </is>
      </c>
      <c r="C25" t="n">
        <v>2.2</v>
      </c>
      <c r="D25" t="n">
        <v>1.4</v>
      </c>
      <c r="E25" t="n">
        <v>0.9</v>
      </c>
      <c r="F25" t="n">
        <v>0.7</v>
      </c>
      <c r="G25" t="n">
        <v>3.2</v>
      </c>
      <c r="H25" t="n">
        <v>3.5</v>
      </c>
      <c r="I25" t="n">
        <v>1.3</v>
      </c>
      <c r="J25" t="n">
        <v>0.1</v>
      </c>
      <c r="K25" t="n">
        <v>0.3</v>
      </c>
      <c r="L25" t="n">
        <v>0.4</v>
      </c>
      <c r="M25" t="n">
        <v>-0.4</v>
      </c>
      <c r="N25" t="n">
        <v>-0.6</v>
      </c>
      <c r="O25" t="n">
        <v>-0.6</v>
      </c>
    </row>
    <row r="26">
      <c r="A26" s="5" t="inlineStr">
        <is>
          <t>Jahresüberschuss/-fehlbetrag</t>
        </is>
      </c>
      <c r="B26" s="5" t="inlineStr">
        <is>
          <t>Net Profit</t>
        </is>
      </c>
      <c r="C26" t="n">
        <v>596.6</v>
      </c>
      <c r="D26" t="n">
        <v>662.7</v>
      </c>
      <c r="E26" t="n">
        <v>545.5</v>
      </c>
      <c r="F26" t="n">
        <v>532.1</v>
      </c>
      <c r="G26" t="n">
        <v>470.3</v>
      </c>
      <c r="H26" t="n">
        <v>345.6</v>
      </c>
      <c r="I26" t="n">
        <v>256.7</v>
      </c>
      <c r="J26" t="n">
        <v>50.3</v>
      </c>
      <c r="K26" t="n">
        <v>115.5</v>
      </c>
      <c r="L26" t="n">
        <v>148</v>
      </c>
      <c r="M26" t="n">
        <v>121.7</v>
      </c>
      <c r="N26" t="n">
        <v>87.8</v>
      </c>
      <c r="O26" t="n">
        <v>87.8</v>
      </c>
    </row>
    <row r="27">
      <c r="A27" s="5" t="inlineStr">
        <is>
          <t>Summe Umlaufvermögen</t>
        </is>
      </c>
      <c r="B27" s="5" t="inlineStr">
        <is>
          <t>Current Assets</t>
        </is>
      </c>
      <c r="C27" t="n">
        <v>3483</v>
      </c>
      <c r="D27" t="n">
        <v>2945</v>
      </c>
      <c r="E27" t="n">
        <v>3123</v>
      </c>
      <c r="F27" t="n">
        <v>3090</v>
      </c>
      <c r="G27" t="n">
        <v>2913</v>
      </c>
      <c r="H27" t="n">
        <v>2140</v>
      </c>
      <c r="I27" t="n">
        <v>1935</v>
      </c>
      <c r="J27" t="n">
        <v>1929</v>
      </c>
      <c r="K27" t="n">
        <v>1144</v>
      </c>
      <c r="L27" t="n">
        <v>1005</v>
      </c>
      <c r="M27" t="n">
        <v>626.6</v>
      </c>
      <c r="N27" t="n">
        <v>495.5</v>
      </c>
      <c r="O27" t="n">
        <v>495.5</v>
      </c>
    </row>
    <row r="28">
      <c r="A28" s="5" t="inlineStr">
        <is>
          <t>Summe Anlagevermögen</t>
        </is>
      </c>
      <c r="B28" s="5" t="inlineStr">
        <is>
          <t>Fixed Assets</t>
        </is>
      </c>
      <c r="C28" t="n">
        <v>8994</v>
      </c>
      <c r="D28" t="n">
        <v>7975</v>
      </c>
      <c r="E28" t="n">
        <v>7007</v>
      </c>
      <c r="F28" t="n">
        <v>6512</v>
      </c>
      <c r="G28" t="n">
        <v>5537</v>
      </c>
      <c r="H28" t="n">
        <v>3701</v>
      </c>
      <c r="I28" t="n">
        <v>3693</v>
      </c>
      <c r="J28" t="n">
        <v>3879</v>
      </c>
      <c r="K28" t="n">
        <v>744.9</v>
      </c>
      <c r="L28" t="n">
        <v>652.6</v>
      </c>
      <c r="M28" t="n">
        <v>553.6</v>
      </c>
      <c r="N28" t="n">
        <v>444.1</v>
      </c>
      <c r="O28" t="n">
        <v>444.1</v>
      </c>
    </row>
    <row r="29">
      <c r="A29" s="5" t="inlineStr">
        <is>
          <t>Summe Aktiva</t>
        </is>
      </c>
      <c r="B29" s="5" t="inlineStr">
        <is>
          <t>Total Assets</t>
        </is>
      </c>
      <c r="C29" t="n">
        <v>12477</v>
      </c>
      <c r="D29" t="n">
        <v>10920</v>
      </c>
      <c r="E29" t="n">
        <v>10130</v>
      </c>
      <c r="F29" t="n">
        <v>9602</v>
      </c>
      <c r="G29" t="n">
        <v>8450</v>
      </c>
      <c r="H29" t="n">
        <v>5841</v>
      </c>
      <c r="I29" t="n">
        <v>5628</v>
      </c>
      <c r="J29" t="n">
        <v>5808</v>
      </c>
      <c r="K29" t="n">
        <v>1889</v>
      </c>
      <c r="L29" t="n">
        <v>1657</v>
      </c>
      <c r="M29" t="n">
        <v>1180</v>
      </c>
      <c r="N29" t="n">
        <v>939.6</v>
      </c>
      <c r="O29" t="n">
        <v>939.6</v>
      </c>
    </row>
    <row r="30">
      <c r="A30" s="5" t="inlineStr">
        <is>
          <t>Summe kurzfristiges Fremdkapital</t>
        </is>
      </c>
      <c r="B30" s="5" t="inlineStr">
        <is>
          <t>Short-Term Debt</t>
        </is>
      </c>
      <c r="C30" t="n">
        <v>1257</v>
      </c>
      <c r="D30" t="n">
        <v>978</v>
      </c>
      <c r="E30" t="n">
        <v>1072</v>
      </c>
      <c r="F30" t="n">
        <v>1053</v>
      </c>
      <c r="G30" t="n">
        <v>1080</v>
      </c>
      <c r="H30" t="n">
        <v>715.3</v>
      </c>
      <c r="I30" t="n">
        <v>592.9</v>
      </c>
      <c r="J30" t="n">
        <v>646.1</v>
      </c>
      <c r="K30" t="n">
        <v>423.1</v>
      </c>
      <c r="L30" t="n">
        <v>299</v>
      </c>
      <c r="M30" t="n">
        <v>317.5</v>
      </c>
      <c r="N30" t="n">
        <v>316.6</v>
      </c>
      <c r="O30" t="n">
        <v>316.6</v>
      </c>
    </row>
    <row r="31">
      <c r="A31" s="5" t="inlineStr">
        <is>
          <t>Summe langfristiges Fremdkapital</t>
        </is>
      </c>
      <c r="B31" s="5" t="inlineStr">
        <is>
          <t>Long-Term Debt</t>
        </is>
      </c>
      <c r="C31" t="n">
        <v>6523</v>
      </c>
      <c r="D31" t="n">
        <v>6308</v>
      </c>
      <c r="E31" t="n">
        <v>5330</v>
      </c>
      <c r="F31" t="n">
        <v>5247</v>
      </c>
      <c r="G31" t="n">
        <v>4707</v>
      </c>
      <c r="H31" t="n">
        <v>3019</v>
      </c>
      <c r="I31" t="n">
        <v>3154</v>
      </c>
      <c r="J31" t="n">
        <v>3497</v>
      </c>
      <c r="K31" t="n">
        <v>758.5</v>
      </c>
      <c r="L31" t="n">
        <v>779.6</v>
      </c>
      <c r="M31" t="n">
        <v>381.4</v>
      </c>
      <c r="N31" t="n">
        <v>238.8</v>
      </c>
      <c r="O31" t="n">
        <v>238.8</v>
      </c>
    </row>
    <row r="32">
      <c r="A32" s="5" t="inlineStr">
        <is>
          <t>Summe Fremdkapital</t>
        </is>
      </c>
      <c r="B32" s="5" t="inlineStr">
        <is>
          <t>Total Liabilities</t>
        </is>
      </c>
      <c r="C32" t="n">
        <v>7780</v>
      </c>
      <c r="D32" t="n">
        <v>7286</v>
      </c>
      <c r="E32" t="n">
        <v>6402</v>
      </c>
      <c r="F32" t="n">
        <v>6300</v>
      </c>
      <c r="G32" t="n">
        <v>5787</v>
      </c>
      <c r="H32" t="n">
        <v>3734</v>
      </c>
      <c r="I32" t="n">
        <v>3747</v>
      </c>
      <c r="J32" t="n">
        <v>4143</v>
      </c>
      <c r="K32" t="n">
        <v>1182</v>
      </c>
      <c r="L32" t="n">
        <v>1079</v>
      </c>
      <c r="M32" t="n">
        <v>699</v>
      </c>
      <c r="N32" t="n">
        <v>555.4</v>
      </c>
      <c r="O32" t="n">
        <v>555.4</v>
      </c>
    </row>
    <row r="33">
      <c r="A33" s="5" t="inlineStr">
        <is>
          <t>Minderheitenanteil</t>
        </is>
      </c>
      <c r="B33" s="5" t="inlineStr">
        <is>
          <t>Minority Share</t>
        </is>
      </c>
      <c r="C33" t="n">
        <v>471.1</v>
      </c>
      <c r="D33" t="n">
        <v>4.9</v>
      </c>
      <c r="E33" t="n">
        <v>6.5</v>
      </c>
      <c r="F33" t="n">
        <v>5.2</v>
      </c>
      <c r="G33" t="n">
        <v>4.8</v>
      </c>
      <c r="H33" t="n">
        <v>5.9</v>
      </c>
      <c r="I33" t="n">
        <v>4</v>
      </c>
      <c r="J33" t="n">
        <v>2.5</v>
      </c>
      <c r="K33" t="n">
        <v>14.4</v>
      </c>
      <c r="L33" t="n">
        <v>12.2</v>
      </c>
      <c r="M33" t="n">
        <v>1.3</v>
      </c>
      <c r="N33" t="n">
        <v>1</v>
      </c>
      <c r="O33" t="n">
        <v>1</v>
      </c>
    </row>
    <row r="34">
      <c r="A34" s="5" t="inlineStr">
        <is>
          <t>Summe Eigenkapital</t>
        </is>
      </c>
      <c r="B34" s="5" t="inlineStr">
        <is>
          <t>Equity</t>
        </is>
      </c>
      <c r="C34" t="n">
        <v>4226</v>
      </c>
      <c r="D34" t="n">
        <v>3629</v>
      </c>
      <c r="E34" t="n">
        <v>3722</v>
      </c>
      <c r="F34" t="n">
        <v>3296</v>
      </c>
      <c r="G34" t="n">
        <v>2658</v>
      </c>
      <c r="H34" t="n">
        <v>2101</v>
      </c>
      <c r="I34" t="n">
        <v>1877</v>
      </c>
      <c r="J34" t="n">
        <v>1663</v>
      </c>
      <c r="K34" t="n">
        <v>693</v>
      </c>
      <c r="L34" t="n">
        <v>566.4</v>
      </c>
      <c r="M34" t="n">
        <v>480</v>
      </c>
      <c r="N34" t="n">
        <v>383.2</v>
      </c>
      <c r="O34" t="n">
        <v>383.2</v>
      </c>
    </row>
    <row r="35">
      <c r="A35" s="5" t="inlineStr">
        <is>
          <t>Summe Passiva</t>
        </is>
      </c>
      <c r="B35" s="5" t="inlineStr">
        <is>
          <t>Liabilities &amp; Shareholder Equity</t>
        </is>
      </c>
      <c r="C35" t="n">
        <v>12477</v>
      </c>
      <c r="D35" t="n">
        <v>10920</v>
      </c>
      <c r="E35" t="n">
        <v>10130</v>
      </c>
      <c r="F35" t="n">
        <v>9602</v>
      </c>
      <c r="G35" t="n">
        <v>8450</v>
      </c>
      <c r="H35" t="n">
        <v>5841</v>
      </c>
      <c r="I35" t="n">
        <v>5628</v>
      </c>
      <c r="J35" t="n">
        <v>5808</v>
      </c>
      <c r="K35" t="n">
        <v>1889</v>
      </c>
      <c r="L35" t="n">
        <v>1657</v>
      </c>
      <c r="M35" t="n">
        <v>1180</v>
      </c>
      <c r="N35" t="n">
        <v>939.6</v>
      </c>
      <c r="O35" t="n">
        <v>939.6</v>
      </c>
    </row>
    <row r="36">
      <c r="A36" s="5" t="inlineStr">
        <is>
          <t>Mio.Aktien im Umlauf</t>
        </is>
      </c>
      <c r="B36" s="5" t="inlineStr">
        <is>
          <t>Million shares outstanding</t>
        </is>
      </c>
      <c r="C36" t="n">
        <v>683.74</v>
      </c>
      <c r="D36" t="n">
        <v>687.55</v>
      </c>
      <c r="E36" t="n">
        <v>687.55</v>
      </c>
      <c r="F36" t="n">
        <v>687.55</v>
      </c>
      <c r="G36" t="n">
        <v>687.55</v>
      </c>
      <c r="H36" t="n">
        <v>687.55</v>
      </c>
      <c r="I36" t="n">
        <v>653.2</v>
      </c>
      <c r="J36" t="n">
        <v>653.2</v>
      </c>
      <c r="K36" t="n">
        <v>426.2</v>
      </c>
      <c r="L36" t="n">
        <v>426.2</v>
      </c>
      <c r="M36" t="n">
        <v>426.2</v>
      </c>
      <c r="N36" t="n">
        <v>426.2</v>
      </c>
      <c r="O36" t="n">
        <v>426.2</v>
      </c>
    </row>
    <row r="37">
      <c r="A37" s="5" t="inlineStr">
        <is>
          <t>Mio.Aktien im Umlauf</t>
        </is>
      </c>
      <c r="B37" s="5" t="inlineStr">
        <is>
          <t>Million shares outstanding</t>
        </is>
      </c>
      <c r="C37" t="n">
        <v>426.13</v>
      </c>
      <c r="D37" t="n">
        <v>426.13</v>
      </c>
      <c r="E37" t="n">
        <v>426.13</v>
      </c>
      <c r="F37" t="n">
        <v>426.13</v>
      </c>
      <c r="G37" t="n">
        <v>426.13</v>
      </c>
      <c r="H37" t="n">
        <v>426.13</v>
      </c>
      <c r="I37" t="n">
        <v>426.13</v>
      </c>
      <c r="J37" t="n">
        <v>426.13</v>
      </c>
      <c r="K37" t="n">
        <v>426.13</v>
      </c>
      <c r="L37" t="n">
        <v>426.13</v>
      </c>
      <c r="M37" t="n">
        <v>426.13</v>
      </c>
      <c r="N37" t="n">
        <v>426.13</v>
      </c>
      <c r="O37" t="n">
        <v>426.13</v>
      </c>
    </row>
    <row r="38">
      <c r="A38" s="5" t="inlineStr">
        <is>
          <t>Gezeichnetes Kapital (in Mio.)</t>
        </is>
      </c>
      <c r="B38" s="5" t="inlineStr">
        <is>
          <t>Subscribed Capital in M</t>
        </is>
      </c>
      <c r="C38" t="inlineStr">
        <is>
          <t>-</t>
        </is>
      </c>
      <c r="D38" t="n">
        <v>119.6</v>
      </c>
      <c r="E38" t="n">
        <v>119.6</v>
      </c>
      <c r="F38" t="n">
        <v>119.6</v>
      </c>
      <c r="G38" t="n">
        <v>119.6</v>
      </c>
      <c r="H38" t="n">
        <v>119.6</v>
      </c>
      <c r="I38" t="n">
        <v>117.9</v>
      </c>
      <c r="J38" t="n">
        <v>117.9</v>
      </c>
      <c r="K38" t="n">
        <v>106.5</v>
      </c>
      <c r="L38" t="n">
        <v>106.5</v>
      </c>
      <c r="M38" t="n">
        <v>106.5</v>
      </c>
      <c r="N38" t="n">
        <v>106.5</v>
      </c>
      <c r="O38" t="n">
        <v>106.5</v>
      </c>
    </row>
    <row r="39">
      <c r="A39" s="5" t="inlineStr">
        <is>
          <t>Ergebnis je Aktie (brutto)</t>
        </is>
      </c>
      <c r="B39" s="5" t="inlineStr">
        <is>
          <t>Earnings per share</t>
        </is>
      </c>
      <c r="C39" t="n">
        <v>1.06</v>
      </c>
      <c r="D39" t="n">
        <v>1.01</v>
      </c>
      <c r="E39" t="n">
        <v>1.04</v>
      </c>
      <c r="F39" t="n">
        <v>1</v>
      </c>
      <c r="G39" t="n">
        <v>0.86</v>
      </c>
      <c r="H39" t="n">
        <v>0.72</v>
      </c>
      <c r="I39" t="n">
        <v>0.59</v>
      </c>
      <c r="J39" t="n">
        <v>0.12</v>
      </c>
      <c r="K39" t="n">
        <v>0.37</v>
      </c>
      <c r="L39" t="n">
        <v>0.48</v>
      </c>
      <c r="M39" t="n">
        <v>0.4</v>
      </c>
      <c r="N39" t="n">
        <v>0.29</v>
      </c>
      <c r="O39" t="n">
        <v>0.29</v>
      </c>
    </row>
    <row r="40">
      <c r="A40" s="5" t="inlineStr">
        <is>
          <t>Ergebnis je Aktie (unverwässert)</t>
        </is>
      </c>
      <c r="B40" s="5" t="inlineStr">
        <is>
          <t>Basic Earnings per share</t>
        </is>
      </c>
      <c r="C40" t="n">
        <v>0.87</v>
      </c>
      <c r="D40" t="n">
        <v>0.97</v>
      </c>
      <c r="E40" t="n">
        <v>0.8</v>
      </c>
      <c r="F40" t="n">
        <v>0.78</v>
      </c>
      <c r="G40" t="n">
        <v>0.6899999999999999</v>
      </c>
      <c r="H40" t="n">
        <v>0.51</v>
      </c>
      <c r="I40" t="n">
        <v>0.38</v>
      </c>
      <c r="J40" t="n">
        <v>0.095</v>
      </c>
      <c r="K40" t="n">
        <v>0.27</v>
      </c>
      <c r="L40" t="n">
        <v>0.36</v>
      </c>
      <c r="M40" t="n">
        <v>0.29</v>
      </c>
      <c r="N40" t="n">
        <v>0.21</v>
      </c>
      <c r="O40" t="n">
        <v>0.21</v>
      </c>
    </row>
    <row r="41">
      <c r="A41" s="5" t="inlineStr">
        <is>
          <t>Ergebnis je Aktie (verwässert)</t>
        </is>
      </c>
      <c r="B41" s="5" t="inlineStr">
        <is>
          <t>Diluted Earnings per share</t>
        </is>
      </c>
      <c r="C41" t="n">
        <v>0.87</v>
      </c>
      <c r="D41" t="n">
        <v>0.97</v>
      </c>
      <c r="E41" t="n">
        <v>0.8</v>
      </c>
      <c r="F41" t="n">
        <v>0.78</v>
      </c>
      <c r="G41" t="n">
        <v>0.6899999999999999</v>
      </c>
      <c r="H41" t="n">
        <v>0.51</v>
      </c>
      <c r="I41" t="n">
        <v>0.38</v>
      </c>
      <c r="J41" t="n">
        <v>0.095</v>
      </c>
      <c r="K41" t="n">
        <v>0.27</v>
      </c>
      <c r="L41" t="n">
        <v>0.36</v>
      </c>
      <c r="M41" t="n">
        <v>0.29</v>
      </c>
      <c r="N41" t="n">
        <v>0.21</v>
      </c>
      <c r="O41" t="n">
        <v>0.21</v>
      </c>
    </row>
    <row r="42">
      <c r="A42" s="5" t="inlineStr">
        <is>
          <t>Dividende je Aktie</t>
        </is>
      </c>
      <c r="B42" s="5" t="inlineStr">
        <is>
          <t>Dividend per share</t>
        </is>
      </c>
      <c r="C42" t="inlineStr">
        <is>
          <t>-</t>
        </is>
      </c>
      <c r="D42" t="n">
        <v>0.38</v>
      </c>
      <c r="E42" t="n">
        <v>0.32</v>
      </c>
      <c r="F42" t="n">
        <v>0.35</v>
      </c>
      <c r="G42" t="n">
        <v>0.28</v>
      </c>
      <c r="H42" t="n">
        <v>0.2</v>
      </c>
      <c r="I42" t="inlineStr">
        <is>
          <t>-</t>
        </is>
      </c>
      <c r="J42" t="inlineStr">
        <is>
          <t>-</t>
        </is>
      </c>
      <c r="K42" t="inlineStr">
        <is>
          <t>-</t>
        </is>
      </c>
      <c r="L42" t="n">
        <v>0.14</v>
      </c>
      <c r="M42" t="n">
        <v>0.12</v>
      </c>
      <c r="N42" t="n">
        <v>0.06</v>
      </c>
      <c r="O42" t="n">
        <v>0.06</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row>
    <row r="44">
      <c r="A44" s="5" t="inlineStr">
        <is>
          <t>Umsatz</t>
        </is>
      </c>
      <c r="B44" s="5" t="inlineStr">
        <is>
          <t>Revenue</t>
        </is>
      </c>
      <c r="C44" t="n">
        <v>6.56</v>
      </c>
      <c r="D44" t="n">
        <v>6.28</v>
      </c>
      <c r="E44" t="n">
        <v>5.89</v>
      </c>
      <c r="F44" t="n">
        <v>5.72</v>
      </c>
      <c r="G44" t="n">
        <v>4.88</v>
      </c>
      <c r="H44" t="n">
        <v>3.99</v>
      </c>
      <c r="I44" t="n">
        <v>4.01</v>
      </c>
      <c r="J44" t="n">
        <v>2.75</v>
      </c>
      <c r="K44" t="n">
        <v>2.32</v>
      </c>
      <c r="L44" t="n">
        <v>2.14</v>
      </c>
      <c r="M44" t="n">
        <v>1.91</v>
      </c>
      <c r="N44" t="n">
        <v>1.65</v>
      </c>
      <c r="O44" t="n">
        <v>1.65</v>
      </c>
    </row>
    <row r="45">
      <c r="A45" s="5" t="inlineStr">
        <is>
          <t>Buchwert je Aktie</t>
        </is>
      </c>
      <c r="B45" s="5" t="inlineStr">
        <is>
          <t>Book value per share</t>
        </is>
      </c>
      <c r="C45" t="n">
        <v>6.18</v>
      </c>
      <c r="D45" t="n">
        <v>5.28</v>
      </c>
      <c r="E45" t="n">
        <v>5.41</v>
      </c>
      <c r="F45" t="n">
        <v>4.79</v>
      </c>
      <c r="G45" t="n">
        <v>3.87</v>
      </c>
      <c r="H45" t="n">
        <v>3.06</v>
      </c>
      <c r="I45" t="n">
        <v>2.87</v>
      </c>
      <c r="J45" t="n">
        <v>2.55</v>
      </c>
      <c r="K45" t="n">
        <v>1.63</v>
      </c>
      <c r="L45" t="n">
        <v>1.33</v>
      </c>
      <c r="M45" t="n">
        <v>1.13</v>
      </c>
      <c r="N45" t="n">
        <v>0.9</v>
      </c>
      <c r="O45" t="n">
        <v>0.9</v>
      </c>
    </row>
    <row r="46">
      <c r="A46" s="5" t="inlineStr">
        <is>
          <t>Cashflow je Aktie</t>
        </is>
      </c>
      <c r="B46" s="5" t="inlineStr">
        <is>
          <t>Cashflow per share</t>
        </is>
      </c>
      <c r="C46" t="n">
        <v>1.08</v>
      </c>
      <c r="D46" t="n">
        <v>1.22</v>
      </c>
      <c r="E46" t="n">
        <v>0.8</v>
      </c>
      <c r="F46" t="n">
        <v>1.08</v>
      </c>
      <c r="G46" t="n">
        <v>1.42</v>
      </c>
      <c r="H46" t="n">
        <v>0.86</v>
      </c>
      <c r="I46" t="n">
        <v>0.78</v>
      </c>
      <c r="J46" t="n">
        <v>0.34</v>
      </c>
      <c r="K46" t="n">
        <v>0.24</v>
      </c>
      <c r="L46" t="n">
        <v>0.21</v>
      </c>
      <c r="M46" t="n">
        <v>0.17</v>
      </c>
      <c r="N46" t="n">
        <v>0.21</v>
      </c>
      <c r="O46" t="n">
        <v>0.21</v>
      </c>
    </row>
    <row r="47">
      <c r="A47" s="5" t="inlineStr">
        <is>
          <t>Bilanzsumme je Aktie</t>
        </is>
      </c>
      <c r="B47" s="5" t="inlineStr">
        <is>
          <t>Total assets per share</t>
        </is>
      </c>
      <c r="C47" t="n">
        <v>18.25</v>
      </c>
      <c r="D47" t="n">
        <v>15.88</v>
      </c>
      <c r="E47" t="n">
        <v>14.73</v>
      </c>
      <c r="F47" t="n">
        <v>13.97</v>
      </c>
      <c r="G47" t="n">
        <v>12.29</v>
      </c>
      <c r="H47" t="n">
        <v>8.5</v>
      </c>
      <c r="I47" t="n">
        <v>8.619999999999999</v>
      </c>
      <c r="J47" t="n">
        <v>8.890000000000001</v>
      </c>
      <c r="K47" t="n">
        <v>4.43</v>
      </c>
      <c r="L47" t="n">
        <v>3.89</v>
      </c>
      <c r="M47" t="n">
        <v>2.77</v>
      </c>
      <c r="N47" t="n">
        <v>2.2</v>
      </c>
      <c r="O47" t="n">
        <v>2.2</v>
      </c>
    </row>
    <row r="48">
      <c r="A48" s="5" t="inlineStr">
        <is>
          <t>Personal am Ende des Jahres</t>
        </is>
      </c>
      <c r="B48" s="5" t="inlineStr">
        <is>
          <t>Staff at the end of year</t>
        </is>
      </c>
      <c r="C48" t="n">
        <v>21243</v>
      </c>
      <c r="D48" t="n">
        <v>18309</v>
      </c>
      <c r="E48" t="n">
        <v>14890</v>
      </c>
      <c r="F48" t="n">
        <v>14737</v>
      </c>
      <c r="G48" t="n">
        <v>13980</v>
      </c>
      <c r="H48" t="n">
        <v>11799</v>
      </c>
      <c r="I48" t="n">
        <v>11418</v>
      </c>
      <c r="J48" t="n">
        <v>11529</v>
      </c>
      <c r="K48" t="n">
        <v>5968</v>
      </c>
      <c r="L48" t="n">
        <v>5934</v>
      </c>
      <c r="M48" t="n">
        <v>5505</v>
      </c>
      <c r="N48" t="n">
        <v>4749</v>
      </c>
      <c r="O48" t="n">
        <v>4749</v>
      </c>
    </row>
    <row r="49">
      <c r="A49" s="5" t="inlineStr">
        <is>
          <t>Personalaufwand in Mio. EUR</t>
        </is>
      </c>
      <c r="B49" s="5" t="inlineStr">
        <is>
          <t>Personnel expenses in M</t>
        </is>
      </c>
      <c r="C49" t="n">
        <v>1250</v>
      </c>
      <c r="D49" t="n">
        <v>1146</v>
      </c>
      <c r="E49" t="n">
        <v>1028</v>
      </c>
      <c r="F49" t="n">
        <v>938.5</v>
      </c>
      <c r="G49" t="n">
        <v>799.4</v>
      </c>
      <c r="H49" t="n">
        <v>673.6</v>
      </c>
      <c r="I49" t="n">
        <v>663.9</v>
      </c>
      <c r="J49" t="n">
        <v>488.6</v>
      </c>
      <c r="K49" t="n">
        <v>289</v>
      </c>
      <c r="L49" t="n">
        <v>273.2</v>
      </c>
      <c r="M49" t="n">
        <v>238.2</v>
      </c>
      <c r="N49" t="n">
        <v>209</v>
      </c>
      <c r="O49" t="n">
        <v>209</v>
      </c>
    </row>
    <row r="50">
      <c r="A50" s="5" t="inlineStr">
        <is>
          <t>Aufwand je Mitarbeiter in EUR</t>
        </is>
      </c>
      <c r="B50" s="5" t="inlineStr">
        <is>
          <t>Effort per employee</t>
        </is>
      </c>
      <c r="C50" t="n">
        <v>58824</v>
      </c>
      <c r="D50" t="n">
        <v>62570</v>
      </c>
      <c r="E50" t="n">
        <v>69033</v>
      </c>
      <c r="F50" t="n">
        <v>63683</v>
      </c>
      <c r="G50" t="n">
        <v>57182</v>
      </c>
      <c r="H50" t="n">
        <v>57090</v>
      </c>
      <c r="I50" t="n">
        <v>58145</v>
      </c>
      <c r="J50" t="n">
        <v>42380</v>
      </c>
      <c r="K50" t="n">
        <v>48425</v>
      </c>
      <c r="L50" t="n">
        <v>46040</v>
      </c>
      <c r="M50" t="n">
        <v>43270</v>
      </c>
      <c r="N50" t="n">
        <v>44009</v>
      </c>
      <c r="O50" t="n">
        <v>44009</v>
      </c>
    </row>
    <row r="51">
      <c r="A51" s="5" t="inlineStr">
        <is>
          <t>Umsatz je Aktie</t>
        </is>
      </c>
      <c r="B51" s="5" t="inlineStr">
        <is>
          <t>Revenue per share</t>
        </is>
      </c>
      <c r="C51" t="n">
        <v>211210</v>
      </c>
      <c r="D51" t="n">
        <v>235844</v>
      </c>
      <c r="E51" t="n">
        <v>271981</v>
      </c>
      <c r="F51" t="n">
        <v>266988</v>
      </c>
      <c r="G51" t="n">
        <v>240014</v>
      </c>
      <c r="H51" t="n">
        <v>232367</v>
      </c>
      <c r="I51" t="n">
        <v>229541</v>
      </c>
      <c r="J51" t="n">
        <v>155746</v>
      </c>
      <c r="K51" t="n">
        <v>166002</v>
      </c>
      <c r="L51" t="n">
        <v>153893</v>
      </c>
      <c r="M51" t="n">
        <v>147920</v>
      </c>
      <c r="N51" t="n">
        <v>148094</v>
      </c>
      <c r="O51" t="n">
        <v>148094</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row>
    <row r="53">
      <c r="A53" s="5" t="inlineStr">
        <is>
          <t>Gewinn je Mitarbeiter in EUR</t>
        </is>
      </c>
      <c r="B53" s="5" t="inlineStr">
        <is>
          <t>Earnings per employee</t>
        </is>
      </c>
      <c r="C53" t="n">
        <v>28085</v>
      </c>
      <c r="D53" t="n">
        <v>36195</v>
      </c>
      <c r="E53" t="n">
        <v>36635</v>
      </c>
      <c r="F53" t="n">
        <v>36106</v>
      </c>
      <c r="G53" t="n">
        <v>33641</v>
      </c>
      <c r="H53" t="n">
        <v>29291</v>
      </c>
      <c r="I53" t="n">
        <v>22482</v>
      </c>
      <c r="J53" t="n">
        <v>4363</v>
      </c>
      <c r="K53" t="n">
        <v>19353</v>
      </c>
      <c r="L53" t="n">
        <v>24941</v>
      </c>
      <c r="M53" t="n">
        <v>22107</v>
      </c>
      <c r="N53" t="n">
        <v>18488</v>
      </c>
      <c r="O53" t="n">
        <v>18488</v>
      </c>
    </row>
    <row r="54">
      <c r="A54" s="5" t="inlineStr">
        <is>
          <t>KGV (Kurs/Gewinn)</t>
        </is>
      </c>
      <c r="B54" s="5" t="inlineStr">
        <is>
          <t>PE (price/earnings)</t>
        </is>
      </c>
      <c r="C54" t="n">
        <v>26.3</v>
      </c>
      <c r="D54" t="n">
        <v>25.2</v>
      </c>
      <c r="E54" t="n">
        <v>23.6</v>
      </c>
      <c r="F54" t="n">
        <v>27.3</v>
      </c>
      <c r="G54" t="n">
        <v>24.2</v>
      </c>
      <c r="H54" t="n">
        <v>34.4</v>
      </c>
      <c r="I54" t="n">
        <v>35.1</v>
      </c>
      <c r="J54" t="n">
        <v>68.40000000000001</v>
      </c>
      <c r="K54" t="n">
        <v>18.9</v>
      </c>
      <c r="L54" t="n">
        <v>17.2</v>
      </c>
      <c r="M54" t="n">
        <v>21.2</v>
      </c>
      <c r="N54" t="n">
        <v>37.6</v>
      </c>
      <c r="O54" t="n">
        <v>37.6</v>
      </c>
    </row>
    <row r="55">
      <c r="A55" s="5" t="inlineStr">
        <is>
          <t>KUV (Kurs/Umsatz)</t>
        </is>
      </c>
      <c r="B55" s="5" t="inlineStr">
        <is>
          <t>PS (price/sales)</t>
        </is>
      </c>
      <c r="C55" t="n">
        <v>3.49</v>
      </c>
      <c r="D55" t="n">
        <v>3.89</v>
      </c>
      <c r="E55" t="n">
        <v>3.21</v>
      </c>
      <c r="F55" t="n">
        <v>3.73</v>
      </c>
      <c r="G55" t="n">
        <v>3.39</v>
      </c>
      <c r="H55" t="n">
        <v>4.36</v>
      </c>
      <c r="I55" t="n">
        <v>3.28</v>
      </c>
      <c r="J55" t="n">
        <v>2.36</v>
      </c>
      <c r="K55" t="n">
        <v>2.19</v>
      </c>
      <c r="L55" t="n">
        <v>2.85</v>
      </c>
      <c r="M55" t="n">
        <v>3.22</v>
      </c>
      <c r="N55" t="n">
        <v>4.67</v>
      </c>
      <c r="O55" t="n">
        <v>4.67</v>
      </c>
    </row>
    <row r="56">
      <c r="A56" s="5" t="inlineStr">
        <is>
          <t>KBV (Kurs/Buchwert)</t>
        </is>
      </c>
      <c r="B56" s="5" t="inlineStr">
        <is>
          <t>PB (price/book value)</t>
        </is>
      </c>
      <c r="C56" t="n">
        <v>3.71</v>
      </c>
      <c r="D56" t="n">
        <v>4.63</v>
      </c>
      <c r="E56" t="n">
        <v>3.49</v>
      </c>
      <c r="F56" t="n">
        <v>4.45</v>
      </c>
      <c r="G56" t="n">
        <v>4.28</v>
      </c>
      <c r="H56" t="n">
        <v>5.69</v>
      </c>
      <c r="I56" t="n">
        <v>4.59</v>
      </c>
      <c r="J56" t="n">
        <v>2.55</v>
      </c>
      <c r="K56" t="n">
        <v>3.14</v>
      </c>
      <c r="L56" t="n">
        <v>4.59</v>
      </c>
      <c r="M56" t="n">
        <v>5.46</v>
      </c>
      <c r="N56" t="n">
        <v>8.56</v>
      </c>
      <c r="O56" t="n">
        <v>8.56</v>
      </c>
    </row>
    <row r="57">
      <c r="A57" s="5" t="inlineStr">
        <is>
          <t>KCV (Kurs/Cashflow)</t>
        </is>
      </c>
      <c r="B57" s="5" t="inlineStr">
        <is>
          <t>PC (price/cashflow)</t>
        </is>
      </c>
      <c r="C57" t="n">
        <v>21.23</v>
      </c>
      <c r="D57" t="n">
        <v>19.95</v>
      </c>
      <c r="E57" t="n">
        <v>23.46</v>
      </c>
      <c r="F57" t="n">
        <v>19.73</v>
      </c>
      <c r="G57" t="n">
        <v>11.63</v>
      </c>
      <c r="H57" t="n">
        <v>20.19</v>
      </c>
      <c r="I57" t="n">
        <v>16.98</v>
      </c>
      <c r="J57" t="n">
        <v>19.28</v>
      </c>
      <c r="K57" t="n">
        <v>20.84</v>
      </c>
      <c r="L57" t="n">
        <v>29.48</v>
      </c>
      <c r="M57" t="n">
        <v>35.71</v>
      </c>
      <c r="N57" t="n">
        <v>37.04</v>
      </c>
      <c r="O57" t="n">
        <v>37.04</v>
      </c>
    </row>
    <row r="58">
      <c r="A58" s="5" t="inlineStr">
        <is>
          <t>Dividendenrendite in %</t>
        </is>
      </c>
      <c r="B58" s="5" t="inlineStr">
        <is>
          <t>Dividend Yield in %</t>
        </is>
      </c>
      <c r="C58" t="inlineStr">
        <is>
          <t>-</t>
        </is>
      </c>
      <c r="D58" t="n">
        <v>1.56</v>
      </c>
      <c r="E58" t="n">
        <v>1.69</v>
      </c>
      <c r="F58" t="n">
        <v>1.64</v>
      </c>
      <c r="G58" t="n">
        <v>1.69</v>
      </c>
      <c r="H58" t="n">
        <v>1.15</v>
      </c>
      <c r="I58" t="inlineStr">
        <is>
          <t>-</t>
        </is>
      </c>
      <c r="J58" t="inlineStr">
        <is>
          <t>-</t>
        </is>
      </c>
      <c r="K58" t="inlineStr">
        <is>
          <t>-</t>
        </is>
      </c>
      <c r="L58" t="n">
        <v>2.3</v>
      </c>
      <c r="M58" t="n">
        <v>1.95</v>
      </c>
      <c r="N58" t="n">
        <v>0.78</v>
      </c>
      <c r="O58" t="n">
        <v>0.78</v>
      </c>
    </row>
    <row r="59">
      <c r="A59" s="5" t="inlineStr">
        <is>
          <t>Gewinnrendite in %</t>
        </is>
      </c>
      <c r="B59" s="5" t="inlineStr">
        <is>
          <t>Return on profit in %</t>
        </is>
      </c>
      <c r="C59" t="n">
        <v>3.8</v>
      </c>
      <c r="D59" t="n">
        <v>4</v>
      </c>
      <c r="E59" t="n">
        <v>4.2</v>
      </c>
      <c r="F59" t="n">
        <v>3.7</v>
      </c>
      <c r="G59" t="n">
        <v>4.1</v>
      </c>
      <c r="H59" t="n">
        <v>2.9</v>
      </c>
      <c r="I59" t="n">
        <v>2.8</v>
      </c>
      <c r="J59" t="n">
        <v>1.5</v>
      </c>
      <c r="K59" t="n">
        <v>5.3</v>
      </c>
      <c r="L59" t="n">
        <v>5.8</v>
      </c>
      <c r="M59" t="n">
        <v>4.7</v>
      </c>
      <c r="N59" t="n">
        <v>2.7</v>
      </c>
      <c r="O59" t="n">
        <v>2.7</v>
      </c>
    </row>
    <row r="60">
      <c r="A60" s="5" t="inlineStr">
        <is>
          <t>Eigenkapitalrendite in %</t>
        </is>
      </c>
      <c r="B60" s="5" t="inlineStr">
        <is>
          <t>Return on Equity in %</t>
        </is>
      </c>
      <c r="C60" t="n">
        <v>14.12</v>
      </c>
      <c r="D60" t="n">
        <v>18.26</v>
      </c>
      <c r="E60" t="n">
        <v>14.66</v>
      </c>
      <c r="F60" t="n">
        <v>16.14</v>
      </c>
      <c r="G60" t="n">
        <v>17.69</v>
      </c>
      <c r="H60" t="n">
        <v>16.45</v>
      </c>
      <c r="I60" t="n">
        <v>13.68</v>
      </c>
      <c r="J60" t="n">
        <v>3.03</v>
      </c>
      <c r="K60" t="n">
        <v>16.67</v>
      </c>
      <c r="L60" t="n">
        <v>26.13</v>
      </c>
      <c r="M60" t="n">
        <v>25.35</v>
      </c>
      <c r="N60" t="n">
        <v>22.91</v>
      </c>
      <c r="O60" t="n">
        <v>22.91</v>
      </c>
    </row>
    <row r="61">
      <c r="A61" s="5" t="inlineStr">
        <is>
          <t>Umsatzrendite in %</t>
        </is>
      </c>
      <c r="B61" s="5" t="inlineStr">
        <is>
          <t>Return on sales in %</t>
        </is>
      </c>
      <c r="C61" t="n">
        <v>13.3</v>
      </c>
      <c r="D61" t="n">
        <v>15.35</v>
      </c>
      <c r="E61" t="n">
        <v>13.47</v>
      </c>
      <c r="F61" t="n">
        <v>13.52</v>
      </c>
      <c r="G61" t="n">
        <v>14.02</v>
      </c>
      <c r="H61" t="n">
        <v>12.61</v>
      </c>
      <c r="I61" t="n">
        <v>9.789999999999999</v>
      </c>
      <c r="J61" t="n">
        <v>2.8</v>
      </c>
      <c r="K61" t="n">
        <v>11.66</v>
      </c>
      <c r="L61" t="n">
        <v>16.21</v>
      </c>
      <c r="M61" t="n">
        <v>14.95</v>
      </c>
      <c r="N61" t="n">
        <v>12.48</v>
      </c>
      <c r="O61" t="n">
        <v>12.48</v>
      </c>
    </row>
    <row r="62">
      <c r="A62" s="5" t="inlineStr">
        <is>
          <t>Gesamtkapitalrendite in %</t>
        </is>
      </c>
      <c r="B62" s="5" t="inlineStr">
        <is>
          <t>Total Return on Investment in %</t>
        </is>
      </c>
      <c r="C62" t="n">
        <v>4.78</v>
      </c>
      <c r="D62" t="n">
        <v>6.07</v>
      </c>
      <c r="E62" t="n">
        <v>5.39</v>
      </c>
      <c r="F62" t="n">
        <v>5.54</v>
      </c>
      <c r="G62" t="n">
        <v>5.57</v>
      </c>
      <c r="H62" t="n">
        <v>5.92</v>
      </c>
      <c r="I62" t="n">
        <v>4.56</v>
      </c>
      <c r="J62" t="n">
        <v>0.87</v>
      </c>
      <c r="K62" t="n">
        <v>6.11</v>
      </c>
      <c r="L62" t="n">
        <v>8.93</v>
      </c>
      <c r="M62" t="n">
        <v>10.31</v>
      </c>
      <c r="N62" t="n">
        <v>9.34</v>
      </c>
      <c r="O62" t="n">
        <v>9.34</v>
      </c>
    </row>
    <row r="63">
      <c r="A63" s="5" t="inlineStr">
        <is>
          <t>Return on Investment in %</t>
        </is>
      </c>
      <c r="B63" s="5" t="inlineStr">
        <is>
          <t>Return on Investment in %</t>
        </is>
      </c>
      <c r="C63" t="n">
        <v>4.78</v>
      </c>
      <c r="D63" t="n">
        <v>6.07</v>
      </c>
      <c r="E63" t="n">
        <v>5.39</v>
      </c>
      <c r="F63" t="n">
        <v>5.54</v>
      </c>
      <c r="G63" t="n">
        <v>5.57</v>
      </c>
      <c r="H63" t="n">
        <v>5.92</v>
      </c>
      <c r="I63" t="n">
        <v>4.56</v>
      </c>
      <c r="J63" t="n">
        <v>0.87</v>
      </c>
      <c r="K63" t="n">
        <v>6.11</v>
      </c>
      <c r="L63" t="n">
        <v>8.93</v>
      </c>
      <c r="M63" t="n">
        <v>10.31</v>
      </c>
      <c r="N63" t="n">
        <v>9.34</v>
      </c>
      <c r="O63" t="n">
        <v>9.34</v>
      </c>
    </row>
    <row r="64">
      <c r="A64" s="5" t="inlineStr">
        <is>
          <t>Arbeitsintensität in %</t>
        </is>
      </c>
      <c r="B64" s="5" t="inlineStr">
        <is>
          <t>Work Intensity in %</t>
        </is>
      </c>
      <c r="C64" t="n">
        <v>27.92</v>
      </c>
      <c r="D64" t="n">
        <v>26.97</v>
      </c>
      <c r="E64" t="n">
        <v>30.82</v>
      </c>
      <c r="F64" t="n">
        <v>32.18</v>
      </c>
      <c r="G64" t="n">
        <v>34.48</v>
      </c>
      <c r="H64" t="n">
        <v>36.63</v>
      </c>
      <c r="I64" t="n">
        <v>34.38</v>
      </c>
      <c r="J64" t="n">
        <v>33.22</v>
      </c>
      <c r="K64" t="n">
        <v>60.57</v>
      </c>
      <c r="L64" t="n">
        <v>60.62</v>
      </c>
      <c r="M64" t="n">
        <v>53.09</v>
      </c>
      <c r="N64" t="n">
        <v>52.74</v>
      </c>
      <c r="O64" t="n">
        <v>52.74</v>
      </c>
    </row>
    <row r="65">
      <c r="A65" s="5" t="inlineStr">
        <is>
          <t>Eigenkapitalquote in %</t>
        </is>
      </c>
      <c r="B65" s="5" t="inlineStr">
        <is>
          <t>Equity Ratio in %</t>
        </is>
      </c>
      <c r="C65" t="n">
        <v>33.87</v>
      </c>
      <c r="D65" t="n">
        <v>33.23</v>
      </c>
      <c r="E65" t="n">
        <v>36.74</v>
      </c>
      <c r="F65" t="n">
        <v>34.33</v>
      </c>
      <c r="G65" t="n">
        <v>31.46</v>
      </c>
      <c r="H65" t="n">
        <v>35.98</v>
      </c>
      <c r="I65" t="n">
        <v>33.35</v>
      </c>
      <c r="J65" t="n">
        <v>28.63</v>
      </c>
      <c r="K65" t="n">
        <v>36.69</v>
      </c>
      <c r="L65" t="n">
        <v>34.18</v>
      </c>
      <c r="M65" t="n">
        <v>40.67</v>
      </c>
      <c r="N65" t="n">
        <v>40.78</v>
      </c>
      <c r="O65" t="n">
        <v>40.78</v>
      </c>
    </row>
    <row r="66">
      <c r="A66" s="5" t="inlineStr">
        <is>
          <t>Fremdkapitalquote in %</t>
        </is>
      </c>
      <c r="B66" s="5" t="inlineStr">
        <is>
          <t>Debt Ratio in %</t>
        </is>
      </c>
      <c r="C66" t="n">
        <v>66.13</v>
      </c>
      <c r="D66" t="n">
        <v>66.77</v>
      </c>
      <c r="E66" t="n">
        <v>63.26</v>
      </c>
      <c r="F66" t="n">
        <v>65.67</v>
      </c>
      <c r="G66" t="n">
        <v>68.54000000000001</v>
      </c>
      <c r="H66" t="n">
        <v>64.02</v>
      </c>
      <c r="I66" t="n">
        <v>66.65000000000001</v>
      </c>
      <c r="J66" t="n">
        <v>71.37</v>
      </c>
      <c r="K66" t="n">
        <v>63.31</v>
      </c>
      <c r="L66" t="n">
        <v>65.81999999999999</v>
      </c>
      <c r="M66" t="n">
        <v>59.33</v>
      </c>
      <c r="N66" t="n">
        <v>59.22</v>
      </c>
      <c r="O66" t="n">
        <v>59.22</v>
      </c>
    </row>
    <row r="67">
      <c r="A67" s="5" t="inlineStr">
        <is>
          <t>Verschuldungsgrad in %</t>
        </is>
      </c>
      <c r="B67" s="5" t="inlineStr">
        <is>
          <t>Finance Gearing in %</t>
        </is>
      </c>
      <c r="C67" t="n">
        <v>195.27</v>
      </c>
      <c r="D67" t="n">
        <v>200.91</v>
      </c>
      <c r="E67" t="n">
        <v>172.2</v>
      </c>
      <c r="F67" t="n">
        <v>191.3</v>
      </c>
      <c r="G67" t="n">
        <v>217.88</v>
      </c>
      <c r="H67" t="n">
        <v>177.97</v>
      </c>
      <c r="I67" t="n">
        <v>199.85</v>
      </c>
      <c r="J67" t="n">
        <v>249.34</v>
      </c>
      <c r="K67" t="n">
        <v>172.58</v>
      </c>
      <c r="L67" t="n">
        <v>192.58</v>
      </c>
      <c r="M67" t="n">
        <v>145.88</v>
      </c>
      <c r="N67" t="n">
        <v>145.2</v>
      </c>
      <c r="O67" t="n">
        <v>145.2</v>
      </c>
    </row>
    <row r="68">
      <c r="A68" s="5" t="inlineStr"/>
      <c r="B68" s="5" t="inlineStr"/>
    </row>
    <row r="69">
      <c r="A69" s="5" t="inlineStr">
        <is>
          <t>Kurzfristige Vermögensquote in %</t>
        </is>
      </c>
      <c r="B69" s="5" t="inlineStr">
        <is>
          <t>Current Assets Ratio in %</t>
        </is>
      </c>
      <c r="C69" t="n">
        <v>27.92</v>
      </c>
      <c r="D69" t="n">
        <v>26.97</v>
      </c>
      <c r="E69" t="n">
        <v>30.83</v>
      </c>
      <c r="F69" t="n">
        <v>32.18</v>
      </c>
      <c r="G69" t="n">
        <v>34.47</v>
      </c>
      <c r="H69" t="n">
        <v>36.64</v>
      </c>
      <c r="I69" t="n">
        <v>34.38</v>
      </c>
      <c r="J69" t="n">
        <v>33.21</v>
      </c>
      <c r="K69" t="n">
        <v>60.56</v>
      </c>
      <c r="L69" t="n">
        <v>60.65</v>
      </c>
      <c r="M69" t="n">
        <v>53.1</v>
      </c>
      <c r="N69" t="n">
        <v>52.74</v>
      </c>
    </row>
    <row r="70">
      <c r="A70" s="5" t="inlineStr">
        <is>
          <t>Nettogewinn Marge in %</t>
        </is>
      </c>
      <c r="B70" s="5" t="inlineStr">
        <is>
          <t>Net Profit Marge in %</t>
        </is>
      </c>
      <c r="C70" t="n">
        <v>9094.51</v>
      </c>
      <c r="D70" t="n">
        <v>10552.55</v>
      </c>
      <c r="E70" t="n">
        <v>9261.459999999999</v>
      </c>
      <c r="F70" t="n">
        <v>9302.450000000001</v>
      </c>
      <c r="G70" t="n">
        <v>9637.299999999999</v>
      </c>
      <c r="H70" t="n">
        <v>8661.65</v>
      </c>
      <c r="I70" t="n">
        <v>6401.5</v>
      </c>
      <c r="J70" t="n">
        <v>1829.09</v>
      </c>
      <c r="K70" t="n">
        <v>4978.45</v>
      </c>
      <c r="L70" t="n">
        <v>6915.89</v>
      </c>
      <c r="M70" t="n">
        <v>6371.73</v>
      </c>
      <c r="N70" t="n">
        <v>5321.21</v>
      </c>
    </row>
    <row r="71">
      <c r="A71" s="5" t="inlineStr">
        <is>
          <t>Operative Ergebnis Marge in %</t>
        </is>
      </c>
      <c r="B71" s="5" t="inlineStr">
        <is>
          <t>EBIT Marge in %</t>
        </is>
      </c>
      <c r="C71" t="n">
        <v>15153.96</v>
      </c>
      <c r="D71" t="n">
        <v>15971.34</v>
      </c>
      <c r="E71" t="n">
        <v>15949.07</v>
      </c>
      <c r="F71" t="n">
        <v>16965.03</v>
      </c>
      <c r="G71" t="n">
        <v>17575.82</v>
      </c>
      <c r="H71" t="n">
        <v>18448.62</v>
      </c>
      <c r="I71" t="n">
        <v>16461.35</v>
      </c>
      <c r="J71" t="n">
        <v>10141.82</v>
      </c>
      <c r="K71" t="n">
        <v>9038.790000000001</v>
      </c>
      <c r="L71" t="n">
        <v>10584.11</v>
      </c>
      <c r="M71" t="n">
        <v>10628.27</v>
      </c>
      <c r="N71" t="n">
        <v>8872.73</v>
      </c>
    </row>
    <row r="72">
      <c r="A72" s="5" t="inlineStr">
        <is>
          <t>Vermögensumsschlag in %</t>
        </is>
      </c>
      <c r="B72" s="5" t="inlineStr">
        <is>
          <t>Asset Turnover in %</t>
        </is>
      </c>
      <c r="C72" t="n">
        <v>0.05</v>
      </c>
      <c r="D72" t="n">
        <v>0.06</v>
      </c>
      <c r="E72" t="n">
        <v>0.06</v>
      </c>
      <c r="F72" t="n">
        <v>0.06</v>
      </c>
      <c r="G72" t="n">
        <v>0.06</v>
      </c>
      <c r="H72" t="n">
        <v>0.07000000000000001</v>
      </c>
      <c r="I72" t="n">
        <v>0.07000000000000001</v>
      </c>
      <c r="J72" t="n">
        <v>0.05</v>
      </c>
      <c r="K72" t="n">
        <v>0.12</v>
      </c>
      <c r="L72" t="n">
        <v>0.13</v>
      </c>
      <c r="M72" t="n">
        <v>0.16</v>
      </c>
      <c r="N72" t="n">
        <v>0.18</v>
      </c>
    </row>
    <row r="73">
      <c r="A73" s="5" t="inlineStr">
        <is>
          <t>Langfristige Vermögensquote in %</t>
        </is>
      </c>
      <c r="B73" s="5" t="inlineStr">
        <is>
          <t>Non-Current Assets Ratio in %</t>
        </is>
      </c>
      <c r="C73" t="n">
        <v>72.08</v>
      </c>
      <c r="D73" t="n">
        <v>73.03</v>
      </c>
      <c r="E73" t="n">
        <v>69.17</v>
      </c>
      <c r="F73" t="n">
        <v>67.81999999999999</v>
      </c>
      <c r="G73" t="n">
        <v>65.53</v>
      </c>
      <c r="H73" t="n">
        <v>63.36</v>
      </c>
      <c r="I73" t="n">
        <v>65.62</v>
      </c>
      <c r="J73" t="n">
        <v>66.79000000000001</v>
      </c>
      <c r="K73" t="n">
        <v>39.43</v>
      </c>
      <c r="L73" t="n">
        <v>39.38</v>
      </c>
      <c r="M73" t="n">
        <v>46.92</v>
      </c>
      <c r="N73" t="n">
        <v>47.26</v>
      </c>
    </row>
    <row r="74">
      <c r="A74" s="5" t="inlineStr">
        <is>
          <t>Gesamtkapitalrentabilität</t>
        </is>
      </c>
      <c r="B74" s="5" t="inlineStr">
        <is>
          <t>ROA Return on Assets in %</t>
        </is>
      </c>
      <c r="C74" t="n">
        <v>4.78</v>
      </c>
      <c r="D74" t="n">
        <v>6.07</v>
      </c>
      <c r="E74" t="n">
        <v>5.38</v>
      </c>
      <c r="F74" t="n">
        <v>5.54</v>
      </c>
      <c r="G74" t="n">
        <v>5.57</v>
      </c>
      <c r="H74" t="n">
        <v>5.92</v>
      </c>
      <c r="I74" t="n">
        <v>4.56</v>
      </c>
      <c r="J74" t="n">
        <v>0.87</v>
      </c>
      <c r="K74" t="n">
        <v>6.11</v>
      </c>
      <c r="L74" t="n">
        <v>8.93</v>
      </c>
      <c r="M74" t="n">
        <v>10.31</v>
      </c>
      <c r="N74" t="n">
        <v>9.34</v>
      </c>
    </row>
    <row r="75">
      <c r="A75" s="5" t="inlineStr">
        <is>
          <t>Ertrag des eingesetzten Kapitals</t>
        </is>
      </c>
      <c r="B75" s="5" t="inlineStr">
        <is>
          <t>ROCE Return on Cap. Empl. in %</t>
        </is>
      </c>
      <c r="C75" t="n">
        <v>8.859999999999999</v>
      </c>
      <c r="D75" t="n">
        <v>10.09</v>
      </c>
      <c r="E75" t="n">
        <v>10.37</v>
      </c>
      <c r="F75" t="n">
        <v>11.35</v>
      </c>
      <c r="G75" t="n">
        <v>11.64</v>
      </c>
      <c r="H75" t="n">
        <v>14.36</v>
      </c>
      <c r="I75" t="n">
        <v>13.11</v>
      </c>
      <c r="J75" t="n">
        <v>5.4</v>
      </c>
      <c r="K75" t="n">
        <v>14.31</v>
      </c>
      <c r="L75" t="n">
        <v>16.68</v>
      </c>
      <c r="M75" t="n">
        <v>23.54</v>
      </c>
      <c r="N75" t="n">
        <v>23.5</v>
      </c>
    </row>
    <row r="76">
      <c r="A76" s="5" t="inlineStr">
        <is>
          <t>Eigenkapital zu Anlagevermögen</t>
        </is>
      </c>
      <c r="B76" s="5" t="inlineStr">
        <is>
          <t>Equity to Fixed Assets in %</t>
        </is>
      </c>
      <c r="C76" t="n">
        <v>46.99</v>
      </c>
      <c r="D76" t="n">
        <v>45.5</v>
      </c>
      <c r="E76" t="n">
        <v>53.12</v>
      </c>
      <c r="F76" t="n">
        <v>50.61</v>
      </c>
      <c r="G76" t="n">
        <v>48</v>
      </c>
      <c r="H76" t="n">
        <v>56.77</v>
      </c>
      <c r="I76" t="n">
        <v>50.83</v>
      </c>
      <c r="J76" t="n">
        <v>42.87</v>
      </c>
      <c r="K76" t="n">
        <v>93.03</v>
      </c>
      <c r="L76" t="n">
        <v>86.79000000000001</v>
      </c>
      <c r="M76" t="n">
        <v>86.70999999999999</v>
      </c>
      <c r="N76" t="n">
        <v>86.29000000000001</v>
      </c>
    </row>
    <row r="77">
      <c r="A77" s="5" t="inlineStr">
        <is>
          <t>Liquidität Dritten Grades</t>
        </is>
      </c>
      <c r="B77" s="5" t="inlineStr">
        <is>
          <t>Current Ratio in %</t>
        </is>
      </c>
      <c r="C77" t="n">
        <v>277.09</v>
      </c>
      <c r="D77" t="n">
        <v>301.12</v>
      </c>
      <c r="E77" t="n">
        <v>291.32</v>
      </c>
      <c r="F77" t="n">
        <v>293.45</v>
      </c>
      <c r="G77" t="n">
        <v>269.72</v>
      </c>
      <c r="H77" t="n">
        <v>299.18</v>
      </c>
      <c r="I77" t="n">
        <v>326.36</v>
      </c>
      <c r="J77" t="n">
        <v>298.56</v>
      </c>
      <c r="K77" t="n">
        <v>270.39</v>
      </c>
      <c r="L77" t="n">
        <v>336.12</v>
      </c>
      <c r="M77" t="n">
        <v>197.35</v>
      </c>
      <c r="N77" t="n">
        <v>156.51</v>
      </c>
    </row>
    <row r="78">
      <c r="A78" s="5" t="inlineStr">
        <is>
          <t>Operativer Cashflow</t>
        </is>
      </c>
      <c r="B78" s="5" t="inlineStr">
        <is>
          <t>Operating Cashflow in M</t>
        </is>
      </c>
      <c r="C78" t="n">
        <v>9046.7399</v>
      </c>
      <c r="D78" t="n">
        <v>8501.2935</v>
      </c>
      <c r="E78" t="n">
        <v>9997.0098</v>
      </c>
      <c r="F78" t="n">
        <v>8407.544900000001</v>
      </c>
      <c r="G78" t="n">
        <v>4955.891900000001</v>
      </c>
      <c r="H78" t="n">
        <v>8603.564700000001</v>
      </c>
      <c r="I78" t="n">
        <v>7235.6874</v>
      </c>
      <c r="J78" t="n">
        <v>8215.786400000001</v>
      </c>
      <c r="K78" t="n">
        <v>8880.549199999999</v>
      </c>
      <c r="L78" t="n">
        <v>12562.3124</v>
      </c>
      <c r="M78" t="n">
        <v>15217.1023</v>
      </c>
      <c r="N78" t="n">
        <v>15783.8552</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0</v>
      </c>
    </row>
    <row r="80">
      <c r="A80" s="5" t="inlineStr">
        <is>
          <t>Umsatzwachstum 1J in %</t>
        </is>
      </c>
      <c r="B80" s="5" t="inlineStr">
        <is>
          <t>Revenue Growth 1Y in %</t>
        </is>
      </c>
      <c r="C80" t="n">
        <v>4.46</v>
      </c>
      <c r="D80" t="n">
        <v>6.62</v>
      </c>
      <c r="E80" t="n">
        <v>2.97</v>
      </c>
      <c r="F80" t="n">
        <v>17.21</v>
      </c>
      <c r="G80" t="n">
        <v>22.31</v>
      </c>
      <c r="H80" t="n">
        <v>-0.5</v>
      </c>
      <c r="I80" t="n">
        <v>45.82</v>
      </c>
      <c r="J80" t="n">
        <v>18.53</v>
      </c>
      <c r="K80" t="n">
        <v>8.41</v>
      </c>
      <c r="L80" t="n">
        <v>12.04</v>
      </c>
      <c r="M80" t="n">
        <v>15.76</v>
      </c>
      <c r="N80" t="inlineStr">
        <is>
          <t>-</t>
        </is>
      </c>
    </row>
    <row r="81">
      <c r="A81" s="5" t="inlineStr">
        <is>
          <t>Umsatzwachstum 3J in %</t>
        </is>
      </c>
      <c r="B81" s="5" t="inlineStr">
        <is>
          <t>Revenue Growth 3Y in %</t>
        </is>
      </c>
      <c r="C81" t="n">
        <v>4.68</v>
      </c>
      <c r="D81" t="n">
        <v>8.93</v>
      </c>
      <c r="E81" t="n">
        <v>14.16</v>
      </c>
      <c r="F81" t="n">
        <v>13.01</v>
      </c>
      <c r="G81" t="n">
        <v>22.54</v>
      </c>
      <c r="H81" t="n">
        <v>21.28</v>
      </c>
      <c r="I81" t="n">
        <v>24.25</v>
      </c>
      <c r="J81" t="n">
        <v>12.99</v>
      </c>
      <c r="K81" t="n">
        <v>12.07</v>
      </c>
      <c r="L81" t="n">
        <v>9.27</v>
      </c>
      <c r="M81" t="inlineStr">
        <is>
          <t>-</t>
        </is>
      </c>
      <c r="N81" t="inlineStr">
        <is>
          <t>-</t>
        </is>
      </c>
    </row>
    <row r="82">
      <c r="A82" s="5" t="inlineStr">
        <is>
          <t>Umsatzwachstum 5J in %</t>
        </is>
      </c>
      <c r="B82" s="5" t="inlineStr">
        <is>
          <t>Revenue Growth 5Y in %</t>
        </is>
      </c>
      <c r="C82" t="n">
        <v>10.71</v>
      </c>
      <c r="D82" t="n">
        <v>9.720000000000001</v>
      </c>
      <c r="E82" t="n">
        <v>17.56</v>
      </c>
      <c r="F82" t="n">
        <v>20.67</v>
      </c>
      <c r="G82" t="n">
        <v>18.91</v>
      </c>
      <c r="H82" t="n">
        <v>16.86</v>
      </c>
      <c r="I82" t="n">
        <v>20.11</v>
      </c>
      <c r="J82" t="n">
        <v>10.95</v>
      </c>
      <c r="K82" t="inlineStr">
        <is>
          <t>-</t>
        </is>
      </c>
      <c r="L82" t="inlineStr">
        <is>
          <t>-</t>
        </is>
      </c>
      <c r="M82" t="inlineStr">
        <is>
          <t>-</t>
        </is>
      </c>
      <c r="N82" t="inlineStr">
        <is>
          <t>-</t>
        </is>
      </c>
    </row>
    <row r="83">
      <c r="A83" s="5" t="inlineStr">
        <is>
          <t>Umsatzwachstum 10J in %</t>
        </is>
      </c>
      <c r="B83" s="5" t="inlineStr">
        <is>
          <t>Revenue Growth 10Y in %</t>
        </is>
      </c>
      <c r="C83" t="n">
        <v>13.79</v>
      </c>
      <c r="D83" t="n">
        <v>14.92</v>
      </c>
      <c r="E83" t="n">
        <v>14.25</v>
      </c>
      <c r="F83" t="inlineStr">
        <is>
          <t>-</t>
        </is>
      </c>
      <c r="G83" t="inlineStr">
        <is>
          <t>-</t>
        </is>
      </c>
      <c r="H83" t="inlineStr">
        <is>
          <t>-</t>
        </is>
      </c>
      <c r="I83" t="inlineStr">
        <is>
          <t>-</t>
        </is>
      </c>
      <c r="J83" t="inlineStr">
        <is>
          <t>-</t>
        </is>
      </c>
      <c r="K83" t="inlineStr">
        <is>
          <t>-</t>
        </is>
      </c>
      <c r="L83" t="inlineStr">
        <is>
          <t>-</t>
        </is>
      </c>
      <c r="M83" t="inlineStr">
        <is>
          <t>-</t>
        </is>
      </c>
      <c r="N83" t="inlineStr">
        <is>
          <t>-</t>
        </is>
      </c>
    </row>
    <row r="84">
      <c r="A84" s="5" t="inlineStr">
        <is>
          <t>Gewinnwachstum 1J in %</t>
        </is>
      </c>
      <c r="B84" s="5" t="inlineStr">
        <is>
          <t>Earnings Growth 1Y in %</t>
        </is>
      </c>
      <c r="C84" t="n">
        <v>-9.970000000000001</v>
      </c>
      <c r="D84" t="n">
        <v>21.48</v>
      </c>
      <c r="E84" t="n">
        <v>2.52</v>
      </c>
      <c r="F84" t="n">
        <v>13.14</v>
      </c>
      <c r="G84" t="n">
        <v>36.08</v>
      </c>
      <c r="H84" t="n">
        <v>34.63</v>
      </c>
      <c r="I84" t="n">
        <v>410.34</v>
      </c>
      <c r="J84" t="n">
        <v>-56.45</v>
      </c>
      <c r="K84" t="n">
        <v>-21.96</v>
      </c>
      <c r="L84" t="n">
        <v>21.61</v>
      </c>
      <c r="M84" t="n">
        <v>38.61</v>
      </c>
      <c r="N84" t="inlineStr">
        <is>
          <t>-</t>
        </is>
      </c>
    </row>
    <row r="85">
      <c r="A85" s="5" t="inlineStr">
        <is>
          <t>Gewinnwachstum 3J in %</t>
        </is>
      </c>
      <c r="B85" s="5" t="inlineStr">
        <is>
          <t>Earnings Growth 3Y in %</t>
        </is>
      </c>
      <c r="C85" t="n">
        <v>4.68</v>
      </c>
      <c r="D85" t="n">
        <v>12.38</v>
      </c>
      <c r="E85" t="n">
        <v>17.25</v>
      </c>
      <c r="F85" t="n">
        <v>27.95</v>
      </c>
      <c r="G85" t="n">
        <v>160.35</v>
      </c>
      <c r="H85" t="n">
        <v>129.51</v>
      </c>
      <c r="I85" t="n">
        <v>110.64</v>
      </c>
      <c r="J85" t="n">
        <v>-18.93</v>
      </c>
      <c r="K85" t="n">
        <v>12.75</v>
      </c>
      <c r="L85" t="n">
        <v>20.07</v>
      </c>
      <c r="M85" t="inlineStr">
        <is>
          <t>-</t>
        </is>
      </c>
      <c r="N85" t="inlineStr">
        <is>
          <t>-</t>
        </is>
      </c>
    </row>
    <row r="86">
      <c r="A86" s="5" t="inlineStr">
        <is>
          <t>Gewinnwachstum 5J in %</t>
        </is>
      </c>
      <c r="B86" s="5" t="inlineStr">
        <is>
          <t>Earnings Growth 5Y in %</t>
        </is>
      </c>
      <c r="C86" t="n">
        <v>12.65</v>
      </c>
      <c r="D86" t="n">
        <v>21.57</v>
      </c>
      <c r="E86" t="n">
        <v>99.34</v>
      </c>
      <c r="F86" t="n">
        <v>87.55</v>
      </c>
      <c r="G86" t="n">
        <v>80.53</v>
      </c>
      <c r="H86" t="n">
        <v>77.63</v>
      </c>
      <c r="I86" t="n">
        <v>78.43000000000001</v>
      </c>
      <c r="J86" t="n">
        <v>-3.64</v>
      </c>
      <c r="K86" t="inlineStr">
        <is>
          <t>-</t>
        </is>
      </c>
      <c r="L86" t="inlineStr">
        <is>
          <t>-</t>
        </is>
      </c>
      <c r="M86" t="inlineStr">
        <is>
          <t>-</t>
        </is>
      </c>
      <c r="N86" t="inlineStr">
        <is>
          <t>-</t>
        </is>
      </c>
    </row>
    <row r="87">
      <c r="A87" s="5" t="inlineStr">
        <is>
          <t>Gewinnwachstum 10J in %</t>
        </is>
      </c>
      <c r="B87" s="5" t="inlineStr">
        <is>
          <t>Earnings Growth 10Y in %</t>
        </is>
      </c>
      <c r="C87" t="n">
        <v>45.14</v>
      </c>
      <c r="D87" t="n">
        <v>50</v>
      </c>
      <c r="E87" t="n">
        <v>47.85</v>
      </c>
      <c r="F87" t="inlineStr">
        <is>
          <t>-</t>
        </is>
      </c>
      <c r="G87" t="inlineStr">
        <is>
          <t>-</t>
        </is>
      </c>
      <c r="H87" t="inlineStr">
        <is>
          <t>-</t>
        </is>
      </c>
      <c r="I87" t="inlineStr">
        <is>
          <t>-</t>
        </is>
      </c>
      <c r="J87" t="inlineStr">
        <is>
          <t>-</t>
        </is>
      </c>
      <c r="K87" t="inlineStr">
        <is>
          <t>-</t>
        </is>
      </c>
      <c r="L87" t="inlineStr">
        <is>
          <t>-</t>
        </is>
      </c>
      <c r="M87" t="inlineStr">
        <is>
          <t>-</t>
        </is>
      </c>
      <c r="N87" t="inlineStr">
        <is>
          <t>-</t>
        </is>
      </c>
    </row>
    <row r="88">
      <c r="A88" s="5" t="inlineStr">
        <is>
          <t>PEG Ratio</t>
        </is>
      </c>
      <c r="B88" s="5" t="inlineStr">
        <is>
          <t>KGW Kurs/Gewinn/Wachstum</t>
        </is>
      </c>
      <c r="C88" t="n">
        <v>2.08</v>
      </c>
      <c r="D88" t="n">
        <v>1.17</v>
      </c>
      <c r="E88" t="n">
        <v>0.24</v>
      </c>
      <c r="F88" t="n">
        <v>0.31</v>
      </c>
      <c r="G88" t="n">
        <v>0.3</v>
      </c>
      <c r="H88" t="n">
        <v>0.44</v>
      </c>
      <c r="I88" t="n">
        <v>0.45</v>
      </c>
      <c r="J88" t="n">
        <v>-18.79</v>
      </c>
      <c r="K88" t="inlineStr">
        <is>
          <t>-</t>
        </is>
      </c>
      <c r="L88" t="inlineStr">
        <is>
          <t>-</t>
        </is>
      </c>
      <c r="M88" t="inlineStr">
        <is>
          <t>-</t>
        </is>
      </c>
      <c r="N88" t="inlineStr">
        <is>
          <t>-</t>
        </is>
      </c>
    </row>
    <row r="89">
      <c r="A89" s="5" t="inlineStr">
        <is>
          <t>EBIT-Wachstum 1J in %</t>
        </is>
      </c>
      <c r="B89" s="5" t="inlineStr">
        <is>
          <t>EBIT Growth 1Y in %</t>
        </is>
      </c>
      <c r="C89" t="n">
        <v>-0.89</v>
      </c>
      <c r="D89" t="n">
        <v>6.77</v>
      </c>
      <c r="E89" t="n">
        <v>-3.19</v>
      </c>
      <c r="F89" t="n">
        <v>13.14</v>
      </c>
      <c r="G89" t="n">
        <v>16.52</v>
      </c>
      <c r="H89" t="n">
        <v>11.51</v>
      </c>
      <c r="I89" t="n">
        <v>136.68</v>
      </c>
      <c r="J89" t="n">
        <v>33</v>
      </c>
      <c r="K89" t="n">
        <v>-7.42</v>
      </c>
      <c r="L89" t="n">
        <v>11.58</v>
      </c>
      <c r="M89" t="n">
        <v>38.66</v>
      </c>
      <c r="N89" t="inlineStr">
        <is>
          <t>-</t>
        </is>
      </c>
    </row>
    <row r="90">
      <c r="A90" s="5" t="inlineStr">
        <is>
          <t>EBIT-Wachstum 3J in %</t>
        </is>
      </c>
      <c r="B90" s="5" t="inlineStr">
        <is>
          <t>EBIT Growth 3Y in %</t>
        </is>
      </c>
      <c r="C90" t="n">
        <v>0.9</v>
      </c>
      <c r="D90" t="n">
        <v>5.57</v>
      </c>
      <c r="E90" t="n">
        <v>8.82</v>
      </c>
      <c r="F90" t="n">
        <v>13.72</v>
      </c>
      <c r="G90" t="n">
        <v>54.9</v>
      </c>
      <c r="H90" t="n">
        <v>60.4</v>
      </c>
      <c r="I90" t="n">
        <v>54.09</v>
      </c>
      <c r="J90" t="n">
        <v>12.39</v>
      </c>
      <c r="K90" t="n">
        <v>14.27</v>
      </c>
      <c r="L90" t="n">
        <v>16.75</v>
      </c>
      <c r="M90" t="inlineStr">
        <is>
          <t>-</t>
        </is>
      </c>
      <c r="N90" t="inlineStr">
        <is>
          <t>-</t>
        </is>
      </c>
    </row>
    <row r="91">
      <c r="A91" s="5" t="inlineStr">
        <is>
          <t>EBIT-Wachstum 5J in %</t>
        </is>
      </c>
      <c r="B91" s="5" t="inlineStr">
        <is>
          <t>EBIT Growth 5Y in %</t>
        </is>
      </c>
      <c r="C91" t="n">
        <v>6.47</v>
      </c>
      <c r="D91" t="n">
        <v>8.949999999999999</v>
      </c>
      <c r="E91" t="n">
        <v>34.93</v>
      </c>
      <c r="F91" t="n">
        <v>42.17</v>
      </c>
      <c r="G91" t="n">
        <v>38.06</v>
      </c>
      <c r="H91" t="n">
        <v>37.07</v>
      </c>
      <c r="I91" t="n">
        <v>42.5</v>
      </c>
      <c r="J91" t="n">
        <v>15.16</v>
      </c>
      <c r="K91" t="inlineStr">
        <is>
          <t>-</t>
        </is>
      </c>
      <c r="L91" t="inlineStr">
        <is>
          <t>-</t>
        </is>
      </c>
      <c r="M91" t="inlineStr">
        <is>
          <t>-</t>
        </is>
      </c>
      <c r="N91" t="inlineStr">
        <is>
          <t>-</t>
        </is>
      </c>
    </row>
    <row r="92">
      <c r="A92" s="5" t="inlineStr">
        <is>
          <t>EBIT-Wachstum 10J in %</t>
        </is>
      </c>
      <c r="B92" s="5" t="inlineStr">
        <is>
          <t>EBIT Growth 10Y in %</t>
        </is>
      </c>
      <c r="C92" t="n">
        <v>21.77</v>
      </c>
      <c r="D92" t="n">
        <v>25.73</v>
      </c>
      <c r="E92" t="n">
        <v>25.05</v>
      </c>
      <c r="F92" t="inlineStr">
        <is>
          <t>-</t>
        </is>
      </c>
      <c r="G92" t="inlineStr">
        <is>
          <t>-</t>
        </is>
      </c>
      <c r="H92" t="inlineStr">
        <is>
          <t>-</t>
        </is>
      </c>
      <c r="I92" t="inlineStr">
        <is>
          <t>-</t>
        </is>
      </c>
      <c r="J92" t="inlineStr">
        <is>
          <t>-</t>
        </is>
      </c>
      <c r="K92" t="inlineStr">
        <is>
          <t>-</t>
        </is>
      </c>
      <c r="L92" t="inlineStr">
        <is>
          <t>-</t>
        </is>
      </c>
      <c r="M92" t="inlineStr">
        <is>
          <t>-</t>
        </is>
      </c>
      <c r="N92" t="inlineStr">
        <is>
          <t>-</t>
        </is>
      </c>
    </row>
    <row r="93">
      <c r="A93" s="5" t="inlineStr">
        <is>
          <t>Op.Cashflow Wachstum 1J in %</t>
        </is>
      </c>
      <c r="B93" s="5" t="inlineStr">
        <is>
          <t>Op.Cashflow Wachstum 1Y in %</t>
        </is>
      </c>
      <c r="C93" t="n">
        <v>6.42</v>
      </c>
      <c r="D93" t="n">
        <v>-14.96</v>
      </c>
      <c r="E93" t="n">
        <v>18.91</v>
      </c>
      <c r="F93" t="n">
        <v>69.65000000000001</v>
      </c>
      <c r="G93" t="n">
        <v>-42.4</v>
      </c>
      <c r="H93" t="n">
        <v>18.9</v>
      </c>
      <c r="I93" t="n">
        <v>-11.93</v>
      </c>
      <c r="J93" t="n">
        <v>-7.49</v>
      </c>
      <c r="K93" t="n">
        <v>-29.31</v>
      </c>
      <c r="L93" t="n">
        <v>-17.45</v>
      </c>
      <c r="M93" t="n">
        <v>-3.59</v>
      </c>
      <c r="N93" t="inlineStr">
        <is>
          <t>-</t>
        </is>
      </c>
    </row>
    <row r="94">
      <c r="A94" s="5" t="inlineStr">
        <is>
          <t>Op.Cashflow Wachstum 3J in %</t>
        </is>
      </c>
      <c r="B94" s="5" t="inlineStr">
        <is>
          <t>Op.Cashflow Wachstum 3Y in %</t>
        </is>
      </c>
      <c r="C94" t="n">
        <v>3.46</v>
      </c>
      <c r="D94" t="n">
        <v>24.53</v>
      </c>
      <c r="E94" t="n">
        <v>15.39</v>
      </c>
      <c r="F94" t="n">
        <v>15.38</v>
      </c>
      <c r="G94" t="n">
        <v>-11.81</v>
      </c>
      <c r="H94" t="n">
        <v>-0.17</v>
      </c>
      <c r="I94" t="n">
        <v>-16.24</v>
      </c>
      <c r="J94" t="n">
        <v>-18.08</v>
      </c>
      <c r="K94" t="n">
        <v>-16.78</v>
      </c>
      <c r="L94" t="n">
        <v>-7.01</v>
      </c>
      <c r="M94" t="inlineStr">
        <is>
          <t>-</t>
        </is>
      </c>
      <c r="N94" t="inlineStr">
        <is>
          <t>-</t>
        </is>
      </c>
    </row>
    <row r="95">
      <c r="A95" s="5" t="inlineStr">
        <is>
          <t>Op.Cashflow Wachstum 5J in %</t>
        </is>
      </c>
      <c r="B95" s="5" t="inlineStr">
        <is>
          <t>Op.Cashflow Wachstum 5Y in %</t>
        </is>
      </c>
      <c r="C95" t="n">
        <v>7.52</v>
      </c>
      <c r="D95" t="n">
        <v>10.02</v>
      </c>
      <c r="E95" t="n">
        <v>10.63</v>
      </c>
      <c r="F95" t="n">
        <v>5.35</v>
      </c>
      <c r="G95" t="n">
        <v>-14.45</v>
      </c>
      <c r="H95" t="n">
        <v>-9.460000000000001</v>
      </c>
      <c r="I95" t="n">
        <v>-13.95</v>
      </c>
      <c r="J95" t="n">
        <v>-11.57</v>
      </c>
      <c r="K95" t="inlineStr">
        <is>
          <t>-</t>
        </is>
      </c>
      <c r="L95" t="inlineStr">
        <is>
          <t>-</t>
        </is>
      </c>
      <c r="M95" t="inlineStr">
        <is>
          <t>-</t>
        </is>
      </c>
      <c r="N95" t="inlineStr">
        <is>
          <t>-</t>
        </is>
      </c>
    </row>
    <row r="96">
      <c r="A96" s="5" t="inlineStr">
        <is>
          <t>Op.Cashflow Wachstum 10J in %</t>
        </is>
      </c>
      <c r="B96" s="5" t="inlineStr">
        <is>
          <t>Op.Cashflow Wachstum 10Y in %</t>
        </is>
      </c>
      <c r="C96" t="n">
        <v>-0.97</v>
      </c>
      <c r="D96" t="n">
        <v>-1.97</v>
      </c>
      <c r="E96" t="n">
        <v>-0.47</v>
      </c>
      <c r="F96" t="inlineStr">
        <is>
          <t>-</t>
        </is>
      </c>
      <c r="G96" t="inlineStr">
        <is>
          <t>-</t>
        </is>
      </c>
      <c r="H96" t="inlineStr">
        <is>
          <t>-</t>
        </is>
      </c>
      <c r="I96" t="inlineStr">
        <is>
          <t>-</t>
        </is>
      </c>
      <c r="J96" t="inlineStr">
        <is>
          <t>-</t>
        </is>
      </c>
      <c r="K96" t="inlineStr">
        <is>
          <t>-</t>
        </is>
      </c>
      <c r="L96" t="inlineStr">
        <is>
          <t>-</t>
        </is>
      </c>
      <c r="M96" t="inlineStr">
        <is>
          <t>-</t>
        </is>
      </c>
      <c r="N96" t="inlineStr">
        <is>
          <t>-</t>
        </is>
      </c>
    </row>
    <row r="97">
      <c r="A97" s="5" t="inlineStr">
        <is>
          <t>Working Capital in Mio</t>
        </is>
      </c>
      <c r="B97" s="5" t="inlineStr">
        <is>
          <t>Working Capital in M</t>
        </is>
      </c>
      <c r="C97" t="n">
        <v>2226</v>
      </c>
      <c r="D97" t="n">
        <v>1967</v>
      </c>
      <c r="E97" t="n">
        <v>2051</v>
      </c>
      <c r="F97" t="n">
        <v>2037</v>
      </c>
      <c r="G97" t="n">
        <v>1833</v>
      </c>
      <c r="H97" t="n">
        <v>1424</v>
      </c>
      <c r="I97" t="n">
        <v>1342</v>
      </c>
      <c r="J97" t="n">
        <v>1283</v>
      </c>
      <c r="K97" t="n">
        <v>721</v>
      </c>
      <c r="L97" t="n">
        <v>705.6</v>
      </c>
      <c r="M97" t="n">
        <v>309.1</v>
      </c>
      <c r="N97" t="n">
        <v>178.9</v>
      </c>
      <c r="O97" t="n">
        <v>178.9</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HYPERLINK("ibex_Stock_Data_EUR.xlsx#INDEX!A1", "Back to INDEX")</f>
        <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20"/>
    <col customWidth="1" max="16" min="16" width="20"/>
    <col customWidth="1" max="17" min="17" width="10"/>
    <col customWidth="1" max="18" min="18" width="10"/>
    <col customWidth="1" max="19" min="19" width="9"/>
    <col customWidth="1" max="20" min="20" width="9"/>
    <col customWidth="1" max="21" min="21" width="8"/>
    <col customWidth="1" max="22" min="22" width="8"/>
    <col customWidth="1" max="23" min="23" width="8"/>
  </cols>
  <sheetData>
    <row r="1">
      <c r="A1" s="1" t="inlineStr">
        <is>
          <t xml:space="preserve">IBERDROLA </t>
        </is>
      </c>
      <c r="B1" s="2" t="inlineStr">
        <is>
          <t>WKN: A0M46B  ISIN: ES0144580Y14  US-Symbol:IBDSF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+34-944-151-411</t>
        </is>
      </c>
      <c r="G4" t="inlineStr">
        <is>
          <t>05.02.2020</t>
        </is>
      </c>
      <c r="H4" t="inlineStr">
        <is>
          <t>Dividend Payout</t>
        </is>
      </c>
      <c r="J4" t="inlineStr">
        <is>
          <t>QATAR INVESTMENT AUTHORITY</t>
        </is>
      </c>
      <c r="L4" t="inlineStr">
        <is>
          <t>8,69%</t>
        </is>
      </c>
    </row>
    <row r="5">
      <c r="A5" s="5" t="inlineStr">
        <is>
          <t>Ticker</t>
        </is>
      </c>
      <c r="B5" t="inlineStr">
        <is>
          <t>IBE1</t>
        </is>
      </c>
      <c r="C5" s="5" t="inlineStr">
        <is>
          <t>Fax</t>
        </is>
      </c>
      <c r="D5" s="5" t="inlineStr"/>
      <c r="E5" t="inlineStr">
        <is>
          <t>+34-944-663-194</t>
        </is>
      </c>
      <c r="G5" t="inlineStr">
        <is>
          <t>26.02.2020</t>
        </is>
      </c>
      <c r="H5" t="inlineStr">
        <is>
          <t>Q4 Result</t>
        </is>
      </c>
      <c r="J5" t="inlineStr">
        <is>
          <t>BLACKROCK, INC.</t>
        </is>
      </c>
      <c r="L5" t="inlineStr">
        <is>
          <t>5,13%</t>
        </is>
      </c>
    </row>
    <row r="6">
      <c r="A6" s="5" t="inlineStr">
        <is>
          <t>Gelistet Seit / Listed Since</t>
        </is>
      </c>
      <c r="B6" t="inlineStr">
        <is>
          <t>-</t>
        </is>
      </c>
      <c r="C6" s="5" t="inlineStr">
        <is>
          <t>Internet</t>
        </is>
      </c>
      <c r="D6" s="5" t="inlineStr"/>
      <c r="E6" t="inlineStr">
        <is>
          <t>http://www.iberdrola.es</t>
        </is>
      </c>
      <c r="G6" t="inlineStr">
        <is>
          <t>28.02.2020</t>
        </is>
      </c>
      <c r="H6" t="inlineStr">
        <is>
          <t>Publication Of Annual Report</t>
        </is>
      </c>
      <c r="J6" t="inlineStr">
        <is>
          <t>NORGES BANK</t>
        </is>
      </c>
      <c r="L6" t="inlineStr">
        <is>
          <t>3,12%</t>
        </is>
      </c>
    </row>
    <row r="7">
      <c r="A7" s="5" t="inlineStr">
        <is>
          <t>Nominalwert / Nominal Value</t>
        </is>
      </c>
      <c r="B7" t="inlineStr">
        <is>
          <t>0,75</t>
        </is>
      </c>
      <c r="C7" s="5" t="inlineStr">
        <is>
          <t>E-Mail</t>
        </is>
      </c>
      <c r="D7" s="5" t="inlineStr"/>
      <c r="E7" t="inlineStr">
        <is>
          <t>información@iberdrola.com</t>
        </is>
      </c>
      <c r="G7" t="inlineStr">
        <is>
          <t>02.04.2020</t>
        </is>
      </c>
      <c r="H7" t="inlineStr">
        <is>
          <t>Annual General Meeting</t>
        </is>
      </c>
      <c r="J7" t="inlineStr">
        <is>
          <t>Freefloat</t>
        </is>
      </c>
      <c r="L7" t="inlineStr">
        <is>
          <t>83,06%</t>
        </is>
      </c>
    </row>
    <row r="8">
      <c r="A8" s="5" t="inlineStr">
        <is>
          <t>Land / Country</t>
        </is>
      </c>
      <c r="B8" t="inlineStr">
        <is>
          <t>Spanien</t>
        </is>
      </c>
      <c r="C8" s="5" t="inlineStr">
        <is>
          <t>Inv. Relations Telefon / Phone</t>
        </is>
      </c>
      <c r="D8" s="5" t="inlineStr"/>
      <c r="E8" t="inlineStr">
        <is>
          <t>+34-917-842-804</t>
        </is>
      </c>
      <c r="G8" t="inlineStr">
        <is>
          <t>29.04.2020</t>
        </is>
      </c>
      <c r="H8" t="inlineStr">
        <is>
          <t>Result Q1</t>
        </is>
      </c>
    </row>
    <row r="9">
      <c r="A9" s="5" t="inlineStr">
        <is>
          <t>Währung / Currency</t>
        </is>
      </c>
      <c r="B9" t="inlineStr">
        <is>
          <t>EUR</t>
        </is>
      </c>
      <c r="C9" s="5" t="inlineStr">
        <is>
          <t>Inv. Relations E-Mail</t>
        </is>
      </c>
      <c r="D9" s="5" t="inlineStr"/>
      <c r="E9" t="inlineStr">
        <is>
          <t>investor.relations@iberdrola.es</t>
        </is>
      </c>
      <c r="G9" t="inlineStr">
        <is>
          <t>22.07.2020</t>
        </is>
      </c>
      <c r="H9" t="inlineStr">
        <is>
          <t>Score Half Year</t>
        </is>
      </c>
    </row>
    <row r="10">
      <c r="A10" s="5" t="inlineStr">
        <is>
          <t>Branche / Industry</t>
        </is>
      </c>
      <c r="B10" t="inlineStr">
        <is>
          <t>Utilities</t>
        </is>
      </c>
      <c r="C10" s="5" t="inlineStr">
        <is>
          <t>Kontaktperson / Contact Person</t>
        </is>
      </c>
      <c r="D10" s="5" t="inlineStr"/>
      <c r="E10" t="inlineStr">
        <is>
          <t>Ignacio Cuenca Arambarri</t>
        </is>
      </c>
      <c r="G10" t="inlineStr">
        <is>
          <t>21.10.2020</t>
        </is>
      </c>
      <c r="H10" t="inlineStr">
        <is>
          <t>Q3 Earnings</t>
        </is>
      </c>
    </row>
    <row r="11">
      <c r="A11" s="5" t="inlineStr">
        <is>
          <t>Sektor / Sector</t>
        </is>
      </c>
      <c r="B11" t="inlineStr">
        <is>
          <t>Provider</t>
        </is>
      </c>
    </row>
    <row r="12">
      <c r="A12" s="5" t="inlineStr">
        <is>
          <t>Typ / Genre</t>
        </is>
      </c>
      <c r="B12" t="inlineStr">
        <is>
          <t>Inhaberaktie</t>
        </is>
      </c>
    </row>
    <row r="13">
      <c r="A13" s="5" t="inlineStr">
        <is>
          <t>Adresse / Address</t>
        </is>
      </c>
      <c r="B13" t="inlineStr">
        <is>
          <t>IBERDROLA S.A.Plaza Euskadi, 5  ES-48009 Biblao (Bizkaia)</t>
        </is>
      </c>
    </row>
    <row r="14">
      <c r="A14" s="5" t="inlineStr">
        <is>
          <t>Management</t>
        </is>
      </c>
      <c r="B14" t="inlineStr">
        <is>
          <t>Francisco Martínez Córcoles, José Sáinz Armada, Juan Carlos Rebollo Liceaga, Santiago Martínez Garrido, Xabier Viteri Solaun, Armando Martínez Martínez, Aitor Moso Raigoso, Pedro Azagra Blázquez, Sonsoles Rubio Reinoso</t>
        </is>
      </c>
    </row>
    <row r="15">
      <c r="A15" s="5" t="inlineStr">
        <is>
          <t>Aufsichtsrat / Board</t>
        </is>
      </c>
      <c r="B15" t="inlineStr">
        <is>
          <t>José Ignacio Sánchez Galán, Inés Macho Stadler, Inigo Victor de Oriol Ibarra, Samantha Barber, Maria Helena Antolin Raybaud, Georgina Kessel Martínez, Denise Mary Holt, José W. Fernández, Manuel Moreu Munaiz, Xabier Sagredo Ormaza, Juan Manuel González Serna, Francisco Martínez Córcoles, Anthony L. Gardner, Sara de la Rica Goiricelaya, Julián Martínez-Simancas Sánchez, Santiago Martínez Garrido, Rafael Mateu de Ros Cerezo</t>
        </is>
      </c>
    </row>
    <row r="16">
      <c r="A16" s="5" t="inlineStr">
        <is>
          <t>Beschreibung</t>
        </is>
      </c>
      <c r="B16" t="inlineStr">
        <is>
          <t>Iberdrola S.A. zählt zu den größten Energieversorgern innerhalb Europas. Zu den Kerngeschäften gehören die Erzeugung, Übertragung, Verteilung und Vermarktung von Elektrizität und Erdgas. Mit seinen Dienstleistungen erreicht das spanische Unternehmen rund 16 Millionen Kunden, neun Millionen davon in Spanien. Das Unternehmen zählt außerdem zu den größten Erzeugern von Hydro-, Thermal- und Nuklearenergie in Spanien. Das Unternehmen deckt die Stromversorgung in fast ganz Spanien ab. Copyright 2014 FINANCE BASE AG</t>
        </is>
      </c>
    </row>
    <row r="17">
      <c r="A17" s="5" t="inlineStr">
        <is>
          <t>Profile</t>
        </is>
      </c>
      <c r="B17" t="inlineStr">
        <is>
          <t>Iberdrola S.A. one of the largest energy providers in Europe. The core business the production, transmission, distribution and marketing of electricity and natural gas belong. With its services, the Spanish company reaches around 16 million customers, nine million of them in Spain. The company is also one of the largest producers of hydro, thermal and nuclear energy in Spain. The company covers the power off in almost all of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36438</v>
      </c>
      <c r="D20" t="n">
        <v>35076</v>
      </c>
      <c r="E20" t="n">
        <v>31263</v>
      </c>
      <c r="F20" t="n">
        <v>29215</v>
      </c>
      <c r="G20" t="n">
        <v>31419</v>
      </c>
      <c r="H20" t="n">
        <v>30032</v>
      </c>
      <c r="I20" t="n">
        <v>32808</v>
      </c>
      <c r="J20" t="n">
        <v>34201</v>
      </c>
      <c r="K20" t="n">
        <v>31648</v>
      </c>
      <c r="L20" t="n">
        <v>30431</v>
      </c>
      <c r="M20" t="n">
        <v>24559</v>
      </c>
      <c r="N20" t="n">
        <v>25196</v>
      </c>
      <c r="O20" t="n">
        <v>17468</v>
      </c>
      <c r="P20" t="n">
        <v>11017</v>
      </c>
      <c r="Q20" t="n">
        <v>11738</v>
      </c>
      <c r="R20" t="n">
        <v>10678</v>
      </c>
      <c r="S20" t="n">
        <v>9489</v>
      </c>
      <c r="T20" t="n">
        <v>9594</v>
      </c>
      <c r="U20" t="inlineStr">
        <is>
          <t>-</t>
        </is>
      </c>
      <c r="V20" t="inlineStr">
        <is>
          <t>-</t>
        </is>
      </c>
      <c r="W20" t="inlineStr">
        <is>
          <t>-</t>
        </is>
      </c>
    </row>
    <row r="21">
      <c r="A21" s="5" t="inlineStr">
        <is>
          <t>Bruttoergebnis vom Umsatz</t>
        </is>
      </c>
      <c r="B21" s="5" t="inlineStr">
        <is>
          <t>Gross Profit</t>
        </is>
      </c>
      <c r="C21" t="n">
        <v>16263</v>
      </c>
      <c r="D21" t="n">
        <v>15435</v>
      </c>
      <c r="E21" t="n">
        <v>13364</v>
      </c>
      <c r="F21" t="n">
        <v>12916</v>
      </c>
      <c r="G21" t="n">
        <v>12843</v>
      </c>
      <c r="H21" t="n">
        <v>12180</v>
      </c>
      <c r="I21" t="n">
        <v>12577</v>
      </c>
      <c r="J21" t="n">
        <v>12578</v>
      </c>
      <c r="K21" t="n">
        <v>12026</v>
      </c>
      <c r="L21" t="n">
        <v>11645</v>
      </c>
      <c r="M21" t="n">
        <v>10788</v>
      </c>
      <c r="N21" t="n">
        <v>10001</v>
      </c>
      <c r="O21" t="n">
        <v>8291</v>
      </c>
      <c r="P21" t="n">
        <v>5800</v>
      </c>
      <c r="Q21" t="n">
        <v>4947</v>
      </c>
      <c r="R21" t="n">
        <v>4532</v>
      </c>
      <c r="S21" t="n">
        <v>3847</v>
      </c>
      <c r="T21" t="n">
        <v>3585</v>
      </c>
      <c r="U21" t="inlineStr">
        <is>
          <t>-</t>
        </is>
      </c>
      <c r="V21" t="inlineStr">
        <is>
          <t>-</t>
        </is>
      </c>
      <c r="W21" t="inlineStr">
        <is>
          <t>-</t>
        </is>
      </c>
    </row>
    <row r="22">
      <c r="A22" s="5" t="inlineStr">
        <is>
          <t>Operatives Ergebnis (EBIT)</t>
        </is>
      </c>
      <c r="B22" s="5" t="inlineStr">
        <is>
          <t>EBIT Earning Before Interest &amp; Tax</t>
        </is>
      </c>
      <c r="C22" t="n">
        <v>5877</v>
      </c>
      <c r="D22" t="n">
        <v>5439</v>
      </c>
      <c r="E22" t="n">
        <v>2713</v>
      </c>
      <c r="F22" t="n">
        <v>4554</v>
      </c>
      <c r="G22" t="n">
        <v>3829</v>
      </c>
      <c r="H22" t="n">
        <v>3941</v>
      </c>
      <c r="I22" t="n">
        <v>2435</v>
      </c>
      <c r="J22" t="n">
        <v>4377</v>
      </c>
      <c r="K22" t="n">
        <v>4505</v>
      </c>
      <c r="L22" t="n">
        <v>4830</v>
      </c>
      <c r="M22" t="n">
        <v>4509</v>
      </c>
      <c r="N22" t="n">
        <v>4262</v>
      </c>
      <c r="O22" t="n">
        <v>3698</v>
      </c>
      <c r="P22" t="n">
        <v>2655</v>
      </c>
      <c r="Q22" t="n">
        <v>2262</v>
      </c>
      <c r="R22" t="n">
        <v>2019</v>
      </c>
      <c r="S22" t="n">
        <v>1823</v>
      </c>
      <c r="T22" t="n">
        <v>1565</v>
      </c>
      <c r="U22" t="inlineStr">
        <is>
          <t>-</t>
        </is>
      </c>
      <c r="V22" t="inlineStr">
        <is>
          <t>-</t>
        </is>
      </c>
      <c r="W22" t="inlineStr">
        <is>
          <t>-</t>
        </is>
      </c>
    </row>
    <row r="23">
      <c r="A23" s="5" t="inlineStr">
        <is>
          <t>Finanzergebnis</t>
        </is>
      </c>
      <c r="B23" s="5" t="inlineStr">
        <is>
          <t>Financial Result</t>
        </is>
      </c>
      <c r="C23" t="n">
        <v>-1083</v>
      </c>
      <c r="D23" t="n">
        <v>-1143</v>
      </c>
      <c r="E23" t="n">
        <v>-686.7</v>
      </c>
      <c r="F23" t="n">
        <v>-806.5</v>
      </c>
      <c r="G23" t="n">
        <v>-842.7</v>
      </c>
      <c r="H23" t="n">
        <v>-739.1</v>
      </c>
      <c r="I23" t="n">
        <v>-1245</v>
      </c>
      <c r="J23" t="n">
        <v>-1302</v>
      </c>
      <c r="K23" t="n">
        <v>-1051</v>
      </c>
      <c r="L23" t="n">
        <v>-988.7</v>
      </c>
      <c r="M23" t="n">
        <v>-851.7</v>
      </c>
      <c r="N23" t="n">
        <v>-397.5</v>
      </c>
      <c r="O23" t="n">
        <v>-598.7</v>
      </c>
      <c r="P23" t="n">
        <v>-268.3</v>
      </c>
      <c r="Q23" t="n">
        <v>-304.4</v>
      </c>
      <c r="R23" t="n">
        <v>-414.2</v>
      </c>
      <c r="S23" t="n">
        <v>-449.7</v>
      </c>
      <c r="T23" t="n">
        <v>-589.7</v>
      </c>
      <c r="U23" t="inlineStr">
        <is>
          <t>-</t>
        </is>
      </c>
      <c r="V23" t="inlineStr">
        <is>
          <t>-</t>
        </is>
      </c>
      <c r="W23" t="inlineStr">
        <is>
          <t>-</t>
        </is>
      </c>
    </row>
    <row r="24">
      <c r="A24" s="5" t="inlineStr">
        <is>
          <t>Ergebnis vor Steuer (EBT)</t>
        </is>
      </c>
      <c r="B24" s="5" t="inlineStr">
        <is>
          <t>EBT Earning Before Tax</t>
        </is>
      </c>
      <c r="C24" t="n">
        <v>4794</v>
      </c>
      <c r="D24" t="n">
        <v>4297</v>
      </c>
      <c r="E24" t="n">
        <v>2026</v>
      </c>
      <c r="F24" t="n">
        <v>3748</v>
      </c>
      <c r="G24" t="n">
        <v>2987</v>
      </c>
      <c r="H24" t="n">
        <v>3202</v>
      </c>
      <c r="I24" t="n">
        <v>1190</v>
      </c>
      <c r="J24" t="n">
        <v>3075</v>
      </c>
      <c r="K24" t="n">
        <v>3454</v>
      </c>
      <c r="L24" t="n">
        <v>3841</v>
      </c>
      <c r="M24" t="n">
        <v>3658</v>
      </c>
      <c r="N24" t="n">
        <v>3864</v>
      </c>
      <c r="O24" t="n">
        <v>3099</v>
      </c>
      <c r="P24" t="n">
        <v>2386</v>
      </c>
      <c r="Q24" t="n">
        <v>1958</v>
      </c>
      <c r="R24" t="n">
        <v>1605</v>
      </c>
      <c r="S24" t="n">
        <v>1374</v>
      </c>
      <c r="T24" t="n">
        <v>975.5</v>
      </c>
      <c r="U24" t="inlineStr">
        <is>
          <t>-</t>
        </is>
      </c>
      <c r="V24" t="inlineStr">
        <is>
          <t>-</t>
        </is>
      </c>
      <c r="W24" t="inlineStr">
        <is>
          <t>-</t>
        </is>
      </c>
    </row>
    <row r="25">
      <c r="A25" s="5" t="inlineStr">
        <is>
          <t>Steuern auf Einkommen und Ertrag</t>
        </is>
      </c>
      <c r="B25" s="5" t="inlineStr">
        <is>
          <t>Taxes on income and earnings</t>
        </is>
      </c>
      <c r="C25" t="n">
        <v>914</v>
      </c>
      <c r="D25" t="n">
        <v>959.5</v>
      </c>
      <c r="E25" t="n">
        <v>-1397</v>
      </c>
      <c r="F25" t="n">
        <v>904.6</v>
      </c>
      <c r="G25" t="n">
        <v>527.1</v>
      </c>
      <c r="H25" t="n">
        <v>837.1</v>
      </c>
      <c r="I25" t="n">
        <v>-1424</v>
      </c>
      <c r="J25" t="n">
        <v>206.5</v>
      </c>
      <c r="K25" t="n">
        <v>549.2</v>
      </c>
      <c r="L25" t="n">
        <v>899.3</v>
      </c>
      <c r="M25" t="n">
        <v>718.8</v>
      </c>
      <c r="N25" t="n">
        <v>895.3</v>
      </c>
      <c r="O25" t="n">
        <v>702.8</v>
      </c>
      <c r="P25" t="n">
        <v>695.3</v>
      </c>
      <c r="Q25" t="n">
        <v>553.3</v>
      </c>
      <c r="R25" t="n">
        <v>534.5</v>
      </c>
      <c r="S25" t="n">
        <v>207.1</v>
      </c>
      <c r="T25" t="n">
        <v>304.1</v>
      </c>
      <c r="U25" t="inlineStr">
        <is>
          <t>-</t>
        </is>
      </c>
      <c r="V25" t="inlineStr">
        <is>
          <t>-</t>
        </is>
      </c>
      <c r="W25" t="inlineStr">
        <is>
          <t>-</t>
        </is>
      </c>
    </row>
    <row r="26">
      <c r="A26" s="5" t="inlineStr">
        <is>
          <t>Ergebnis nach Steuer</t>
        </is>
      </c>
      <c r="B26" s="5" t="inlineStr">
        <is>
          <t>Earnings after tax</t>
        </is>
      </c>
      <c r="C26" t="n">
        <v>3880</v>
      </c>
      <c r="D26" t="n">
        <v>3337</v>
      </c>
      <c r="E26" t="n">
        <v>3423</v>
      </c>
      <c r="F26" t="n">
        <v>2843</v>
      </c>
      <c r="G26" t="n">
        <v>2460</v>
      </c>
      <c r="H26" t="n">
        <v>2365</v>
      </c>
      <c r="I26" t="n">
        <v>2614</v>
      </c>
      <c r="J26" t="n">
        <v>2869</v>
      </c>
      <c r="K26" t="n">
        <v>2905</v>
      </c>
      <c r="L26" t="n">
        <v>2942</v>
      </c>
      <c r="M26" t="n">
        <v>2939</v>
      </c>
      <c r="N26" t="n">
        <v>2969</v>
      </c>
      <c r="O26" t="n">
        <v>2396</v>
      </c>
      <c r="P26" t="n">
        <v>1691</v>
      </c>
      <c r="Q26" t="n">
        <v>1405</v>
      </c>
      <c r="R26" t="n">
        <v>1070</v>
      </c>
      <c r="S26" t="n">
        <v>1167</v>
      </c>
      <c r="T26" t="n">
        <v>671.4</v>
      </c>
      <c r="U26" t="inlineStr">
        <is>
          <t>-</t>
        </is>
      </c>
      <c r="V26" t="inlineStr">
        <is>
          <t>-</t>
        </is>
      </c>
      <c r="W26" t="inlineStr">
        <is>
          <t>-</t>
        </is>
      </c>
    </row>
    <row r="27">
      <c r="A27" s="5" t="inlineStr">
        <is>
          <t>Minderheitenanteil</t>
        </is>
      </c>
      <c r="B27" s="5" t="inlineStr">
        <is>
          <t>Minority Share</t>
        </is>
      </c>
      <c r="C27" t="n">
        <v>-408.2</v>
      </c>
      <c r="D27" t="n">
        <v>-323.3</v>
      </c>
      <c r="E27" t="n">
        <v>-366</v>
      </c>
      <c r="F27" t="n">
        <v>-114.9</v>
      </c>
      <c r="G27" t="n">
        <v>-38</v>
      </c>
      <c r="H27" t="n">
        <v>-38.2</v>
      </c>
      <c r="I27" t="n">
        <v>-41.8</v>
      </c>
      <c r="J27" t="n">
        <v>-27.9</v>
      </c>
      <c r="K27" t="n">
        <v>-100.7</v>
      </c>
      <c r="L27" t="n">
        <v>-70.8</v>
      </c>
      <c r="M27" t="n">
        <v>-114.4</v>
      </c>
      <c r="N27" t="n">
        <v>-108.1</v>
      </c>
      <c r="O27" t="n">
        <v>-42.3</v>
      </c>
      <c r="P27" t="n">
        <v>-30.6</v>
      </c>
      <c r="Q27" t="n">
        <v>-22.5</v>
      </c>
      <c r="R27" t="n">
        <v>-12.3</v>
      </c>
      <c r="S27" t="n">
        <v>-7.9</v>
      </c>
      <c r="T27" t="n">
        <v>-6</v>
      </c>
      <c r="U27" t="inlineStr">
        <is>
          <t>-</t>
        </is>
      </c>
      <c r="V27" t="inlineStr">
        <is>
          <t>-</t>
        </is>
      </c>
      <c r="W27" t="inlineStr">
        <is>
          <t>-</t>
        </is>
      </c>
    </row>
    <row r="28">
      <c r="A28" s="5" t="inlineStr">
        <is>
          <t>Jahresüberschuss/-fehlbetrag</t>
        </is>
      </c>
      <c r="B28" s="5" t="inlineStr">
        <is>
          <t>Net Profit</t>
        </is>
      </c>
      <c r="C28" t="n">
        <v>3406</v>
      </c>
      <c r="D28" t="n">
        <v>3014</v>
      </c>
      <c r="E28" t="n">
        <v>2804</v>
      </c>
      <c r="F28" t="n">
        <v>2705</v>
      </c>
      <c r="G28" t="n">
        <v>2422</v>
      </c>
      <c r="H28" t="n">
        <v>2327</v>
      </c>
      <c r="I28" t="n">
        <v>2572</v>
      </c>
      <c r="J28" t="n">
        <v>2841</v>
      </c>
      <c r="K28" t="n">
        <v>2805</v>
      </c>
      <c r="L28" t="n">
        <v>2871</v>
      </c>
      <c r="M28" t="n">
        <v>2824</v>
      </c>
      <c r="N28" t="n">
        <v>2861</v>
      </c>
      <c r="O28" t="n">
        <v>2354</v>
      </c>
      <c r="P28" t="n">
        <v>1660</v>
      </c>
      <c r="Q28" t="n">
        <v>1382</v>
      </c>
      <c r="R28" t="n">
        <v>1211</v>
      </c>
      <c r="S28" t="n">
        <v>1060</v>
      </c>
      <c r="T28" t="n">
        <v>962.6</v>
      </c>
      <c r="U28" t="inlineStr">
        <is>
          <t>-</t>
        </is>
      </c>
      <c r="V28" t="inlineStr">
        <is>
          <t>-</t>
        </is>
      </c>
      <c r="W28" t="inlineStr">
        <is>
          <t>-</t>
        </is>
      </c>
    </row>
    <row r="29">
      <c r="A29" s="5" t="inlineStr">
        <is>
          <t>Summe Umlaufvermögen</t>
        </is>
      </c>
      <c r="B29" s="5" t="inlineStr">
        <is>
          <t>Current Assets</t>
        </is>
      </c>
      <c r="C29" t="n">
        <v>13558</v>
      </c>
      <c r="D29" t="n">
        <v>13342</v>
      </c>
      <c r="E29" t="n">
        <v>13800</v>
      </c>
      <c r="F29" t="n">
        <v>10726</v>
      </c>
      <c r="G29" t="n">
        <v>10680</v>
      </c>
      <c r="H29" t="n">
        <v>11319</v>
      </c>
      <c r="I29" t="n">
        <v>11118</v>
      </c>
      <c r="J29" t="n">
        <v>15939</v>
      </c>
      <c r="K29" t="n">
        <v>15761</v>
      </c>
      <c r="L29" t="n">
        <v>18254</v>
      </c>
      <c r="M29" t="n">
        <v>15991</v>
      </c>
      <c r="N29" t="n">
        <v>14045</v>
      </c>
      <c r="O29" t="n">
        <v>10414</v>
      </c>
      <c r="P29" t="n">
        <v>5816</v>
      </c>
      <c r="Q29" t="n">
        <v>4682</v>
      </c>
      <c r="R29" t="n">
        <v>3979</v>
      </c>
      <c r="S29" t="n">
        <v>4252</v>
      </c>
      <c r="T29" t="n">
        <v>3905</v>
      </c>
      <c r="U29" t="inlineStr">
        <is>
          <t>-</t>
        </is>
      </c>
      <c r="V29" t="inlineStr">
        <is>
          <t>-</t>
        </is>
      </c>
      <c r="W29" t="inlineStr">
        <is>
          <t>-</t>
        </is>
      </c>
    </row>
    <row r="30">
      <c r="A30" s="5" t="inlineStr">
        <is>
          <t>Summe Anlagevermögen</t>
        </is>
      </c>
      <c r="B30" s="5" t="inlineStr">
        <is>
          <t>Fixed Assets</t>
        </is>
      </c>
      <c r="C30" t="n">
        <v>108811</v>
      </c>
      <c r="D30" t="n">
        <v>99696</v>
      </c>
      <c r="E30" t="n">
        <v>96889</v>
      </c>
      <c r="F30" t="n">
        <v>96034</v>
      </c>
      <c r="G30" t="n">
        <v>93985</v>
      </c>
      <c r="H30" t="n">
        <v>82453</v>
      </c>
      <c r="I30" t="n">
        <v>81293</v>
      </c>
      <c r="J30" t="n">
        <v>80877</v>
      </c>
      <c r="K30" t="n">
        <v>81144</v>
      </c>
      <c r="L30" t="n">
        <v>75447</v>
      </c>
      <c r="M30" t="n">
        <v>71376</v>
      </c>
      <c r="N30" t="n">
        <v>71792</v>
      </c>
      <c r="O30" t="n">
        <v>57118</v>
      </c>
      <c r="P30" t="n">
        <v>27245</v>
      </c>
      <c r="Q30" t="n">
        <v>25797</v>
      </c>
      <c r="R30" t="n">
        <v>22219</v>
      </c>
      <c r="S30" t="n">
        <v>20384</v>
      </c>
      <c r="T30" t="n">
        <v>19727</v>
      </c>
      <c r="U30" t="inlineStr">
        <is>
          <t>-</t>
        </is>
      </c>
      <c r="V30" t="inlineStr">
        <is>
          <t>-</t>
        </is>
      </c>
      <c r="W30" t="inlineStr">
        <is>
          <t>-</t>
        </is>
      </c>
    </row>
    <row r="31">
      <c r="A31" s="5" t="inlineStr">
        <is>
          <t>Summe Aktiva</t>
        </is>
      </c>
      <c r="B31" s="5" t="inlineStr">
        <is>
          <t>Total Assets</t>
        </is>
      </c>
      <c r="C31" t="n">
        <v>122369</v>
      </c>
      <c r="D31" t="n">
        <v>113038</v>
      </c>
      <c r="E31" t="n">
        <v>110689</v>
      </c>
      <c r="F31" t="n">
        <v>106760</v>
      </c>
      <c r="G31" t="n">
        <v>104664</v>
      </c>
      <c r="H31" t="n">
        <v>93771</v>
      </c>
      <c r="I31" t="n">
        <v>92411</v>
      </c>
      <c r="J31" t="n">
        <v>96816</v>
      </c>
      <c r="K31" t="n">
        <v>96905</v>
      </c>
      <c r="L31" t="n">
        <v>93701</v>
      </c>
      <c r="M31" t="n">
        <v>87367</v>
      </c>
      <c r="N31" t="n">
        <v>85837</v>
      </c>
      <c r="O31" t="n">
        <v>67532</v>
      </c>
      <c r="P31" t="n">
        <v>33061</v>
      </c>
      <c r="Q31" t="n">
        <v>30479</v>
      </c>
      <c r="R31" t="n">
        <v>26198</v>
      </c>
      <c r="S31" t="n">
        <v>24636</v>
      </c>
      <c r="T31" t="n">
        <v>23632</v>
      </c>
      <c r="U31" t="inlineStr">
        <is>
          <t>-</t>
        </is>
      </c>
      <c r="V31" t="inlineStr">
        <is>
          <t>-</t>
        </is>
      </c>
      <c r="W31" t="inlineStr">
        <is>
          <t>-</t>
        </is>
      </c>
    </row>
    <row r="32">
      <c r="A32" s="5" t="inlineStr">
        <is>
          <t>Summe kurzfristiges Fremdkapital</t>
        </is>
      </c>
      <c r="B32" s="5" t="inlineStr">
        <is>
          <t>Short-Term Debt</t>
        </is>
      </c>
      <c r="C32" t="n">
        <v>19131</v>
      </c>
      <c r="D32" t="n">
        <v>16080</v>
      </c>
      <c r="E32" t="n">
        <v>16693</v>
      </c>
      <c r="F32" t="n">
        <v>13982</v>
      </c>
      <c r="G32" t="n">
        <v>14490</v>
      </c>
      <c r="H32" t="n">
        <v>13431</v>
      </c>
      <c r="I32" t="n">
        <v>11929</v>
      </c>
      <c r="J32" t="n">
        <v>14080</v>
      </c>
      <c r="K32" t="n">
        <v>13868</v>
      </c>
      <c r="L32" t="n">
        <v>17811</v>
      </c>
      <c r="M32" t="n">
        <v>14642</v>
      </c>
      <c r="N32" t="n">
        <v>20951</v>
      </c>
      <c r="O32" t="n">
        <v>12613</v>
      </c>
      <c r="P32" t="n">
        <v>4423</v>
      </c>
      <c r="Q32" t="n">
        <v>6496</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56043</v>
      </c>
      <c r="D33" t="n">
        <v>52804</v>
      </c>
      <c r="E33" t="n">
        <v>51215</v>
      </c>
      <c r="F33" t="n">
        <v>51900</v>
      </c>
      <c r="G33" t="n">
        <v>49002</v>
      </c>
      <c r="H33" t="n">
        <v>44268</v>
      </c>
      <c r="I33" t="n">
        <v>44878</v>
      </c>
      <c r="J33" t="n">
        <v>48175</v>
      </c>
      <c r="K33" t="n">
        <v>49247</v>
      </c>
      <c r="L33" t="n">
        <v>43574</v>
      </c>
      <c r="M33" t="n">
        <v>43024</v>
      </c>
      <c r="N33" t="n">
        <v>38380</v>
      </c>
      <c r="O33" t="n">
        <v>26407</v>
      </c>
      <c r="P33" t="n">
        <v>3719</v>
      </c>
      <c r="Q33" t="n">
        <v>14568</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75174</v>
      </c>
      <c r="D34" t="n">
        <v>68884</v>
      </c>
      <c r="E34" t="n">
        <v>67955</v>
      </c>
      <c r="F34" t="n">
        <v>65882</v>
      </c>
      <c r="G34" t="n">
        <v>63492</v>
      </c>
      <c r="H34" t="n">
        <v>57699</v>
      </c>
      <c r="I34" t="n">
        <v>57050</v>
      </c>
      <c r="J34" t="n">
        <v>62732</v>
      </c>
      <c r="K34" t="n">
        <v>63697</v>
      </c>
      <c r="L34" t="n">
        <v>62038</v>
      </c>
      <c r="M34" t="n">
        <v>58338</v>
      </c>
      <c r="N34" t="n">
        <v>60129</v>
      </c>
      <c r="O34" t="n">
        <v>39701</v>
      </c>
      <c r="P34" t="n">
        <v>22494</v>
      </c>
      <c r="Q34" t="n">
        <v>21064</v>
      </c>
      <c r="R34" t="n">
        <v>17404</v>
      </c>
      <c r="S34" t="n">
        <v>16330</v>
      </c>
      <c r="T34" t="n">
        <v>15506</v>
      </c>
      <c r="U34" t="inlineStr">
        <is>
          <t>-</t>
        </is>
      </c>
      <c r="V34" t="inlineStr">
        <is>
          <t>-</t>
        </is>
      </c>
      <c r="W34" t="inlineStr">
        <is>
          <t>-</t>
        </is>
      </c>
    </row>
    <row r="35">
      <c r="A35" s="5" t="inlineStr">
        <is>
          <t>Minderheitenanteil</t>
        </is>
      </c>
      <c r="B35" s="5" t="inlineStr">
        <is>
          <t>Minority Share</t>
        </is>
      </c>
      <c r="C35" t="n">
        <v>9516</v>
      </c>
      <c r="D35" t="n">
        <v>5669</v>
      </c>
      <c r="E35" t="n">
        <v>5671</v>
      </c>
      <c r="F35" t="n">
        <v>3446</v>
      </c>
      <c r="G35" t="n">
        <v>3246</v>
      </c>
      <c r="H35" t="n">
        <v>199.6</v>
      </c>
      <c r="I35" t="n">
        <v>225</v>
      </c>
      <c r="J35" t="n">
        <v>324.8</v>
      </c>
      <c r="K35" t="n">
        <v>319.9</v>
      </c>
      <c r="L35" t="n">
        <v>2584</v>
      </c>
      <c r="M35" t="n">
        <v>2393</v>
      </c>
      <c r="N35" t="n">
        <v>2345</v>
      </c>
      <c r="O35" t="n">
        <v>2295</v>
      </c>
      <c r="P35" t="n">
        <v>149</v>
      </c>
      <c r="Q35" t="n">
        <v>147</v>
      </c>
      <c r="R35" t="n">
        <v>77.09999999999999</v>
      </c>
      <c r="S35" t="n">
        <v>81</v>
      </c>
      <c r="T35" t="n">
        <v>81</v>
      </c>
      <c r="U35" t="inlineStr">
        <is>
          <t>-</t>
        </is>
      </c>
      <c r="V35" t="inlineStr">
        <is>
          <t>-</t>
        </is>
      </c>
      <c r="W35" t="inlineStr">
        <is>
          <t>-</t>
        </is>
      </c>
    </row>
    <row r="36">
      <c r="A36" s="5" t="inlineStr">
        <is>
          <t>Summe Eigenkapital</t>
        </is>
      </c>
      <c r="B36" s="5" t="inlineStr">
        <is>
          <t>Equity</t>
        </is>
      </c>
      <c r="C36" t="n">
        <v>37678</v>
      </c>
      <c r="D36" t="n">
        <v>38308</v>
      </c>
      <c r="E36" t="n">
        <v>37062</v>
      </c>
      <c r="F36" t="n">
        <v>37242</v>
      </c>
      <c r="G36" t="n">
        <v>37710</v>
      </c>
      <c r="H36" t="n">
        <v>35591</v>
      </c>
      <c r="I36" t="n">
        <v>35136</v>
      </c>
      <c r="J36" t="n">
        <v>33760</v>
      </c>
      <c r="K36" t="n">
        <v>32888</v>
      </c>
      <c r="L36" t="n">
        <v>29079</v>
      </c>
      <c r="M36" t="n">
        <v>26637</v>
      </c>
      <c r="N36" t="n">
        <v>23364</v>
      </c>
      <c r="O36" t="n">
        <v>25537</v>
      </c>
      <c r="P36" t="n">
        <v>10418</v>
      </c>
      <c r="Q36" t="n">
        <v>9268</v>
      </c>
      <c r="R36" t="n">
        <v>8717</v>
      </c>
      <c r="S36" t="n">
        <v>8225</v>
      </c>
      <c r="T36" t="n">
        <v>8045</v>
      </c>
      <c r="U36" t="inlineStr">
        <is>
          <t>-</t>
        </is>
      </c>
      <c r="V36" t="inlineStr">
        <is>
          <t>-</t>
        </is>
      </c>
      <c r="W36" t="inlineStr">
        <is>
          <t>-</t>
        </is>
      </c>
    </row>
    <row r="37">
      <c r="A37" s="5" t="inlineStr">
        <is>
          <t>Summe Passiva</t>
        </is>
      </c>
      <c r="B37" s="5" t="inlineStr">
        <is>
          <t>Liabilities &amp; Shareholder Equity</t>
        </is>
      </c>
      <c r="C37" t="n">
        <v>122369</v>
      </c>
      <c r="D37" t="n">
        <v>113038</v>
      </c>
      <c r="E37" t="n">
        <v>110689</v>
      </c>
      <c r="F37" t="n">
        <v>106706</v>
      </c>
      <c r="G37" t="n">
        <v>104664</v>
      </c>
      <c r="H37" t="n">
        <v>93771</v>
      </c>
      <c r="I37" t="n">
        <v>92411</v>
      </c>
      <c r="J37" t="n">
        <v>96816</v>
      </c>
      <c r="K37" t="n">
        <v>96905</v>
      </c>
      <c r="L37" t="n">
        <v>93701</v>
      </c>
      <c r="M37" t="n">
        <v>87367</v>
      </c>
      <c r="N37" t="n">
        <v>85837</v>
      </c>
      <c r="O37" t="n">
        <v>67532</v>
      </c>
      <c r="P37" t="n">
        <v>33061</v>
      </c>
      <c r="Q37" t="n">
        <v>30479</v>
      </c>
      <c r="R37" t="n">
        <v>26198</v>
      </c>
      <c r="S37" t="n">
        <v>24636</v>
      </c>
      <c r="T37" t="n">
        <v>23632</v>
      </c>
      <c r="U37" t="inlineStr">
        <is>
          <t>-</t>
        </is>
      </c>
      <c r="V37" t="inlineStr">
        <is>
          <t>-</t>
        </is>
      </c>
      <c r="W37" t="inlineStr">
        <is>
          <t>-</t>
        </is>
      </c>
    </row>
    <row r="38">
      <c r="A38" s="5" t="inlineStr">
        <is>
          <t>Mio.Aktien im Umlauf</t>
        </is>
      </c>
      <c r="B38" s="5" t="inlineStr">
        <is>
          <t>Million shares outstanding</t>
        </is>
      </c>
      <c r="C38" t="n">
        <v>6362</v>
      </c>
      <c r="D38" t="n">
        <v>6398</v>
      </c>
      <c r="E38" t="n">
        <v>6318</v>
      </c>
      <c r="F38" t="n">
        <v>6362</v>
      </c>
      <c r="G38" t="n">
        <v>6337</v>
      </c>
      <c r="H38" t="n">
        <v>6388</v>
      </c>
      <c r="I38" t="n">
        <v>6240</v>
      </c>
      <c r="J38" t="n">
        <v>6139</v>
      </c>
      <c r="K38" t="n">
        <v>5882</v>
      </c>
      <c r="L38" t="n">
        <v>5484</v>
      </c>
      <c r="M38" t="n">
        <v>5252</v>
      </c>
      <c r="N38" t="n">
        <v>5002</v>
      </c>
      <c r="O38" t="n">
        <v>4994</v>
      </c>
      <c r="P38" t="n">
        <v>3606</v>
      </c>
      <c r="Q38" t="n">
        <v>3606</v>
      </c>
      <c r="R38" t="n">
        <v>3606</v>
      </c>
      <c r="S38" t="n">
        <v>3606</v>
      </c>
      <c r="T38" t="n">
        <v>3606</v>
      </c>
      <c r="U38" t="n">
        <v>3606</v>
      </c>
      <c r="V38" t="n">
        <v>3606</v>
      </c>
      <c r="W38" t="n">
        <v>3606</v>
      </c>
    </row>
    <row r="39">
      <c r="A39" s="5" t="inlineStr">
        <is>
          <t>Ergebnis je Aktie (brutto)</t>
        </is>
      </c>
      <c r="B39" s="5" t="inlineStr">
        <is>
          <t>Earnings per share</t>
        </is>
      </c>
      <c r="C39" t="n">
        <v>0.75</v>
      </c>
      <c r="D39" t="n">
        <v>0.67</v>
      </c>
      <c r="E39" t="n">
        <v>0.32</v>
      </c>
      <c r="F39" t="n">
        <v>0.59</v>
      </c>
      <c r="G39" t="n">
        <v>0.47</v>
      </c>
      <c r="H39" t="n">
        <v>0.5</v>
      </c>
      <c r="I39" t="n">
        <v>0.19</v>
      </c>
      <c r="J39" t="n">
        <v>0.5</v>
      </c>
      <c r="K39" t="n">
        <v>0.59</v>
      </c>
      <c r="L39" t="n">
        <v>0.7</v>
      </c>
      <c r="M39" t="n">
        <v>0.7</v>
      </c>
      <c r="N39" t="n">
        <v>0.77</v>
      </c>
      <c r="O39" t="n">
        <v>0.62</v>
      </c>
      <c r="P39" t="n">
        <v>0.66</v>
      </c>
      <c r="Q39" t="n">
        <v>0.54</v>
      </c>
      <c r="R39" t="n">
        <v>0.45</v>
      </c>
      <c r="S39" t="n">
        <v>0.38</v>
      </c>
      <c r="T39" t="n">
        <v>0.27</v>
      </c>
      <c r="U39" t="inlineStr">
        <is>
          <t>-</t>
        </is>
      </c>
      <c r="V39" t="inlineStr">
        <is>
          <t>-</t>
        </is>
      </c>
      <c r="W39" t="inlineStr">
        <is>
          <t>-</t>
        </is>
      </c>
    </row>
    <row r="40">
      <c r="A40" s="5" t="inlineStr">
        <is>
          <t>Ergebnis je Aktie (unverwässert)</t>
        </is>
      </c>
      <c r="B40" s="5" t="inlineStr">
        <is>
          <t>Basic Earnings per share</t>
        </is>
      </c>
      <c r="C40" t="n">
        <v>0.53</v>
      </c>
      <c r="D40" t="n">
        <v>0.48</v>
      </c>
      <c r="E40" t="n">
        <v>0.48</v>
      </c>
      <c r="F40" t="n">
        <v>0.42</v>
      </c>
      <c r="G40" t="n">
        <v>0.38</v>
      </c>
      <c r="H40" t="n">
        <v>0.36</v>
      </c>
      <c r="I40" t="n">
        <v>0.41</v>
      </c>
      <c r="J40" t="n">
        <v>0.46</v>
      </c>
      <c r="K40" t="n">
        <v>0.48</v>
      </c>
      <c r="L40" t="n">
        <v>0.53</v>
      </c>
      <c r="M40" t="n">
        <v>0.5600000000000001</v>
      </c>
      <c r="N40" t="n">
        <v>0.58</v>
      </c>
      <c r="O40" t="n">
        <v>0.53</v>
      </c>
      <c r="P40" t="n">
        <v>0.46</v>
      </c>
      <c r="Q40" t="n">
        <v>0.38</v>
      </c>
      <c r="R40" t="n">
        <v>0.34</v>
      </c>
      <c r="S40" t="n">
        <v>0.3</v>
      </c>
      <c r="T40" t="n">
        <v>0.27</v>
      </c>
      <c r="U40" t="n">
        <v>0.25</v>
      </c>
      <c r="V40" t="n">
        <v>0.24</v>
      </c>
      <c r="W40" t="n">
        <v>0.2</v>
      </c>
    </row>
    <row r="41">
      <c r="A41" s="5" t="inlineStr">
        <is>
          <t>Ergebnis je Aktie (verwässert)</t>
        </is>
      </c>
      <c r="B41" s="5" t="inlineStr">
        <is>
          <t>Diluted Earnings per share</t>
        </is>
      </c>
      <c r="C41" t="n">
        <v>0.53</v>
      </c>
      <c r="D41" t="n">
        <v>0.48</v>
      </c>
      <c r="E41" t="n">
        <v>0.48</v>
      </c>
      <c r="F41" t="n">
        <v>0.42</v>
      </c>
      <c r="G41" t="n">
        <v>0.38</v>
      </c>
      <c r="H41" t="n">
        <v>0.36</v>
      </c>
      <c r="I41" t="n">
        <v>0.41</v>
      </c>
      <c r="J41" t="n">
        <v>0.46</v>
      </c>
      <c r="K41" t="n">
        <v>0.48</v>
      </c>
      <c r="L41" t="n">
        <v>0.53</v>
      </c>
      <c r="M41" t="n">
        <v>0.5600000000000001</v>
      </c>
      <c r="N41" t="n">
        <v>0.58</v>
      </c>
      <c r="O41" t="n">
        <v>0.53</v>
      </c>
      <c r="P41" t="n">
        <v>0.46</v>
      </c>
      <c r="Q41" t="n">
        <v>0.38</v>
      </c>
      <c r="R41" t="n">
        <v>0.34</v>
      </c>
      <c r="S41" t="n">
        <v>0.3</v>
      </c>
      <c r="T41" t="n">
        <v>0.27</v>
      </c>
      <c r="U41" t="n">
        <v>0.25</v>
      </c>
      <c r="V41" t="n">
        <v>0.24</v>
      </c>
      <c r="W41" t="n">
        <v>0.2</v>
      </c>
    </row>
    <row r="42">
      <c r="A42" s="5" t="inlineStr">
        <is>
          <t>Dividende je Aktie</t>
        </is>
      </c>
      <c r="B42" s="5" t="inlineStr">
        <is>
          <t>Dividend per share</t>
        </is>
      </c>
      <c r="C42" t="n">
        <v>0.35</v>
      </c>
      <c r="D42" t="n">
        <v>0.33</v>
      </c>
      <c r="E42" t="n">
        <v>0.32</v>
      </c>
      <c r="F42" t="n">
        <v>0.29</v>
      </c>
      <c r="G42" t="n">
        <v>0.28</v>
      </c>
      <c r="H42" t="n">
        <v>0.03</v>
      </c>
      <c r="I42" t="n">
        <v>0.03</v>
      </c>
      <c r="J42" t="n">
        <v>0.03</v>
      </c>
      <c r="K42" t="n">
        <v>0.03</v>
      </c>
      <c r="L42" t="n">
        <v>0.03</v>
      </c>
      <c r="M42" t="n">
        <v>0.33</v>
      </c>
      <c r="N42" t="n">
        <v>0.33</v>
      </c>
      <c r="O42" t="n">
        <v>0.27</v>
      </c>
      <c r="P42" t="n">
        <v>0.22</v>
      </c>
      <c r="Q42" t="n">
        <v>0.19</v>
      </c>
      <c r="R42" t="n">
        <v>0.19</v>
      </c>
      <c r="S42" t="n">
        <v>0.17</v>
      </c>
      <c r="T42" t="n">
        <v>0.15</v>
      </c>
      <c r="U42" t="inlineStr">
        <is>
          <t>-</t>
        </is>
      </c>
      <c r="V42" t="inlineStr">
        <is>
          <t>-</t>
        </is>
      </c>
      <c r="W42" t="inlineStr">
        <is>
          <t>-</t>
        </is>
      </c>
    </row>
    <row r="43">
      <c r="A43" s="5" t="inlineStr">
        <is>
          <t>Dividendenausschüttung in Mio</t>
        </is>
      </c>
      <c r="B43" s="5" t="inlineStr">
        <is>
          <t>Dividend Payment in M</t>
        </is>
      </c>
      <c r="C43" t="n">
        <v>329.61</v>
      </c>
      <c r="D43" t="n">
        <v>142.7</v>
      </c>
      <c r="E43" t="n">
        <v>187.07</v>
      </c>
      <c r="F43" t="n">
        <v>186.72</v>
      </c>
      <c r="G43" t="n">
        <v>187.13</v>
      </c>
      <c r="H43" t="n">
        <v>186.92</v>
      </c>
      <c r="I43" t="n">
        <v>191.2</v>
      </c>
      <c r="J43" t="n">
        <v>188.43</v>
      </c>
      <c r="K43" t="n">
        <v>177.6</v>
      </c>
      <c r="L43" t="n">
        <v>174.7</v>
      </c>
      <c r="M43" t="n">
        <v>2367</v>
      </c>
      <c r="N43" t="n">
        <v>1469</v>
      </c>
      <c r="O43" t="n">
        <v>1353</v>
      </c>
      <c r="P43" t="n">
        <v>798</v>
      </c>
      <c r="Q43" t="n">
        <v>467</v>
      </c>
      <c r="R43" t="n">
        <v>692.4</v>
      </c>
      <c r="S43" t="n">
        <v>606</v>
      </c>
      <c r="T43" t="n">
        <v>550</v>
      </c>
      <c r="U43" t="inlineStr">
        <is>
          <t>-</t>
        </is>
      </c>
      <c r="V43" t="inlineStr">
        <is>
          <t>-</t>
        </is>
      </c>
      <c r="W43" t="inlineStr">
        <is>
          <t>-</t>
        </is>
      </c>
    </row>
    <row r="44">
      <c r="A44" s="5" t="inlineStr">
        <is>
          <t>Umsatz je Aktie</t>
        </is>
      </c>
      <c r="B44" s="5" t="inlineStr">
        <is>
          <t>Revenue per share</t>
        </is>
      </c>
      <c r="C44" t="n">
        <v>5.73</v>
      </c>
      <c r="D44" t="n">
        <v>5.48</v>
      </c>
      <c r="E44" t="n">
        <v>4.95</v>
      </c>
      <c r="F44" t="n">
        <v>4.59</v>
      </c>
      <c r="G44" t="n">
        <v>4.96</v>
      </c>
      <c r="H44" t="n">
        <v>4.7</v>
      </c>
      <c r="I44" t="n">
        <v>5.26</v>
      </c>
      <c r="J44" t="n">
        <v>5.57</v>
      </c>
      <c r="K44" t="n">
        <v>5.38</v>
      </c>
      <c r="L44" t="n">
        <v>5.55</v>
      </c>
      <c r="M44" t="n">
        <v>4.68</v>
      </c>
      <c r="N44" t="n">
        <v>5.04</v>
      </c>
      <c r="O44" t="n">
        <v>3.5</v>
      </c>
      <c r="P44" t="n">
        <v>3.06</v>
      </c>
      <c r="Q44" t="n">
        <v>3.26</v>
      </c>
      <c r="R44" t="n">
        <v>2.96</v>
      </c>
      <c r="S44" t="n">
        <v>2.63</v>
      </c>
      <c r="T44" t="n">
        <v>2.66</v>
      </c>
      <c r="U44" t="inlineStr">
        <is>
          <t>-</t>
        </is>
      </c>
      <c r="V44" t="inlineStr">
        <is>
          <t>-</t>
        </is>
      </c>
      <c r="W44" t="inlineStr">
        <is>
          <t>-</t>
        </is>
      </c>
    </row>
    <row r="45">
      <c r="A45" s="5" t="inlineStr">
        <is>
          <t>Buchwert je Aktie</t>
        </is>
      </c>
      <c r="B45" s="5" t="inlineStr">
        <is>
          <t>Book value per share</t>
        </is>
      </c>
      <c r="C45" t="n">
        <v>7.42</v>
      </c>
      <c r="D45" t="n">
        <v>6.87</v>
      </c>
      <c r="E45" t="n">
        <v>6.76</v>
      </c>
      <c r="F45" t="n">
        <v>6.4</v>
      </c>
      <c r="G45" t="n">
        <v>6.46</v>
      </c>
      <c r="H45" t="n">
        <v>5.6</v>
      </c>
      <c r="I45" t="n">
        <v>5.63</v>
      </c>
      <c r="J45" t="n">
        <v>5.5</v>
      </c>
      <c r="K45" t="n">
        <v>5.59</v>
      </c>
      <c r="L45" t="n">
        <v>5.3</v>
      </c>
      <c r="M45" t="n">
        <v>5.07</v>
      </c>
      <c r="N45" t="n">
        <v>4.67</v>
      </c>
      <c r="O45" t="n">
        <v>5.11</v>
      </c>
      <c r="P45" t="n">
        <v>2.89</v>
      </c>
      <c r="Q45" t="n">
        <v>2.57</v>
      </c>
      <c r="R45" t="n">
        <v>2.42</v>
      </c>
      <c r="S45" t="n">
        <v>2.28</v>
      </c>
      <c r="T45" t="n">
        <v>2.23</v>
      </c>
      <c r="U45" t="inlineStr">
        <is>
          <t>-</t>
        </is>
      </c>
      <c r="V45" t="inlineStr">
        <is>
          <t>-</t>
        </is>
      </c>
      <c r="W45" t="inlineStr">
        <is>
          <t>-</t>
        </is>
      </c>
    </row>
    <row r="46">
      <c r="A46" s="5" t="inlineStr">
        <is>
          <t>Cashflow je Aktie</t>
        </is>
      </c>
      <c r="B46" s="5" t="inlineStr">
        <is>
          <t>Cashflow per share</t>
        </is>
      </c>
      <c r="C46" t="n">
        <v>1.09</v>
      </c>
      <c r="D46" t="n">
        <v>1.19</v>
      </c>
      <c r="E46" t="n">
        <v>0.9</v>
      </c>
      <c r="F46" t="n">
        <v>1.06</v>
      </c>
      <c r="G46" t="n">
        <v>0.99</v>
      </c>
      <c r="H46" t="n">
        <v>1.06</v>
      </c>
      <c r="I46" t="n">
        <v>0.9399999999999999</v>
      </c>
      <c r="J46" t="n">
        <v>1.14</v>
      </c>
      <c r="K46" t="n">
        <v>1.04</v>
      </c>
      <c r="L46" t="n">
        <v>1.44</v>
      </c>
      <c r="M46" t="n">
        <v>1.23</v>
      </c>
      <c r="N46" t="n">
        <v>1.54</v>
      </c>
      <c r="O46" t="n">
        <v>1.41</v>
      </c>
      <c r="P46" t="n">
        <v>0.87</v>
      </c>
      <c r="Q46" t="n">
        <v>0.53</v>
      </c>
      <c r="R46" t="inlineStr">
        <is>
          <t>-</t>
        </is>
      </c>
      <c r="S46" t="inlineStr">
        <is>
          <t>-</t>
        </is>
      </c>
      <c r="T46" t="inlineStr">
        <is>
          <t>-</t>
        </is>
      </c>
      <c r="U46" t="inlineStr">
        <is>
          <t>-</t>
        </is>
      </c>
      <c r="V46" t="inlineStr">
        <is>
          <t>-</t>
        </is>
      </c>
      <c r="W46" t="inlineStr">
        <is>
          <t>-</t>
        </is>
      </c>
    </row>
    <row r="47">
      <c r="A47" s="5" t="inlineStr">
        <is>
          <t>Bilanzsumme je Aktie</t>
        </is>
      </c>
      <c r="B47" s="5" t="inlineStr">
        <is>
          <t>Total assets per share</t>
        </is>
      </c>
      <c r="C47" t="n">
        <v>19.23</v>
      </c>
      <c r="D47" t="n">
        <v>17.67</v>
      </c>
      <c r="E47" t="n">
        <v>17.52</v>
      </c>
      <c r="F47" t="n">
        <v>16.78</v>
      </c>
      <c r="G47" t="n">
        <v>16.52</v>
      </c>
      <c r="H47" t="n">
        <v>14.68</v>
      </c>
      <c r="I47" t="n">
        <v>14.81</v>
      </c>
      <c r="J47" t="n">
        <v>15.77</v>
      </c>
      <c r="K47" t="n">
        <v>16.47</v>
      </c>
      <c r="L47" t="n">
        <v>17.09</v>
      </c>
      <c r="M47" t="n">
        <v>16.63</v>
      </c>
      <c r="N47" t="n">
        <v>17.16</v>
      </c>
      <c r="O47" t="n">
        <v>13.52</v>
      </c>
      <c r="P47" t="n">
        <v>9.17</v>
      </c>
      <c r="Q47" t="n">
        <v>8.449999999999999</v>
      </c>
      <c r="R47" t="n">
        <v>7.27</v>
      </c>
      <c r="S47" t="n">
        <v>6.83</v>
      </c>
      <c r="T47" t="n">
        <v>6.55</v>
      </c>
      <c r="U47" t="inlineStr">
        <is>
          <t>-</t>
        </is>
      </c>
      <c r="V47" t="inlineStr">
        <is>
          <t>-</t>
        </is>
      </c>
      <c r="W47" t="inlineStr">
        <is>
          <t>-</t>
        </is>
      </c>
    </row>
    <row r="48">
      <c r="A48" s="5" t="inlineStr">
        <is>
          <t>Personal am Ende des Jahres</t>
        </is>
      </c>
      <c r="B48" s="5" t="inlineStr">
        <is>
          <t>Staff at the end of year</t>
        </is>
      </c>
      <c r="C48" t="n">
        <v>34306</v>
      </c>
      <c r="D48" t="n">
        <v>33415</v>
      </c>
      <c r="E48" t="n">
        <v>28750</v>
      </c>
      <c r="F48" t="n">
        <v>28389</v>
      </c>
      <c r="G48" t="n">
        <v>27169</v>
      </c>
      <c r="H48" t="n">
        <v>28021</v>
      </c>
      <c r="I48" t="n">
        <v>28212</v>
      </c>
      <c r="J48" t="n">
        <v>31338</v>
      </c>
      <c r="K48" t="n">
        <v>31885</v>
      </c>
      <c r="L48" t="n">
        <v>31344</v>
      </c>
      <c r="M48" t="n">
        <v>32711</v>
      </c>
      <c r="N48" t="n">
        <v>28096</v>
      </c>
      <c r="O48" t="n">
        <v>23159</v>
      </c>
      <c r="P48" t="n">
        <v>16155</v>
      </c>
      <c r="Q48" t="n">
        <v>17009</v>
      </c>
      <c r="R48" t="n">
        <v>16687</v>
      </c>
      <c r="S48" t="inlineStr">
        <is>
          <t>-</t>
        </is>
      </c>
      <c r="T48" t="inlineStr">
        <is>
          <t>-</t>
        </is>
      </c>
      <c r="U48" t="inlineStr">
        <is>
          <t>-</t>
        </is>
      </c>
      <c r="V48" t="inlineStr">
        <is>
          <t>-</t>
        </is>
      </c>
      <c r="W48" t="inlineStr">
        <is>
          <t>-</t>
        </is>
      </c>
    </row>
    <row r="49">
      <c r="A49" s="5" t="inlineStr">
        <is>
          <t>Personalaufwand in Mio. EUR</t>
        </is>
      </c>
      <c r="B49" s="5" t="inlineStr">
        <is>
          <t>Personnel expenses in M</t>
        </is>
      </c>
      <c r="C49" t="n">
        <v>2146</v>
      </c>
      <c r="D49" t="n">
        <v>2020</v>
      </c>
      <c r="E49" t="n">
        <v>2172</v>
      </c>
      <c r="F49" t="n">
        <v>2517</v>
      </c>
      <c r="G49" t="n">
        <v>2430</v>
      </c>
      <c r="H49" t="n">
        <v>2319</v>
      </c>
      <c r="I49" t="n">
        <v>2386</v>
      </c>
      <c r="J49" t="n">
        <v>2391</v>
      </c>
      <c r="K49" t="n">
        <v>2152</v>
      </c>
      <c r="L49" t="n">
        <v>2159</v>
      </c>
      <c r="M49" t="n">
        <v>2161</v>
      </c>
      <c r="N49" t="n">
        <v>1843</v>
      </c>
      <c r="O49" t="n">
        <v>1455</v>
      </c>
      <c r="P49" t="n">
        <v>1174</v>
      </c>
      <c r="Q49" t="n">
        <v>979.8</v>
      </c>
      <c r="R49" t="n">
        <v>960</v>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n">
        <v>62556</v>
      </c>
      <c r="D50" t="n">
        <v>60452</v>
      </c>
      <c r="E50" t="n">
        <v>75534</v>
      </c>
      <c r="F50" t="n">
        <v>88672</v>
      </c>
      <c r="G50" t="n">
        <v>89449</v>
      </c>
      <c r="H50" t="n">
        <v>82754</v>
      </c>
      <c r="I50" t="n">
        <v>84561</v>
      </c>
      <c r="J50" t="n">
        <v>76294</v>
      </c>
      <c r="K50" t="n">
        <v>67477</v>
      </c>
      <c r="L50" t="n">
        <v>68871</v>
      </c>
      <c r="M50" t="n">
        <v>66076</v>
      </c>
      <c r="N50" t="n">
        <v>65579</v>
      </c>
      <c r="O50" t="n">
        <v>62831</v>
      </c>
      <c r="P50" t="n">
        <v>72652</v>
      </c>
      <c r="Q50" t="n">
        <v>57605</v>
      </c>
      <c r="R50" t="n">
        <v>57530</v>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1060000</v>
      </c>
      <c r="D51" t="n">
        <v>1050000</v>
      </c>
      <c r="E51" t="n">
        <v>1090000</v>
      </c>
      <c r="F51" t="n">
        <v>1030000</v>
      </c>
      <c r="G51" t="n">
        <v>1160000</v>
      </c>
      <c r="H51" t="n">
        <v>1070000</v>
      </c>
      <c r="I51" t="n">
        <v>1070000</v>
      </c>
      <c r="J51" t="n">
        <v>1090000</v>
      </c>
      <c r="K51" t="n">
        <v>992568</v>
      </c>
      <c r="L51" t="n">
        <v>970871</v>
      </c>
      <c r="M51" t="n">
        <v>750784</v>
      </c>
      <c r="N51" t="n">
        <v>896789</v>
      </c>
      <c r="O51" t="n">
        <v>754264</v>
      </c>
      <c r="P51" t="n">
        <v>681980</v>
      </c>
      <c r="Q51" t="n">
        <v>690116</v>
      </c>
      <c r="R51" t="n">
        <v>639881</v>
      </c>
      <c r="S51" t="inlineStr">
        <is>
          <t>-</t>
        </is>
      </c>
      <c r="T51" t="inlineStr">
        <is>
          <t>-</t>
        </is>
      </c>
      <c r="U51" t="inlineStr">
        <is>
          <t>-</t>
        </is>
      </c>
      <c r="V51" t="inlineStr">
        <is>
          <t>-</t>
        </is>
      </c>
      <c r="W51" t="inlineStr">
        <is>
          <t>-</t>
        </is>
      </c>
    </row>
    <row r="52">
      <c r="A52" s="5" t="inlineStr">
        <is>
          <t>Bruttoergebnis je Mitarbeiter in EUR</t>
        </is>
      </c>
      <c r="B52" s="5" t="inlineStr">
        <is>
          <t>Gross Profit per employee</t>
        </is>
      </c>
      <c r="C52" t="n">
        <v>474069</v>
      </c>
      <c r="D52" t="n">
        <v>461921</v>
      </c>
      <c r="E52" t="n">
        <v>464828</v>
      </c>
      <c r="F52" t="n">
        <v>454972</v>
      </c>
      <c r="G52" t="n">
        <v>472697</v>
      </c>
      <c r="H52" t="n">
        <v>434656</v>
      </c>
      <c r="I52" t="n">
        <v>445793</v>
      </c>
      <c r="J52" t="n">
        <v>401369</v>
      </c>
      <c r="K52" t="n">
        <v>377162</v>
      </c>
      <c r="L52" t="n">
        <v>371529</v>
      </c>
      <c r="M52" t="n">
        <v>329797</v>
      </c>
      <c r="N52" t="n">
        <v>355944</v>
      </c>
      <c r="O52" t="n">
        <v>357999</v>
      </c>
      <c r="P52" t="n">
        <v>359041</v>
      </c>
      <c r="Q52" t="n">
        <v>290828</v>
      </c>
      <c r="R52" t="n">
        <v>271565</v>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99292</v>
      </c>
      <c r="D53" t="n">
        <v>90202</v>
      </c>
      <c r="E53" t="n">
        <v>97530</v>
      </c>
      <c r="F53" t="n">
        <v>95283</v>
      </c>
      <c r="G53" t="n">
        <v>89131</v>
      </c>
      <c r="H53" t="n">
        <v>83027</v>
      </c>
      <c r="I53" t="n">
        <v>91160</v>
      </c>
      <c r="J53" t="n">
        <v>90647</v>
      </c>
      <c r="K53" t="n">
        <v>87957</v>
      </c>
      <c r="L53" t="n">
        <v>91593</v>
      </c>
      <c r="M53" t="n">
        <v>86341</v>
      </c>
      <c r="N53" t="n">
        <v>101815</v>
      </c>
      <c r="O53" t="n">
        <v>101632</v>
      </c>
      <c r="P53" t="n">
        <v>102773</v>
      </c>
      <c r="Q53" t="n">
        <v>81251</v>
      </c>
      <c r="R53" t="n">
        <v>72553</v>
      </c>
      <c r="S53" t="inlineStr">
        <is>
          <t>-</t>
        </is>
      </c>
      <c r="T53" t="inlineStr">
        <is>
          <t>-</t>
        </is>
      </c>
      <c r="U53" t="inlineStr">
        <is>
          <t>-</t>
        </is>
      </c>
      <c r="V53" t="inlineStr">
        <is>
          <t>-</t>
        </is>
      </c>
      <c r="W53" t="inlineStr">
        <is>
          <t>-</t>
        </is>
      </c>
    </row>
    <row r="54">
      <c r="A54" s="5" t="inlineStr">
        <is>
          <t>KGV (Kurs/Gewinn)</t>
        </is>
      </c>
      <c r="B54" s="5" t="inlineStr">
        <is>
          <t>PE (price/earnings)</t>
        </is>
      </c>
      <c r="C54" t="n">
        <v>17.2</v>
      </c>
      <c r="D54" t="n">
        <v>14.8</v>
      </c>
      <c r="E54" t="n">
        <v>13.5</v>
      </c>
      <c r="F54" t="n">
        <v>14.8</v>
      </c>
      <c r="G54" t="n">
        <v>17.2</v>
      </c>
      <c r="H54" t="n">
        <v>15.6</v>
      </c>
      <c r="I54" t="n">
        <v>11.5</v>
      </c>
      <c r="J54" t="n">
        <v>9.199999999999999</v>
      </c>
      <c r="K54" t="n">
        <v>10.1</v>
      </c>
      <c r="L54" t="n">
        <v>10.9</v>
      </c>
      <c r="M54" t="n">
        <v>11.9</v>
      </c>
      <c r="N54" t="n">
        <v>11.3</v>
      </c>
      <c r="O54" t="n">
        <v>19.6</v>
      </c>
      <c r="P54" t="n">
        <v>18</v>
      </c>
      <c r="Q54" t="n">
        <v>15.2</v>
      </c>
      <c r="R54" t="n">
        <v>13.8</v>
      </c>
      <c r="S54" t="n">
        <v>13.1</v>
      </c>
      <c r="T54" t="n">
        <v>12.4</v>
      </c>
      <c r="U54" t="n">
        <v>14.6</v>
      </c>
      <c r="V54" t="n">
        <v>13.9</v>
      </c>
      <c r="W54" t="n">
        <v>17.2</v>
      </c>
    </row>
    <row r="55">
      <c r="A55" s="5" t="inlineStr">
        <is>
          <t>KUV (Kurs/Umsatz)</t>
        </is>
      </c>
      <c r="B55" s="5" t="inlineStr">
        <is>
          <t>PS (price/sales)</t>
        </is>
      </c>
      <c r="C55" t="n">
        <v>1.6</v>
      </c>
      <c r="D55" t="n">
        <v>1.28</v>
      </c>
      <c r="E55" t="n">
        <v>1.31</v>
      </c>
      <c r="F55" t="n">
        <v>1.36</v>
      </c>
      <c r="G55" t="n">
        <v>1.32</v>
      </c>
      <c r="H55" t="n">
        <v>1.19</v>
      </c>
      <c r="I55" t="n">
        <v>0.88</v>
      </c>
      <c r="J55" t="n">
        <v>0.75</v>
      </c>
      <c r="K55" t="n">
        <v>0.9</v>
      </c>
      <c r="L55" t="n">
        <v>1.04</v>
      </c>
      <c r="M55" t="n">
        <v>1.43</v>
      </c>
      <c r="N55" t="n">
        <v>1.3</v>
      </c>
      <c r="O55" t="n">
        <v>2.97</v>
      </c>
      <c r="P55" t="n">
        <v>2.71</v>
      </c>
      <c r="Q55" t="n">
        <v>1.77</v>
      </c>
      <c r="R55" t="n">
        <v>1.58</v>
      </c>
      <c r="S55" t="n">
        <v>1.49</v>
      </c>
      <c r="T55" t="n">
        <v>1.26</v>
      </c>
      <c r="U55" t="inlineStr">
        <is>
          <t>-</t>
        </is>
      </c>
      <c r="V55" t="inlineStr">
        <is>
          <t>-</t>
        </is>
      </c>
      <c r="W55" t="inlineStr">
        <is>
          <t>-</t>
        </is>
      </c>
    </row>
    <row r="56">
      <c r="A56" s="5" t="inlineStr">
        <is>
          <t>KBV (Kurs/Buchwert)</t>
        </is>
      </c>
      <c r="B56" s="5" t="inlineStr">
        <is>
          <t>PB (price/book value)</t>
        </is>
      </c>
      <c r="C56" t="n">
        <v>1.55</v>
      </c>
      <c r="D56" t="n">
        <v>1.17</v>
      </c>
      <c r="E56" t="n">
        <v>1.1</v>
      </c>
      <c r="F56" t="n">
        <v>1.06</v>
      </c>
      <c r="G56" t="n">
        <v>1.1</v>
      </c>
      <c r="H56" t="n">
        <v>1.01</v>
      </c>
      <c r="I56" t="n">
        <v>0.82</v>
      </c>
      <c r="J56" t="n">
        <v>0.76</v>
      </c>
      <c r="K56" t="n">
        <v>0.87</v>
      </c>
      <c r="L56" t="n">
        <v>1.09</v>
      </c>
      <c r="M56" t="n">
        <v>1.32</v>
      </c>
      <c r="N56" t="n">
        <v>1.4</v>
      </c>
      <c r="O56" t="n">
        <v>2.03</v>
      </c>
      <c r="P56" t="n">
        <v>2.87</v>
      </c>
      <c r="Q56" t="n">
        <v>2.25</v>
      </c>
      <c r="R56" t="n">
        <v>1.94</v>
      </c>
      <c r="S56" t="n">
        <v>1.72</v>
      </c>
      <c r="T56" t="n">
        <v>1.5</v>
      </c>
      <c r="U56" t="inlineStr">
        <is>
          <t>-</t>
        </is>
      </c>
      <c r="V56" t="inlineStr">
        <is>
          <t>-</t>
        </is>
      </c>
      <c r="W56" t="inlineStr">
        <is>
          <t>-</t>
        </is>
      </c>
    </row>
    <row r="57">
      <c r="A57" s="5" t="inlineStr">
        <is>
          <t>KCV (Kurs/Cashflow)</t>
        </is>
      </c>
      <c r="B57" s="5" t="inlineStr">
        <is>
          <t>PC (price/cashflow)</t>
        </is>
      </c>
      <c r="C57" t="n">
        <v>8.449999999999999</v>
      </c>
      <c r="D57" t="n">
        <v>5.92</v>
      </c>
      <c r="E57" t="n">
        <v>7.18</v>
      </c>
      <c r="F57" t="n">
        <v>5.9</v>
      </c>
      <c r="G57" t="n">
        <v>6.63</v>
      </c>
      <c r="H57" t="n">
        <v>5.26</v>
      </c>
      <c r="I57" t="n">
        <v>4.91</v>
      </c>
      <c r="J57" t="n">
        <v>3.69</v>
      </c>
      <c r="K57" t="n">
        <v>4.66</v>
      </c>
      <c r="L57" t="n">
        <v>4</v>
      </c>
      <c r="M57" t="n">
        <v>5.41</v>
      </c>
      <c r="N57" t="n">
        <v>4.23</v>
      </c>
      <c r="O57" t="n">
        <v>7.36</v>
      </c>
      <c r="P57" t="n">
        <v>9.52</v>
      </c>
      <c r="Q57" t="n">
        <v>10.81</v>
      </c>
      <c r="R57" t="inlineStr">
        <is>
          <t>-</t>
        </is>
      </c>
      <c r="S57" t="inlineStr">
        <is>
          <t>-</t>
        </is>
      </c>
      <c r="T57" t="inlineStr">
        <is>
          <t>-</t>
        </is>
      </c>
      <c r="U57" t="inlineStr">
        <is>
          <t>-</t>
        </is>
      </c>
      <c r="V57" t="inlineStr">
        <is>
          <t>-</t>
        </is>
      </c>
      <c r="W57" t="inlineStr">
        <is>
          <t>-</t>
        </is>
      </c>
    </row>
    <row r="58">
      <c r="A58" s="5" t="inlineStr">
        <is>
          <t>Dividendenrendite in %</t>
        </is>
      </c>
      <c r="B58" s="5" t="inlineStr">
        <is>
          <t>Dividend Yield in %</t>
        </is>
      </c>
      <c r="C58" t="n">
        <v>3.82</v>
      </c>
      <c r="D58" t="n">
        <v>4.64</v>
      </c>
      <c r="E58" t="n">
        <v>4.95</v>
      </c>
      <c r="F58" t="n">
        <v>4.59</v>
      </c>
      <c r="G58" t="n">
        <v>4.21</v>
      </c>
      <c r="H58" t="n">
        <v>0.54</v>
      </c>
      <c r="I58" t="n">
        <v>0.65</v>
      </c>
      <c r="J58" t="n">
        <v>0.71</v>
      </c>
      <c r="K58" t="n">
        <v>0.62</v>
      </c>
      <c r="L58" t="n">
        <v>0.52</v>
      </c>
      <c r="M58" t="n">
        <v>4.95</v>
      </c>
      <c r="N58" t="n">
        <v>5.05</v>
      </c>
      <c r="O58" t="n">
        <v>2.6</v>
      </c>
      <c r="P58" t="n">
        <v>2.66</v>
      </c>
      <c r="Q58" t="n">
        <v>3.29</v>
      </c>
      <c r="R58" t="n">
        <v>4.06</v>
      </c>
      <c r="S58" t="n">
        <v>4.34</v>
      </c>
      <c r="T58" t="n">
        <v>4.49</v>
      </c>
      <c r="U58" t="inlineStr">
        <is>
          <t>-</t>
        </is>
      </c>
      <c r="V58" t="inlineStr">
        <is>
          <t>-</t>
        </is>
      </c>
      <c r="W58" t="inlineStr">
        <is>
          <t>-</t>
        </is>
      </c>
    </row>
    <row r="59">
      <c r="A59" s="5" t="inlineStr">
        <is>
          <t>Gewinnrendite in %</t>
        </is>
      </c>
      <c r="B59" s="5" t="inlineStr">
        <is>
          <t>Return on profit in %</t>
        </is>
      </c>
      <c r="C59" t="n">
        <v>5.8</v>
      </c>
      <c r="D59" t="n">
        <v>6.8</v>
      </c>
      <c r="E59" t="n">
        <v>7.4</v>
      </c>
      <c r="F59" t="n">
        <v>6.8</v>
      </c>
      <c r="G59" t="n">
        <v>5.8</v>
      </c>
      <c r="H59" t="n">
        <v>6.4</v>
      </c>
      <c r="I59" t="n">
        <v>8.699999999999999</v>
      </c>
      <c r="J59" t="n">
        <v>10.9</v>
      </c>
      <c r="K59" t="n">
        <v>9.9</v>
      </c>
      <c r="L59" t="n">
        <v>9.199999999999999</v>
      </c>
      <c r="M59" t="n">
        <v>8.4</v>
      </c>
      <c r="N59" t="n">
        <v>8.9</v>
      </c>
      <c r="O59" t="n">
        <v>5.1</v>
      </c>
      <c r="P59" t="n">
        <v>5.6</v>
      </c>
      <c r="Q59" t="n">
        <v>6.6</v>
      </c>
      <c r="R59" t="n">
        <v>7.3</v>
      </c>
      <c r="S59" t="n">
        <v>7.7</v>
      </c>
      <c r="T59" t="n">
        <v>8.1</v>
      </c>
      <c r="U59" t="n">
        <v>6.8</v>
      </c>
      <c r="V59" t="n">
        <v>7.2</v>
      </c>
      <c r="W59" t="n">
        <v>5.8</v>
      </c>
    </row>
    <row r="60">
      <c r="A60" s="5" t="inlineStr">
        <is>
          <t>Eigenkapitalrendite in %</t>
        </is>
      </c>
      <c r="B60" s="5" t="inlineStr">
        <is>
          <t>Return on Equity in %</t>
        </is>
      </c>
      <c r="C60" t="n">
        <v>7.22</v>
      </c>
      <c r="D60" t="n">
        <v>6.85</v>
      </c>
      <c r="E60" t="n">
        <v>6.56</v>
      </c>
      <c r="F60" t="n">
        <v>6.65</v>
      </c>
      <c r="G60" t="n">
        <v>5.91</v>
      </c>
      <c r="H60" t="n">
        <v>6.5</v>
      </c>
      <c r="I60" t="n">
        <v>7.32</v>
      </c>
      <c r="J60" t="n">
        <v>8.41</v>
      </c>
      <c r="K60" t="n">
        <v>8.529999999999999</v>
      </c>
      <c r="L60" t="n">
        <v>9.869999999999999</v>
      </c>
      <c r="M60" t="n">
        <v>10.6</v>
      </c>
      <c r="N60" t="n">
        <v>12.24</v>
      </c>
      <c r="O60" t="n">
        <v>9.220000000000001</v>
      </c>
      <c r="P60" t="n">
        <v>15.94</v>
      </c>
      <c r="Q60" t="n">
        <v>14.91</v>
      </c>
      <c r="R60" t="n">
        <v>13.89</v>
      </c>
      <c r="S60" t="n">
        <v>12.89</v>
      </c>
      <c r="T60" t="n">
        <v>11.97</v>
      </c>
      <c r="U60" t="inlineStr">
        <is>
          <t>-</t>
        </is>
      </c>
      <c r="V60" t="inlineStr">
        <is>
          <t>-</t>
        </is>
      </c>
      <c r="W60" t="inlineStr">
        <is>
          <t>-</t>
        </is>
      </c>
    </row>
    <row r="61">
      <c r="A61" s="5" t="inlineStr">
        <is>
          <t>Umsatzrendite in %</t>
        </is>
      </c>
      <c r="B61" s="5" t="inlineStr">
        <is>
          <t>Return on sales in %</t>
        </is>
      </c>
      <c r="C61" t="n">
        <v>9.35</v>
      </c>
      <c r="D61" t="n">
        <v>8.59</v>
      </c>
      <c r="E61" t="n">
        <v>8.970000000000001</v>
      </c>
      <c r="F61" t="n">
        <v>9.26</v>
      </c>
      <c r="G61" t="n">
        <v>7.71</v>
      </c>
      <c r="H61" t="n">
        <v>7.75</v>
      </c>
      <c r="I61" t="n">
        <v>7.84</v>
      </c>
      <c r="J61" t="n">
        <v>8.31</v>
      </c>
      <c r="K61" t="n">
        <v>8.859999999999999</v>
      </c>
      <c r="L61" t="n">
        <v>9.43</v>
      </c>
      <c r="M61" t="n">
        <v>11.5</v>
      </c>
      <c r="N61" t="n">
        <v>11.35</v>
      </c>
      <c r="O61" t="n">
        <v>13.47</v>
      </c>
      <c r="P61" t="n">
        <v>15.07</v>
      </c>
      <c r="Q61" t="n">
        <v>11.77</v>
      </c>
      <c r="R61" t="n">
        <v>22.68</v>
      </c>
      <c r="S61" t="n">
        <v>11.17</v>
      </c>
      <c r="T61" t="n">
        <v>10.03</v>
      </c>
      <c r="U61" t="inlineStr">
        <is>
          <t>-</t>
        </is>
      </c>
      <c r="V61" t="inlineStr">
        <is>
          <t>-</t>
        </is>
      </c>
      <c r="W61" t="inlineStr">
        <is>
          <t>-</t>
        </is>
      </c>
    </row>
    <row r="62">
      <c r="A62" s="5" t="inlineStr">
        <is>
          <t>Gesamtkapitalrendite in %</t>
        </is>
      </c>
      <c r="B62" s="5" t="inlineStr">
        <is>
          <t>Total Return on Investment in %</t>
        </is>
      </c>
      <c r="C62" t="n">
        <v>4.55</v>
      </c>
      <c r="D62" t="n">
        <v>3.69</v>
      </c>
      <c r="E62" t="n">
        <v>4.21</v>
      </c>
      <c r="F62" t="n">
        <v>4.37</v>
      </c>
      <c r="G62" t="n">
        <v>3.85</v>
      </c>
      <c r="H62" t="n">
        <v>4.63</v>
      </c>
      <c r="I62" t="n">
        <v>5.08</v>
      </c>
      <c r="J62" t="n">
        <v>5.45</v>
      </c>
      <c r="K62" t="n">
        <v>5.51</v>
      </c>
      <c r="L62" t="n">
        <v>6.17</v>
      </c>
      <c r="M62" t="n">
        <v>6.06</v>
      </c>
      <c r="N62" t="n">
        <v>6.33</v>
      </c>
      <c r="O62" t="n">
        <v>5.96</v>
      </c>
      <c r="P62" t="n">
        <v>7.71</v>
      </c>
      <c r="Q62" t="n">
        <v>6.9</v>
      </c>
      <c r="R62" t="n">
        <v>6.91</v>
      </c>
      <c r="S62" t="n">
        <v>7.02</v>
      </c>
      <c r="T62" t="n">
        <v>7.43</v>
      </c>
      <c r="U62" t="inlineStr">
        <is>
          <t>-</t>
        </is>
      </c>
      <c r="V62" t="inlineStr">
        <is>
          <t>-</t>
        </is>
      </c>
      <c r="W62" t="inlineStr">
        <is>
          <t>-</t>
        </is>
      </c>
    </row>
    <row r="63">
      <c r="A63" s="5" t="inlineStr">
        <is>
          <t>Return on Investment in %</t>
        </is>
      </c>
      <c r="B63" s="5" t="inlineStr">
        <is>
          <t>Return on Investment in %</t>
        </is>
      </c>
      <c r="C63" t="n">
        <v>2.78</v>
      </c>
      <c r="D63" t="n">
        <v>2.67</v>
      </c>
      <c r="E63" t="n">
        <v>2.53</v>
      </c>
      <c r="F63" t="n">
        <v>2.53</v>
      </c>
      <c r="G63" t="n">
        <v>2.31</v>
      </c>
      <c r="H63" t="n">
        <v>2.48</v>
      </c>
      <c r="I63" t="n">
        <v>2.78</v>
      </c>
      <c r="J63" t="n">
        <v>2.93</v>
      </c>
      <c r="K63" t="n">
        <v>2.89</v>
      </c>
      <c r="L63" t="n">
        <v>3.06</v>
      </c>
      <c r="M63" t="n">
        <v>3.23</v>
      </c>
      <c r="N63" t="n">
        <v>3.33</v>
      </c>
      <c r="O63" t="n">
        <v>3.49</v>
      </c>
      <c r="P63" t="n">
        <v>5.02</v>
      </c>
      <c r="Q63" t="n">
        <v>4.53</v>
      </c>
      <c r="R63" t="n">
        <v>4.62</v>
      </c>
      <c r="S63" t="n">
        <v>4.3</v>
      </c>
      <c r="T63" t="n">
        <v>4.07</v>
      </c>
      <c r="U63" t="inlineStr">
        <is>
          <t>-</t>
        </is>
      </c>
      <c r="V63" t="inlineStr">
        <is>
          <t>-</t>
        </is>
      </c>
      <c r="W63" t="inlineStr">
        <is>
          <t>-</t>
        </is>
      </c>
    </row>
    <row r="64">
      <c r="A64" s="5" t="inlineStr">
        <is>
          <t>Arbeitsintensität in %</t>
        </is>
      </c>
      <c r="B64" s="5" t="inlineStr">
        <is>
          <t>Work Intensity in %</t>
        </is>
      </c>
      <c r="C64" t="n">
        <v>11.08</v>
      </c>
      <c r="D64" t="n">
        <v>11.8</v>
      </c>
      <c r="E64" t="n">
        <v>12.47</v>
      </c>
      <c r="F64" t="n">
        <v>10.05</v>
      </c>
      <c r="G64" t="n">
        <v>10.2</v>
      </c>
      <c r="H64" t="n">
        <v>12.07</v>
      </c>
      <c r="I64" t="n">
        <v>12.03</v>
      </c>
      <c r="J64" t="n">
        <v>16.46</v>
      </c>
      <c r="K64" t="n">
        <v>16.26</v>
      </c>
      <c r="L64" t="n">
        <v>19.48</v>
      </c>
      <c r="M64" t="n">
        <v>18.3</v>
      </c>
      <c r="N64" t="n">
        <v>16.36</v>
      </c>
      <c r="O64" t="n">
        <v>15.42</v>
      </c>
      <c r="P64" t="n">
        <v>17.59</v>
      </c>
      <c r="Q64" t="n">
        <v>15.36</v>
      </c>
      <c r="R64" t="n">
        <v>15.19</v>
      </c>
      <c r="S64" t="n">
        <v>17.26</v>
      </c>
      <c r="T64" t="n">
        <v>16.52</v>
      </c>
      <c r="U64" t="inlineStr">
        <is>
          <t>-</t>
        </is>
      </c>
      <c r="V64" t="inlineStr">
        <is>
          <t>-</t>
        </is>
      </c>
      <c r="W64" t="inlineStr">
        <is>
          <t>-</t>
        </is>
      </c>
    </row>
    <row r="65">
      <c r="A65" s="5" t="inlineStr">
        <is>
          <t>Eigenkapitalquote in %</t>
        </is>
      </c>
      <c r="B65" s="5" t="inlineStr">
        <is>
          <t>Equity Ratio in %</t>
        </is>
      </c>
      <c r="C65" t="n">
        <v>38.57</v>
      </c>
      <c r="D65" t="n">
        <v>38.9</v>
      </c>
      <c r="E65" t="n">
        <v>38.61</v>
      </c>
      <c r="F65" t="n">
        <v>38.13</v>
      </c>
      <c r="G65" t="n">
        <v>39.13</v>
      </c>
      <c r="H65" t="n">
        <v>38.17</v>
      </c>
      <c r="I65" t="n">
        <v>38.02</v>
      </c>
      <c r="J65" t="n">
        <v>34.87</v>
      </c>
      <c r="K65" t="n">
        <v>33.94</v>
      </c>
      <c r="L65" t="n">
        <v>31.03</v>
      </c>
      <c r="M65" t="n">
        <v>30.49</v>
      </c>
      <c r="N65" t="n">
        <v>27.22</v>
      </c>
      <c r="O65" t="n">
        <v>37.81</v>
      </c>
      <c r="P65" t="n">
        <v>31.51</v>
      </c>
      <c r="Q65" t="n">
        <v>30.41</v>
      </c>
      <c r="R65" t="n">
        <v>33.27</v>
      </c>
      <c r="S65" t="n">
        <v>33.39</v>
      </c>
      <c r="T65" t="n">
        <v>34.04</v>
      </c>
      <c r="U65" t="inlineStr">
        <is>
          <t>-</t>
        </is>
      </c>
      <c r="V65" t="inlineStr">
        <is>
          <t>-</t>
        </is>
      </c>
      <c r="W65" t="inlineStr">
        <is>
          <t>-</t>
        </is>
      </c>
    </row>
    <row r="66">
      <c r="A66" s="5" t="inlineStr">
        <is>
          <t>Fremdkapitalquote in %</t>
        </is>
      </c>
      <c r="B66" s="5" t="inlineStr">
        <is>
          <t>Debt Ratio in %</t>
        </is>
      </c>
      <c r="C66" t="n">
        <v>61.43</v>
      </c>
      <c r="D66" t="n">
        <v>61.1</v>
      </c>
      <c r="E66" t="n">
        <v>61.39</v>
      </c>
      <c r="F66" t="n">
        <v>61.87</v>
      </c>
      <c r="G66" t="n">
        <v>60.87</v>
      </c>
      <c r="H66" t="n">
        <v>61.83</v>
      </c>
      <c r="I66" t="n">
        <v>61.98</v>
      </c>
      <c r="J66" t="n">
        <v>65.13</v>
      </c>
      <c r="K66" t="n">
        <v>66.06</v>
      </c>
      <c r="L66" t="n">
        <v>68.97</v>
      </c>
      <c r="M66" t="n">
        <v>69.51000000000001</v>
      </c>
      <c r="N66" t="n">
        <v>72.78</v>
      </c>
      <c r="O66" t="n">
        <v>62.19</v>
      </c>
      <c r="P66" t="n">
        <v>68.48999999999999</v>
      </c>
      <c r="Q66" t="n">
        <v>69.59</v>
      </c>
      <c r="R66" t="n">
        <v>66.73</v>
      </c>
      <c r="S66" t="n">
        <v>66.61</v>
      </c>
      <c r="T66" t="n">
        <v>65.95999999999999</v>
      </c>
      <c r="U66" t="inlineStr">
        <is>
          <t>-</t>
        </is>
      </c>
      <c r="V66" t="inlineStr">
        <is>
          <t>-</t>
        </is>
      </c>
      <c r="W66" t="inlineStr">
        <is>
          <t>-</t>
        </is>
      </c>
    </row>
    <row r="67">
      <c r="A67" s="5" t="inlineStr">
        <is>
          <t>Verschuldungsgrad in %</t>
        </is>
      </c>
      <c r="B67" s="5" t="inlineStr">
        <is>
          <t>Finance Gearing in %</t>
        </is>
      </c>
      <c r="C67" t="n">
        <v>159.29</v>
      </c>
      <c r="D67" t="n">
        <v>157.04</v>
      </c>
      <c r="E67" t="n">
        <v>159.02</v>
      </c>
      <c r="F67" t="n">
        <v>162.26</v>
      </c>
      <c r="G67" t="n">
        <v>155.55</v>
      </c>
      <c r="H67" t="n">
        <v>162</v>
      </c>
      <c r="I67" t="n">
        <v>163.01</v>
      </c>
      <c r="J67" t="n">
        <v>186.78</v>
      </c>
      <c r="K67" t="n">
        <v>194.65</v>
      </c>
      <c r="L67" t="n">
        <v>222.23</v>
      </c>
      <c r="M67" t="n">
        <v>228</v>
      </c>
      <c r="N67" t="n">
        <v>267.4</v>
      </c>
      <c r="O67" t="n">
        <v>164.45</v>
      </c>
      <c r="P67" t="n">
        <v>217.34</v>
      </c>
      <c r="Q67" t="n">
        <v>228.87</v>
      </c>
      <c r="R67" t="n">
        <v>200.53</v>
      </c>
      <c r="S67" t="n">
        <v>199.53</v>
      </c>
      <c r="T67" t="n">
        <v>193.75</v>
      </c>
      <c r="U67" t="inlineStr">
        <is>
          <t>-</t>
        </is>
      </c>
      <c r="V67" t="inlineStr">
        <is>
          <t>-</t>
        </is>
      </c>
      <c r="W67" t="inlineStr">
        <is>
          <t>-</t>
        </is>
      </c>
    </row>
    <row r="68">
      <c r="A68" s="5" t="inlineStr">
        <is>
          <t>Bruttoergebnis Marge in %</t>
        </is>
      </c>
      <c r="B68" s="5" t="inlineStr">
        <is>
          <t>Gross Profit Marge in %</t>
        </is>
      </c>
      <c r="C68" t="n">
        <v>44.63</v>
      </c>
      <c r="D68" t="n">
        <v>44</v>
      </c>
      <c r="E68" t="n">
        <v>42.75</v>
      </c>
      <c r="F68" t="n">
        <v>44.21</v>
      </c>
      <c r="G68" t="n">
        <v>40.88</v>
      </c>
      <c r="H68" t="n">
        <v>40.56</v>
      </c>
      <c r="I68" t="n">
        <v>38.34</v>
      </c>
      <c r="J68" t="n">
        <v>36.78</v>
      </c>
      <c r="K68" t="n">
        <v>38</v>
      </c>
      <c r="L68" t="n">
        <v>38.27</v>
      </c>
      <c r="M68" t="n">
        <v>43.93</v>
      </c>
      <c r="N68" t="n">
        <v>39.69</v>
      </c>
      <c r="O68" t="n">
        <v>47.46</v>
      </c>
      <c r="P68" t="n">
        <v>52.65</v>
      </c>
      <c r="Q68" t="n">
        <v>42.15</v>
      </c>
      <c r="R68" t="n">
        <v>42.44</v>
      </c>
      <c r="S68" t="n">
        <v>40.54</v>
      </c>
      <c r="T68" t="n">
        <v>37.37</v>
      </c>
      <c r="U68" t="inlineStr">
        <is>
          <t>-</t>
        </is>
      </c>
      <c r="V68" t="inlineStr">
        <is>
          <t>-</t>
        </is>
      </c>
    </row>
    <row r="69">
      <c r="A69" s="5" t="inlineStr">
        <is>
          <t>Kurzfristige Vermögensquote in %</t>
        </is>
      </c>
      <c r="B69" s="5" t="inlineStr">
        <is>
          <t>Current Assets Ratio in %</t>
        </is>
      </c>
      <c r="C69" t="n">
        <v>11.08</v>
      </c>
      <c r="D69" t="n">
        <v>11.8</v>
      </c>
      <c r="E69" t="n">
        <v>12.47</v>
      </c>
      <c r="F69" t="n">
        <v>10.05</v>
      </c>
      <c r="G69" t="n">
        <v>10.2</v>
      </c>
      <c r="H69" t="n">
        <v>12.07</v>
      </c>
      <c r="I69" t="n">
        <v>12.03</v>
      </c>
      <c r="J69" t="n">
        <v>16.46</v>
      </c>
      <c r="K69" t="n">
        <v>16.26</v>
      </c>
      <c r="L69" t="n">
        <v>19.48</v>
      </c>
      <c r="M69" t="n">
        <v>18.3</v>
      </c>
      <c r="N69" t="n">
        <v>16.36</v>
      </c>
      <c r="O69" t="n">
        <v>15.42</v>
      </c>
      <c r="P69" t="n">
        <v>17.59</v>
      </c>
      <c r="Q69" t="n">
        <v>15.36</v>
      </c>
      <c r="R69" t="n">
        <v>15.19</v>
      </c>
      <c r="S69" t="n">
        <v>17.26</v>
      </c>
      <c r="T69" t="n">
        <v>16.52</v>
      </c>
      <c r="U69" t="inlineStr">
        <is>
          <t>-</t>
        </is>
      </c>
      <c r="V69" t="inlineStr">
        <is>
          <t>-</t>
        </is>
      </c>
    </row>
    <row r="70">
      <c r="A70" s="5" t="inlineStr">
        <is>
          <t>Nettogewinn Marge in %</t>
        </is>
      </c>
      <c r="B70" s="5" t="inlineStr">
        <is>
          <t>Net Profit Marge in %</t>
        </is>
      </c>
      <c r="C70" t="n">
        <v>9.35</v>
      </c>
      <c r="D70" t="n">
        <v>8.59</v>
      </c>
      <c r="E70" t="n">
        <v>8.970000000000001</v>
      </c>
      <c r="F70" t="n">
        <v>9.26</v>
      </c>
      <c r="G70" t="n">
        <v>7.71</v>
      </c>
      <c r="H70" t="n">
        <v>7.75</v>
      </c>
      <c r="I70" t="n">
        <v>7.84</v>
      </c>
      <c r="J70" t="n">
        <v>8.31</v>
      </c>
      <c r="K70" t="n">
        <v>8.859999999999999</v>
      </c>
      <c r="L70" t="n">
        <v>9.43</v>
      </c>
      <c r="M70" t="n">
        <v>11.5</v>
      </c>
      <c r="N70" t="n">
        <v>11.35</v>
      </c>
      <c r="O70" t="n">
        <v>13.48</v>
      </c>
      <c r="P70" t="n">
        <v>15.07</v>
      </c>
      <c r="Q70" t="n">
        <v>11.77</v>
      </c>
      <c r="R70" t="n">
        <v>11.34</v>
      </c>
      <c r="S70" t="n">
        <v>11.17</v>
      </c>
      <c r="T70" t="n">
        <v>10.03</v>
      </c>
      <c r="U70" t="inlineStr">
        <is>
          <t>-</t>
        </is>
      </c>
      <c r="V70" t="inlineStr">
        <is>
          <t>-</t>
        </is>
      </c>
    </row>
    <row r="71">
      <c r="A71" s="5" t="inlineStr">
        <is>
          <t>Operative Ergebnis Marge in %</t>
        </is>
      </c>
      <c r="B71" s="5" t="inlineStr">
        <is>
          <t>EBIT Marge in %</t>
        </is>
      </c>
      <c r="C71" t="n">
        <v>16.13</v>
      </c>
      <c r="D71" t="n">
        <v>15.51</v>
      </c>
      <c r="E71" t="n">
        <v>8.68</v>
      </c>
      <c r="F71" t="n">
        <v>15.59</v>
      </c>
      <c r="G71" t="n">
        <v>12.19</v>
      </c>
      <c r="H71" t="n">
        <v>13.12</v>
      </c>
      <c r="I71" t="n">
        <v>7.42</v>
      </c>
      <c r="J71" t="n">
        <v>12.8</v>
      </c>
      <c r="K71" t="n">
        <v>14.23</v>
      </c>
      <c r="L71" t="n">
        <v>15.87</v>
      </c>
      <c r="M71" t="n">
        <v>18.36</v>
      </c>
      <c r="N71" t="n">
        <v>16.92</v>
      </c>
      <c r="O71" t="n">
        <v>21.17</v>
      </c>
      <c r="P71" t="n">
        <v>24.1</v>
      </c>
      <c r="Q71" t="n">
        <v>19.27</v>
      </c>
      <c r="R71" t="n">
        <v>18.91</v>
      </c>
      <c r="S71" t="n">
        <v>19.21</v>
      </c>
      <c r="T71" t="n">
        <v>16.31</v>
      </c>
      <c r="U71" t="inlineStr">
        <is>
          <t>-</t>
        </is>
      </c>
      <c r="V71" t="inlineStr">
        <is>
          <t>-</t>
        </is>
      </c>
    </row>
    <row r="72">
      <c r="A72" s="5" t="inlineStr">
        <is>
          <t>Vermögensumsschlag in %</t>
        </is>
      </c>
      <c r="B72" s="5" t="inlineStr">
        <is>
          <t>Asset Turnover in %</t>
        </is>
      </c>
      <c r="C72" t="n">
        <v>29.78</v>
      </c>
      <c r="D72" t="n">
        <v>31.03</v>
      </c>
      <c r="E72" t="n">
        <v>28.24</v>
      </c>
      <c r="F72" t="n">
        <v>27.37</v>
      </c>
      <c r="G72" t="n">
        <v>30.02</v>
      </c>
      <c r="H72" t="n">
        <v>32.03</v>
      </c>
      <c r="I72" t="n">
        <v>35.5</v>
      </c>
      <c r="J72" t="n">
        <v>35.33</v>
      </c>
      <c r="K72" t="n">
        <v>32.66</v>
      </c>
      <c r="L72" t="n">
        <v>32.48</v>
      </c>
      <c r="M72" t="n">
        <v>28.11</v>
      </c>
      <c r="N72" t="n">
        <v>29.35</v>
      </c>
      <c r="O72" t="n">
        <v>25.87</v>
      </c>
      <c r="P72" t="n">
        <v>33.32</v>
      </c>
      <c r="Q72" t="n">
        <v>38.51</v>
      </c>
      <c r="R72" t="n">
        <v>40.76</v>
      </c>
      <c r="S72" t="n">
        <v>38.52</v>
      </c>
      <c r="T72" t="n">
        <v>40.6</v>
      </c>
      <c r="U72" t="inlineStr">
        <is>
          <t>-</t>
        </is>
      </c>
      <c r="V72" t="inlineStr">
        <is>
          <t>-</t>
        </is>
      </c>
    </row>
    <row r="73">
      <c r="A73" s="5" t="inlineStr">
        <is>
          <t>Langfristige Vermögensquote in %</t>
        </is>
      </c>
      <c r="B73" s="5" t="inlineStr">
        <is>
          <t>Non-Current Assets Ratio in %</t>
        </is>
      </c>
      <c r="C73" t="n">
        <v>88.92</v>
      </c>
      <c r="D73" t="n">
        <v>88.2</v>
      </c>
      <c r="E73" t="n">
        <v>87.53</v>
      </c>
      <c r="F73" t="n">
        <v>89.95</v>
      </c>
      <c r="G73" t="n">
        <v>89.8</v>
      </c>
      <c r="H73" t="n">
        <v>87.93000000000001</v>
      </c>
      <c r="I73" t="n">
        <v>87.97</v>
      </c>
      <c r="J73" t="n">
        <v>83.54000000000001</v>
      </c>
      <c r="K73" t="n">
        <v>83.73999999999999</v>
      </c>
      <c r="L73" t="n">
        <v>80.52</v>
      </c>
      <c r="M73" t="n">
        <v>81.7</v>
      </c>
      <c r="N73" t="n">
        <v>83.64</v>
      </c>
      <c r="O73" t="n">
        <v>84.58</v>
      </c>
      <c r="P73" t="n">
        <v>82.41</v>
      </c>
      <c r="Q73" t="n">
        <v>84.64</v>
      </c>
      <c r="R73" t="n">
        <v>84.81</v>
      </c>
      <c r="S73" t="n">
        <v>82.73999999999999</v>
      </c>
      <c r="T73" t="n">
        <v>83.48</v>
      </c>
      <c r="U73" t="inlineStr">
        <is>
          <t>-</t>
        </is>
      </c>
      <c r="V73" t="inlineStr">
        <is>
          <t>-</t>
        </is>
      </c>
    </row>
    <row r="74">
      <c r="A74" s="5" t="inlineStr">
        <is>
          <t>Gesamtkapitalrentabilität</t>
        </is>
      </c>
      <c r="B74" s="5" t="inlineStr">
        <is>
          <t>ROA Return on Assets in %</t>
        </is>
      </c>
      <c r="C74" t="n">
        <v>2.78</v>
      </c>
      <c r="D74" t="n">
        <v>2.67</v>
      </c>
      <c r="E74" t="n">
        <v>2.53</v>
      </c>
      <c r="F74" t="n">
        <v>2.53</v>
      </c>
      <c r="G74" t="n">
        <v>2.31</v>
      </c>
      <c r="H74" t="n">
        <v>2.48</v>
      </c>
      <c r="I74" t="n">
        <v>2.78</v>
      </c>
      <c r="J74" t="n">
        <v>2.93</v>
      </c>
      <c r="K74" t="n">
        <v>2.89</v>
      </c>
      <c r="L74" t="n">
        <v>3.06</v>
      </c>
      <c r="M74" t="n">
        <v>3.23</v>
      </c>
      <c r="N74" t="n">
        <v>3.33</v>
      </c>
      <c r="O74" t="n">
        <v>3.49</v>
      </c>
      <c r="P74" t="n">
        <v>5.02</v>
      </c>
      <c r="Q74" t="n">
        <v>4.53</v>
      </c>
      <c r="R74" t="n">
        <v>4.62</v>
      </c>
      <c r="S74" t="n">
        <v>4.3</v>
      </c>
      <c r="T74" t="n">
        <v>4.07</v>
      </c>
      <c r="U74" t="inlineStr">
        <is>
          <t>-</t>
        </is>
      </c>
      <c r="V74" t="inlineStr">
        <is>
          <t>-</t>
        </is>
      </c>
    </row>
    <row r="75">
      <c r="A75" s="5" t="inlineStr">
        <is>
          <t>Ertrag des eingesetzten Kapitals</t>
        </is>
      </c>
      <c r="B75" s="5" t="inlineStr">
        <is>
          <t>ROCE Return on Cap. Empl. in %</t>
        </is>
      </c>
      <c r="C75" t="n">
        <v>5.69</v>
      </c>
      <c r="D75" t="n">
        <v>5.61</v>
      </c>
      <c r="E75" t="n">
        <v>2.89</v>
      </c>
      <c r="F75" t="n">
        <v>4.91</v>
      </c>
      <c r="G75" t="n">
        <v>4.25</v>
      </c>
      <c r="H75" t="n">
        <v>4.91</v>
      </c>
      <c r="I75" t="n">
        <v>3.03</v>
      </c>
      <c r="J75" t="n">
        <v>5.29</v>
      </c>
      <c r="K75" t="n">
        <v>5.43</v>
      </c>
      <c r="L75" t="n">
        <v>6.36</v>
      </c>
      <c r="M75" t="n">
        <v>6.2</v>
      </c>
      <c r="N75" t="n">
        <v>6.57</v>
      </c>
      <c r="O75" t="n">
        <v>6.73</v>
      </c>
      <c r="P75" t="n">
        <v>9.27</v>
      </c>
      <c r="Q75" t="n">
        <v>9.43</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34.63</v>
      </c>
      <c r="D76" t="n">
        <v>38.42</v>
      </c>
      <c r="E76" t="n">
        <v>38.25</v>
      </c>
      <c r="F76" t="n">
        <v>38.78</v>
      </c>
      <c r="G76" t="n">
        <v>40.12</v>
      </c>
      <c r="H76" t="n">
        <v>43.17</v>
      </c>
      <c r="I76" t="n">
        <v>43.22</v>
      </c>
      <c r="J76" t="n">
        <v>41.74</v>
      </c>
      <c r="K76" t="n">
        <v>40.53</v>
      </c>
      <c r="L76" t="n">
        <v>38.54</v>
      </c>
      <c r="M76" t="n">
        <v>37.32</v>
      </c>
      <c r="N76" t="n">
        <v>32.54</v>
      </c>
      <c r="O76" t="n">
        <v>44.71</v>
      </c>
      <c r="P76" t="n">
        <v>38.24</v>
      </c>
      <c r="Q76" t="n">
        <v>35.93</v>
      </c>
      <c r="R76" t="n">
        <v>39.23</v>
      </c>
      <c r="S76" t="n">
        <v>40.35</v>
      </c>
      <c r="T76" t="n">
        <v>40.78</v>
      </c>
      <c r="U76" t="inlineStr">
        <is>
          <t>-</t>
        </is>
      </c>
      <c r="V76" t="inlineStr">
        <is>
          <t>-</t>
        </is>
      </c>
    </row>
    <row r="77">
      <c r="A77" s="5" t="inlineStr">
        <is>
          <t>Liquidität Dritten Grades</t>
        </is>
      </c>
      <c r="B77" s="5" t="inlineStr">
        <is>
          <t>Current Ratio in %</t>
        </is>
      </c>
      <c r="C77" t="n">
        <v>70.87</v>
      </c>
      <c r="D77" t="n">
        <v>82.97</v>
      </c>
      <c r="E77" t="n">
        <v>82.67</v>
      </c>
      <c r="F77" t="n">
        <v>76.70999999999999</v>
      </c>
      <c r="G77" t="n">
        <v>73.70999999999999</v>
      </c>
      <c r="H77" t="n">
        <v>84.28</v>
      </c>
      <c r="I77" t="n">
        <v>93.2</v>
      </c>
      <c r="J77" t="n">
        <v>113.2</v>
      </c>
      <c r="K77" t="n">
        <v>113.65</v>
      </c>
      <c r="L77" t="n">
        <v>102.49</v>
      </c>
      <c r="M77" t="n">
        <v>109.21</v>
      </c>
      <c r="N77" t="n">
        <v>67.04000000000001</v>
      </c>
      <c r="O77" t="n">
        <v>82.56999999999999</v>
      </c>
      <c r="P77" t="n">
        <v>131.49</v>
      </c>
      <c r="Q77" t="n">
        <v>72.08</v>
      </c>
      <c r="R77" t="inlineStr">
        <is>
          <t>-</t>
        </is>
      </c>
      <c r="S77" t="inlineStr">
        <is>
          <t>-</t>
        </is>
      </c>
      <c r="T77" t="inlineStr">
        <is>
          <t>-</t>
        </is>
      </c>
      <c r="U77" t="inlineStr">
        <is>
          <t>-</t>
        </is>
      </c>
      <c r="V77" t="inlineStr">
        <is>
          <t>-</t>
        </is>
      </c>
    </row>
    <row r="78">
      <c r="A78" s="5" t="inlineStr">
        <is>
          <t>Operativer Cashflow</t>
        </is>
      </c>
      <c r="B78" s="5" t="inlineStr">
        <is>
          <t>Operating Cashflow in M</t>
        </is>
      </c>
      <c r="C78" t="n">
        <v>53758.89999999999</v>
      </c>
      <c r="D78" t="n">
        <v>37876.16</v>
      </c>
      <c r="E78" t="n">
        <v>45363.24</v>
      </c>
      <c r="F78" t="n">
        <v>37535.8</v>
      </c>
      <c r="G78" t="n">
        <v>42014.31</v>
      </c>
      <c r="H78" t="n">
        <v>33600.88</v>
      </c>
      <c r="I78" t="n">
        <v>30638.4</v>
      </c>
      <c r="J78" t="n">
        <v>22652.91</v>
      </c>
      <c r="K78" t="n">
        <v>27410.12</v>
      </c>
      <c r="L78" t="n">
        <v>21936</v>
      </c>
      <c r="M78" t="n">
        <v>28413.32</v>
      </c>
      <c r="N78" t="n">
        <v>21158.46</v>
      </c>
      <c r="O78" t="n">
        <v>36755.84</v>
      </c>
      <c r="P78" t="n">
        <v>34329.12</v>
      </c>
      <c r="Q78" t="n">
        <v>38980.86</v>
      </c>
      <c r="R78" t="inlineStr">
        <is>
          <t>-</t>
        </is>
      </c>
      <c r="S78" t="inlineStr">
        <is>
          <t>-</t>
        </is>
      </c>
      <c r="T78" t="inlineStr">
        <is>
          <t>-</t>
        </is>
      </c>
      <c r="U78" t="inlineStr">
        <is>
          <t>-</t>
        </is>
      </c>
      <c r="V78" t="inlineStr">
        <is>
          <t>-</t>
        </is>
      </c>
    </row>
    <row r="79">
      <c r="A79" s="5" t="inlineStr">
        <is>
          <t>Aktienrückkauf</t>
        </is>
      </c>
      <c r="B79" s="5" t="inlineStr">
        <is>
          <t>Share Buyback in M</t>
        </is>
      </c>
      <c r="C79" t="n">
        <v>36</v>
      </c>
      <c r="D79" t="n">
        <v>-80</v>
      </c>
      <c r="E79" t="n">
        <v>44</v>
      </c>
      <c r="F79" t="n">
        <v>-25</v>
      </c>
      <c r="G79" t="n">
        <v>51</v>
      </c>
      <c r="H79" t="n">
        <v>-148</v>
      </c>
      <c r="I79" t="n">
        <v>-101</v>
      </c>
      <c r="J79" t="n">
        <v>-257</v>
      </c>
      <c r="K79" t="n">
        <v>-398</v>
      </c>
      <c r="L79" t="n">
        <v>-232</v>
      </c>
      <c r="M79" t="n">
        <v>-250</v>
      </c>
      <c r="N79" t="n">
        <v>-8</v>
      </c>
      <c r="O79" t="n">
        <v>-1388</v>
      </c>
      <c r="P79" t="n">
        <v>0</v>
      </c>
      <c r="Q79" t="n">
        <v>0</v>
      </c>
      <c r="R79" t="n">
        <v>0</v>
      </c>
      <c r="S79" t="n">
        <v>0</v>
      </c>
      <c r="T79" t="n">
        <v>0</v>
      </c>
      <c r="U79" t="n">
        <v>0</v>
      </c>
      <c r="V79" t="n">
        <v>0</v>
      </c>
    </row>
    <row r="80">
      <c r="A80" s="5" t="inlineStr">
        <is>
          <t>Umsatzwachstum 1J in %</t>
        </is>
      </c>
      <c r="B80" s="5" t="inlineStr">
        <is>
          <t>Revenue Growth 1Y in %</t>
        </is>
      </c>
      <c r="C80" t="n">
        <v>3.88</v>
      </c>
      <c r="D80" t="n">
        <v>12.2</v>
      </c>
      <c r="E80" t="n">
        <v>7.01</v>
      </c>
      <c r="F80" t="n">
        <v>-7.01</v>
      </c>
      <c r="G80" t="n">
        <v>4.62</v>
      </c>
      <c r="H80" t="n">
        <v>-8.460000000000001</v>
      </c>
      <c r="I80" t="n">
        <v>-4.07</v>
      </c>
      <c r="J80" t="n">
        <v>8.07</v>
      </c>
      <c r="K80" t="n">
        <v>4</v>
      </c>
      <c r="L80" t="n">
        <v>23.91</v>
      </c>
      <c r="M80" t="n">
        <v>-2.53</v>
      </c>
      <c r="N80" t="n">
        <v>44.24</v>
      </c>
      <c r="O80" t="n">
        <v>58.55</v>
      </c>
      <c r="P80" t="n">
        <v>-6.14</v>
      </c>
      <c r="Q80" t="n">
        <v>9.93</v>
      </c>
      <c r="R80" t="n">
        <v>12.53</v>
      </c>
      <c r="S80" t="n">
        <v>-1.09</v>
      </c>
      <c r="T80" t="inlineStr">
        <is>
          <t>-</t>
        </is>
      </c>
      <c r="U80" t="inlineStr">
        <is>
          <t>-</t>
        </is>
      </c>
      <c r="V80" t="inlineStr">
        <is>
          <t>-</t>
        </is>
      </c>
    </row>
    <row r="81">
      <c r="A81" s="5" t="inlineStr">
        <is>
          <t>Umsatzwachstum 3J in %</t>
        </is>
      </c>
      <c r="B81" s="5" t="inlineStr">
        <is>
          <t>Revenue Growth 3Y in %</t>
        </is>
      </c>
      <c r="C81" t="n">
        <v>7.7</v>
      </c>
      <c r="D81" t="n">
        <v>4.07</v>
      </c>
      <c r="E81" t="n">
        <v>1.54</v>
      </c>
      <c r="F81" t="n">
        <v>-3.62</v>
      </c>
      <c r="G81" t="n">
        <v>-2.64</v>
      </c>
      <c r="H81" t="n">
        <v>-1.49</v>
      </c>
      <c r="I81" t="n">
        <v>2.67</v>
      </c>
      <c r="J81" t="n">
        <v>11.99</v>
      </c>
      <c r="K81" t="n">
        <v>8.460000000000001</v>
      </c>
      <c r="L81" t="n">
        <v>21.87</v>
      </c>
      <c r="M81" t="n">
        <v>33.42</v>
      </c>
      <c r="N81" t="n">
        <v>32.22</v>
      </c>
      <c r="O81" t="n">
        <v>20.78</v>
      </c>
      <c r="P81" t="n">
        <v>5.44</v>
      </c>
      <c r="Q81" t="n">
        <v>7.12</v>
      </c>
      <c r="R81" t="inlineStr">
        <is>
          <t>-</t>
        </is>
      </c>
      <c r="S81" t="inlineStr">
        <is>
          <t>-</t>
        </is>
      </c>
      <c r="T81" t="inlineStr">
        <is>
          <t>-</t>
        </is>
      </c>
      <c r="U81" t="inlineStr">
        <is>
          <t>-</t>
        </is>
      </c>
      <c r="V81" t="inlineStr">
        <is>
          <t>-</t>
        </is>
      </c>
    </row>
    <row r="82">
      <c r="A82" s="5" t="inlineStr">
        <is>
          <t>Umsatzwachstum 5J in %</t>
        </is>
      </c>
      <c r="B82" s="5" t="inlineStr">
        <is>
          <t>Revenue Growth 5Y in %</t>
        </is>
      </c>
      <c r="C82" t="n">
        <v>4.14</v>
      </c>
      <c r="D82" t="n">
        <v>1.67</v>
      </c>
      <c r="E82" t="n">
        <v>-1.58</v>
      </c>
      <c r="F82" t="n">
        <v>-1.37</v>
      </c>
      <c r="G82" t="n">
        <v>0.83</v>
      </c>
      <c r="H82" t="n">
        <v>4.69</v>
      </c>
      <c r="I82" t="n">
        <v>5.88</v>
      </c>
      <c r="J82" t="n">
        <v>15.54</v>
      </c>
      <c r="K82" t="n">
        <v>25.63</v>
      </c>
      <c r="L82" t="n">
        <v>23.61</v>
      </c>
      <c r="M82" t="n">
        <v>20.81</v>
      </c>
      <c r="N82" t="n">
        <v>23.82</v>
      </c>
      <c r="O82" t="n">
        <v>14.76</v>
      </c>
      <c r="P82" t="inlineStr">
        <is>
          <t>-</t>
        </is>
      </c>
      <c r="Q82" t="inlineStr">
        <is>
          <t>-</t>
        </is>
      </c>
      <c r="R82" t="inlineStr">
        <is>
          <t>-</t>
        </is>
      </c>
      <c r="S82" t="inlineStr">
        <is>
          <t>-</t>
        </is>
      </c>
      <c r="T82" t="inlineStr">
        <is>
          <t>-</t>
        </is>
      </c>
      <c r="U82" t="inlineStr">
        <is>
          <t>-</t>
        </is>
      </c>
      <c r="V82" t="inlineStr">
        <is>
          <t>-</t>
        </is>
      </c>
    </row>
    <row r="83">
      <c r="A83" s="5" t="inlineStr">
        <is>
          <t>Umsatzwachstum 10J in %</t>
        </is>
      </c>
      <c r="B83" s="5" t="inlineStr">
        <is>
          <t>Revenue Growth 10Y in %</t>
        </is>
      </c>
      <c r="C83" t="n">
        <v>4.42</v>
      </c>
      <c r="D83" t="n">
        <v>3.77</v>
      </c>
      <c r="E83" t="n">
        <v>6.98</v>
      </c>
      <c r="F83" t="n">
        <v>12.13</v>
      </c>
      <c r="G83" t="n">
        <v>12.22</v>
      </c>
      <c r="H83" t="n">
        <v>12.75</v>
      </c>
      <c r="I83" t="n">
        <v>14.85</v>
      </c>
      <c r="J83" t="n">
        <v>15.15</v>
      </c>
      <c r="K83" t="inlineStr">
        <is>
          <t>-</t>
        </is>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13.01</v>
      </c>
      <c r="D84" t="n">
        <v>7.49</v>
      </c>
      <c r="E84" t="n">
        <v>3.66</v>
      </c>
      <c r="F84" t="n">
        <v>11.68</v>
      </c>
      <c r="G84" t="n">
        <v>4.08</v>
      </c>
      <c r="H84" t="n">
        <v>-9.529999999999999</v>
      </c>
      <c r="I84" t="n">
        <v>-9.470000000000001</v>
      </c>
      <c r="J84" t="n">
        <v>1.28</v>
      </c>
      <c r="K84" t="n">
        <v>-2.3</v>
      </c>
      <c r="L84" t="n">
        <v>1.66</v>
      </c>
      <c r="M84" t="n">
        <v>-1.29</v>
      </c>
      <c r="N84" t="n">
        <v>21.54</v>
      </c>
      <c r="O84" t="n">
        <v>41.81</v>
      </c>
      <c r="P84" t="n">
        <v>20.12</v>
      </c>
      <c r="Q84" t="n">
        <v>14.12</v>
      </c>
      <c r="R84" t="n">
        <v>14.25</v>
      </c>
      <c r="S84" t="n">
        <v>10.12</v>
      </c>
      <c r="T84" t="inlineStr">
        <is>
          <t>-</t>
        </is>
      </c>
      <c r="U84" t="inlineStr">
        <is>
          <t>-</t>
        </is>
      </c>
      <c r="V84" t="inlineStr">
        <is>
          <t>-</t>
        </is>
      </c>
    </row>
    <row r="85">
      <c r="A85" s="5" t="inlineStr">
        <is>
          <t>Gewinnwachstum 3J in %</t>
        </is>
      </c>
      <c r="B85" s="5" t="inlineStr">
        <is>
          <t>Earnings Growth 3Y in %</t>
        </is>
      </c>
      <c r="C85" t="n">
        <v>8.050000000000001</v>
      </c>
      <c r="D85" t="n">
        <v>7.61</v>
      </c>
      <c r="E85" t="n">
        <v>6.47</v>
      </c>
      <c r="F85" t="n">
        <v>2.08</v>
      </c>
      <c r="G85" t="n">
        <v>-4.97</v>
      </c>
      <c r="H85" t="n">
        <v>-5.91</v>
      </c>
      <c r="I85" t="n">
        <v>-3.5</v>
      </c>
      <c r="J85" t="n">
        <v>0.21</v>
      </c>
      <c r="K85" t="n">
        <v>-0.64</v>
      </c>
      <c r="L85" t="n">
        <v>7.3</v>
      </c>
      <c r="M85" t="n">
        <v>20.69</v>
      </c>
      <c r="N85" t="n">
        <v>27.82</v>
      </c>
      <c r="O85" t="n">
        <v>25.35</v>
      </c>
      <c r="P85" t="n">
        <v>16.16</v>
      </c>
      <c r="Q85" t="n">
        <v>12.83</v>
      </c>
      <c r="R85" t="inlineStr">
        <is>
          <t>-</t>
        </is>
      </c>
      <c r="S85" t="inlineStr">
        <is>
          <t>-</t>
        </is>
      </c>
      <c r="T85" t="inlineStr">
        <is>
          <t>-</t>
        </is>
      </c>
      <c r="U85" t="inlineStr">
        <is>
          <t>-</t>
        </is>
      </c>
      <c r="V85" t="inlineStr">
        <is>
          <t>-</t>
        </is>
      </c>
    </row>
    <row r="86">
      <c r="A86" s="5" t="inlineStr">
        <is>
          <t>Gewinnwachstum 5J in %</t>
        </is>
      </c>
      <c r="B86" s="5" t="inlineStr">
        <is>
          <t>Earnings Growth 5Y in %</t>
        </is>
      </c>
      <c r="C86" t="n">
        <v>7.98</v>
      </c>
      <c r="D86" t="n">
        <v>3.48</v>
      </c>
      <c r="E86" t="n">
        <v>0.08</v>
      </c>
      <c r="F86" t="n">
        <v>-0.39</v>
      </c>
      <c r="G86" t="n">
        <v>-3.19</v>
      </c>
      <c r="H86" t="n">
        <v>-3.67</v>
      </c>
      <c r="I86" t="n">
        <v>-2.02</v>
      </c>
      <c r="J86" t="n">
        <v>4.18</v>
      </c>
      <c r="K86" t="n">
        <v>12.28</v>
      </c>
      <c r="L86" t="n">
        <v>16.77</v>
      </c>
      <c r="M86" t="n">
        <v>19.26</v>
      </c>
      <c r="N86" t="n">
        <v>22.37</v>
      </c>
      <c r="O86" t="n">
        <v>20.08</v>
      </c>
      <c r="P86" t="inlineStr">
        <is>
          <t>-</t>
        </is>
      </c>
      <c r="Q86" t="inlineStr">
        <is>
          <t>-</t>
        </is>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2.16</v>
      </c>
      <c r="D87" t="n">
        <v>0.73</v>
      </c>
      <c r="E87" t="n">
        <v>2.13</v>
      </c>
      <c r="F87" t="n">
        <v>5.95</v>
      </c>
      <c r="G87" t="n">
        <v>6.79</v>
      </c>
      <c r="H87" t="n">
        <v>7.79</v>
      </c>
      <c r="I87" t="n">
        <v>10.17</v>
      </c>
      <c r="J87" t="n">
        <v>12.13</v>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2.16</v>
      </c>
      <c r="D88" t="n">
        <v>4.25</v>
      </c>
      <c r="E88" t="n">
        <v>168.75</v>
      </c>
      <c r="F88" t="n">
        <v>-37.95</v>
      </c>
      <c r="G88" t="n">
        <v>-5.39</v>
      </c>
      <c r="H88" t="n">
        <v>-4.25</v>
      </c>
      <c r="I88" t="n">
        <v>-5.69</v>
      </c>
      <c r="J88" t="n">
        <v>2.2</v>
      </c>
      <c r="K88" t="n">
        <v>0.82</v>
      </c>
      <c r="L88" t="n">
        <v>0.65</v>
      </c>
      <c r="M88" t="n">
        <v>0.62</v>
      </c>
      <c r="N88" t="n">
        <v>0.51</v>
      </c>
      <c r="O88" t="n">
        <v>0.98</v>
      </c>
      <c r="P88" t="inlineStr">
        <is>
          <t>-</t>
        </is>
      </c>
      <c r="Q88" t="inlineStr">
        <is>
          <t>-</t>
        </is>
      </c>
      <c r="R88" t="inlineStr">
        <is>
          <t>-</t>
        </is>
      </c>
      <c r="S88" t="inlineStr">
        <is>
          <t>-</t>
        </is>
      </c>
      <c r="T88" t="inlineStr">
        <is>
          <t>-</t>
        </is>
      </c>
      <c r="U88" t="inlineStr">
        <is>
          <t>-</t>
        </is>
      </c>
      <c r="V88" t="inlineStr">
        <is>
          <t>-</t>
        </is>
      </c>
    </row>
    <row r="89">
      <c r="A89" s="5" t="inlineStr">
        <is>
          <t>EBIT-Wachstum 1J in %</t>
        </is>
      </c>
      <c r="B89" s="5" t="inlineStr">
        <is>
          <t>EBIT Growth 1Y in %</t>
        </is>
      </c>
      <c r="C89" t="n">
        <v>8.050000000000001</v>
      </c>
      <c r="D89" t="n">
        <v>100.48</v>
      </c>
      <c r="E89" t="n">
        <v>-40.43</v>
      </c>
      <c r="F89" t="n">
        <v>18.93</v>
      </c>
      <c r="G89" t="n">
        <v>-2.84</v>
      </c>
      <c r="H89" t="n">
        <v>61.85</v>
      </c>
      <c r="I89" t="n">
        <v>-44.37</v>
      </c>
      <c r="J89" t="n">
        <v>-2.84</v>
      </c>
      <c r="K89" t="n">
        <v>-6.73</v>
      </c>
      <c r="L89" t="n">
        <v>7.12</v>
      </c>
      <c r="M89" t="n">
        <v>5.8</v>
      </c>
      <c r="N89" t="n">
        <v>15.25</v>
      </c>
      <c r="O89" t="n">
        <v>39.28</v>
      </c>
      <c r="P89" t="n">
        <v>17.37</v>
      </c>
      <c r="Q89" t="n">
        <v>12.04</v>
      </c>
      <c r="R89" t="n">
        <v>10.75</v>
      </c>
      <c r="S89" t="n">
        <v>16.49</v>
      </c>
      <c r="T89" t="inlineStr">
        <is>
          <t>-</t>
        </is>
      </c>
      <c r="U89" t="inlineStr">
        <is>
          <t>-</t>
        </is>
      </c>
      <c r="V89" t="inlineStr">
        <is>
          <t>-</t>
        </is>
      </c>
    </row>
    <row r="90">
      <c r="A90" s="5" t="inlineStr">
        <is>
          <t>EBIT-Wachstum 3J in %</t>
        </is>
      </c>
      <c r="B90" s="5" t="inlineStr">
        <is>
          <t>EBIT Growth 3Y in %</t>
        </is>
      </c>
      <c r="C90" t="n">
        <v>22.7</v>
      </c>
      <c r="D90" t="n">
        <v>26.33</v>
      </c>
      <c r="E90" t="n">
        <v>-8.109999999999999</v>
      </c>
      <c r="F90" t="n">
        <v>25.98</v>
      </c>
      <c r="G90" t="n">
        <v>4.88</v>
      </c>
      <c r="H90" t="n">
        <v>4.88</v>
      </c>
      <c r="I90" t="n">
        <v>-17.98</v>
      </c>
      <c r="J90" t="n">
        <v>-0.82</v>
      </c>
      <c r="K90" t="n">
        <v>2.06</v>
      </c>
      <c r="L90" t="n">
        <v>9.390000000000001</v>
      </c>
      <c r="M90" t="n">
        <v>20.11</v>
      </c>
      <c r="N90" t="n">
        <v>23.97</v>
      </c>
      <c r="O90" t="n">
        <v>22.9</v>
      </c>
      <c r="P90" t="n">
        <v>13.39</v>
      </c>
      <c r="Q90" t="n">
        <v>13.09</v>
      </c>
      <c r="R90" t="inlineStr">
        <is>
          <t>-</t>
        </is>
      </c>
      <c r="S90" t="inlineStr">
        <is>
          <t>-</t>
        </is>
      </c>
      <c r="T90" t="inlineStr">
        <is>
          <t>-</t>
        </is>
      </c>
      <c r="U90" t="inlineStr">
        <is>
          <t>-</t>
        </is>
      </c>
      <c r="V90" t="inlineStr">
        <is>
          <t>-</t>
        </is>
      </c>
    </row>
    <row r="91">
      <c r="A91" s="5" t="inlineStr">
        <is>
          <t>EBIT-Wachstum 5J in %</t>
        </is>
      </c>
      <c r="B91" s="5" t="inlineStr">
        <is>
          <t>EBIT Growth 5Y in %</t>
        </is>
      </c>
      <c r="C91" t="n">
        <v>16.84</v>
      </c>
      <c r="D91" t="n">
        <v>27.6</v>
      </c>
      <c r="E91" t="n">
        <v>-1.37</v>
      </c>
      <c r="F91" t="n">
        <v>6.15</v>
      </c>
      <c r="G91" t="n">
        <v>1.01</v>
      </c>
      <c r="H91" t="n">
        <v>3.01</v>
      </c>
      <c r="I91" t="n">
        <v>-8.199999999999999</v>
      </c>
      <c r="J91" t="n">
        <v>3.72</v>
      </c>
      <c r="K91" t="n">
        <v>12.14</v>
      </c>
      <c r="L91" t="n">
        <v>16.96</v>
      </c>
      <c r="M91" t="n">
        <v>17.95</v>
      </c>
      <c r="N91" t="n">
        <v>18.94</v>
      </c>
      <c r="O91" t="n">
        <v>19.19</v>
      </c>
      <c r="P91" t="inlineStr">
        <is>
          <t>-</t>
        </is>
      </c>
      <c r="Q91" t="inlineStr">
        <is>
          <t>-</t>
        </is>
      </c>
      <c r="R91" t="inlineStr">
        <is>
          <t>-</t>
        </is>
      </c>
      <c r="S91" t="inlineStr">
        <is>
          <t>-</t>
        </is>
      </c>
      <c r="T91" t="inlineStr">
        <is>
          <t>-</t>
        </is>
      </c>
      <c r="U91" t="inlineStr">
        <is>
          <t>-</t>
        </is>
      </c>
      <c r="V91" t="inlineStr">
        <is>
          <t>-</t>
        </is>
      </c>
    </row>
    <row r="92">
      <c r="A92" s="5" t="inlineStr">
        <is>
          <t>EBIT-Wachstum 10J in %</t>
        </is>
      </c>
      <c r="B92" s="5" t="inlineStr">
        <is>
          <t>EBIT Growth 10Y in %</t>
        </is>
      </c>
      <c r="C92" t="n">
        <v>9.92</v>
      </c>
      <c r="D92" t="n">
        <v>9.699999999999999</v>
      </c>
      <c r="E92" t="n">
        <v>1.17</v>
      </c>
      <c r="F92" t="n">
        <v>9.140000000000001</v>
      </c>
      <c r="G92" t="n">
        <v>8.99</v>
      </c>
      <c r="H92" t="n">
        <v>10.48</v>
      </c>
      <c r="I92" t="n">
        <v>5.37</v>
      </c>
      <c r="J92" t="n">
        <v>11.45</v>
      </c>
      <c r="K92" t="inlineStr">
        <is>
          <t>-</t>
        </is>
      </c>
      <c r="L92" t="inlineStr">
        <is>
          <t>-</t>
        </is>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42.74</v>
      </c>
      <c r="D93" t="n">
        <v>-17.55</v>
      </c>
      <c r="E93" t="n">
        <v>21.69</v>
      </c>
      <c r="F93" t="n">
        <v>-11.01</v>
      </c>
      <c r="G93" t="n">
        <v>26.05</v>
      </c>
      <c r="H93" t="n">
        <v>7.13</v>
      </c>
      <c r="I93" t="n">
        <v>33.06</v>
      </c>
      <c r="J93" t="n">
        <v>-20.82</v>
      </c>
      <c r="K93" t="n">
        <v>16.5</v>
      </c>
      <c r="L93" t="n">
        <v>-26.06</v>
      </c>
      <c r="M93" t="n">
        <v>27.9</v>
      </c>
      <c r="N93" t="n">
        <v>-42.53</v>
      </c>
      <c r="O93" t="n">
        <v>-22.69</v>
      </c>
      <c r="P93" t="n">
        <v>-11.93</v>
      </c>
      <c r="Q93" t="inlineStr">
        <is>
          <t>-</t>
        </is>
      </c>
      <c r="R93" t="inlineStr">
        <is>
          <t>-</t>
        </is>
      </c>
      <c r="S93" t="inlineStr">
        <is>
          <t>-</t>
        </is>
      </c>
      <c r="T93" t="inlineStr">
        <is>
          <t>-</t>
        </is>
      </c>
      <c r="U93" t="inlineStr">
        <is>
          <t>-</t>
        </is>
      </c>
      <c r="V93" t="inlineStr">
        <is>
          <t>-</t>
        </is>
      </c>
    </row>
    <row r="94">
      <c r="A94" s="5" t="inlineStr">
        <is>
          <t>Op.Cashflow Wachstum 3J in %</t>
        </is>
      </c>
      <c r="B94" s="5" t="inlineStr">
        <is>
          <t>Op.Cashflow Wachstum 3Y in %</t>
        </is>
      </c>
      <c r="C94" t="n">
        <v>15.63</v>
      </c>
      <c r="D94" t="n">
        <v>-2.29</v>
      </c>
      <c r="E94" t="n">
        <v>12.24</v>
      </c>
      <c r="F94" t="n">
        <v>7.39</v>
      </c>
      <c r="G94" t="n">
        <v>22.08</v>
      </c>
      <c r="H94" t="n">
        <v>6.46</v>
      </c>
      <c r="I94" t="n">
        <v>9.58</v>
      </c>
      <c r="J94" t="n">
        <v>-10.13</v>
      </c>
      <c r="K94" t="n">
        <v>6.11</v>
      </c>
      <c r="L94" t="n">
        <v>-13.56</v>
      </c>
      <c r="M94" t="n">
        <v>-12.44</v>
      </c>
      <c r="N94" t="n">
        <v>-25.72</v>
      </c>
      <c r="O94" t="inlineStr">
        <is>
          <t>-</t>
        </is>
      </c>
      <c r="P94" t="inlineStr">
        <is>
          <t>-</t>
        </is>
      </c>
      <c r="Q94" t="inlineStr">
        <is>
          <t>-</t>
        </is>
      </c>
      <c r="R94" t="inlineStr">
        <is>
          <t>-</t>
        </is>
      </c>
      <c r="S94" t="inlineStr">
        <is>
          <t>-</t>
        </is>
      </c>
      <c r="T94" t="inlineStr">
        <is>
          <t>-</t>
        </is>
      </c>
      <c r="U94" t="inlineStr">
        <is>
          <t>-</t>
        </is>
      </c>
      <c r="V94" t="inlineStr">
        <is>
          <t>-</t>
        </is>
      </c>
    </row>
    <row r="95">
      <c r="A95" s="5" t="inlineStr">
        <is>
          <t>Op.Cashflow Wachstum 5J in %</t>
        </is>
      </c>
      <c r="B95" s="5" t="inlineStr">
        <is>
          <t>Op.Cashflow Wachstum 5Y in %</t>
        </is>
      </c>
      <c r="C95" t="n">
        <v>12.38</v>
      </c>
      <c r="D95" t="n">
        <v>5.26</v>
      </c>
      <c r="E95" t="n">
        <v>15.38</v>
      </c>
      <c r="F95" t="n">
        <v>6.88</v>
      </c>
      <c r="G95" t="n">
        <v>12.38</v>
      </c>
      <c r="H95" t="n">
        <v>1.96</v>
      </c>
      <c r="I95" t="n">
        <v>6.12</v>
      </c>
      <c r="J95" t="n">
        <v>-9</v>
      </c>
      <c r="K95" t="n">
        <v>-9.380000000000001</v>
      </c>
      <c r="L95" t="n">
        <v>-15.06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7.17</v>
      </c>
      <c r="D96" t="n">
        <v>5.69</v>
      </c>
      <c r="E96" t="n">
        <v>3.19</v>
      </c>
      <c r="F96" t="n">
        <v>-1.25</v>
      </c>
      <c r="G96" t="n">
        <v>-1.34</v>
      </c>
      <c r="H96" t="inlineStr">
        <is>
          <t>-</t>
        </is>
      </c>
      <c r="I96" t="inlineStr">
        <is>
          <t>-</t>
        </is>
      </c>
      <c r="J96" t="inlineStr">
        <is>
          <t>-</t>
        </is>
      </c>
      <c r="K96" t="inlineStr">
        <is>
          <t>-</t>
        </is>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-5574</v>
      </c>
      <c r="D97" t="n">
        <v>-2738</v>
      </c>
      <c r="E97" t="n">
        <v>-2894</v>
      </c>
      <c r="F97" t="n">
        <v>-3256</v>
      </c>
      <c r="G97" t="n">
        <v>-3810</v>
      </c>
      <c r="H97" t="n">
        <v>-2112</v>
      </c>
      <c r="I97" t="n">
        <v>-810.7</v>
      </c>
      <c r="J97" t="n">
        <v>1860</v>
      </c>
      <c r="K97" t="n">
        <v>1893</v>
      </c>
      <c r="L97" t="n">
        <v>442.9</v>
      </c>
      <c r="M97" t="n">
        <v>1349</v>
      </c>
      <c r="N97" t="n">
        <v>-6906</v>
      </c>
      <c r="O97" t="n">
        <v>-2199</v>
      </c>
      <c r="P97" t="n">
        <v>1393</v>
      </c>
      <c r="Q97" t="n">
        <v>-1814</v>
      </c>
      <c r="R97" t="n">
        <v>3979</v>
      </c>
      <c r="S97" t="n">
        <v>4252</v>
      </c>
      <c r="T97" t="n">
        <v>3905</v>
      </c>
      <c r="U97" t="inlineStr">
        <is>
          <t>-</t>
        </is>
      </c>
      <c r="V97" t="inlineStr">
        <is>
          <t>-</t>
        </is>
      </c>
      <c r="W97" t="inlineStr">
        <is>
          <t>-</t>
        </is>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s>
  <sheetData>
    <row r="1">
      <c r="A1" s="1" t="inlineStr">
        <is>
          <t xml:space="preserve">INDITEX </t>
        </is>
      </c>
      <c r="B1" s="2" t="inlineStr">
        <is>
          <t>WKN: A11873  ISIN: ES0148396007  US-Symbol:IDEXF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+34 981-185400</t>
        </is>
      </c>
      <c r="G4" t="inlineStr">
        <is>
          <t>18.03.2020</t>
        </is>
      </c>
      <c r="H4" t="inlineStr">
        <is>
          <t>Preliminary Results</t>
        </is>
      </c>
      <c r="J4" t="inlineStr">
        <is>
          <t>Pontegadea Inversiones, S.L.</t>
        </is>
      </c>
      <c r="L4" t="inlineStr">
        <is>
          <t>50,01%</t>
        </is>
      </c>
    </row>
    <row r="5">
      <c r="A5" s="5" t="inlineStr">
        <is>
          <t>Ticker</t>
        </is>
      </c>
      <c r="B5" t="inlineStr">
        <is>
          <t>IXD1</t>
        </is>
      </c>
      <c r="C5" s="5" t="inlineStr">
        <is>
          <t>Fax</t>
        </is>
      </c>
      <c r="D5" s="5" t="inlineStr"/>
      <c r="E5" t="inlineStr">
        <is>
          <t>+34 981-185544</t>
        </is>
      </c>
      <c r="J5" t="inlineStr">
        <is>
          <t>Partler 2006, S.L.</t>
        </is>
      </c>
      <c r="L5" t="inlineStr">
        <is>
          <t>9,28%</t>
        </is>
      </c>
    </row>
    <row r="6">
      <c r="A6" s="5" t="inlineStr">
        <is>
          <t>Gelistet Seit / Listed Since</t>
        </is>
      </c>
      <c r="B6" t="inlineStr">
        <is>
          <t>-</t>
        </is>
      </c>
      <c r="C6" s="5" t="inlineStr">
        <is>
          <t>Internet</t>
        </is>
      </c>
      <c r="D6" s="5" t="inlineStr"/>
      <c r="E6" t="inlineStr">
        <is>
          <t>http://www.inditex.com</t>
        </is>
      </c>
      <c r="J6" t="inlineStr">
        <is>
          <t>Freefloat</t>
        </is>
      </c>
      <c r="L6" t="inlineStr">
        <is>
          <t>40,71%</t>
        </is>
      </c>
    </row>
    <row r="7">
      <c r="A7" s="5" t="inlineStr">
        <is>
          <t>Nominalwert / Nominal Value</t>
        </is>
      </c>
      <c r="B7" t="inlineStr">
        <is>
          <t>-</t>
        </is>
      </c>
      <c r="C7" s="5" t="inlineStr">
        <is>
          <t>Inv. Relations Telefon / Phone</t>
        </is>
      </c>
      <c r="D7" s="5" t="inlineStr"/>
      <c r="E7" t="inlineStr">
        <is>
          <t>+34-981-185364</t>
        </is>
      </c>
    </row>
    <row r="8">
      <c r="A8" s="5" t="inlineStr">
        <is>
          <t>Land / Country</t>
        </is>
      </c>
      <c r="B8" t="inlineStr">
        <is>
          <t>Spanien</t>
        </is>
      </c>
      <c r="C8" s="5" t="inlineStr">
        <is>
          <t>Inv. Relations E-Mail</t>
        </is>
      </c>
      <c r="D8" s="5" t="inlineStr"/>
      <c r="E8" t="inlineStr">
        <is>
          <t>ir@inditex.com</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Textile Industry</t>
        </is>
      </c>
      <c r="C10" s="5" t="inlineStr"/>
      <c r="D10" s="5" t="inlineStr"/>
    </row>
    <row r="11">
      <c r="A11" s="5" t="inlineStr">
        <is>
          <t>Sektor / Sector</t>
        </is>
      </c>
      <c r="B11" t="inlineStr">
        <is>
          <t>Industry</t>
        </is>
      </c>
    </row>
    <row r="12">
      <c r="A12" s="5" t="inlineStr">
        <is>
          <t>Typ / Genre</t>
        </is>
      </c>
      <c r="B12" t="inlineStr">
        <is>
          <t>Stammaktie</t>
        </is>
      </c>
    </row>
    <row r="13">
      <c r="A13" s="5" t="inlineStr">
        <is>
          <t>Adresse / Address</t>
        </is>
      </c>
      <c r="B13" t="inlineStr">
        <is>
          <t>Industria de Diseno Textil S.A.Av. de la Diputación, Edificio Inditex  ES-15143 Arteixo</t>
        </is>
      </c>
    </row>
    <row r="14">
      <c r="A14" s="5" t="inlineStr">
        <is>
          <t>Management</t>
        </is>
      </c>
      <c r="B14" t="inlineStr">
        <is>
          <t>Carlos Crespo González</t>
        </is>
      </c>
    </row>
    <row r="15">
      <c r="A15" s="5" t="inlineStr">
        <is>
          <t>Aufsichtsrat / Board</t>
        </is>
      </c>
      <c r="B15" t="inlineStr">
        <is>
          <t>Pablo Isla, José Arnau Sierra, Amancio Ortega Gaona, Carlos Crespo González, Pontegadea Inversiones S.L., Denise Patricia Kingsmill, Pilar López Álvarez, José Luis Durán Schulz, Rodrigo Echenique Gordillo, D. Emilio Saracho Rodríguez de Torres</t>
        </is>
      </c>
    </row>
    <row r="16">
      <c r="A16" s="5" t="inlineStr">
        <is>
          <t>Beschreibung</t>
        </is>
      </c>
      <c r="B16" t="inlineStr">
        <is>
          <t>Industria de Diseño Textil S.A. ist ein international tätiges Textilunternehmen. Der Konzern zählt zu den weltweit grössten Textilunternehmen und ist im Design, der Produktion und dem Vertrieb von Bekleidungsartikeln und Accessoires aktiv. Die Produktionsbetriebe, die Logistikzentren und die Vertriebseinrichtungen befinden sich alle in Spanien. Die Marken Zara, Zara Home, Pull&amp; Bear, Massimo Dutti, Bershka, Stradivarius, Oysho und Uterqüe sind weltweit in über 7.400 Geschäften sowie online erhältlich. Der erste Zara-Shop wurde bereits 1975 in Spanien eröffnet. Der Hauptsitz von Inditex Industria de Diseño Textil S.A. ist Arteixo, Spanien. Copyright 2014 FINANCE BASE AG</t>
        </is>
      </c>
    </row>
    <row r="17">
      <c r="A17" s="5" t="inlineStr">
        <is>
          <t>Profile</t>
        </is>
      </c>
      <c r="B17" t="inlineStr">
        <is>
          <t>Industria de Diseño Textil S.A. is an international textile company. The Group is one of the world's largest textile company and the production and sale of garments and accessories is in design, active. The production plants, logistics centers and distribution facilities are located in Spain. The brands Zara, Zara Home, Pull &amp; Bear, Massimo Dutti, Bershka, Stradivarius, Oysho and Uterqüe are available worldwide in over 7,400 stores as well as online. The first Zara shop opened in Spain already 1975th The headquarters of Inditex Industria de Diseño Textil S.A. is Arteixo,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31.01</t>
        </is>
      </c>
      <c r="B19" s="5" t="inlineStr">
        <is>
          <t>Balance Sheet in M  EUR per  31.01</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26145</v>
      </c>
      <c r="D20" t="n">
        <v>25336</v>
      </c>
      <c r="E20" t="n">
        <v>23311</v>
      </c>
      <c r="F20" t="n">
        <v>20900</v>
      </c>
      <c r="G20" t="n">
        <v>18117</v>
      </c>
      <c r="H20" t="n">
        <v>16724</v>
      </c>
      <c r="I20" t="n">
        <v>15946</v>
      </c>
      <c r="J20" t="n">
        <v>13793</v>
      </c>
      <c r="K20" t="n">
        <v>12527</v>
      </c>
      <c r="L20" t="n">
        <v>11084</v>
      </c>
      <c r="M20" t="n">
        <v>10407</v>
      </c>
      <c r="N20" t="n">
        <v>9435</v>
      </c>
      <c r="O20" t="n">
        <v>8196</v>
      </c>
      <c r="P20" t="n">
        <v>8196</v>
      </c>
    </row>
    <row r="21">
      <c r="A21" s="5" t="inlineStr">
        <is>
          <t>Bruttoergebnis vom Umsatz</t>
        </is>
      </c>
      <c r="B21" s="5" t="inlineStr">
        <is>
          <t>Gross Profit</t>
        </is>
      </c>
      <c r="C21" t="n">
        <v>14816</v>
      </c>
      <c r="D21" t="n">
        <v>14260</v>
      </c>
      <c r="E21" t="n">
        <v>13279</v>
      </c>
      <c r="F21" t="n">
        <v>12089</v>
      </c>
      <c r="G21" t="n">
        <v>10569</v>
      </c>
      <c r="H21" t="n">
        <v>9923</v>
      </c>
      <c r="I21" t="n">
        <v>9529</v>
      </c>
      <c r="J21" t="n">
        <v>8180</v>
      </c>
      <c r="K21" t="n">
        <v>7422</v>
      </c>
      <c r="L21" t="n">
        <v>6328</v>
      </c>
      <c r="M21" t="n">
        <v>5914</v>
      </c>
      <c r="N21" t="n">
        <v>5349</v>
      </c>
      <c r="O21" t="n">
        <v>4607</v>
      </c>
      <c r="P21" t="n">
        <v>4607</v>
      </c>
    </row>
    <row r="22">
      <c r="A22" s="5" t="inlineStr">
        <is>
          <t>Operatives Ergebnis (EBIT)</t>
        </is>
      </c>
      <c r="B22" s="5" t="inlineStr">
        <is>
          <t>EBIT Earning Before Interest &amp; Tax</t>
        </is>
      </c>
      <c r="C22" t="n">
        <v>4357</v>
      </c>
      <c r="D22" t="n">
        <v>4314</v>
      </c>
      <c r="E22" t="n">
        <v>4021</v>
      </c>
      <c r="F22" t="n">
        <v>3677</v>
      </c>
      <c r="G22" t="n">
        <v>3198</v>
      </c>
      <c r="H22" t="n">
        <v>3071</v>
      </c>
      <c r="I22" t="n">
        <v>3117</v>
      </c>
      <c r="J22" t="n">
        <v>2522</v>
      </c>
      <c r="K22" t="n">
        <v>2291</v>
      </c>
      <c r="L22" t="n">
        <v>1728</v>
      </c>
      <c r="M22" t="n">
        <v>1609</v>
      </c>
      <c r="N22" t="n">
        <v>1652</v>
      </c>
      <c r="O22" t="n">
        <v>1356</v>
      </c>
      <c r="P22" t="n">
        <v>1356</v>
      </c>
    </row>
    <row r="23">
      <c r="A23" s="5" t="inlineStr">
        <is>
          <t>Finanzergebnis</t>
        </is>
      </c>
      <c r="B23" s="5" t="inlineStr">
        <is>
          <t>Financial Result</t>
        </is>
      </c>
      <c r="C23" t="n">
        <v>71</v>
      </c>
      <c r="D23" t="n">
        <v>37</v>
      </c>
      <c r="E23" t="n">
        <v>57.6</v>
      </c>
      <c r="F23" t="n">
        <v>65.7</v>
      </c>
      <c r="G23" t="n">
        <v>46.6</v>
      </c>
      <c r="H23" t="n">
        <v>-18.2</v>
      </c>
      <c r="I23" t="n">
        <v>14.2</v>
      </c>
      <c r="J23" t="n">
        <v>37</v>
      </c>
      <c r="K23" t="n">
        <v>31.1</v>
      </c>
      <c r="L23" t="n">
        <v>3.8</v>
      </c>
      <c r="M23" t="n">
        <v>-21.6</v>
      </c>
      <c r="N23" t="n">
        <v>-6.6</v>
      </c>
      <c r="O23" t="n">
        <v>-16.9</v>
      </c>
      <c r="P23" t="n">
        <v>-16.9</v>
      </c>
    </row>
    <row r="24">
      <c r="A24" s="5" t="inlineStr">
        <is>
          <t>Ergebnis vor Steuer (EBT)</t>
        </is>
      </c>
      <c r="B24" s="5" t="inlineStr">
        <is>
          <t>EBT Earning Before Tax</t>
        </is>
      </c>
      <c r="C24" t="n">
        <v>4428</v>
      </c>
      <c r="D24" t="n">
        <v>4351</v>
      </c>
      <c r="E24" t="n">
        <v>4078</v>
      </c>
      <c r="F24" t="n">
        <v>3743</v>
      </c>
      <c r="G24" t="n">
        <v>3245</v>
      </c>
      <c r="H24" t="n">
        <v>3053</v>
      </c>
      <c r="I24" t="n">
        <v>3131</v>
      </c>
      <c r="J24" t="n">
        <v>2559</v>
      </c>
      <c r="K24" t="n">
        <v>2322</v>
      </c>
      <c r="L24" t="n">
        <v>1732</v>
      </c>
      <c r="M24" t="n">
        <v>1587</v>
      </c>
      <c r="N24" t="n">
        <v>1646</v>
      </c>
      <c r="O24" t="n">
        <v>1339</v>
      </c>
      <c r="P24" t="n">
        <v>1339</v>
      </c>
    </row>
    <row r="25">
      <c r="A25" s="5" t="inlineStr">
        <is>
          <t>Ergebnis nach Steuer</t>
        </is>
      </c>
      <c r="B25" s="5" t="inlineStr">
        <is>
          <t>Earnings after tax</t>
        </is>
      </c>
      <c r="C25" t="n">
        <v>3448</v>
      </c>
      <c r="D25" t="n">
        <v>3372</v>
      </c>
      <c r="E25" t="n">
        <v>3161</v>
      </c>
      <c r="F25" t="n">
        <v>2882</v>
      </c>
      <c r="G25" t="n">
        <v>2510</v>
      </c>
      <c r="H25" t="n">
        <v>2382</v>
      </c>
      <c r="I25" t="n">
        <v>2367</v>
      </c>
      <c r="J25" t="n">
        <v>1946</v>
      </c>
      <c r="K25" t="n">
        <v>1741</v>
      </c>
      <c r="L25" t="n">
        <v>1322</v>
      </c>
      <c r="M25" t="n">
        <v>1262</v>
      </c>
      <c r="N25" t="n">
        <v>1258</v>
      </c>
      <c r="O25" t="n">
        <v>1010</v>
      </c>
      <c r="P25" t="n">
        <v>1010</v>
      </c>
    </row>
    <row r="26">
      <c r="A26" s="5" t="inlineStr">
        <is>
          <t>Minderheitenanteil</t>
        </is>
      </c>
      <c r="B26" s="5" t="inlineStr">
        <is>
          <t>Minority Share</t>
        </is>
      </c>
      <c r="C26" t="n">
        <v>-4</v>
      </c>
      <c r="D26" t="n">
        <v>-5</v>
      </c>
      <c r="E26" t="n">
        <v>-4.1</v>
      </c>
      <c r="F26" t="n">
        <v>-7.6</v>
      </c>
      <c r="G26" t="n">
        <v>-9.6</v>
      </c>
      <c r="H26" t="n">
        <v>-4.5</v>
      </c>
      <c r="I26" t="n">
        <v>-6.3</v>
      </c>
      <c r="J26" t="n">
        <v>-13.2</v>
      </c>
      <c r="K26" t="n">
        <v>-9.5</v>
      </c>
      <c r="L26" t="n">
        <v>-7.8</v>
      </c>
      <c r="M26" t="n">
        <v>-8.199999999999999</v>
      </c>
      <c r="N26" t="n">
        <v>-7.5</v>
      </c>
      <c r="O26" t="n">
        <v>-8.4</v>
      </c>
      <c r="P26" t="n">
        <v>-8.4</v>
      </c>
    </row>
    <row r="27">
      <c r="A27" s="5" t="inlineStr">
        <is>
          <t>Jahresüberschuss/-fehlbetrag</t>
        </is>
      </c>
      <c r="B27" s="5" t="inlineStr">
        <is>
          <t>Net Profit</t>
        </is>
      </c>
      <c r="C27" t="n">
        <v>3444</v>
      </c>
      <c r="D27" t="n">
        <v>3368</v>
      </c>
      <c r="E27" t="n">
        <v>3157</v>
      </c>
      <c r="F27" t="n">
        <v>2875</v>
      </c>
      <c r="G27" t="n">
        <v>2501</v>
      </c>
      <c r="H27" t="n">
        <v>2377</v>
      </c>
      <c r="I27" t="n">
        <v>2361</v>
      </c>
      <c r="J27" t="n">
        <v>1932</v>
      </c>
      <c r="K27" t="n">
        <v>1732</v>
      </c>
      <c r="L27" t="n">
        <v>1314</v>
      </c>
      <c r="M27" t="n">
        <v>1254</v>
      </c>
      <c r="N27" t="n">
        <v>1250</v>
      </c>
      <c r="O27" t="n">
        <v>1002</v>
      </c>
      <c r="P27" t="n">
        <v>1002</v>
      </c>
    </row>
    <row r="28">
      <c r="A28" s="5" t="inlineStr">
        <is>
          <t>Summe Umlaufvermögen</t>
        </is>
      </c>
      <c r="B28" s="5" t="inlineStr">
        <is>
          <t>Current Assets</t>
        </is>
      </c>
      <c r="C28" t="n">
        <v>10620</v>
      </c>
      <c r="D28" t="n">
        <v>10147</v>
      </c>
      <c r="E28" t="n">
        <v>9898</v>
      </c>
      <c r="F28" t="n">
        <v>8449</v>
      </c>
      <c r="G28" t="n">
        <v>7106</v>
      </c>
      <c r="H28" t="n">
        <v>6765</v>
      </c>
      <c r="I28" t="n">
        <v>6692</v>
      </c>
      <c r="J28" t="n">
        <v>5437</v>
      </c>
      <c r="K28" t="n">
        <v>5203</v>
      </c>
      <c r="L28" t="n">
        <v>3944</v>
      </c>
      <c r="M28" t="n">
        <v>3264</v>
      </c>
      <c r="N28" t="n">
        <v>2982</v>
      </c>
      <c r="O28" t="n">
        <v>2148</v>
      </c>
      <c r="P28" t="n">
        <v>2148</v>
      </c>
    </row>
    <row r="29">
      <c r="A29" s="5" t="inlineStr">
        <is>
          <t>Summe Anlagevermögen</t>
        </is>
      </c>
      <c r="B29" s="5" t="inlineStr">
        <is>
          <t>Fixed Assets</t>
        </is>
      </c>
      <c r="C29" t="n">
        <v>11064</v>
      </c>
      <c r="D29" t="n">
        <v>10084</v>
      </c>
      <c r="E29" t="n">
        <v>9723</v>
      </c>
      <c r="F29" t="n">
        <v>8908</v>
      </c>
      <c r="G29" t="n">
        <v>8271</v>
      </c>
      <c r="H29" t="n">
        <v>6991</v>
      </c>
      <c r="I29" t="n">
        <v>6198</v>
      </c>
      <c r="J29" t="n">
        <v>5522</v>
      </c>
      <c r="K29" t="n">
        <v>4624</v>
      </c>
      <c r="L29" t="n">
        <v>4392</v>
      </c>
      <c r="M29" t="n">
        <v>4513</v>
      </c>
      <c r="N29" t="n">
        <v>4124</v>
      </c>
      <c r="O29" t="n">
        <v>3594</v>
      </c>
      <c r="P29" t="n">
        <v>3594</v>
      </c>
    </row>
    <row r="30">
      <c r="A30" s="5" t="inlineStr">
        <is>
          <t>Summe Aktiva</t>
        </is>
      </c>
      <c r="B30" s="5" t="inlineStr">
        <is>
          <t>Total Assets</t>
        </is>
      </c>
      <c r="C30" t="n">
        <v>21684</v>
      </c>
      <c r="D30" t="n">
        <v>20231</v>
      </c>
      <c r="E30" t="n">
        <v>19621</v>
      </c>
      <c r="F30" t="n">
        <v>17357</v>
      </c>
      <c r="G30" t="n">
        <v>15377</v>
      </c>
      <c r="H30" t="n">
        <v>13756</v>
      </c>
      <c r="I30" t="n">
        <v>12890</v>
      </c>
      <c r="J30" t="n">
        <v>10959</v>
      </c>
      <c r="K30" t="n">
        <v>9826</v>
      </c>
      <c r="L30" t="n">
        <v>8335</v>
      </c>
      <c r="M30" t="n">
        <v>7777</v>
      </c>
      <c r="N30" t="n">
        <v>7106</v>
      </c>
      <c r="O30" t="n">
        <v>5742</v>
      </c>
      <c r="P30" t="n">
        <v>5742</v>
      </c>
    </row>
    <row r="31">
      <c r="A31" s="5" t="inlineStr">
        <is>
          <t>Summe kurzfristiges Fremdkapital</t>
        </is>
      </c>
      <c r="B31" s="5" t="inlineStr">
        <is>
          <t>Short-Term Debt</t>
        </is>
      </c>
      <c r="C31" t="n">
        <v>5383</v>
      </c>
      <c r="D31" t="n">
        <v>5173</v>
      </c>
      <c r="E31" t="n">
        <v>5451</v>
      </c>
      <c r="F31" t="n">
        <v>4670</v>
      </c>
      <c r="G31" t="n">
        <v>3749</v>
      </c>
      <c r="H31" t="n">
        <v>3462</v>
      </c>
      <c r="I31" t="n">
        <v>3485</v>
      </c>
      <c r="J31" t="n">
        <v>2703</v>
      </c>
      <c r="K31" t="n">
        <v>2675</v>
      </c>
      <c r="L31" t="n">
        <v>2305</v>
      </c>
      <c r="M31" t="n">
        <v>2391</v>
      </c>
      <c r="N31" t="n">
        <v>2458</v>
      </c>
      <c r="O31" t="n">
        <v>1885</v>
      </c>
      <c r="P31" t="n">
        <v>1885</v>
      </c>
    </row>
    <row r="32">
      <c r="A32" s="5" t="inlineStr">
        <is>
          <t>Summe langfristiges Fremdkapital</t>
        </is>
      </c>
      <c r="B32" s="5" t="inlineStr">
        <is>
          <t>Long-Term Debt</t>
        </is>
      </c>
      <c r="C32" t="n">
        <v>1618</v>
      </c>
      <c r="D32" t="n">
        <v>1536</v>
      </c>
      <c r="E32" t="n">
        <v>1419</v>
      </c>
      <c r="F32" t="n">
        <v>1236</v>
      </c>
      <c r="G32" t="n">
        <v>1160</v>
      </c>
      <c r="H32" t="n">
        <v>1016</v>
      </c>
      <c r="I32" t="n">
        <v>923.4</v>
      </c>
      <c r="J32" t="n">
        <v>800.8</v>
      </c>
      <c r="K32" t="n">
        <v>728</v>
      </c>
      <c r="L32" t="n">
        <v>659.9</v>
      </c>
      <c r="M32" t="n">
        <v>637.2</v>
      </c>
      <c r="N32" t="n">
        <v>430.5</v>
      </c>
      <c r="O32" t="n">
        <v>386.8</v>
      </c>
      <c r="P32" t="n">
        <v>386.8</v>
      </c>
    </row>
    <row r="33">
      <c r="A33" s="5" t="inlineStr">
        <is>
          <t>Summe Fremdkapital</t>
        </is>
      </c>
      <c r="B33" s="5" t="inlineStr">
        <is>
          <t>Total Liabilities</t>
        </is>
      </c>
      <c r="C33" t="n">
        <v>7001</v>
      </c>
      <c r="D33" t="n">
        <v>6709</v>
      </c>
      <c r="E33" t="n">
        <v>6870</v>
      </c>
      <c r="F33" t="n">
        <v>5906</v>
      </c>
      <c r="G33" t="n">
        <v>4908</v>
      </c>
      <c r="H33" t="n">
        <v>4478</v>
      </c>
      <c r="I33" t="n">
        <v>4409</v>
      </c>
      <c r="J33" t="n">
        <v>3504</v>
      </c>
      <c r="K33" t="n">
        <v>3403</v>
      </c>
      <c r="L33" t="n">
        <v>2965</v>
      </c>
      <c r="M33" t="n">
        <v>3028</v>
      </c>
      <c r="N33" t="n">
        <v>2889</v>
      </c>
      <c r="O33" t="n">
        <v>2272</v>
      </c>
      <c r="P33" t="n">
        <v>2272</v>
      </c>
    </row>
    <row r="34">
      <c r="A34" s="5" t="inlineStr">
        <is>
          <t>Minderheitenanteil</t>
        </is>
      </c>
      <c r="B34" s="5" t="inlineStr">
        <is>
          <t>Minority Share</t>
        </is>
      </c>
      <c r="C34" t="n">
        <v>30</v>
      </c>
      <c r="D34" t="n">
        <v>25</v>
      </c>
      <c r="E34" t="n">
        <v>38.2</v>
      </c>
      <c r="F34" t="n">
        <v>40.6</v>
      </c>
      <c r="G34" t="n">
        <v>38</v>
      </c>
      <c r="H34" t="n">
        <v>32.1</v>
      </c>
      <c r="I34" t="n">
        <v>35.9</v>
      </c>
      <c r="J34" t="n">
        <v>40.8</v>
      </c>
      <c r="K34" t="n">
        <v>37</v>
      </c>
      <c r="L34" t="n">
        <v>41.4</v>
      </c>
      <c r="M34" t="n">
        <v>26.9</v>
      </c>
      <c r="N34" t="n">
        <v>23.9</v>
      </c>
      <c r="O34" t="n">
        <v>22.2</v>
      </c>
      <c r="P34" t="n">
        <v>22.2</v>
      </c>
    </row>
    <row r="35">
      <c r="A35" s="5" t="inlineStr">
        <is>
          <t>Summe Eigenkapital</t>
        </is>
      </c>
      <c r="B35" s="5" t="inlineStr">
        <is>
          <t>Equity</t>
        </is>
      </c>
      <c r="C35" t="n">
        <v>14653</v>
      </c>
      <c r="D35" t="n">
        <v>13497</v>
      </c>
      <c r="E35" t="n">
        <v>12713</v>
      </c>
      <c r="F35" t="n">
        <v>11410</v>
      </c>
      <c r="G35" t="n">
        <v>10431</v>
      </c>
      <c r="H35" t="n">
        <v>9246</v>
      </c>
      <c r="I35" t="n">
        <v>8446</v>
      </c>
      <c r="J35" t="n">
        <v>7415</v>
      </c>
      <c r="K35" t="n">
        <v>6386</v>
      </c>
      <c r="L35" t="n">
        <v>5329</v>
      </c>
      <c r="M35" t="n">
        <v>4722</v>
      </c>
      <c r="N35" t="n">
        <v>4193</v>
      </c>
      <c r="O35" t="n">
        <v>3448</v>
      </c>
      <c r="P35" t="n">
        <v>3448</v>
      </c>
    </row>
    <row r="36">
      <c r="A36" s="5" t="inlineStr">
        <is>
          <t>Summe Passiva</t>
        </is>
      </c>
      <c r="B36" s="5" t="inlineStr">
        <is>
          <t>Liabilities &amp; Shareholder Equity</t>
        </is>
      </c>
      <c r="C36" t="n">
        <v>21684</v>
      </c>
      <c r="D36" t="n">
        <v>20231</v>
      </c>
      <c r="E36" t="n">
        <v>19621</v>
      </c>
      <c r="F36" t="n">
        <v>17357</v>
      </c>
      <c r="G36" t="n">
        <v>15377</v>
      </c>
      <c r="H36" t="n">
        <v>13756</v>
      </c>
      <c r="I36" t="n">
        <v>12890</v>
      </c>
      <c r="J36" t="n">
        <v>10959</v>
      </c>
      <c r="K36" t="n">
        <v>9826</v>
      </c>
      <c r="L36" t="n">
        <v>8335</v>
      </c>
      <c r="M36" t="n">
        <v>7777</v>
      </c>
      <c r="N36" t="n">
        <v>7106</v>
      </c>
      <c r="O36" t="n">
        <v>5742</v>
      </c>
      <c r="P36" t="n">
        <v>5742</v>
      </c>
    </row>
    <row r="37">
      <c r="A37" s="5" t="inlineStr">
        <is>
          <t>Mio.Aktien im Umlauf</t>
        </is>
      </c>
      <c r="B37" s="5" t="inlineStr">
        <is>
          <t>Million shares outstanding</t>
        </is>
      </c>
      <c r="C37" t="n">
        <v>3117</v>
      </c>
      <c r="D37" t="n">
        <v>3117</v>
      </c>
      <c r="E37" t="n">
        <v>3117</v>
      </c>
      <c r="F37" t="n">
        <v>3117</v>
      </c>
      <c r="G37" t="n">
        <v>3117</v>
      </c>
      <c r="H37" t="n">
        <v>3117</v>
      </c>
      <c r="I37" t="n">
        <v>3117</v>
      </c>
      <c r="J37" t="n">
        <v>3117</v>
      </c>
      <c r="K37" t="n">
        <v>3117</v>
      </c>
      <c r="L37" t="n">
        <v>3117</v>
      </c>
      <c r="M37" t="n">
        <v>3117</v>
      </c>
      <c r="N37" t="n">
        <v>3117</v>
      </c>
      <c r="O37" t="n">
        <v>3117</v>
      </c>
      <c r="P37" t="n">
        <v>3117</v>
      </c>
    </row>
    <row r="38">
      <c r="A38" s="5" t="inlineStr">
        <is>
          <t>Mio.Aktien im Umlauf</t>
        </is>
      </c>
      <c r="B38" s="5" t="inlineStr">
        <is>
          <t>Million shares outstanding</t>
        </is>
      </c>
      <c r="C38" t="n">
        <v>3117</v>
      </c>
      <c r="D38" t="n">
        <v>3117</v>
      </c>
      <c r="E38" t="n">
        <v>3117</v>
      </c>
      <c r="F38" t="n">
        <v>3117</v>
      </c>
      <c r="G38" t="n">
        <v>3117</v>
      </c>
      <c r="H38" t="n">
        <v>3117</v>
      </c>
      <c r="I38" t="n">
        <v>3117</v>
      </c>
      <c r="J38" t="n">
        <v>3117</v>
      </c>
      <c r="K38" t="n">
        <v>3117</v>
      </c>
      <c r="L38" t="n">
        <v>3117</v>
      </c>
      <c r="M38" t="n">
        <v>3117</v>
      </c>
      <c r="N38" t="n">
        <v>3117</v>
      </c>
      <c r="O38" t="n">
        <v>3117</v>
      </c>
      <c r="P38" t="n">
        <v>3117</v>
      </c>
    </row>
    <row r="39">
      <c r="A39" s="5" t="inlineStr">
        <is>
          <t>Gezeichnetes Kapital (in Mio.)</t>
        </is>
      </c>
      <c r="B39" s="5" t="inlineStr">
        <is>
          <t>Subscribed Capital in M</t>
        </is>
      </c>
      <c r="C39" t="n">
        <v>94</v>
      </c>
      <c r="D39" t="n">
        <v>93.5</v>
      </c>
      <c r="E39" t="n">
        <v>93.5</v>
      </c>
      <c r="F39" t="n">
        <v>93.5</v>
      </c>
      <c r="G39" t="n">
        <v>93.5</v>
      </c>
      <c r="H39" t="n">
        <v>93.5</v>
      </c>
      <c r="I39" t="n">
        <v>93.5</v>
      </c>
      <c r="J39" t="n">
        <v>93.5</v>
      </c>
      <c r="K39" t="n">
        <v>93.5</v>
      </c>
      <c r="L39" t="n">
        <v>93.5</v>
      </c>
      <c r="M39" t="n">
        <v>93.5</v>
      </c>
      <c r="N39" t="n">
        <v>93.5</v>
      </c>
      <c r="O39" t="n">
        <v>93.5</v>
      </c>
      <c r="P39" t="n">
        <v>93.5</v>
      </c>
    </row>
    <row r="40">
      <c r="A40" s="5" t="inlineStr">
        <is>
          <t>Ergebnis je Aktie (brutto)</t>
        </is>
      </c>
      <c r="B40" s="5" t="inlineStr">
        <is>
          <t>Earnings per share</t>
        </is>
      </c>
      <c r="C40" t="n">
        <v>1.42</v>
      </c>
      <c r="D40" t="n">
        <v>1.4</v>
      </c>
      <c r="E40" t="n">
        <v>1.31</v>
      </c>
      <c r="F40" t="n">
        <v>1.2</v>
      </c>
      <c r="G40" t="n">
        <v>1.04</v>
      </c>
      <c r="H40" t="n">
        <v>0.98</v>
      </c>
      <c r="I40" t="n">
        <v>1</v>
      </c>
      <c r="J40" t="n">
        <v>0.82</v>
      </c>
      <c r="K40" t="n">
        <v>0.74</v>
      </c>
      <c r="L40" t="n">
        <v>0.5600000000000001</v>
      </c>
      <c r="M40" t="n">
        <v>0.51</v>
      </c>
      <c r="N40" t="n">
        <v>0.53</v>
      </c>
      <c r="O40" t="n">
        <v>0.43</v>
      </c>
      <c r="P40" t="n">
        <v>0.43</v>
      </c>
    </row>
    <row r="41">
      <c r="A41" s="5" t="inlineStr">
        <is>
          <t>Ergebnis je Aktie (unverwässert)</t>
        </is>
      </c>
      <c r="B41" s="5" t="inlineStr">
        <is>
          <t>Basic Earnings per share</t>
        </is>
      </c>
      <c r="C41" t="n">
        <v>1.11</v>
      </c>
      <c r="D41" t="n">
        <v>1.08</v>
      </c>
      <c r="E41" t="n">
        <v>1.01</v>
      </c>
      <c r="F41" t="n">
        <v>0.92</v>
      </c>
      <c r="G41" t="n">
        <v>0.8</v>
      </c>
      <c r="H41" t="n">
        <v>0.76</v>
      </c>
      <c r="I41" t="n">
        <v>0.76</v>
      </c>
      <c r="J41" t="n">
        <v>0.62</v>
      </c>
      <c r="K41" t="n">
        <v>0.5600000000000001</v>
      </c>
      <c r="L41" t="n">
        <v>0.42</v>
      </c>
      <c r="M41" t="n">
        <v>0.4</v>
      </c>
      <c r="N41" t="n">
        <v>0.4</v>
      </c>
      <c r="O41" t="n">
        <v>0.32</v>
      </c>
      <c r="P41" t="n">
        <v>0.32</v>
      </c>
    </row>
    <row r="42">
      <c r="A42" s="5" t="inlineStr">
        <is>
          <t>Ergebnis je Aktie (verwässert)</t>
        </is>
      </c>
      <c r="B42" s="5" t="inlineStr">
        <is>
          <t>Diluted Earnings per share</t>
        </is>
      </c>
      <c r="C42" t="n">
        <v>1.11</v>
      </c>
      <c r="D42" t="n">
        <v>1.08</v>
      </c>
      <c r="E42" t="n">
        <v>1.01</v>
      </c>
      <c r="F42" t="n">
        <v>0.92</v>
      </c>
      <c r="G42" t="n">
        <v>0.8</v>
      </c>
      <c r="H42" t="n">
        <v>0.76</v>
      </c>
      <c r="I42" t="n">
        <v>0.76</v>
      </c>
      <c r="J42" t="n">
        <v>0.62</v>
      </c>
      <c r="K42" t="n">
        <v>0.5600000000000001</v>
      </c>
      <c r="L42" t="n">
        <v>0.42</v>
      </c>
      <c r="M42" t="n">
        <v>0.4</v>
      </c>
      <c r="N42" t="n">
        <v>0.4</v>
      </c>
      <c r="O42" t="n">
        <v>0.32</v>
      </c>
      <c r="P42" t="n">
        <v>0.32</v>
      </c>
    </row>
    <row r="43">
      <c r="A43" s="5" t="inlineStr">
        <is>
          <t>Dividende je Aktie</t>
        </is>
      </c>
      <c r="B43" s="5" t="inlineStr">
        <is>
          <t>Dividend per share</t>
        </is>
      </c>
      <c r="C43" t="n">
        <v>0.88</v>
      </c>
      <c r="D43" t="n">
        <v>0.75</v>
      </c>
      <c r="E43" t="n">
        <v>0.68</v>
      </c>
      <c r="F43" t="n">
        <v>0.6</v>
      </c>
      <c r="G43" t="n">
        <v>0.52</v>
      </c>
      <c r="H43" t="n">
        <v>0.48</v>
      </c>
      <c r="I43" t="n">
        <v>0.44</v>
      </c>
      <c r="J43" t="n">
        <v>0.32</v>
      </c>
      <c r="K43" t="n">
        <v>0.32</v>
      </c>
      <c r="L43" t="n">
        <v>0.24</v>
      </c>
      <c r="M43" t="n">
        <v>0.21</v>
      </c>
      <c r="N43" t="n">
        <v>0.21</v>
      </c>
      <c r="O43" t="n">
        <v>0.17</v>
      </c>
      <c r="P43" t="n">
        <v>0.17</v>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Umsatz je Aktie</t>
        </is>
      </c>
      <c r="B45" s="5" t="inlineStr">
        <is>
          <t>Revenue per share</t>
        </is>
      </c>
      <c r="C45" t="n">
        <v>8.390000000000001</v>
      </c>
      <c r="D45" t="n">
        <v>8.130000000000001</v>
      </c>
      <c r="E45" t="n">
        <v>7.48</v>
      </c>
      <c r="F45" t="n">
        <v>6.71</v>
      </c>
      <c r="G45" t="n">
        <v>5.81</v>
      </c>
      <c r="H45" t="n">
        <v>5.37</v>
      </c>
      <c r="I45" t="n">
        <v>5.12</v>
      </c>
      <c r="J45" t="n">
        <v>4.43</v>
      </c>
      <c r="K45" t="n">
        <v>4.02</v>
      </c>
      <c r="L45" t="n">
        <v>3.56</v>
      </c>
      <c r="M45" t="n">
        <v>3.34</v>
      </c>
      <c r="N45" t="n">
        <v>3.03</v>
      </c>
      <c r="O45" t="n">
        <v>2.63</v>
      </c>
      <c r="P45" t="n">
        <v>2.63</v>
      </c>
    </row>
    <row r="46">
      <c r="A46" s="5" t="inlineStr">
        <is>
          <t>Buchwert je Aktie</t>
        </is>
      </c>
      <c r="B46" s="5" t="inlineStr">
        <is>
          <t>Book value per share</t>
        </is>
      </c>
      <c r="C46" t="n">
        <v>4.7</v>
      </c>
      <c r="D46" t="n">
        <v>4.33</v>
      </c>
      <c r="E46" t="n">
        <v>4.08</v>
      </c>
      <c r="F46" t="n">
        <v>3.66</v>
      </c>
      <c r="G46" t="n">
        <v>3.35</v>
      </c>
      <c r="H46" t="n">
        <v>2.97</v>
      </c>
      <c r="I46" t="n">
        <v>2.71</v>
      </c>
      <c r="J46" t="n">
        <v>2.38</v>
      </c>
      <c r="K46" t="n">
        <v>2.05</v>
      </c>
      <c r="L46" t="n">
        <v>1.71</v>
      </c>
      <c r="M46" t="n">
        <v>1.52</v>
      </c>
      <c r="N46" t="n">
        <v>1.35</v>
      </c>
      <c r="O46" t="n">
        <v>1.11</v>
      </c>
      <c r="P46" t="n">
        <v>1.11</v>
      </c>
    </row>
    <row r="47">
      <c r="A47" s="5" t="inlineStr">
        <is>
          <t>Cashflow je Aktie</t>
        </is>
      </c>
      <c r="B47" s="5" t="inlineStr">
        <is>
          <t>Cashflow per share</t>
        </is>
      </c>
      <c r="C47" t="n">
        <v>1.29</v>
      </c>
      <c r="D47" t="n">
        <v>1.27</v>
      </c>
      <c r="E47" t="n">
        <v>1.33</v>
      </c>
      <c r="F47" t="n">
        <v>1.44</v>
      </c>
      <c r="G47" t="n">
        <v>1.04</v>
      </c>
      <c r="H47" t="n">
        <v>0.91</v>
      </c>
      <c r="I47" t="n">
        <v>1</v>
      </c>
      <c r="J47" t="n">
        <v>0.77</v>
      </c>
      <c r="K47" t="n">
        <v>0.82</v>
      </c>
      <c r="L47" t="n">
        <v>0.74</v>
      </c>
      <c r="M47" t="n">
        <v>0.57</v>
      </c>
      <c r="N47" t="n">
        <v>0.58</v>
      </c>
      <c r="O47" t="n">
        <v>0.45</v>
      </c>
      <c r="P47" t="n">
        <v>0.45</v>
      </c>
    </row>
    <row r="48">
      <c r="A48" s="5" t="inlineStr">
        <is>
          <t>Bilanzsumme je Aktie</t>
        </is>
      </c>
      <c r="B48" s="5" t="inlineStr">
        <is>
          <t>Total assets per share</t>
        </is>
      </c>
      <c r="C48" t="n">
        <v>6.96</v>
      </c>
      <c r="D48" t="n">
        <v>6.49</v>
      </c>
      <c r="E48" t="n">
        <v>6.3</v>
      </c>
      <c r="F48" t="n">
        <v>5.57</v>
      </c>
      <c r="G48" t="n">
        <v>4.93</v>
      </c>
      <c r="H48" t="n">
        <v>4.41</v>
      </c>
      <c r="I48" t="n">
        <v>4.14</v>
      </c>
      <c r="J48" t="n">
        <v>3.52</v>
      </c>
      <c r="K48" t="n">
        <v>3.15</v>
      </c>
      <c r="L48" t="n">
        <v>2.67</v>
      </c>
      <c r="M48" t="n">
        <v>2.5</v>
      </c>
      <c r="N48" t="n">
        <v>2.28</v>
      </c>
      <c r="O48" t="n">
        <v>1.84</v>
      </c>
      <c r="P48" t="n">
        <v>1.84</v>
      </c>
    </row>
    <row r="49">
      <c r="A49" s="5" t="inlineStr">
        <is>
          <t>Personal am Ende des Jahres</t>
        </is>
      </c>
      <c r="B49" s="5" t="inlineStr">
        <is>
          <t>Staff at the end of year</t>
        </is>
      </c>
      <c r="C49" t="n">
        <v>174386</v>
      </c>
      <c r="D49" t="n">
        <v>171839</v>
      </c>
      <c r="E49" t="n">
        <v>162450</v>
      </c>
      <c r="F49" t="n">
        <v>152854</v>
      </c>
      <c r="G49" t="n">
        <v>137054</v>
      </c>
      <c r="H49" t="n">
        <v>128313</v>
      </c>
      <c r="I49" t="n">
        <v>120314</v>
      </c>
      <c r="J49" t="n">
        <v>109512</v>
      </c>
      <c r="K49" t="n">
        <v>100138</v>
      </c>
      <c r="L49" t="n">
        <v>92301</v>
      </c>
      <c r="M49" t="n">
        <v>89112</v>
      </c>
      <c r="N49" t="n">
        <v>79517</v>
      </c>
      <c r="O49" t="n">
        <v>69240</v>
      </c>
      <c r="P49" t="n">
        <v>69240</v>
      </c>
    </row>
    <row r="50">
      <c r="A50" s="5" t="inlineStr">
        <is>
          <t>Personalaufwand in Mio. EUR</t>
        </is>
      </c>
      <c r="B50" s="5" t="inlineStr">
        <is>
          <t>Personnel expenses in M</t>
        </is>
      </c>
      <c r="C50" t="n">
        <v>4136</v>
      </c>
      <c r="D50" t="n">
        <v>3961</v>
      </c>
      <c r="E50" t="n">
        <v>3643</v>
      </c>
      <c r="F50" t="n">
        <v>3335</v>
      </c>
      <c r="G50" t="n">
        <v>2932</v>
      </c>
      <c r="H50" t="n">
        <v>2698</v>
      </c>
      <c r="I50" t="n">
        <v>2548</v>
      </c>
      <c r="J50" t="n">
        <v>2234</v>
      </c>
      <c r="K50" t="n">
        <v>2009</v>
      </c>
      <c r="L50" t="n">
        <v>1792</v>
      </c>
      <c r="M50" t="n">
        <v>1703</v>
      </c>
      <c r="N50" t="n">
        <v>1473</v>
      </c>
      <c r="O50" t="n">
        <v>1251</v>
      </c>
      <c r="P50" t="n">
        <v>1251</v>
      </c>
    </row>
    <row r="51">
      <c r="A51" s="5" t="inlineStr">
        <is>
          <t>Aufwand je Mitarbeiter in EUR</t>
        </is>
      </c>
      <c r="B51" s="5" t="inlineStr">
        <is>
          <t>Effort per employee</t>
        </is>
      </c>
      <c r="C51" t="n">
        <v>23716</v>
      </c>
      <c r="D51" t="n">
        <v>23052</v>
      </c>
      <c r="E51" t="n">
        <v>22424</v>
      </c>
      <c r="F51" t="n">
        <v>21818</v>
      </c>
      <c r="G51" t="n">
        <v>21394</v>
      </c>
      <c r="H51" t="n">
        <v>21024</v>
      </c>
      <c r="I51" t="n">
        <v>21175</v>
      </c>
      <c r="J51" t="n">
        <v>20401</v>
      </c>
      <c r="K51" t="n">
        <v>20066</v>
      </c>
      <c r="L51" t="n">
        <v>19415</v>
      </c>
      <c r="M51" t="n">
        <v>19113</v>
      </c>
      <c r="N51" t="n">
        <v>18523</v>
      </c>
      <c r="O51" t="n">
        <v>18065</v>
      </c>
      <c r="P51" t="n">
        <v>18065</v>
      </c>
    </row>
    <row r="52">
      <c r="A52" s="5" t="inlineStr">
        <is>
          <t>Umsatz je Mitarbeiter in EUR</t>
        </is>
      </c>
      <c r="B52" s="5" t="inlineStr">
        <is>
          <t>Turnover per employee</t>
        </is>
      </c>
      <c r="C52" t="n">
        <v>149926</v>
      </c>
      <c r="D52" t="n">
        <v>147440</v>
      </c>
      <c r="E52" t="n">
        <v>143493</v>
      </c>
      <c r="F52" t="n">
        <v>136734</v>
      </c>
      <c r="G52" t="n">
        <v>132185</v>
      </c>
      <c r="H52" t="n">
        <v>130341</v>
      </c>
      <c r="I52" t="n">
        <v>132537</v>
      </c>
      <c r="J52" t="n">
        <v>125946</v>
      </c>
      <c r="K52" t="n">
        <v>125093</v>
      </c>
      <c r="L52" t="n">
        <v>120080</v>
      </c>
      <c r="M52" t="n">
        <v>116786</v>
      </c>
      <c r="N52" t="n">
        <v>118650</v>
      </c>
      <c r="O52" t="n">
        <v>118375</v>
      </c>
      <c r="P52" t="n">
        <v>118375</v>
      </c>
    </row>
    <row r="53">
      <c r="A53" s="5" t="inlineStr">
        <is>
          <t>Bruttoergebnis je Mitarbeiter in EUR</t>
        </is>
      </c>
      <c r="B53" s="5" t="inlineStr">
        <is>
          <t>Gross Profit per employee</t>
        </is>
      </c>
      <c r="C53" t="n">
        <v>84961</v>
      </c>
      <c r="D53" t="n">
        <v>82985</v>
      </c>
      <c r="E53" t="n">
        <v>81740</v>
      </c>
      <c r="F53" t="n">
        <v>79091</v>
      </c>
      <c r="G53" t="n">
        <v>77115</v>
      </c>
      <c r="H53" t="n">
        <v>77334</v>
      </c>
      <c r="I53" t="n">
        <v>79204</v>
      </c>
      <c r="J53" t="n">
        <v>74699</v>
      </c>
      <c r="K53" t="n">
        <v>74118</v>
      </c>
      <c r="L53" t="n">
        <v>68558</v>
      </c>
      <c r="M53" t="n">
        <v>66368</v>
      </c>
      <c r="N53" t="n">
        <v>67265</v>
      </c>
      <c r="O53" t="n">
        <v>66537</v>
      </c>
      <c r="P53" t="n">
        <v>66537</v>
      </c>
    </row>
    <row r="54">
      <c r="A54" s="5" t="inlineStr">
        <is>
          <t>Gewinn je Mitarbeiter in EUR</t>
        </is>
      </c>
      <c r="B54" s="5" t="inlineStr">
        <is>
          <t>Earnings per employee</t>
        </is>
      </c>
      <c r="C54" t="n">
        <v>19749</v>
      </c>
      <c r="D54" t="n">
        <v>19600</v>
      </c>
      <c r="E54" t="n">
        <v>19434</v>
      </c>
      <c r="F54" t="n">
        <v>18806</v>
      </c>
      <c r="G54" t="n">
        <v>18245</v>
      </c>
      <c r="H54" t="n">
        <v>18526</v>
      </c>
      <c r="I54" t="n">
        <v>19622</v>
      </c>
      <c r="J54" t="n">
        <v>17645</v>
      </c>
      <c r="K54" t="n">
        <v>17294</v>
      </c>
      <c r="L54" t="n">
        <v>14240</v>
      </c>
      <c r="M54" t="n">
        <v>14067</v>
      </c>
      <c r="N54" t="n">
        <v>15724</v>
      </c>
      <c r="O54" t="n">
        <v>14464</v>
      </c>
      <c r="P54" t="n">
        <v>14464</v>
      </c>
    </row>
    <row r="55">
      <c r="A55" s="5" t="inlineStr">
        <is>
          <t>KGV (Kurs/Gewinn)</t>
        </is>
      </c>
      <c r="B55" s="5" t="inlineStr">
        <is>
          <t>PE (price/earnings)</t>
        </is>
      </c>
      <c r="C55" t="n">
        <v>22</v>
      </c>
      <c r="D55" t="n">
        <v>26.7</v>
      </c>
      <c r="E55" t="n">
        <v>32</v>
      </c>
      <c r="F55" t="n">
        <v>33.1</v>
      </c>
      <c r="G55" t="n">
        <v>32.7</v>
      </c>
      <c r="H55" t="n">
        <v>29.1</v>
      </c>
      <c r="I55" t="n">
        <v>27.2</v>
      </c>
      <c r="J55" t="n">
        <v>21.5</v>
      </c>
      <c r="K55" t="n">
        <v>19.7</v>
      </c>
      <c r="L55" t="n">
        <v>21.7</v>
      </c>
      <c r="M55" t="n">
        <v>14.7</v>
      </c>
      <c r="N55" t="n">
        <v>17.6</v>
      </c>
      <c r="O55" t="n">
        <v>29.1</v>
      </c>
      <c r="P55" t="n">
        <v>29.1</v>
      </c>
    </row>
    <row r="56">
      <c r="A56" s="5" t="inlineStr">
        <is>
          <t>KUV (Kurs/Umsatz)</t>
        </is>
      </c>
      <c r="B56" s="5" t="inlineStr">
        <is>
          <t>PS (price/sales)</t>
        </is>
      </c>
      <c r="C56" t="n">
        <v>2.9</v>
      </c>
      <c r="D56" t="n">
        <v>3.55</v>
      </c>
      <c r="E56" t="n">
        <v>4.34</v>
      </c>
      <c r="F56" t="n">
        <v>4.54</v>
      </c>
      <c r="G56" t="n">
        <v>4.5</v>
      </c>
      <c r="H56" t="n">
        <v>4.13</v>
      </c>
      <c r="I56" t="n">
        <v>4.03</v>
      </c>
      <c r="J56" t="n">
        <v>3.01</v>
      </c>
      <c r="K56" t="n">
        <v>2.75</v>
      </c>
      <c r="L56" t="n">
        <v>2.57</v>
      </c>
      <c r="M56" t="n">
        <v>1.76</v>
      </c>
      <c r="N56" t="n">
        <v>2.33</v>
      </c>
      <c r="O56" t="n">
        <v>3.54</v>
      </c>
      <c r="P56" t="n">
        <v>3.54</v>
      </c>
    </row>
    <row r="57">
      <c r="A57" s="5" t="inlineStr">
        <is>
          <t>KBV (Kurs/Buchwert)</t>
        </is>
      </c>
      <c r="B57" s="5" t="inlineStr">
        <is>
          <t>PB (price/book value)</t>
        </is>
      </c>
      <c r="C57" t="n">
        <v>5.18</v>
      </c>
      <c r="D57" t="n">
        <v>6.67</v>
      </c>
      <c r="E57" t="n">
        <v>7.95</v>
      </c>
      <c r="F57" t="n">
        <v>8.32</v>
      </c>
      <c r="G57" t="n">
        <v>7.81</v>
      </c>
      <c r="H57" t="n">
        <v>7.46</v>
      </c>
      <c r="I57" t="n">
        <v>7.62</v>
      </c>
      <c r="J57" t="n">
        <v>5.61</v>
      </c>
      <c r="K57" t="n">
        <v>5.39</v>
      </c>
      <c r="L57" t="n">
        <v>5.34</v>
      </c>
      <c r="M57" t="n">
        <v>3.87</v>
      </c>
      <c r="N57" t="n">
        <v>5.23</v>
      </c>
      <c r="O57" t="n">
        <v>8.41</v>
      </c>
      <c r="P57" t="n">
        <v>8.41</v>
      </c>
    </row>
    <row r="58">
      <c r="A58" s="5" t="inlineStr">
        <is>
          <t>KCV (Kurs/Cashflow)</t>
        </is>
      </c>
      <c r="B58" s="5" t="inlineStr">
        <is>
          <t>PC (price/cashflow)</t>
        </is>
      </c>
      <c r="C58" t="n">
        <v>18.84</v>
      </c>
      <c r="D58" t="n">
        <v>22.72</v>
      </c>
      <c r="E58" t="n">
        <v>24.46</v>
      </c>
      <c r="F58" t="n">
        <v>21.11</v>
      </c>
      <c r="G58" t="n">
        <v>25.09</v>
      </c>
      <c r="H58" t="n">
        <v>24.4</v>
      </c>
      <c r="I58" t="n">
        <v>20.62</v>
      </c>
      <c r="J58" t="n">
        <v>17.26</v>
      </c>
      <c r="K58" t="n">
        <v>13.46</v>
      </c>
      <c r="L58" t="n">
        <v>12.26</v>
      </c>
      <c r="M58" t="n">
        <v>10.31</v>
      </c>
      <c r="N58" t="n">
        <v>12.07</v>
      </c>
      <c r="O58" t="n">
        <v>20.76</v>
      </c>
      <c r="P58" t="n">
        <v>20.76</v>
      </c>
    </row>
    <row r="59">
      <c r="A59" s="5" t="inlineStr">
        <is>
          <t>Dividendenrendite in %</t>
        </is>
      </c>
      <c r="B59" s="5" t="inlineStr">
        <is>
          <t>Dividend Yield in %</t>
        </is>
      </c>
      <c r="C59" t="n">
        <v>3.61</v>
      </c>
      <c r="D59" t="n">
        <v>2.6</v>
      </c>
      <c r="E59" t="n">
        <v>2.1</v>
      </c>
      <c r="F59" t="n">
        <v>1.97</v>
      </c>
      <c r="G59" t="n">
        <v>1.99</v>
      </c>
      <c r="H59" t="n">
        <v>2.17</v>
      </c>
      <c r="I59" t="n">
        <v>2.13</v>
      </c>
      <c r="J59" t="n">
        <v>2.4</v>
      </c>
      <c r="K59" t="n">
        <v>2.9</v>
      </c>
      <c r="L59" t="n">
        <v>2.63</v>
      </c>
      <c r="M59" t="n">
        <v>3.58</v>
      </c>
      <c r="N59" t="n">
        <v>2.98</v>
      </c>
      <c r="O59" t="n">
        <v>1.83</v>
      </c>
      <c r="P59" t="n">
        <v>1.83</v>
      </c>
    </row>
    <row r="60">
      <c r="A60" s="5" t="inlineStr">
        <is>
          <t>Gewinnrendite in %</t>
        </is>
      </c>
      <c r="B60" s="5" t="inlineStr">
        <is>
          <t>Return on profit in %</t>
        </is>
      </c>
      <c r="C60" t="n">
        <v>4.5</v>
      </c>
      <c r="D60" t="n">
        <v>3.7</v>
      </c>
      <c r="E60" t="n">
        <v>3.1</v>
      </c>
      <c r="F60" t="n">
        <v>3</v>
      </c>
      <c r="G60" t="n">
        <v>3.1</v>
      </c>
      <c r="H60" t="n">
        <v>3.4</v>
      </c>
      <c r="I60" t="n">
        <v>3.7</v>
      </c>
      <c r="J60" t="n">
        <v>4.6</v>
      </c>
      <c r="K60" t="n">
        <v>5.1</v>
      </c>
      <c r="L60" t="n">
        <v>4.6</v>
      </c>
      <c r="M60" t="n">
        <v>6.8</v>
      </c>
      <c r="N60" t="n">
        <v>5.7</v>
      </c>
      <c r="O60" t="n">
        <v>3.4</v>
      </c>
      <c r="P60" t="n">
        <v>3.4</v>
      </c>
    </row>
    <row r="61">
      <c r="A61" s="5" t="inlineStr">
        <is>
          <t>Eigenkapitalrendite in %</t>
        </is>
      </c>
      <c r="B61" s="5" t="inlineStr">
        <is>
          <t>Return on Equity in %</t>
        </is>
      </c>
      <c r="C61" t="n">
        <v>23.5</v>
      </c>
      <c r="D61" t="n">
        <v>24.95</v>
      </c>
      <c r="E61" t="n">
        <v>24.83</v>
      </c>
      <c r="F61" t="n">
        <v>25.19</v>
      </c>
      <c r="G61" t="n">
        <v>23.97</v>
      </c>
      <c r="H61" t="n">
        <v>25.71</v>
      </c>
      <c r="I61" t="n">
        <v>27.95</v>
      </c>
      <c r="J61" t="n">
        <v>26.06</v>
      </c>
      <c r="K61" t="n">
        <v>27.12</v>
      </c>
      <c r="L61" t="n">
        <v>24.66</v>
      </c>
      <c r="M61" t="n">
        <v>26.55</v>
      </c>
      <c r="N61" t="n">
        <v>29.82</v>
      </c>
      <c r="O61" t="n">
        <v>29.04</v>
      </c>
      <c r="P61" t="n">
        <v>29.04</v>
      </c>
    </row>
    <row r="62">
      <c r="A62" s="5" t="inlineStr">
        <is>
          <t>Umsatzrendite in %</t>
        </is>
      </c>
      <c r="B62" s="5" t="inlineStr">
        <is>
          <t>Return on sales in %</t>
        </is>
      </c>
      <c r="C62" t="n">
        <v>13.17</v>
      </c>
      <c r="D62" t="n">
        <v>13.29</v>
      </c>
      <c r="E62" t="n">
        <v>13.54</v>
      </c>
      <c r="F62" t="n">
        <v>13.75</v>
      </c>
      <c r="G62" t="n">
        <v>13.8</v>
      </c>
      <c r="H62" t="n">
        <v>14.21</v>
      </c>
      <c r="I62" t="n">
        <v>14.8</v>
      </c>
      <c r="J62" t="n">
        <v>14.01</v>
      </c>
      <c r="K62" t="n">
        <v>13.82</v>
      </c>
      <c r="L62" t="n">
        <v>11.86</v>
      </c>
      <c r="M62" t="n">
        <v>12.04</v>
      </c>
      <c r="N62" t="n">
        <v>13.25</v>
      </c>
      <c r="O62" t="n">
        <v>12.22</v>
      </c>
      <c r="P62" t="n">
        <v>12.22</v>
      </c>
    </row>
    <row r="63">
      <c r="A63" s="5" t="inlineStr">
        <is>
          <t>Gesamtkapitalrendite in %</t>
        </is>
      </c>
      <c r="B63" s="5" t="inlineStr">
        <is>
          <t>Total Return on Investment in %</t>
        </is>
      </c>
      <c r="C63" t="n">
        <v>15.88</v>
      </c>
      <c r="D63" t="n">
        <v>16.65</v>
      </c>
      <c r="E63" t="n">
        <v>16.09</v>
      </c>
      <c r="F63" t="n">
        <v>16.56</v>
      </c>
      <c r="G63" t="n">
        <v>16.26</v>
      </c>
      <c r="H63" t="n">
        <v>17.28</v>
      </c>
      <c r="I63" t="n">
        <v>18.31</v>
      </c>
      <c r="J63" t="n">
        <v>17.63</v>
      </c>
      <c r="K63" t="n">
        <v>17.62</v>
      </c>
      <c r="L63" t="n">
        <v>15.77</v>
      </c>
      <c r="M63" t="n">
        <v>16.12</v>
      </c>
      <c r="N63" t="n">
        <v>17.6</v>
      </c>
      <c r="O63" t="n">
        <v>17.44</v>
      </c>
      <c r="P63" t="n">
        <v>17.44</v>
      </c>
    </row>
    <row r="64">
      <c r="A64" s="5" t="inlineStr">
        <is>
          <t>Return on Investment in %</t>
        </is>
      </c>
      <c r="B64" s="5" t="inlineStr">
        <is>
          <t>Return on Investment in %</t>
        </is>
      </c>
      <c r="C64" t="n">
        <v>15.88</v>
      </c>
      <c r="D64" t="n">
        <v>16.65</v>
      </c>
      <c r="E64" t="n">
        <v>16.09</v>
      </c>
      <c r="F64" t="n">
        <v>16.56</v>
      </c>
      <c r="G64" t="n">
        <v>16.26</v>
      </c>
      <c r="H64" t="n">
        <v>17.28</v>
      </c>
      <c r="I64" t="n">
        <v>18.31</v>
      </c>
      <c r="J64" t="n">
        <v>17.63</v>
      </c>
      <c r="K64" t="n">
        <v>17.62</v>
      </c>
      <c r="L64" t="n">
        <v>15.77</v>
      </c>
      <c r="M64" t="n">
        <v>16.12</v>
      </c>
      <c r="N64" t="n">
        <v>17.6</v>
      </c>
      <c r="O64" t="n">
        <v>17.44</v>
      </c>
      <c r="P64" t="n">
        <v>17.44</v>
      </c>
    </row>
    <row r="65">
      <c r="A65" s="5" t="inlineStr">
        <is>
          <t>Arbeitsintensität in %</t>
        </is>
      </c>
      <c r="B65" s="5" t="inlineStr">
        <is>
          <t>Work Intensity in %</t>
        </is>
      </c>
      <c r="C65" t="n">
        <v>48.98</v>
      </c>
      <c r="D65" t="n">
        <v>50.16</v>
      </c>
      <c r="E65" t="n">
        <v>50.45</v>
      </c>
      <c r="F65" t="n">
        <v>48.68</v>
      </c>
      <c r="G65" t="n">
        <v>46.21</v>
      </c>
      <c r="H65" t="n">
        <v>49.18</v>
      </c>
      <c r="I65" t="n">
        <v>51.92</v>
      </c>
      <c r="J65" t="n">
        <v>49.61</v>
      </c>
      <c r="K65" t="n">
        <v>52.95</v>
      </c>
      <c r="L65" t="n">
        <v>47.31</v>
      </c>
      <c r="M65" t="n">
        <v>41.97</v>
      </c>
      <c r="N65" t="n">
        <v>41.96</v>
      </c>
      <c r="O65" t="n">
        <v>37.41</v>
      </c>
      <c r="P65" t="n">
        <v>37.41</v>
      </c>
    </row>
    <row r="66">
      <c r="A66" s="5" t="inlineStr">
        <is>
          <t>Eigenkapitalquote in %</t>
        </is>
      </c>
      <c r="B66" s="5" t="inlineStr">
        <is>
          <t>Equity Ratio in %</t>
        </is>
      </c>
      <c r="C66" t="n">
        <v>67.58</v>
      </c>
      <c r="D66" t="n">
        <v>66.70999999999999</v>
      </c>
      <c r="E66" t="n">
        <v>64.79000000000001</v>
      </c>
      <c r="F66" t="n">
        <v>65.73999999999999</v>
      </c>
      <c r="G66" t="n">
        <v>67.83</v>
      </c>
      <c r="H66" t="n">
        <v>67.20999999999999</v>
      </c>
      <c r="I66" t="n">
        <v>65.52</v>
      </c>
      <c r="J66" t="n">
        <v>67.66</v>
      </c>
      <c r="K66" t="n">
        <v>64.98999999999999</v>
      </c>
      <c r="L66" t="n">
        <v>63.93</v>
      </c>
      <c r="M66" t="n">
        <v>60.72</v>
      </c>
      <c r="N66" t="n">
        <v>59.01</v>
      </c>
      <c r="O66" t="n">
        <v>60.05</v>
      </c>
      <c r="P66" t="n">
        <v>60.05</v>
      </c>
    </row>
    <row r="67">
      <c r="A67" s="5" t="inlineStr">
        <is>
          <t>Fremdkapitalquote in %</t>
        </is>
      </c>
      <c r="B67" s="5" t="inlineStr">
        <is>
          <t>Debt Ratio in %</t>
        </is>
      </c>
      <c r="C67" t="n">
        <v>32.42</v>
      </c>
      <c r="D67" t="n">
        <v>33.29</v>
      </c>
      <c r="E67" t="n">
        <v>35.21</v>
      </c>
      <c r="F67" t="n">
        <v>34.26</v>
      </c>
      <c r="G67" t="n">
        <v>32.17</v>
      </c>
      <c r="H67" t="n">
        <v>32.79</v>
      </c>
      <c r="I67" t="n">
        <v>34.48</v>
      </c>
      <c r="J67" t="n">
        <v>32.34</v>
      </c>
      <c r="K67" t="n">
        <v>35.01</v>
      </c>
      <c r="L67" t="n">
        <v>36.07</v>
      </c>
      <c r="M67" t="n">
        <v>39.28</v>
      </c>
      <c r="N67" t="n">
        <v>40.99</v>
      </c>
      <c r="O67" t="n">
        <v>39.95</v>
      </c>
      <c r="P67" t="n">
        <v>39.95</v>
      </c>
    </row>
    <row r="68">
      <c r="A68" s="5" t="inlineStr">
        <is>
          <t>Verschuldungsgrad in %</t>
        </is>
      </c>
      <c r="B68" s="5" t="inlineStr">
        <is>
          <t>Finance Gearing in %</t>
        </is>
      </c>
      <c r="C68" t="n">
        <v>47.98</v>
      </c>
      <c r="D68" t="n">
        <v>49.89</v>
      </c>
      <c r="E68" t="n">
        <v>54.34</v>
      </c>
      <c r="F68" t="n">
        <v>52.12</v>
      </c>
      <c r="G68" t="n">
        <v>47.42</v>
      </c>
      <c r="H68" t="n">
        <v>48.78</v>
      </c>
      <c r="I68" t="n">
        <v>52.62</v>
      </c>
      <c r="J68" t="n">
        <v>47.8</v>
      </c>
      <c r="K68" t="n">
        <v>53.86</v>
      </c>
      <c r="L68" t="n">
        <v>56.41</v>
      </c>
      <c r="M68" t="n">
        <v>64.7</v>
      </c>
      <c r="N68" t="n">
        <v>69.45999999999999</v>
      </c>
      <c r="O68" t="n">
        <v>66.52</v>
      </c>
      <c r="P68" t="n">
        <v>66.52</v>
      </c>
    </row>
    <row r="69">
      <c r="A69" s="5" t="inlineStr">
        <is>
          <t>Bruttoergebnis Marge in %</t>
        </is>
      </c>
      <c r="B69" s="5" t="inlineStr">
        <is>
          <t>Gross Profit Marge in %</t>
        </is>
      </c>
      <c r="C69" t="n">
        <v>56.67</v>
      </c>
      <c r="D69" t="n">
        <v>56.28</v>
      </c>
      <c r="E69" t="n">
        <v>56.96</v>
      </c>
      <c r="F69" t="n">
        <v>57.84</v>
      </c>
      <c r="G69" t="n">
        <v>58.34</v>
      </c>
      <c r="H69" t="n">
        <v>59.33</v>
      </c>
      <c r="I69" t="n">
        <v>59.76</v>
      </c>
      <c r="J69" t="n">
        <v>59.31</v>
      </c>
      <c r="K69" t="n">
        <v>59.25</v>
      </c>
      <c r="L69" t="n">
        <v>57.09</v>
      </c>
      <c r="M69" t="n">
        <v>56.83</v>
      </c>
      <c r="N69" t="n">
        <v>56.69</v>
      </c>
      <c r="O69" t="n">
        <v>56.21</v>
      </c>
    </row>
    <row r="70">
      <c r="A70" s="5" t="inlineStr">
        <is>
          <t>Kurzfristige Vermögensquote in %</t>
        </is>
      </c>
      <c r="B70" s="5" t="inlineStr">
        <is>
          <t>Current Assets Ratio in %</t>
        </is>
      </c>
      <c r="C70" t="n">
        <v>48.98</v>
      </c>
      <c r="D70" t="n">
        <v>50.16</v>
      </c>
      <c r="E70" t="n">
        <v>50.45</v>
      </c>
      <c r="F70" t="n">
        <v>48.68</v>
      </c>
      <c r="G70" t="n">
        <v>46.21</v>
      </c>
      <c r="H70" t="n">
        <v>49.18</v>
      </c>
      <c r="I70" t="n">
        <v>51.92</v>
      </c>
      <c r="J70" t="n">
        <v>49.61</v>
      </c>
      <c r="K70" t="n">
        <v>52.95</v>
      </c>
      <c r="L70" t="n">
        <v>47.32</v>
      </c>
      <c r="M70" t="n">
        <v>41.97</v>
      </c>
      <c r="N70" t="n">
        <v>41.96</v>
      </c>
      <c r="O70" t="n">
        <v>37.41</v>
      </c>
    </row>
    <row r="71">
      <c r="A71" s="5" t="inlineStr">
        <is>
          <t>Nettogewinn Marge in %</t>
        </is>
      </c>
      <c r="B71" s="5" t="inlineStr">
        <is>
          <t>Net Profit Marge in %</t>
        </is>
      </c>
      <c r="C71" t="n">
        <v>13.17</v>
      </c>
      <c r="D71" t="n">
        <v>13.29</v>
      </c>
      <c r="E71" t="n">
        <v>13.54</v>
      </c>
      <c r="F71" t="n">
        <v>13.76</v>
      </c>
      <c r="G71" t="n">
        <v>13.8</v>
      </c>
      <c r="H71" t="n">
        <v>14.21</v>
      </c>
      <c r="I71" t="n">
        <v>14.81</v>
      </c>
      <c r="J71" t="n">
        <v>14.01</v>
      </c>
      <c r="K71" t="n">
        <v>13.83</v>
      </c>
      <c r="L71" t="n">
        <v>11.85</v>
      </c>
      <c r="M71" t="n">
        <v>12.05</v>
      </c>
      <c r="N71" t="n">
        <v>13.25</v>
      </c>
      <c r="O71" t="n">
        <v>12.23</v>
      </c>
    </row>
    <row r="72">
      <c r="A72" s="5" t="inlineStr">
        <is>
          <t>Operative Ergebnis Marge in %</t>
        </is>
      </c>
      <c r="B72" s="5" t="inlineStr">
        <is>
          <t>EBIT Marge in %</t>
        </is>
      </c>
      <c r="C72" t="n">
        <v>16.66</v>
      </c>
      <c r="D72" t="n">
        <v>17.03</v>
      </c>
      <c r="E72" t="n">
        <v>17.25</v>
      </c>
      <c r="F72" t="n">
        <v>17.59</v>
      </c>
      <c r="G72" t="n">
        <v>17.65</v>
      </c>
      <c r="H72" t="n">
        <v>18.36</v>
      </c>
      <c r="I72" t="n">
        <v>19.55</v>
      </c>
      <c r="J72" t="n">
        <v>18.28</v>
      </c>
      <c r="K72" t="n">
        <v>18.29</v>
      </c>
      <c r="L72" t="n">
        <v>15.59</v>
      </c>
      <c r="M72" t="n">
        <v>15.46</v>
      </c>
      <c r="N72" t="n">
        <v>17.51</v>
      </c>
      <c r="O72" t="n">
        <v>16.54</v>
      </c>
    </row>
    <row r="73">
      <c r="A73" s="5" t="inlineStr">
        <is>
          <t>Vermögensumsschlag in %</t>
        </is>
      </c>
      <c r="B73" s="5" t="inlineStr">
        <is>
          <t>Asset Turnover in %</t>
        </is>
      </c>
      <c r="C73" t="n">
        <v>120.57</v>
      </c>
      <c r="D73" t="n">
        <v>125.23</v>
      </c>
      <c r="E73" t="n">
        <v>118.81</v>
      </c>
      <c r="F73" t="n">
        <v>120.41</v>
      </c>
      <c r="G73" t="n">
        <v>117.82</v>
      </c>
      <c r="H73" t="n">
        <v>121.58</v>
      </c>
      <c r="I73" t="n">
        <v>123.71</v>
      </c>
      <c r="J73" t="n">
        <v>125.86</v>
      </c>
      <c r="K73" t="n">
        <v>127.49</v>
      </c>
      <c r="L73" t="n">
        <v>132.98</v>
      </c>
      <c r="M73" t="n">
        <v>133.82</v>
      </c>
      <c r="N73" t="n">
        <v>132.78</v>
      </c>
      <c r="O73" t="n">
        <v>142.74</v>
      </c>
    </row>
    <row r="74">
      <c r="A74" s="5" t="inlineStr">
        <is>
          <t>Langfristige Vermögensquote in %</t>
        </is>
      </c>
      <c r="B74" s="5" t="inlineStr">
        <is>
          <t>Non-Current Assets Ratio in %</t>
        </is>
      </c>
      <c r="C74" t="n">
        <v>51.02</v>
      </c>
      <c r="D74" t="n">
        <v>49.84</v>
      </c>
      <c r="E74" t="n">
        <v>49.55</v>
      </c>
      <c r="F74" t="n">
        <v>51.32</v>
      </c>
      <c r="G74" t="n">
        <v>53.79</v>
      </c>
      <c r="H74" t="n">
        <v>50.82</v>
      </c>
      <c r="I74" t="n">
        <v>48.08</v>
      </c>
      <c r="J74" t="n">
        <v>50.39</v>
      </c>
      <c r="K74" t="n">
        <v>47.06</v>
      </c>
      <c r="L74" t="n">
        <v>52.69</v>
      </c>
      <c r="M74" t="n">
        <v>58.03</v>
      </c>
      <c r="N74" t="n">
        <v>58.04</v>
      </c>
      <c r="O74" t="n">
        <v>62.59</v>
      </c>
    </row>
    <row r="75">
      <c r="A75" s="5" t="inlineStr">
        <is>
          <t>Gesamtkapitalrentabilität</t>
        </is>
      </c>
      <c r="B75" s="5" t="inlineStr">
        <is>
          <t>ROA Return on Assets in %</t>
        </is>
      </c>
      <c r="C75" t="n">
        <v>15.88</v>
      </c>
      <c r="D75" t="n">
        <v>16.65</v>
      </c>
      <c r="E75" t="n">
        <v>16.09</v>
      </c>
      <c r="F75" t="n">
        <v>16.56</v>
      </c>
      <c r="G75" t="n">
        <v>16.26</v>
      </c>
      <c r="H75" t="n">
        <v>17.28</v>
      </c>
      <c r="I75" t="n">
        <v>18.32</v>
      </c>
      <c r="J75" t="n">
        <v>17.63</v>
      </c>
      <c r="K75" t="n">
        <v>17.63</v>
      </c>
      <c r="L75" t="n">
        <v>15.76</v>
      </c>
      <c r="M75" t="n">
        <v>16.12</v>
      </c>
      <c r="N75" t="n">
        <v>17.59</v>
      </c>
      <c r="O75" t="n">
        <v>17.45</v>
      </c>
    </row>
    <row r="76">
      <c r="A76" s="5" t="inlineStr">
        <is>
          <t>Ertrag des eingesetzten Kapitals</t>
        </is>
      </c>
      <c r="B76" s="5" t="inlineStr">
        <is>
          <t>ROCE Return on Cap. Empl. in %</t>
        </is>
      </c>
      <c r="C76" t="n">
        <v>26.73</v>
      </c>
      <c r="D76" t="n">
        <v>28.65</v>
      </c>
      <c r="E76" t="n">
        <v>28.38</v>
      </c>
      <c r="F76" t="n">
        <v>28.98</v>
      </c>
      <c r="G76" t="n">
        <v>27.5</v>
      </c>
      <c r="H76" t="n">
        <v>29.83</v>
      </c>
      <c r="I76" t="n">
        <v>33.14</v>
      </c>
      <c r="J76" t="n">
        <v>30.55</v>
      </c>
      <c r="K76" t="n">
        <v>32.04</v>
      </c>
      <c r="L76" t="n">
        <v>28.66</v>
      </c>
      <c r="M76" t="n">
        <v>29.87</v>
      </c>
      <c r="N76" t="n">
        <v>35.54</v>
      </c>
      <c r="O76" t="n">
        <v>35.16</v>
      </c>
    </row>
    <row r="77">
      <c r="A77" s="5" t="inlineStr">
        <is>
          <t>Eigenkapital zu Anlagevermögen</t>
        </is>
      </c>
      <c r="B77" s="5" t="inlineStr">
        <is>
          <t>Equity to Fixed Assets in %</t>
        </is>
      </c>
      <c r="C77" t="n">
        <v>132.44</v>
      </c>
      <c r="D77" t="n">
        <v>133.85</v>
      </c>
      <c r="E77" t="n">
        <v>130.75</v>
      </c>
      <c r="F77" t="n">
        <v>128.09</v>
      </c>
      <c r="G77" t="n">
        <v>126.12</v>
      </c>
      <c r="H77" t="n">
        <v>132.26</v>
      </c>
      <c r="I77" t="n">
        <v>136.27</v>
      </c>
      <c r="J77" t="n">
        <v>134.28</v>
      </c>
      <c r="K77" t="n">
        <v>138.11</v>
      </c>
      <c r="L77" t="n">
        <v>121.33</v>
      </c>
      <c r="M77" t="n">
        <v>104.63</v>
      </c>
      <c r="N77" t="n">
        <v>101.67</v>
      </c>
      <c r="O77" t="n">
        <v>95.94</v>
      </c>
    </row>
    <row r="78">
      <c r="A78" s="5" t="inlineStr">
        <is>
          <t>Liquidität Dritten Grades</t>
        </is>
      </c>
      <c r="B78" s="5" t="inlineStr">
        <is>
          <t>Current Ratio in %</t>
        </is>
      </c>
      <c r="C78" t="n">
        <v>197.29</v>
      </c>
      <c r="D78" t="n">
        <v>196.15</v>
      </c>
      <c r="E78" t="n">
        <v>181.58</v>
      </c>
      <c r="F78" t="n">
        <v>180.92</v>
      </c>
      <c r="G78" t="n">
        <v>189.54</v>
      </c>
      <c r="H78" t="n">
        <v>195.41</v>
      </c>
      <c r="I78" t="n">
        <v>192.02</v>
      </c>
      <c r="J78" t="n">
        <v>201.15</v>
      </c>
      <c r="K78" t="n">
        <v>194.5</v>
      </c>
      <c r="L78" t="n">
        <v>171.11</v>
      </c>
      <c r="M78" t="n">
        <v>136.51</v>
      </c>
      <c r="N78" t="n">
        <v>121.32</v>
      </c>
      <c r="O78" t="n">
        <v>113.95</v>
      </c>
    </row>
    <row r="79">
      <c r="A79" s="5" t="inlineStr">
        <is>
          <t>Operativer Cashflow</t>
        </is>
      </c>
      <c r="B79" s="5" t="inlineStr">
        <is>
          <t>Operating Cashflow in M</t>
        </is>
      </c>
      <c r="C79" t="n">
        <v>58724.28</v>
      </c>
      <c r="D79" t="n">
        <v>70818.23999999999</v>
      </c>
      <c r="E79" t="n">
        <v>76241.82000000001</v>
      </c>
      <c r="F79" t="n">
        <v>65799.87</v>
      </c>
      <c r="G79" t="n">
        <v>78205.53</v>
      </c>
      <c r="H79" t="n">
        <v>76054.79999999999</v>
      </c>
      <c r="I79" t="n">
        <v>64272.54</v>
      </c>
      <c r="J79" t="n">
        <v>53799.42000000001</v>
      </c>
      <c r="K79" t="n">
        <v>41954.82</v>
      </c>
      <c r="L79" t="n">
        <v>38214.42</v>
      </c>
      <c r="M79" t="n">
        <v>32136.27</v>
      </c>
      <c r="N79" t="n">
        <v>37622.19</v>
      </c>
      <c r="O79" t="n">
        <v>64708.92000000001</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c r="O80" t="n">
        <v>0</v>
      </c>
    </row>
    <row r="81">
      <c r="A81" s="5" t="inlineStr">
        <is>
          <t>Umsatzwachstum 1J in %</t>
        </is>
      </c>
      <c r="B81" s="5" t="inlineStr">
        <is>
          <t>Revenue Growth 1Y in %</t>
        </is>
      </c>
      <c r="C81" t="n">
        <v>3.19</v>
      </c>
      <c r="D81" t="n">
        <v>8.69</v>
      </c>
      <c r="E81" t="n">
        <v>11.54</v>
      </c>
      <c r="F81" t="n">
        <v>15.36</v>
      </c>
      <c r="G81" t="n">
        <v>8.33</v>
      </c>
      <c r="H81" t="n">
        <v>4.88</v>
      </c>
      <c r="I81" t="n">
        <v>15.61</v>
      </c>
      <c r="J81" t="n">
        <v>10.11</v>
      </c>
      <c r="K81" t="n">
        <v>13.02</v>
      </c>
      <c r="L81" t="n">
        <v>6.51</v>
      </c>
      <c r="M81" t="n">
        <v>10.3</v>
      </c>
      <c r="N81" t="n">
        <v>15.12</v>
      </c>
      <c r="O81" t="inlineStr">
        <is>
          <t>-</t>
        </is>
      </c>
    </row>
    <row r="82">
      <c r="A82" s="5" t="inlineStr">
        <is>
          <t>Umsatzwachstum 3J in %</t>
        </is>
      </c>
      <c r="B82" s="5" t="inlineStr">
        <is>
          <t>Revenue Growth 3Y in %</t>
        </is>
      </c>
      <c r="C82" t="n">
        <v>7.81</v>
      </c>
      <c r="D82" t="n">
        <v>11.86</v>
      </c>
      <c r="E82" t="n">
        <v>11.74</v>
      </c>
      <c r="F82" t="n">
        <v>9.52</v>
      </c>
      <c r="G82" t="n">
        <v>9.609999999999999</v>
      </c>
      <c r="H82" t="n">
        <v>10.2</v>
      </c>
      <c r="I82" t="n">
        <v>12.91</v>
      </c>
      <c r="J82" t="n">
        <v>9.880000000000001</v>
      </c>
      <c r="K82" t="n">
        <v>9.94</v>
      </c>
      <c r="L82" t="n">
        <v>10.64</v>
      </c>
      <c r="M82" t="n">
        <v>8.470000000000001</v>
      </c>
      <c r="N82" t="inlineStr">
        <is>
          <t>-</t>
        </is>
      </c>
      <c r="O82" t="inlineStr">
        <is>
          <t>-</t>
        </is>
      </c>
    </row>
    <row r="83">
      <c r="A83" s="5" t="inlineStr">
        <is>
          <t>Umsatzwachstum 5J in %</t>
        </is>
      </c>
      <c r="B83" s="5" t="inlineStr">
        <is>
          <t>Revenue Growth 5Y in %</t>
        </is>
      </c>
      <c r="C83" t="n">
        <v>9.42</v>
      </c>
      <c r="D83" t="n">
        <v>9.76</v>
      </c>
      <c r="E83" t="n">
        <v>11.14</v>
      </c>
      <c r="F83" t="n">
        <v>10.86</v>
      </c>
      <c r="G83" t="n">
        <v>10.39</v>
      </c>
      <c r="H83" t="n">
        <v>10.03</v>
      </c>
      <c r="I83" t="n">
        <v>11.11</v>
      </c>
      <c r="J83" t="n">
        <v>11.01</v>
      </c>
      <c r="K83" t="n">
        <v>8.99</v>
      </c>
      <c r="L83" t="inlineStr">
        <is>
          <t>-</t>
        </is>
      </c>
      <c r="M83" t="inlineStr">
        <is>
          <t>-</t>
        </is>
      </c>
      <c r="N83" t="inlineStr">
        <is>
          <t>-</t>
        </is>
      </c>
      <c r="O83" t="inlineStr">
        <is>
          <t>-</t>
        </is>
      </c>
    </row>
    <row r="84">
      <c r="A84" s="5" t="inlineStr">
        <is>
          <t>Umsatzwachstum 10J in %</t>
        </is>
      </c>
      <c r="B84" s="5" t="inlineStr">
        <is>
          <t>Revenue Growth 10Y in %</t>
        </is>
      </c>
      <c r="C84" t="n">
        <v>9.720000000000001</v>
      </c>
      <c r="D84" t="n">
        <v>10.43</v>
      </c>
      <c r="E84" t="n">
        <v>11.08</v>
      </c>
      <c r="F84" t="n">
        <v>9.92</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2.26</v>
      </c>
      <c r="D85" t="n">
        <v>6.68</v>
      </c>
      <c r="E85" t="n">
        <v>9.81</v>
      </c>
      <c r="F85" t="n">
        <v>14.95</v>
      </c>
      <c r="G85" t="n">
        <v>5.22</v>
      </c>
      <c r="H85" t="n">
        <v>0.68</v>
      </c>
      <c r="I85" t="n">
        <v>22.2</v>
      </c>
      <c r="J85" t="n">
        <v>11.55</v>
      </c>
      <c r="K85" t="n">
        <v>31.81</v>
      </c>
      <c r="L85" t="n">
        <v>4.78</v>
      </c>
      <c r="M85" t="n">
        <v>0.32</v>
      </c>
      <c r="N85" t="n">
        <v>24.75</v>
      </c>
      <c r="O85" t="inlineStr">
        <is>
          <t>-</t>
        </is>
      </c>
    </row>
    <row r="86">
      <c r="A86" s="5" t="inlineStr">
        <is>
          <t>Gewinnwachstum 3J in %</t>
        </is>
      </c>
      <c r="B86" s="5" t="inlineStr">
        <is>
          <t>Earnings Growth 3Y in %</t>
        </is>
      </c>
      <c r="C86" t="n">
        <v>6.25</v>
      </c>
      <c r="D86" t="n">
        <v>10.48</v>
      </c>
      <c r="E86" t="n">
        <v>9.99</v>
      </c>
      <c r="F86" t="n">
        <v>6.95</v>
      </c>
      <c r="G86" t="n">
        <v>9.369999999999999</v>
      </c>
      <c r="H86" t="n">
        <v>11.48</v>
      </c>
      <c r="I86" t="n">
        <v>21.85</v>
      </c>
      <c r="J86" t="n">
        <v>16.05</v>
      </c>
      <c r="K86" t="n">
        <v>12.3</v>
      </c>
      <c r="L86" t="n">
        <v>9.949999999999999</v>
      </c>
      <c r="M86" t="n">
        <v>8.359999999999999</v>
      </c>
      <c r="N86" t="inlineStr">
        <is>
          <t>-</t>
        </is>
      </c>
      <c r="O86" t="inlineStr">
        <is>
          <t>-</t>
        </is>
      </c>
    </row>
    <row r="87">
      <c r="A87" s="5" t="inlineStr">
        <is>
          <t>Gewinnwachstum 5J in %</t>
        </is>
      </c>
      <c r="B87" s="5" t="inlineStr">
        <is>
          <t>Earnings Growth 5Y in %</t>
        </is>
      </c>
      <c r="C87" t="n">
        <v>7.78</v>
      </c>
      <c r="D87" t="n">
        <v>7.47</v>
      </c>
      <c r="E87" t="n">
        <v>10.57</v>
      </c>
      <c r="F87" t="n">
        <v>10.92</v>
      </c>
      <c r="G87" t="n">
        <v>14.29</v>
      </c>
      <c r="H87" t="n">
        <v>14.2</v>
      </c>
      <c r="I87" t="n">
        <v>14.13</v>
      </c>
      <c r="J87" t="n">
        <v>14.64</v>
      </c>
      <c r="K87" t="n">
        <v>12.33</v>
      </c>
      <c r="L87" t="inlineStr">
        <is>
          <t>-</t>
        </is>
      </c>
      <c r="M87" t="inlineStr">
        <is>
          <t>-</t>
        </is>
      </c>
      <c r="N87" t="inlineStr">
        <is>
          <t>-</t>
        </is>
      </c>
      <c r="O87" t="inlineStr">
        <is>
          <t>-</t>
        </is>
      </c>
    </row>
    <row r="88">
      <c r="A88" s="5" t="inlineStr">
        <is>
          <t>Gewinnwachstum 10J in %</t>
        </is>
      </c>
      <c r="B88" s="5" t="inlineStr">
        <is>
          <t>Earnings Growth 10Y in %</t>
        </is>
      </c>
      <c r="C88" t="n">
        <v>10.99</v>
      </c>
      <c r="D88" t="n">
        <v>10.8</v>
      </c>
      <c r="E88" t="n">
        <v>12.61</v>
      </c>
      <c r="F88" t="n">
        <v>11.63</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2.83</v>
      </c>
      <c r="D89" t="n">
        <v>3.57</v>
      </c>
      <c r="E89" t="n">
        <v>3.03</v>
      </c>
      <c r="F89" t="n">
        <v>3.03</v>
      </c>
      <c r="G89" t="n">
        <v>2.29</v>
      </c>
      <c r="H89" t="n">
        <v>2.05</v>
      </c>
      <c r="I89" t="n">
        <v>1.92</v>
      </c>
      <c r="J89" t="n">
        <v>1.47</v>
      </c>
      <c r="K89" t="n">
        <v>1.6</v>
      </c>
      <c r="L89" t="inlineStr">
        <is>
          <t>-</t>
        </is>
      </c>
      <c r="M89" t="inlineStr">
        <is>
          <t>-</t>
        </is>
      </c>
      <c r="N89" t="inlineStr">
        <is>
          <t>-</t>
        </is>
      </c>
      <c r="O89" t="inlineStr">
        <is>
          <t>-</t>
        </is>
      </c>
    </row>
    <row r="90">
      <c r="A90" s="5" t="inlineStr">
        <is>
          <t>EBIT-Wachstum 1J in %</t>
        </is>
      </c>
      <c r="B90" s="5" t="inlineStr">
        <is>
          <t>EBIT Growth 1Y in %</t>
        </is>
      </c>
      <c r="C90" t="n">
        <v>1</v>
      </c>
      <c r="D90" t="n">
        <v>7.29</v>
      </c>
      <c r="E90" t="n">
        <v>9.359999999999999</v>
      </c>
      <c r="F90" t="n">
        <v>14.98</v>
      </c>
      <c r="G90" t="n">
        <v>4.14</v>
      </c>
      <c r="H90" t="n">
        <v>-1.48</v>
      </c>
      <c r="I90" t="n">
        <v>23.59</v>
      </c>
      <c r="J90" t="n">
        <v>10.08</v>
      </c>
      <c r="K90" t="n">
        <v>32.58</v>
      </c>
      <c r="L90" t="n">
        <v>7.4</v>
      </c>
      <c r="M90" t="n">
        <v>-2.6</v>
      </c>
      <c r="N90" t="n">
        <v>21.83</v>
      </c>
      <c r="O90" t="inlineStr">
        <is>
          <t>-</t>
        </is>
      </c>
    </row>
    <row r="91">
      <c r="A91" s="5" t="inlineStr">
        <is>
          <t>EBIT-Wachstum 3J in %</t>
        </is>
      </c>
      <c r="B91" s="5" t="inlineStr">
        <is>
          <t>EBIT Growth 3Y in %</t>
        </is>
      </c>
      <c r="C91" t="n">
        <v>5.88</v>
      </c>
      <c r="D91" t="n">
        <v>10.54</v>
      </c>
      <c r="E91" t="n">
        <v>9.49</v>
      </c>
      <c r="F91" t="n">
        <v>5.88</v>
      </c>
      <c r="G91" t="n">
        <v>8.75</v>
      </c>
      <c r="H91" t="n">
        <v>10.73</v>
      </c>
      <c r="I91" t="n">
        <v>22.08</v>
      </c>
      <c r="J91" t="n">
        <v>16.69</v>
      </c>
      <c r="K91" t="n">
        <v>12.46</v>
      </c>
      <c r="L91" t="n">
        <v>8.880000000000001</v>
      </c>
      <c r="M91" t="n">
        <v>6.41</v>
      </c>
      <c r="N91" t="inlineStr">
        <is>
          <t>-</t>
        </is>
      </c>
      <c r="O91" t="inlineStr">
        <is>
          <t>-</t>
        </is>
      </c>
    </row>
    <row r="92">
      <c r="A92" s="5" t="inlineStr">
        <is>
          <t>EBIT-Wachstum 5J in %</t>
        </is>
      </c>
      <c r="B92" s="5" t="inlineStr">
        <is>
          <t>EBIT Growth 5Y in %</t>
        </is>
      </c>
      <c r="C92" t="n">
        <v>7.35</v>
      </c>
      <c r="D92" t="n">
        <v>6.86</v>
      </c>
      <c r="E92" t="n">
        <v>10.12</v>
      </c>
      <c r="F92" t="n">
        <v>10.26</v>
      </c>
      <c r="G92" t="n">
        <v>13.78</v>
      </c>
      <c r="H92" t="n">
        <v>14.43</v>
      </c>
      <c r="I92" t="n">
        <v>14.21</v>
      </c>
      <c r="J92" t="n">
        <v>13.86</v>
      </c>
      <c r="K92" t="n">
        <v>11.84</v>
      </c>
      <c r="L92" t="inlineStr">
        <is>
          <t>-</t>
        </is>
      </c>
      <c r="M92" t="inlineStr">
        <is>
          <t>-</t>
        </is>
      </c>
      <c r="N92" t="inlineStr">
        <is>
          <t>-</t>
        </is>
      </c>
      <c r="O92" t="inlineStr">
        <is>
          <t>-</t>
        </is>
      </c>
    </row>
    <row r="93">
      <c r="A93" s="5" t="inlineStr">
        <is>
          <t>EBIT-Wachstum 10J in %</t>
        </is>
      </c>
      <c r="B93" s="5" t="inlineStr">
        <is>
          <t>EBIT Growth 10Y in %</t>
        </is>
      </c>
      <c r="C93" t="n">
        <v>10.89</v>
      </c>
      <c r="D93" t="n">
        <v>10.53</v>
      </c>
      <c r="E93" t="n">
        <v>11.99</v>
      </c>
      <c r="F93" t="n">
        <v>11.05</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-17.08</v>
      </c>
      <c r="D94" t="n">
        <v>-7.11</v>
      </c>
      <c r="E94" t="n">
        <v>15.87</v>
      </c>
      <c r="F94" t="n">
        <v>-15.86</v>
      </c>
      <c r="G94" t="n">
        <v>2.83</v>
      </c>
      <c r="H94" t="n">
        <v>18.33</v>
      </c>
      <c r="I94" t="n">
        <v>19.47</v>
      </c>
      <c r="J94" t="n">
        <v>28.23</v>
      </c>
      <c r="K94" t="n">
        <v>9.789999999999999</v>
      </c>
      <c r="L94" t="n">
        <v>18.91</v>
      </c>
      <c r="M94" t="n">
        <v>-14.58</v>
      </c>
      <c r="N94" t="n">
        <v>-41.86</v>
      </c>
      <c r="O94" t="inlineStr">
        <is>
          <t>-</t>
        </is>
      </c>
    </row>
    <row r="95">
      <c r="A95" s="5" t="inlineStr">
        <is>
          <t>Op.Cashflow Wachstum 3J in %</t>
        </is>
      </c>
      <c r="B95" s="5" t="inlineStr">
        <is>
          <t>Op.Cashflow Wachstum 3Y in %</t>
        </is>
      </c>
      <c r="C95" t="n">
        <v>-2.77</v>
      </c>
      <c r="D95" t="n">
        <v>-2.37</v>
      </c>
      <c r="E95" t="n">
        <v>0.95</v>
      </c>
      <c r="F95" t="n">
        <v>1.77</v>
      </c>
      <c r="G95" t="n">
        <v>13.54</v>
      </c>
      <c r="H95" t="n">
        <v>22.01</v>
      </c>
      <c r="I95" t="n">
        <v>19.16</v>
      </c>
      <c r="J95" t="n">
        <v>18.98</v>
      </c>
      <c r="K95" t="n">
        <v>4.71</v>
      </c>
      <c r="L95" t="n">
        <v>-12.51</v>
      </c>
      <c r="M95" t="n">
        <v>-18.81</v>
      </c>
      <c r="N95" t="inlineStr">
        <is>
          <t>-</t>
        </is>
      </c>
      <c r="O95" t="inlineStr">
        <is>
          <t>-</t>
        </is>
      </c>
    </row>
    <row r="96">
      <c r="A96" s="5" t="inlineStr">
        <is>
          <t>Op.Cashflow Wachstum 5J in %</t>
        </is>
      </c>
      <c r="B96" s="5" t="inlineStr">
        <is>
          <t>Op.Cashflow Wachstum 5Y in %</t>
        </is>
      </c>
      <c r="C96" t="n">
        <v>-4.27</v>
      </c>
      <c r="D96" t="n">
        <v>2.81</v>
      </c>
      <c r="E96" t="n">
        <v>8.130000000000001</v>
      </c>
      <c r="F96" t="n">
        <v>10.6</v>
      </c>
      <c r="G96" t="n">
        <v>15.73</v>
      </c>
      <c r="H96" t="n">
        <v>18.95</v>
      </c>
      <c r="I96" t="n">
        <v>12.36</v>
      </c>
      <c r="J96" t="n">
        <v>0.1</v>
      </c>
      <c r="K96" t="n">
        <v>-5.55</v>
      </c>
      <c r="L96" t="inlineStr">
        <is>
          <t>-</t>
        </is>
      </c>
      <c r="M96" t="inlineStr">
        <is>
          <t>-</t>
        </is>
      </c>
      <c r="N96" t="inlineStr">
        <is>
          <t>-</t>
        </is>
      </c>
      <c r="O96" t="inlineStr">
        <is>
          <t>-</t>
        </is>
      </c>
    </row>
    <row r="97">
      <c r="A97" s="5" t="inlineStr">
        <is>
          <t>Op.Cashflow Wachstum 10J in %</t>
        </is>
      </c>
      <c r="B97" s="5" t="inlineStr">
        <is>
          <t>Op.Cashflow Wachstum 10Y in %</t>
        </is>
      </c>
      <c r="C97" t="n">
        <v>7.34</v>
      </c>
      <c r="D97" t="n">
        <v>7.59</v>
      </c>
      <c r="E97" t="n">
        <v>4.11</v>
      </c>
      <c r="F97" t="n">
        <v>2.53</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5237</v>
      </c>
      <c r="D98" t="n">
        <v>4974</v>
      </c>
      <c r="E98" t="n">
        <v>4448</v>
      </c>
      <c r="F98" t="n">
        <v>3779</v>
      </c>
      <c r="G98" t="n">
        <v>3357</v>
      </c>
      <c r="H98" t="n">
        <v>3303</v>
      </c>
      <c r="I98" t="n">
        <v>3207</v>
      </c>
      <c r="J98" t="n">
        <v>2735</v>
      </c>
      <c r="K98" t="n">
        <v>2528</v>
      </c>
      <c r="L98" t="n">
        <v>1639</v>
      </c>
      <c r="M98" t="n">
        <v>873.2</v>
      </c>
      <c r="N98" t="n">
        <v>523.5</v>
      </c>
      <c r="O98" t="n">
        <v>263.6</v>
      </c>
      <c r="P98" t="n">
        <v>263.6</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O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9"/>
  </cols>
  <sheetData>
    <row r="1">
      <c r="A1" s="1" t="inlineStr">
        <is>
          <t xml:space="preserve">INDRA SISTEMAS </t>
        </is>
      </c>
      <c r="B1" s="2" t="inlineStr">
        <is>
          <t>WKN: 873570  ISIN: ES0118594417  US-Symbol:ISMAF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+34-91-480-5000</t>
        </is>
      </c>
      <c r="G4" t="inlineStr">
        <is>
          <t>27.02.2020</t>
        </is>
      </c>
      <c r="H4" t="inlineStr">
        <is>
          <t>Preliminary Results</t>
        </is>
      </c>
      <c r="J4" t="inlineStr">
        <is>
          <t>Sociedad Estatal de Participaciones Industriales (S.E.P.I.)</t>
        </is>
      </c>
      <c r="L4" t="inlineStr">
        <is>
          <t>18,70%</t>
        </is>
      </c>
    </row>
    <row r="5">
      <c r="A5" s="5" t="inlineStr">
        <is>
          <t>Ticker</t>
        </is>
      </c>
      <c r="B5" t="inlineStr">
        <is>
          <t>IDA</t>
        </is>
      </c>
      <c r="C5" s="5" t="inlineStr">
        <is>
          <t>Fax</t>
        </is>
      </c>
      <c r="D5" s="5" t="inlineStr"/>
      <c r="E5" t="inlineStr">
        <is>
          <t>+34-91-480-5080</t>
        </is>
      </c>
      <c r="J5" t="inlineStr">
        <is>
          <t>Corporacion Financiera ALBA</t>
        </is>
      </c>
      <c r="L5" t="inlineStr">
        <is>
          <t>10,50%</t>
        </is>
      </c>
    </row>
    <row r="6">
      <c r="A6" s="5" t="inlineStr">
        <is>
          <t>Gelistet Seit / Listed Since</t>
        </is>
      </c>
      <c r="B6" t="inlineStr">
        <is>
          <t>-</t>
        </is>
      </c>
      <c r="C6" s="5" t="inlineStr">
        <is>
          <t>Internet</t>
        </is>
      </c>
      <c r="D6" s="5" t="inlineStr"/>
      <c r="E6" t="inlineStr">
        <is>
          <t>http://www.indra.es</t>
        </is>
      </c>
      <c r="J6" t="inlineStr">
        <is>
          <t>Fidelity Management Research</t>
        </is>
      </c>
      <c r="L6" t="inlineStr">
        <is>
          <t>9,80%</t>
        </is>
      </c>
    </row>
    <row r="7">
      <c r="A7" s="5" t="inlineStr">
        <is>
          <t>Nominalwert / Nominal Value</t>
        </is>
      </c>
      <c r="B7" t="inlineStr">
        <is>
          <t>0,20</t>
        </is>
      </c>
      <c r="C7" s="5" t="inlineStr">
        <is>
          <t>E-Mail</t>
        </is>
      </c>
      <c r="D7" s="5" t="inlineStr"/>
      <c r="E7" t="inlineStr">
        <is>
          <t>indra@indracompany.com</t>
        </is>
      </c>
      <c r="J7" t="inlineStr">
        <is>
          <t>Norges Bank</t>
        </is>
      </c>
      <c r="L7" t="inlineStr">
        <is>
          <t>3,90%</t>
        </is>
      </c>
    </row>
    <row r="8">
      <c r="A8" s="5" t="inlineStr">
        <is>
          <t>Land / Country</t>
        </is>
      </c>
      <c r="B8" t="inlineStr">
        <is>
          <t>Spanien</t>
        </is>
      </c>
      <c r="C8" s="5" t="inlineStr">
        <is>
          <t>Inv. Relations Telefon / Phone</t>
        </is>
      </c>
      <c r="D8" s="5" t="inlineStr"/>
      <c r="E8" t="inlineStr">
        <is>
          <t>+34-91-480-9800</t>
        </is>
      </c>
      <c r="J8" t="inlineStr">
        <is>
          <t>Freefloat</t>
        </is>
      </c>
      <c r="L8" t="inlineStr">
        <is>
          <t>57,10%</t>
        </is>
      </c>
    </row>
    <row r="9">
      <c r="A9" s="5" t="inlineStr">
        <is>
          <t>Währung / Currency</t>
        </is>
      </c>
      <c r="B9" t="inlineStr">
        <is>
          <t>EUR</t>
        </is>
      </c>
      <c r="C9" s="5" t="inlineStr">
        <is>
          <t>Inv. Relations E-Mail</t>
        </is>
      </c>
      <c r="D9" s="5" t="inlineStr"/>
      <c r="E9" t="inlineStr">
        <is>
          <t>irindra@indra.es</t>
        </is>
      </c>
    </row>
    <row r="10">
      <c r="A10" s="5" t="inlineStr">
        <is>
          <t>Branche / Industry</t>
        </is>
      </c>
      <c r="B10" t="inlineStr">
        <is>
          <t>Technical Support / Service Covered</t>
        </is>
      </c>
      <c r="C10" s="5" t="inlineStr">
        <is>
          <t>Kontaktperson / Contact Person</t>
        </is>
      </c>
      <c r="D10" s="5" t="inlineStr"/>
      <c r="E10" t="inlineStr">
        <is>
          <t>-</t>
        </is>
      </c>
    </row>
    <row r="11">
      <c r="A11" s="5" t="inlineStr">
        <is>
          <t>Sektor / Sector</t>
        </is>
      </c>
      <c r="B11" t="inlineStr">
        <is>
          <t>Software</t>
        </is>
      </c>
    </row>
    <row r="12">
      <c r="A12" s="5" t="inlineStr">
        <is>
          <t>Typ / Genre</t>
        </is>
      </c>
      <c r="B12" t="inlineStr">
        <is>
          <t>Stammaktie</t>
        </is>
      </c>
    </row>
    <row r="13">
      <c r="A13" s="5" t="inlineStr">
        <is>
          <t>Adresse / Address</t>
        </is>
      </c>
      <c r="B13" t="inlineStr">
        <is>
          <t>Indra Sistemas S.A.Avenida de Bruselas, 35  ES-28108 Alcobendas (Madrid)</t>
        </is>
      </c>
    </row>
    <row r="14">
      <c r="A14" s="5" t="inlineStr">
        <is>
          <t>Management</t>
        </is>
      </c>
      <c r="B14" t="inlineStr">
        <is>
          <t>Fernando Abril-Martorell, Javier Lázaro, Cristina Ruiz, Ignacio Mataix</t>
        </is>
      </c>
    </row>
    <row r="15">
      <c r="A15" s="5" t="inlineStr">
        <is>
          <t>Aufsichtsrat / Board</t>
        </is>
      </c>
      <c r="B15" t="inlineStr">
        <is>
          <t>Fernando Abril-Martorell, Alberto Terol, Antonio Cuevas Delgado, Silvia Iranzo, Enrique de Leyva, Ignacio Martín San Vicente, Santos Martínez-Conde, Ignacio Mataix, Maria Rotondo, Cristina Ruiz, Ignacio Santillana, Miguel Sebastián Gascón, Isabel Torremocha, José Antonio Escalona, Carlos González</t>
        </is>
      </c>
    </row>
    <row r="16">
      <c r="A16" s="5" t="inlineStr">
        <is>
          <t>Beschreibung</t>
        </is>
      </c>
      <c r="B16" t="inlineStr">
        <is>
          <t>Indra Sistemas S.A. ist eine Unternehmensgruppe, die im Bereich Informationstechnik international tätig ist. Lösungen und Dienstleistungen werden für Unternehmen aus den Bereichen Sicherheit und Verteidigung, Transport und Verkehr, Energie und Industrie, Telekommunikation und Medien, Finanzen und Versicherungen wie auch für öffentliche Verwaltung und das Gesundheitswesen offeriert. Die Angebotspalette beinhaltet unter anderem Beratung, Projektentwicklung und Systeme- und Anwendungsintegration zum Outsourcing von IT-Systemen und Geschäftsprozessen. Indra Systeme werden beispielsweise im Luftverkehrsmanagement, in den U-Bahnsystemen von Madrid, Barcelona, Shanghai, Athen und Santiago de Chile, in Wahllokalen, in Luftabwehrnetzwerken und von Energieversorgungsunternehmen eingesetzt. Der Konzern betreut Kunden in mehr als 140 Ländern weltweit. Der Hauptsitz von Indra Sistemas S.A. ist Madrid, Spanien. Copyright 2014 FINANCE BASE AG</t>
        </is>
      </c>
    </row>
    <row r="17">
      <c r="A17" s="5" t="inlineStr">
        <is>
          <t>Profile</t>
        </is>
      </c>
      <c r="B17" t="inlineStr">
        <is>
          <t>Indra Sistemas S.A. is a corporate group that operates internationally in the field of information technology. Solutions and services are offered to companies in the fields of security and defense, transportation, energy and industry, telecommunications and media, finance and insurance companies as well as public administration and healthcare. The range includes, among other things, consulting, project development and systems- and application integration to outsourcing of IT systems and business processes. Indra systems, for example in air traffic management, used in the metro systems of Madrid, Barcelona, ​​Shanghai, Athens and Santiago de Chile, in polling stations, in air defense networks and energy utilities. The Group serves customers in more than 140 countries worldwide. The headquarters of Indra Sistemas S.A. is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2018</v>
      </c>
      <c r="D19" s="5" t="n">
        <v>2017</v>
      </c>
      <c r="E19" s="5" t="n">
        <v>2016</v>
      </c>
      <c r="F19" s="5" t="n">
        <v>2015</v>
      </c>
      <c r="G19" s="5" t="n">
        <v>2014</v>
      </c>
      <c r="H19" s="5" t="n">
        <v>2013</v>
      </c>
      <c r="I19" s="5" t="n">
        <v>2012</v>
      </c>
      <c r="J19" s="5" t="n">
        <v>2011</v>
      </c>
      <c r="K19" s="5" t="n">
        <v>2010</v>
      </c>
      <c r="L19" s="5" t="n">
        <v>2009</v>
      </c>
      <c r="M19" s="5" t="n">
        <v>2008</v>
      </c>
      <c r="N19" s="5" t="n">
        <v>2007</v>
      </c>
      <c r="O19" s="5" t="n">
        <v>2007</v>
      </c>
    </row>
    <row r="20">
      <c r="A20" s="5" t="inlineStr">
        <is>
          <t>Umsatz</t>
        </is>
      </c>
      <c r="B20" s="5" t="inlineStr">
        <is>
          <t>Revenue</t>
        </is>
      </c>
      <c r="C20" t="n">
        <v>3104</v>
      </c>
      <c r="D20" t="n">
        <v>3011</v>
      </c>
      <c r="E20" t="n">
        <v>2709</v>
      </c>
      <c r="F20" t="n">
        <v>2850</v>
      </c>
      <c r="G20" t="n">
        <v>2938</v>
      </c>
      <c r="H20" t="n">
        <v>2914</v>
      </c>
      <c r="I20" t="n">
        <v>2941</v>
      </c>
      <c r="J20" t="n">
        <v>2689</v>
      </c>
      <c r="K20" t="n">
        <v>2557</v>
      </c>
      <c r="L20" t="n">
        <v>2513</v>
      </c>
      <c r="M20" t="n">
        <v>2380</v>
      </c>
      <c r="N20" t="n">
        <v>2168</v>
      </c>
      <c r="O20" t="n">
        <v>2168</v>
      </c>
    </row>
    <row r="21">
      <c r="A21" s="5" t="inlineStr">
        <is>
          <t>Operatives Ergebnis (EBIT)</t>
        </is>
      </c>
      <c r="B21" s="5" t="inlineStr">
        <is>
          <t>EBIT Earning Before Interest &amp; Tax</t>
        </is>
      </c>
      <c r="C21" t="n">
        <v>199.3</v>
      </c>
      <c r="D21" t="n">
        <v>195.6</v>
      </c>
      <c r="E21" t="n">
        <v>161.5</v>
      </c>
      <c r="F21" t="n">
        <v>-641.5</v>
      </c>
      <c r="G21" t="n">
        <v>-42.5</v>
      </c>
      <c r="H21" t="n">
        <v>198.3</v>
      </c>
      <c r="I21" t="n">
        <v>217.2</v>
      </c>
      <c r="J21" t="n">
        <v>267.8</v>
      </c>
      <c r="K21" t="n">
        <v>251.9</v>
      </c>
      <c r="L21" t="n">
        <v>285.4</v>
      </c>
      <c r="M21" t="n">
        <v>270.5</v>
      </c>
      <c r="N21" t="n">
        <v>223.2</v>
      </c>
      <c r="O21" t="n">
        <v>223.2</v>
      </c>
    </row>
    <row r="22">
      <c r="A22" s="5" t="inlineStr">
        <is>
          <t>Finanzergebnis</t>
        </is>
      </c>
      <c r="B22" s="5" t="inlineStr">
        <is>
          <t>Financial Result</t>
        </is>
      </c>
      <c r="C22" t="n">
        <v>-35.4</v>
      </c>
      <c r="D22" t="n">
        <v>-32.8</v>
      </c>
      <c r="E22" t="n">
        <v>-37.6</v>
      </c>
      <c r="F22" t="n">
        <v>-64.40000000000001</v>
      </c>
      <c r="G22" t="n">
        <v>-54.5</v>
      </c>
      <c r="H22" t="n">
        <v>-51.6</v>
      </c>
      <c r="I22" t="n">
        <v>-53.9</v>
      </c>
      <c r="J22" t="n">
        <v>-34.5</v>
      </c>
      <c r="K22" t="n">
        <v>-18.3</v>
      </c>
      <c r="L22" t="n">
        <v>-24.7</v>
      </c>
      <c r="M22" t="n">
        <v>-19.4</v>
      </c>
      <c r="N22" t="n">
        <v>-11</v>
      </c>
      <c r="O22" t="n">
        <v>-11</v>
      </c>
    </row>
    <row r="23">
      <c r="A23" s="5" t="inlineStr">
        <is>
          <t>Ergebnis vor Steuer (EBT)</t>
        </is>
      </c>
      <c r="B23" s="5" t="inlineStr">
        <is>
          <t>EBT Earning Before Tax</t>
        </is>
      </c>
      <c r="C23" t="n">
        <v>163.9</v>
      </c>
      <c r="D23" t="n">
        <v>162.8</v>
      </c>
      <c r="E23" t="n">
        <v>123.9</v>
      </c>
      <c r="F23" t="n">
        <v>-705.9</v>
      </c>
      <c r="G23" t="n">
        <v>-97</v>
      </c>
      <c r="H23" t="n">
        <v>146.7</v>
      </c>
      <c r="I23" t="n">
        <v>163.3</v>
      </c>
      <c r="J23" t="n">
        <v>233.3</v>
      </c>
      <c r="K23" t="n">
        <v>233.6</v>
      </c>
      <c r="L23" t="n">
        <v>260.7</v>
      </c>
      <c r="M23" t="n">
        <v>251.1</v>
      </c>
      <c r="N23" t="n">
        <v>212.2</v>
      </c>
      <c r="O23" t="n">
        <v>212.2</v>
      </c>
    </row>
    <row r="24">
      <c r="A24" s="5" t="inlineStr">
        <is>
          <t>Ergebnis nach Steuer</t>
        </is>
      </c>
      <c r="B24" s="5" t="inlineStr">
        <is>
          <t>Earnings after tax</t>
        </is>
      </c>
      <c r="C24" t="n">
        <v>122.2</v>
      </c>
      <c r="D24" t="n">
        <v>129.1</v>
      </c>
      <c r="E24" t="n">
        <v>70.40000000000001</v>
      </c>
      <c r="F24" t="n">
        <v>-641.9</v>
      </c>
      <c r="G24" t="n">
        <v>-90.40000000000001</v>
      </c>
      <c r="H24" t="n">
        <v>116.7</v>
      </c>
      <c r="I24" t="n">
        <v>127.6</v>
      </c>
      <c r="J24" t="n">
        <v>181.1</v>
      </c>
      <c r="K24" t="n">
        <v>187.9</v>
      </c>
      <c r="L24" t="n">
        <v>198</v>
      </c>
      <c r="M24" t="n">
        <v>186.1</v>
      </c>
      <c r="N24" t="n">
        <v>154.8</v>
      </c>
      <c r="O24" t="n">
        <v>154.8</v>
      </c>
    </row>
    <row r="25">
      <c r="A25" s="5" t="inlineStr">
        <is>
          <t>Minderheitenanteil</t>
        </is>
      </c>
      <c r="B25" s="5" t="inlineStr">
        <is>
          <t>Minority Share</t>
        </is>
      </c>
      <c r="C25" t="n">
        <v>-2.5</v>
      </c>
      <c r="D25" t="n">
        <v>-2.2</v>
      </c>
      <c r="E25" t="n">
        <v>-0.5</v>
      </c>
      <c r="F25" t="n">
        <v>0.7</v>
      </c>
      <c r="G25" t="n">
        <v>-1.5</v>
      </c>
      <c r="H25" t="n">
        <v>-0.9</v>
      </c>
      <c r="I25" t="n">
        <v>5.1</v>
      </c>
      <c r="J25" t="n">
        <v>-0.1</v>
      </c>
      <c r="K25" t="n">
        <v>0.6</v>
      </c>
      <c r="L25" t="n">
        <v>-2.4</v>
      </c>
      <c r="M25" t="n">
        <v>-3.7</v>
      </c>
      <c r="N25" t="n">
        <v>-7</v>
      </c>
      <c r="O25" t="n">
        <v>-7</v>
      </c>
    </row>
    <row r="26">
      <c r="A26" s="5" t="inlineStr">
        <is>
          <t>Jahresüberschuss/-fehlbetrag</t>
        </is>
      </c>
      <c r="B26" s="5" t="inlineStr">
        <is>
          <t>Net Profit</t>
        </is>
      </c>
      <c r="C26" t="n">
        <v>119.8</v>
      </c>
      <c r="D26" t="n">
        <v>126.9</v>
      </c>
      <c r="E26" t="n">
        <v>69.90000000000001</v>
      </c>
      <c r="F26" t="n">
        <v>-641.2</v>
      </c>
      <c r="G26" t="n">
        <v>-91.90000000000001</v>
      </c>
      <c r="H26" t="n">
        <v>115.8</v>
      </c>
      <c r="I26" t="n">
        <v>132.7</v>
      </c>
      <c r="J26" t="n">
        <v>181</v>
      </c>
      <c r="K26" t="n">
        <v>188.5</v>
      </c>
      <c r="L26" t="n">
        <v>195.6</v>
      </c>
      <c r="M26" t="n">
        <v>182.4</v>
      </c>
      <c r="N26" t="n">
        <v>147.8</v>
      </c>
      <c r="O26" t="n">
        <v>147.8</v>
      </c>
    </row>
    <row r="27">
      <c r="A27" s="5" t="inlineStr">
        <is>
          <t>Summe Umlaufvermögen</t>
        </is>
      </c>
      <c r="B27" s="5" t="inlineStr">
        <is>
          <t>Current Assets</t>
        </is>
      </c>
      <c r="C27" t="n">
        <v>2336</v>
      </c>
      <c r="D27" t="n">
        <v>2208</v>
      </c>
      <c r="E27" t="n">
        <v>2109</v>
      </c>
      <c r="F27" t="n">
        <v>1918</v>
      </c>
      <c r="G27" t="n">
        <v>2275</v>
      </c>
      <c r="H27" t="n">
        <v>2574</v>
      </c>
      <c r="I27" t="n">
        <v>2431</v>
      </c>
      <c r="J27" t="n">
        <v>2281</v>
      </c>
      <c r="K27" t="n">
        <v>2051</v>
      </c>
      <c r="L27" t="n">
        <v>1703</v>
      </c>
      <c r="M27" t="n">
        <v>1728</v>
      </c>
      <c r="N27" t="n">
        <v>1671</v>
      </c>
      <c r="O27" t="n">
        <v>1671</v>
      </c>
    </row>
    <row r="28">
      <c r="A28" s="5" t="inlineStr">
        <is>
          <t>Summe Anlagevermögen</t>
        </is>
      </c>
      <c r="B28" s="5" t="inlineStr">
        <is>
          <t>Fixed Assets</t>
        </is>
      </c>
      <c r="C28" t="n">
        <v>1705</v>
      </c>
      <c r="D28" t="n">
        <v>1658</v>
      </c>
      <c r="E28" t="n">
        <v>1224</v>
      </c>
      <c r="F28" t="n">
        <v>1147</v>
      </c>
      <c r="G28" t="n">
        <v>1206</v>
      </c>
      <c r="H28" t="n">
        <v>1291</v>
      </c>
      <c r="I28" t="n">
        <v>1325</v>
      </c>
      <c r="J28" t="n">
        <v>1244</v>
      </c>
      <c r="K28" t="n">
        <v>925.2</v>
      </c>
      <c r="L28" t="n">
        <v>786.8</v>
      </c>
      <c r="M28" t="n">
        <v>733.5</v>
      </c>
      <c r="N28" t="n">
        <v>689.7</v>
      </c>
      <c r="O28" t="n">
        <v>689.7</v>
      </c>
    </row>
    <row r="29">
      <c r="A29" s="5" t="inlineStr">
        <is>
          <t>Summe Aktiva</t>
        </is>
      </c>
      <c r="B29" s="5" t="inlineStr">
        <is>
          <t>Total Assets</t>
        </is>
      </c>
      <c r="C29" t="n">
        <v>4041</v>
      </c>
      <c r="D29" t="n">
        <v>3867</v>
      </c>
      <c r="E29" t="n">
        <v>3332</v>
      </c>
      <c r="F29" t="n">
        <v>3064</v>
      </c>
      <c r="G29" t="n">
        <v>3481</v>
      </c>
      <c r="H29" t="n">
        <v>3865</v>
      </c>
      <c r="I29" t="n">
        <v>3756</v>
      </c>
      <c r="J29" t="n">
        <v>3525</v>
      </c>
      <c r="K29" t="n">
        <v>2976</v>
      </c>
      <c r="L29" t="n">
        <v>2490</v>
      </c>
      <c r="M29" t="n">
        <v>2462</v>
      </c>
      <c r="N29" t="n">
        <v>2361</v>
      </c>
      <c r="O29" t="n">
        <v>2361</v>
      </c>
    </row>
    <row r="30">
      <c r="A30" s="5" t="inlineStr">
        <is>
          <t>Summe kurzfristiges Fremdkapital</t>
        </is>
      </c>
      <c r="B30" s="5" t="inlineStr">
        <is>
          <t>Short-Term Debt</t>
        </is>
      </c>
      <c r="C30" t="n">
        <v>1801</v>
      </c>
      <c r="D30" t="n">
        <v>1974</v>
      </c>
      <c r="E30" t="n">
        <v>1608</v>
      </c>
      <c r="F30" t="n">
        <v>1650</v>
      </c>
      <c r="G30" t="n">
        <v>1616</v>
      </c>
      <c r="H30" t="n">
        <v>1693</v>
      </c>
      <c r="I30" t="n">
        <v>1946</v>
      </c>
      <c r="J30" t="n">
        <v>1830</v>
      </c>
      <c r="K30" t="n">
        <v>1584</v>
      </c>
      <c r="L30" t="n">
        <v>1316</v>
      </c>
      <c r="M30" t="n">
        <v>1525</v>
      </c>
      <c r="N30" t="n">
        <v>1478</v>
      </c>
      <c r="O30" t="n">
        <v>1478</v>
      </c>
    </row>
    <row r="31">
      <c r="A31" s="5" t="inlineStr">
        <is>
          <t>Summe langfristiges Fremdkapital</t>
        </is>
      </c>
      <c r="B31" s="5" t="inlineStr">
        <is>
          <t>Long-Term Debt</t>
        </is>
      </c>
      <c r="C31" t="n">
        <v>1563</v>
      </c>
      <c r="D31" t="n">
        <v>1244</v>
      </c>
      <c r="E31" t="n">
        <v>1346</v>
      </c>
      <c r="F31" t="n">
        <v>1107</v>
      </c>
      <c r="G31" t="n">
        <v>911.9</v>
      </c>
      <c r="H31" t="n">
        <v>1037</v>
      </c>
      <c r="I31" t="n">
        <v>700.4</v>
      </c>
      <c r="J31" t="n">
        <v>627.7</v>
      </c>
      <c r="K31" t="n">
        <v>377.7</v>
      </c>
      <c r="L31" t="n">
        <v>196.2</v>
      </c>
      <c r="M31" t="n">
        <v>112.8</v>
      </c>
      <c r="N31" t="n">
        <v>144.2</v>
      </c>
      <c r="O31" t="n">
        <v>144.2</v>
      </c>
    </row>
    <row r="32">
      <c r="A32" s="5" t="inlineStr">
        <is>
          <t>Summe Fremdkapital</t>
        </is>
      </c>
      <c r="B32" s="5" t="inlineStr">
        <is>
          <t>Total Liabilities</t>
        </is>
      </c>
      <c r="C32" t="n">
        <v>3364</v>
      </c>
      <c r="D32" t="n">
        <v>3218</v>
      </c>
      <c r="E32" t="n">
        <v>2954</v>
      </c>
      <c r="F32" t="n">
        <v>2757</v>
      </c>
      <c r="G32" t="n">
        <v>2528</v>
      </c>
      <c r="H32" t="n">
        <v>2730</v>
      </c>
      <c r="I32" t="n">
        <v>2646</v>
      </c>
      <c r="J32" t="n">
        <v>2458</v>
      </c>
      <c r="K32" t="n">
        <v>1962</v>
      </c>
      <c r="L32" t="n">
        <v>1512</v>
      </c>
      <c r="M32" t="n">
        <v>1638</v>
      </c>
      <c r="N32" t="n">
        <v>1622</v>
      </c>
      <c r="O32" t="n">
        <v>1622</v>
      </c>
    </row>
    <row r="33">
      <c r="A33" s="5" t="inlineStr">
        <is>
          <t>Minderheitenanteil</t>
        </is>
      </c>
      <c r="B33" s="5" t="inlineStr">
        <is>
          <t>Minority Share</t>
        </is>
      </c>
      <c r="C33" t="n">
        <v>20.9</v>
      </c>
      <c r="D33" t="n">
        <v>17.5</v>
      </c>
      <c r="E33" t="n">
        <v>13</v>
      </c>
      <c r="F33" t="n">
        <v>13.6</v>
      </c>
      <c r="G33" t="n">
        <v>12.7</v>
      </c>
      <c r="H33" t="n">
        <v>10.7</v>
      </c>
      <c r="I33" t="n">
        <v>20.7</v>
      </c>
      <c r="J33" t="n">
        <v>21.4</v>
      </c>
      <c r="K33" t="n">
        <v>23</v>
      </c>
      <c r="L33" t="n">
        <v>45.3</v>
      </c>
      <c r="M33" t="n">
        <v>42.2</v>
      </c>
      <c r="N33" t="n">
        <v>42.1</v>
      </c>
      <c r="O33" t="n">
        <v>42.1</v>
      </c>
    </row>
    <row r="34">
      <c r="A34" s="5" t="inlineStr">
        <is>
          <t>Summe Eigenkapital</t>
        </is>
      </c>
      <c r="B34" s="5" t="inlineStr">
        <is>
          <t>Equity</t>
        </is>
      </c>
      <c r="C34" t="n">
        <v>656.8</v>
      </c>
      <c r="D34" t="n">
        <v>631.4</v>
      </c>
      <c r="E34" t="n">
        <v>364.9</v>
      </c>
      <c r="F34" t="n">
        <v>294</v>
      </c>
      <c r="G34" t="n">
        <v>940.9</v>
      </c>
      <c r="H34" t="n">
        <v>1124</v>
      </c>
      <c r="I34" t="n">
        <v>1089</v>
      </c>
      <c r="J34" t="n">
        <v>1046</v>
      </c>
      <c r="K34" t="n">
        <v>991</v>
      </c>
      <c r="L34" t="n">
        <v>931.8</v>
      </c>
      <c r="M34" t="n">
        <v>781.4</v>
      </c>
      <c r="N34" t="n">
        <v>696.6</v>
      </c>
      <c r="O34" t="n">
        <v>696.6</v>
      </c>
    </row>
    <row r="35">
      <c r="A35" s="5" t="inlineStr">
        <is>
          <t>Summe Passiva</t>
        </is>
      </c>
      <c r="B35" s="5" t="inlineStr">
        <is>
          <t>Liabilities &amp; Shareholder Equity</t>
        </is>
      </c>
      <c r="C35" t="n">
        <v>4041</v>
      </c>
      <c r="D35" t="n">
        <v>3867</v>
      </c>
      <c r="E35" t="n">
        <v>3332</v>
      </c>
      <c r="F35" t="n">
        <v>3064</v>
      </c>
      <c r="G35" t="n">
        <v>3481</v>
      </c>
      <c r="H35" t="n">
        <v>3865</v>
      </c>
      <c r="I35" t="n">
        <v>3756</v>
      </c>
      <c r="J35" t="n">
        <v>3525</v>
      </c>
      <c r="K35" t="n">
        <v>2976</v>
      </c>
      <c r="L35" t="n">
        <v>2490</v>
      </c>
      <c r="M35" t="n">
        <v>2462</v>
      </c>
      <c r="N35" t="n">
        <v>2361</v>
      </c>
      <c r="O35" t="n">
        <v>2361</v>
      </c>
    </row>
    <row r="36">
      <c r="A36" s="5" t="inlineStr">
        <is>
          <t>Mio.Aktien im Umlauf</t>
        </is>
      </c>
      <c r="B36" s="5" t="inlineStr">
        <is>
          <t>Million shares outstanding</t>
        </is>
      </c>
      <c r="C36" t="n">
        <v>176.65</v>
      </c>
      <c r="D36" t="n">
        <v>176.65</v>
      </c>
      <c r="E36" t="n">
        <v>164.13</v>
      </c>
      <c r="F36" t="n">
        <v>164.13</v>
      </c>
      <c r="G36" t="n">
        <v>164.1</v>
      </c>
      <c r="H36" t="n">
        <v>164.1</v>
      </c>
      <c r="I36" t="n">
        <v>164.1</v>
      </c>
      <c r="J36" t="n">
        <v>164.1</v>
      </c>
      <c r="K36" t="n">
        <v>164.1</v>
      </c>
      <c r="L36" t="n">
        <v>164.1</v>
      </c>
      <c r="M36" t="n">
        <v>164.1</v>
      </c>
      <c r="N36" t="n">
        <v>164.1</v>
      </c>
      <c r="O36" t="n">
        <v>164.1</v>
      </c>
    </row>
    <row r="37">
      <c r="A37" s="5" t="inlineStr">
        <is>
          <t>Gezeichnetes Kapital (in Mio.)</t>
        </is>
      </c>
      <c r="B37" s="5" t="inlineStr">
        <is>
          <t>Subscribed Capital in M</t>
        </is>
      </c>
      <c r="C37" t="n">
        <v>35.3</v>
      </c>
      <c r="D37" t="n">
        <v>35.3</v>
      </c>
      <c r="E37" t="n">
        <v>32.8</v>
      </c>
      <c r="F37" t="n">
        <v>32.8</v>
      </c>
      <c r="G37" t="n">
        <v>32.8</v>
      </c>
      <c r="H37" t="n">
        <v>32.8</v>
      </c>
      <c r="I37" t="n">
        <v>32.8</v>
      </c>
      <c r="J37" t="n">
        <v>32.8</v>
      </c>
      <c r="K37" t="n">
        <v>32.8</v>
      </c>
      <c r="L37" t="n">
        <v>32.8</v>
      </c>
      <c r="M37" t="n">
        <v>32.8</v>
      </c>
      <c r="N37" t="n">
        <v>32.8</v>
      </c>
      <c r="O37" t="n">
        <v>32.8</v>
      </c>
    </row>
    <row r="38">
      <c r="A38" s="5" t="inlineStr">
        <is>
          <t>Ergebnis je Aktie (brutto)</t>
        </is>
      </c>
      <c r="B38" s="5" t="inlineStr">
        <is>
          <t>Earnings per share</t>
        </is>
      </c>
      <c r="C38" t="n">
        <v>0.93</v>
      </c>
      <c r="D38" t="n">
        <v>0.92</v>
      </c>
      <c r="E38" t="n">
        <v>0.75</v>
      </c>
      <c r="F38" t="n">
        <v>-4.3</v>
      </c>
      <c r="G38" t="n">
        <v>-0.59</v>
      </c>
      <c r="H38" t="n">
        <v>0.89</v>
      </c>
      <c r="I38" t="n">
        <v>1</v>
      </c>
      <c r="J38" t="n">
        <v>1.42</v>
      </c>
      <c r="K38" t="n">
        <v>1.42</v>
      </c>
      <c r="L38" t="n">
        <v>1.59</v>
      </c>
      <c r="M38" t="n">
        <v>1.53</v>
      </c>
      <c r="N38" t="n">
        <v>1.29</v>
      </c>
      <c r="O38" t="n">
        <v>1.29</v>
      </c>
    </row>
    <row r="39">
      <c r="A39" s="5" t="inlineStr">
        <is>
          <t>Ergebnis je Aktie (unverwässert)</t>
        </is>
      </c>
      <c r="B39" s="5" t="inlineStr">
        <is>
          <t>Basic Earnings per share</t>
        </is>
      </c>
      <c r="C39" t="n">
        <v>0.68</v>
      </c>
      <c r="D39" t="n">
        <v>0.74</v>
      </c>
      <c r="E39" t="n">
        <v>0.43</v>
      </c>
      <c r="F39" t="n">
        <v>-3.91</v>
      </c>
      <c r="G39" t="n">
        <v>-0.5600000000000001</v>
      </c>
      <c r="H39" t="n">
        <v>0.71</v>
      </c>
      <c r="I39" t="n">
        <v>0.85</v>
      </c>
      <c r="J39" t="n">
        <v>1.11</v>
      </c>
      <c r="K39" t="n">
        <v>1.16</v>
      </c>
      <c r="L39" t="n">
        <v>1.21</v>
      </c>
      <c r="M39" t="n">
        <v>1.14</v>
      </c>
      <c r="N39" t="n">
        <v>0.92</v>
      </c>
      <c r="O39" t="n">
        <v>0.92</v>
      </c>
    </row>
    <row r="40">
      <c r="A40" s="5" t="inlineStr">
        <is>
          <t>Ergebnis je Aktie (verwässert)</t>
        </is>
      </c>
      <c r="B40" s="5" t="inlineStr">
        <is>
          <t>Diluted Earnings per share</t>
        </is>
      </c>
      <c r="C40" t="n">
        <v>0.62</v>
      </c>
      <c r="D40" t="n">
        <v>0.67</v>
      </c>
      <c r="E40" t="n">
        <v>0.41</v>
      </c>
      <c r="F40" t="n">
        <v>-3.5</v>
      </c>
      <c r="G40" t="n">
        <v>-0.48</v>
      </c>
      <c r="H40" t="n">
        <v>0.7</v>
      </c>
      <c r="I40" t="n">
        <v>0.85</v>
      </c>
      <c r="J40" t="n">
        <v>1.11</v>
      </c>
      <c r="K40" t="n">
        <v>1.16</v>
      </c>
      <c r="L40" t="n">
        <v>1.21</v>
      </c>
      <c r="M40" t="n">
        <v>1.14</v>
      </c>
      <c r="N40" t="n">
        <v>0.92</v>
      </c>
      <c r="O40" t="n">
        <v>0.92</v>
      </c>
    </row>
    <row r="41">
      <c r="A41" s="5" t="inlineStr">
        <is>
          <t>Dividende je Aktie</t>
        </is>
      </c>
      <c r="B41" s="5" t="inlineStr">
        <is>
          <t>Dividend per share</t>
        </is>
      </c>
      <c r="C41" t="inlineStr">
        <is>
          <t>-</t>
        </is>
      </c>
      <c r="D41" t="inlineStr">
        <is>
          <t>-</t>
        </is>
      </c>
      <c r="E41" t="inlineStr">
        <is>
          <t>-</t>
        </is>
      </c>
      <c r="F41" t="inlineStr">
        <is>
          <t>-</t>
        </is>
      </c>
      <c r="G41" t="inlineStr">
        <is>
          <t>-</t>
        </is>
      </c>
      <c r="H41" t="n">
        <v>0.34</v>
      </c>
      <c r="I41" t="n">
        <v>0.34</v>
      </c>
      <c r="J41" t="n">
        <v>0.68</v>
      </c>
      <c r="K41" t="n">
        <v>0.68</v>
      </c>
      <c r="L41" t="n">
        <v>0.66</v>
      </c>
      <c r="M41" t="n">
        <v>0.61</v>
      </c>
      <c r="N41" t="n">
        <v>0.5</v>
      </c>
      <c r="O41" t="n">
        <v>0.5</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row>
    <row r="43">
      <c r="A43" s="5" t="inlineStr">
        <is>
          <t>Umsatz</t>
        </is>
      </c>
      <c r="B43" s="5" t="inlineStr">
        <is>
          <t>Revenue</t>
        </is>
      </c>
      <c r="C43" t="n">
        <v>17.57</v>
      </c>
      <c r="D43" t="n">
        <v>17.05</v>
      </c>
      <c r="E43" t="n">
        <v>16.51</v>
      </c>
      <c r="F43" t="n">
        <v>17.37</v>
      </c>
      <c r="G43" t="n">
        <v>17.9</v>
      </c>
      <c r="H43" t="n">
        <v>17.76</v>
      </c>
      <c r="I43" t="n">
        <v>17.92</v>
      </c>
      <c r="J43" t="n">
        <v>16.38</v>
      </c>
      <c r="K43" t="n">
        <v>15.58</v>
      </c>
      <c r="L43" t="n">
        <v>15.32</v>
      </c>
      <c r="M43" t="n">
        <v>14.5</v>
      </c>
      <c r="N43" t="n">
        <v>13.21</v>
      </c>
      <c r="O43" t="n">
        <v>13.21</v>
      </c>
    </row>
    <row r="44">
      <c r="A44" s="5" t="inlineStr">
        <is>
          <t>Buchwert je Aktie</t>
        </is>
      </c>
      <c r="B44" s="5" t="inlineStr">
        <is>
          <t>Book value per share</t>
        </is>
      </c>
      <c r="C44" t="n">
        <v>3.72</v>
      </c>
      <c r="D44" t="n">
        <v>3.57</v>
      </c>
      <c r="E44" t="n">
        <v>2.22</v>
      </c>
      <c r="F44" t="n">
        <v>1.79</v>
      </c>
      <c r="G44" t="n">
        <v>5.73</v>
      </c>
      <c r="H44" t="n">
        <v>6.85</v>
      </c>
      <c r="I44" t="n">
        <v>6.64</v>
      </c>
      <c r="J44" t="n">
        <v>6.37</v>
      </c>
      <c r="K44" t="n">
        <v>6.04</v>
      </c>
      <c r="L44" t="n">
        <v>5.68</v>
      </c>
      <c r="M44" t="n">
        <v>4.76</v>
      </c>
      <c r="N44" t="n">
        <v>4.24</v>
      </c>
      <c r="O44" t="n">
        <v>4.24</v>
      </c>
    </row>
    <row r="45">
      <c r="A45" s="5" t="inlineStr">
        <is>
          <t>Cashflow je Aktie</t>
        </is>
      </c>
      <c r="B45" s="5" t="inlineStr">
        <is>
          <t>Cashflow per share</t>
        </is>
      </c>
      <c r="C45" t="n">
        <v>1.49</v>
      </c>
      <c r="D45" t="n">
        <v>1.4</v>
      </c>
      <c r="E45" t="n">
        <v>1.45</v>
      </c>
      <c r="F45" t="n">
        <v>0.15</v>
      </c>
      <c r="G45" t="n">
        <v>0.85</v>
      </c>
      <c r="H45" t="n">
        <v>0.93</v>
      </c>
      <c r="I45" t="n">
        <v>0.93</v>
      </c>
      <c r="J45" t="n">
        <v>0.59</v>
      </c>
      <c r="K45" t="n">
        <v>0.66</v>
      </c>
      <c r="L45" t="n">
        <v>1.28</v>
      </c>
      <c r="M45" t="n">
        <v>1.21</v>
      </c>
      <c r="N45" t="n">
        <v>0.9</v>
      </c>
      <c r="O45" t="n">
        <v>0.9</v>
      </c>
    </row>
    <row r="46">
      <c r="A46" s="5" t="inlineStr">
        <is>
          <t>Bilanzsumme je Aktie</t>
        </is>
      </c>
      <c r="B46" s="5" t="inlineStr">
        <is>
          <t>Total assets per share</t>
        </is>
      </c>
      <c r="C46" t="n">
        <v>22.88</v>
      </c>
      <c r="D46" t="n">
        <v>21.89</v>
      </c>
      <c r="E46" t="n">
        <v>20.3</v>
      </c>
      <c r="F46" t="n">
        <v>18.67</v>
      </c>
      <c r="G46" t="n">
        <v>21.21</v>
      </c>
      <c r="H46" t="n">
        <v>23.55</v>
      </c>
      <c r="I46" t="n">
        <v>22.89</v>
      </c>
      <c r="J46" t="n">
        <v>21.48</v>
      </c>
      <c r="K46" t="n">
        <v>18.13</v>
      </c>
      <c r="L46" t="n">
        <v>15.17</v>
      </c>
      <c r="M46" t="n">
        <v>15</v>
      </c>
      <c r="N46" t="n">
        <v>14.39</v>
      </c>
      <c r="O46" t="n">
        <v>14.39</v>
      </c>
    </row>
    <row r="47">
      <c r="A47" s="5" t="inlineStr">
        <is>
          <t>Personal am Ende des Jahres</t>
        </is>
      </c>
      <c r="B47" s="5" t="inlineStr">
        <is>
          <t>Staff at the end of year</t>
        </is>
      </c>
      <c r="C47" t="n">
        <v>43706</v>
      </c>
      <c r="D47" t="n">
        <v>40004</v>
      </c>
      <c r="E47" t="n">
        <v>35660</v>
      </c>
      <c r="F47" t="n">
        <v>38671</v>
      </c>
      <c r="G47" t="n">
        <v>38561</v>
      </c>
      <c r="H47" t="n">
        <v>38784</v>
      </c>
      <c r="I47" t="n">
        <v>38577</v>
      </c>
      <c r="J47" t="n">
        <v>35730</v>
      </c>
      <c r="K47" t="n">
        <v>27339</v>
      </c>
      <c r="L47" t="n">
        <v>25271</v>
      </c>
      <c r="M47" t="n">
        <v>24430</v>
      </c>
      <c r="N47" t="n">
        <v>22070</v>
      </c>
      <c r="O47" t="n">
        <v>22070</v>
      </c>
    </row>
    <row r="48">
      <c r="A48" s="5" t="inlineStr">
        <is>
          <t>Personalaufwand in Mio. EUR</t>
        </is>
      </c>
      <c r="B48" s="5" t="inlineStr">
        <is>
          <t>Personnel expenses in M</t>
        </is>
      </c>
      <c r="C48" t="n">
        <v>1607</v>
      </c>
      <c r="D48" t="n">
        <v>1486</v>
      </c>
      <c r="E48" t="n">
        <v>1342</v>
      </c>
      <c r="F48" t="n">
        <v>1436</v>
      </c>
      <c r="G48" t="n">
        <v>1400</v>
      </c>
      <c r="H48" t="n">
        <v>1481</v>
      </c>
      <c r="I48" t="n">
        <v>1398</v>
      </c>
      <c r="J48" t="n">
        <v>1194</v>
      </c>
      <c r="K48" t="n">
        <v>1048</v>
      </c>
      <c r="L48" t="n">
        <v>1007</v>
      </c>
      <c r="M48" t="n">
        <v>977.8</v>
      </c>
      <c r="N48" t="n">
        <v>873.2</v>
      </c>
      <c r="O48" t="n">
        <v>873.2</v>
      </c>
    </row>
    <row r="49">
      <c r="A49" s="5" t="inlineStr">
        <is>
          <t>Aufwand je Mitarbeiter in EUR</t>
        </is>
      </c>
      <c r="B49" s="5" t="inlineStr">
        <is>
          <t>Effort per employee</t>
        </is>
      </c>
      <c r="C49" t="n">
        <v>36766</v>
      </c>
      <c r="D49" t="n">
        <v>37146</v>
      </c>
      <c r="E49" t="n">
        <v>37639</v>
      </c>
      <c r="F49" t="n">
        <v>37139</v>
      </c>
      <c r="G49" t="n">
        <v>36293</v>
      </c>
      <c r="H49" t="n">
        <v>38196</v>
      </c>
      <c r="I49" t="n">
        <v>36237</v>
      </c>
      <c r="J49" t="n">
        <v>33417</v>
      </c>
      <c r="K49" t="n">
        <v>38319</v>
      </c>
      <c r="L49" t="n">
        <v>39844</v>
      </c>
      <c r="M49" t="n">
        <v>40025</v>
      </c>
      <c r="N49" t="n">
        <v>39565</v>
      </c>
      <c r="O49" t="n">
        <v>39565</v>
      </c>
    </row>
    <row r="50">
      <c r="A50" s="5" t="inlineStr">
        <is>
          <t>Umsatz je Aktie</t>
        </is>
      </c>
      <c r="B50" s="5" t="inlineStr">
        <is>
          <t>Revenue per share</t>
        </is>
      </c>
      <c r="C50" t="n">
        <v>71013</v>
      </c>
      <c r="D50" t="n">
        <v>75270</v>
      </c>
      <c r="E50" t="n">
        <v>75976</v>
      </c>
      <c r="F50" t="n">
        <v>73709</v>
      </c>
      <c r="G50" t="n">
        <v>76188</v>
      </c>
      <c r="H50" t="n">
        <v>75137</v>
      </c>
      <c r="I50" t="n">
        <v>76237</v>
      </c>
      <c r="J50" t="n">
        <v>75245</v>
      </c>
      <c r="K50" t="n">
        <v>93529</v>
      </c>
      <c r="L50" t="n">
        <v>99450</v>
      </c>
      <c r="M50" t="n">
        <v>97405</v>
      </c>
      <c r="N50" t="n">
        <v>98215</v>
      </c>
      <c r="O50" t="n">
        <v>98215</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row>
    <row r="52">
      <c r="A52" s="5" t="inlineStr">
        <is>
          <t>Gewinn je Mitarbeiter in EUR</t>
        </is>
      </c>
      <c r="B52" s="5" t="inlineStr">
        <is>
          <t>Earnings per employee</t>
        </is>
      </c>
      <c r="C52" t="n">
        <v>2741</v>
      </c>
      <c r="D52" t="n">
        <v>3172</v>
      </c>
      <c r="E52" t="n">
        <v>1960</v>
      </c>
      <c r="F52" t="n">
        <v>-16581</v>
      </c>
      <c r="G52" t="n">
        <v>-2383</v>
      </c>
      <c r="H52" t="n">
        <v>2986</v>
      </c>
      <c r="I52" t="n">
        <v>3440</v>
      </c>
      <c r="J52" t="n">
        <v>5066</v>
      </c>
      <c r="K52" t="n">
        <v>6895</v>
      </c>
      <c r="L52" t="n">
        <v>7740</v>
      </c>
      <c r="M52" t="n">
        <v>7466</v>
      </c>
      <c r="N52" t="n">
        <v>6697</v>
      </c>
      <c r="O52" t="n">
        <v>6697</v>
      </c>
    </row>
    <row r="53">
      <c r="A53" s="5" t="inlineStr">
        <is>
          <t>KGV (Kurs/Gewinn)</t>
        </is>
      </c>
      <c r="B53" s="5" t="inlineStr">
        <is>
          <t>PE (price/earnings)</t>
        </is>
      </c>
      <c r="C53" t="n">
        <v>12.1</v>
      </c>
      <c r="D53" t="n">
        <v>15.5</v>
      </c>
      <c r="E53" t="n">
        <v>24.4</v>
      </c>
      <c r="F53" t="inlineStr">
        <is>
          <t>-</t>
        </is>
      </c>
      <c r="G53" t="inlineStr">
        <is>
          <t>-</t>
        </is>
      </c>
      <c r="H53" t="n">
        <v>17.1</v>
      </c>
      <c r="I53" t="n">
        <v>11.8</v>
      </c>
      <c r="J53" t="n">
        <v>8.9</v>
      </c>
      <c r="K53" t="n">
        <v>11</v>
      </c>
      <c r="L53" t="n">
        <v>13.6</v>
      </c>
      <c r="M53" t="n">
        <v>14.2</v>
      </c>
      <c r="N53" t="n">
        <v>20.2</v>
      </c>
      <c r="O53" t="n">
        <v>20.2</v>
      </c>
    </row>
    <row r="54">
      <c r="A54" s="5" t="inlineStr">
        <is>
          <t>KUV (Kurs/Umsatz)</t>
        </is>
      </c>
      <c r="B54" s="5" t="inlineStr">
        <is>
          <t>PS (price/sales)</t>
        </is>
      </c>
      <c r="C54" t="n">
        <v>0.47</v>
      </c>
      <c r="D54" t="n">
        <v>0.67</v>
      </c>
      <c r="E54" t="n">
        <v>0.63</v>
      </c>
      <c r="F54" t="n">
        <v>0.5</v>
      </c>
      <c r="G54" t="n">
        <v>0.45</v>
      </c>
      <c r="H54" t="n">
        <v>0.68</v>
      </c>
      <c r="I54" t="n">
        <v>0.5600000000000001</v>
      </c>
      <c r="J54" t="n">
        <v>0.6</v>
      </c>
      <c r="K54" t="n">
        <v>0.82</v>
      </c>
      <c r="L54" t="n">
        <v>1.07</v>
      </c>
      <c r="M54" t="n">
        <v>1.12</v>
      </c>
      <c r="N54" t="n">
        <v>1.41</v>
      </c>
      <c r="O54" t="n">
        <v>1.41</v>
      </c>
    </row>
    <row r="55">
      <c r="A55" s="5" t="inlineStr">
        <is>
          <t>KBV (Kurs/Buchwert)</t>
        </is>
      </c>
      <c r="B55" s="5" t="inlineStr">
        <is>
          <t>PB (price/book value)</t>
        </is>
      </c>
      <c r="C55" t="n">
        <v>2.21</v>
      </c>
      <c r="D55" t="n">
        <v>3.19</v>
      </c>
      <c r="E55" t="n">
        <v>4.68</v>
      </c>
      <c r="F55" t="n">
        <v>4.84</v>
      </c>
      <c r="G55" t="n">
        <v>1.41</v>
      </c>
      <c r="H55" t="n">
        <v>1.77</v>
      </c>
      <c r="I55" t="n">
        <v>1.51</v>
      </c>
      <c r="J55" t="n">
        <v>1.54</v>
      </c>
      <c r="K55" t="n">
        <v>2.12</v>
      </c>
      <c r="L55" t="n">
        <v>2.9</v>
      </c>
      <c r="M55" t="n">
        <v>3.4</v>
      </c>
      <c r="N55" t="n">
        <v>4.38</v>
      </c>
      <c r="O55" t="n">
        <v>4.38</v>
      </c>
    </row>
    <row r="56">
      <c r="A56" s="5" t="inlineStr">
        <is>
          <t>KCV (Kurs/Cashflow)</t>
        </is>
      </c>
      <c r="B56" s="5" t="inlineStr">
        <is>
          <t>PC (price/cashflow)</t>
        </is>
      </c>
      <c r="C56" t="n">
        <v>5.51</v>
      </c>
      <c r="D56" t="n">
        <v>8.140000000000001</v>
      </c>
      <c r="E56" t="n">
        <v>7.2</v>
      </c>
      <c r="F56" t="n">
        <v>59.05</v>
      </c>
      <c r="G56" t="n">
        <v>9.470000000000001</v>
      </c>
      <c r="H56" t="n">
        <v>13.1</v>
      </c>
      <c r="I56" t="n">
        <v>10.75</v>
      </c>
      <c r="J56" t="n">
        <v>16.66</v>
      </c>
      <c r="K56" t="n">
        <v>19.24</v>
      </c>
      <c r="L56" t="n">
        <v>12.88</v>
      </c>
      <c r="M56" t="n">
        <v>13.34</v>
      </c>
      <c r="N56" t="n">
        <v>20.57</v>
      </c>
      <c r="O56" t="n">
        <v>20.57</v>
      </c>
    </row>
    <row r="57">
      <c r="A57" s="5" t="inlineStr">
        <is>
          <t>Dividendenrendite in %</t>
        </is>
      </c>
      <c r="B57" s="5" t="inlineStr">
        <is>
          <t>Dividend Yield in %</t>
        </is>
      </c>
      <c r="C57" t="inlineStr">
        <is>
          <t>-</t>
        </is>
      </c>
      <c r="D57" t="inlineStr">
        <is>
          <t>-</t>
        </is>
      </c>
      <c r="E57" t="inlineStr">
        <is>
          <t>-</t>
        </is>
      </c>
      <c r="F57" t="inlineStr">
        <is>
          <t>-</t>
        </is>
      </c>
      <c r="G57" t="inlineStr">
        <is>
          <t>-</t>
        </is>
      </c>
      <c r="H57" t="n">
        <v>2.8</v>
      </c>
      <c r="I57" t="n">
        <v>3.39</v>
      </c>
      <c r="J57" t="n">
        <v>6.91</v>
      </c>
      <c r="K57" t="n">
        <v>5.32</v>
      </c>
      <c r="L57" t="n">
        <v>4.01</v>
      </c>
      <c r="M57" t="n">
        <v>3.77</v>
      </c>
      <c r="N57" t="n">
        <v>2.69</v>
      </c>
      <c r="O57" t="n">
        <v>2.69</v>
      </c>
    </row>
    <row r="58">
      <c r="A58" s="5" t="inlineStr">
        <is>
          <t>Gewinnrendite in %</t>
        </is>
      </c>
      <c r="B58" s="5" t="inlineStr">
        <is>
          <t>Return on profit in %</t>
        </is>
      </c>
      <c r="C58" t="n">
        <v>8.300000000000001</v>
      </c>
      <c r="D58" t="n">
        <v>6.5</v>
      </c>
      <c r="E58" t="n">
        <v>4.1</v>
      </c>
      <c r="F58" t="n">
        <v>-45.1</v>
      </c>
      <c r="G58" t="n">
        <v>-6.9</v>
      </c>
      <c r="H58" t="n">
        <v>5.8</v>
      </c>
      <c r="I58" t="n">
        <v>8.5</v>
      </c>
      <c r="J58" t="n">
        <v>11.3</v>
      </c>
      <c r="K58" t="n">
        <v>9.1</v>
      </c>
      <c r="L58" t="n">
        <v>7.4</v>
      </c>
      <c r="M58" t="n">
        <v>7</v>
      </c>
      <c r="N58" t="n">
        <v>5</v>
      </c>
      <c r="O58" t="n">
        <v>5</v>
      </c>
    </row>
    <row r="59">
      <c r="A59" s="5" t="inlineStr">
        <is>
          <t>Eigenkapitalrendite in %</t>
        </is>
      </c>
      <c r="B59" s="5" t="inlineStr">
        <is>
          <t>Return on Equity in %</t>
        </is>
      </c>
      <c r="C59" t="n">
        <v>18.24</v>
      </c>
      <c r="D59" t="n">
        <v>20.1</v>
      </c>
      <c r="E59" t="n">
        <v>19.16</v>
      </c>
      <c r="F59" t="n">
        <v>-218.1</v>
      </c>
      <c r="G59" t="n">
        <v>-9.77</v>
      </c>
      <c r="H59" t="n">
        <v>10.3</v>
      </c>
      <c r="I59" t="n">
        <v>12.19</v>
      </c>
      <c r="J59" t="n">
        <v>17.31</v>
      </c>
      <c r="K59" t="n">
        <v>19.02</v>
      </c>
      <c r="L59" t="n">
        <v>20.99</v>
      </c>
      <c r="M59" t="n">
        <v>23.34</v>
      </c>
      <c r="N59" t="n">
        <v>21.22</v>
      </c>
      <c r="O59" t="n">
        <v>21.22</v>
      </c>
    </row>
    <row r="60">
      <c r="A60" s="5" t="inlineStr">
        <is>
          <t>Umsatzrendite in %</t>
        </is>
      </c>
      <c r="B60" s="5" t="inlineStr">
        <is>
          <t>Return on sales in %</t>
        </is>
      </c>
      <c r="C60" t="n">
        <v>3.86</v>
      </c>
      <c r="D60" t="n">
        <v>4.21</v>
      </c>
      <c r="E60" t="n">
        <v>2.58</v>
      </c>
      <c r="F60" t="n">
        <v>-22.5</v>
      </c>
      <c r="G60" t="n">
        <v>-3.13</v>
      </c>
      <c r="H60" t="n">
        <v>3.97</v>
      </c>
      <c r="I60" t="n">
        <v>4.51</v>
      </c>
      <c r="J60" t="n">
        <v>6.73</v>
      </c>
      <c r="K60" t="n">
        <v>7.37</v>
      </c>
      <c r="L60" t="n">
        <v>7.78</v>
      </c>
      <c r="M60" t="n">
        <v>7.67</v>
      </c>
      <c r="N60" t="n">
        <v>6.82</v>
      </c>
      <c r="O60" t="n">
        <v>6.82</v>
      </c>
    </row>
    <row r="61">
      <c r="A61" s="5" t="inlineStr">
        <is>
          <t>Gesamtkapitalrendite in %</t>
        </is>
      </c>
      <c r="B61" s="5" t="inlineStr">
        <is>
          <t>Total Return on Investment in %</t>
        </is>
      </c>
      <c r="C61" t="n">
        <v>2.96</v>
      </c>
      <c r="D61" t="n">
        <v>3.28</v>
      </c>
      <c r="E61" t="n">
        <v>2.1</v>
      </c>
      <c r="F61" t="n">
        <v>-20.92</v>
      </c>
      <c r="G61" t="n">
        <v>-2.64</v>
      </c>
      <c r="H61" t="n">
        <v>3</v>
      </c>
      <c r="I61" t="n">
        <v>3.53</v>
      </c>
      <c r="J61" t="n">
        <v>5.13</v>
      </c>
      <c r="K61" t="n">
        <v>6.33</v>
      </c>
      <c r="L61" t="n">
        <v>7.86</v>
      </c>
      <c r="M61" t="n">
        <v>7.41</v>
      </c>
      <c r="N61" t="n">
        <v>6.26</v>
      </c>
      <c r="O61" t="n">
        <v>6.26</v>
      </c>
    </row>
    <row r="62">
      <c r="A62" s="5" t="inlineStr">
        <is>
          <t>Return on Investment in %</t>
        </is>
      </c>
      <c r="B62" s="5" t="inlineStr">
        <is>
          <t>Return on Investment in %</t>
        </is>
      </c>
      <c r="C62" t="n">
        <v>2.96</v>
      </c>
      <c r="D62" t="n">
        <v>3.28</v>
      </c>
      <c r="E62" t="n">
        <v>2.1</v>
      </c>
      <c r="F62" t="n">
        <v>-20.92</v>
      </c>
      <c r="G62" t="n">
        <v>-2.64</v>
      </c>
      <c r="H62" t="n">
        <v>3</v>
      </c>
      <c r="I62" t="n">
        <v>3.53</v>
      </c>
      <c r="J62" t="n">
        <v>5.13</v>
      </c>
      <c r="K62" t="n">
        <v>6.33</v>
      </c>
      <c r="L62" t="n">
        <v>7.86</v>
      </c>
      <c r="M62" t="n">
        <v>7.41</v>
      </c>
      <c r="N62" t="n">
        <v>6.26</v>
      </c>
      <c r="O62" t="n">
        <v>6.26</v>
      </c>
    </row>
    <row r="63">
      <c r="A63" s="5" t="inlineStr">
        <is>
          <t>Arbeitsintensität in %</t>
        </is>
      </c>
      <c r="B63" s="5" t="inlineStr">
        <is>
          <t>Work Intensity in %</t>
        </is>
      </c>
      <c r="C63" t="n">
        <v>57.81</v>
      </c>
      <c r="D63" t="n">
        <v>57.11</v>
      </c>
      <c r="E63" t="n">
        <v>63.28</v>
      </c>
      <c r="F63" t="n">
        <v>62.58</v>
      </c>
      <c r="G63" t="n">
        <v>65.34999999999999</v>
      </c>
      <c r="H63" t="n">
        <v>66.61</v>
      </c>
      <c r="I63" t="n">
        <v>64.73</v>
      </c>
      <c r="J63" t="n">
        <v>64.7</v>
      </c>
      <c r="K63" t="n">
        <v>68.91</v>
      </c>
      <c r="L63" t="n">
        <v>68.40000000000001</v>
      </c>
      <c r="M63" t="n">
        <v>70.2</v>
      </c>
      <c r="N63" t="n">
        <v>70.79000000000001</v>
      </c>
      <c r="O63" t="n">
        <v>70.79000000000001</v>
      </c>
    </row>
    <row r="64">
      <c r="A64" s="5" t="inlineStr">
        <is>
          <t>Eigenkapitalquote in %</t>
        </is>
      </c>
      <c r="B64" s="5" t="inlineStr">
        <is>
          <t>Equity Ratio in %</t>
        </is>
      </c>
      <c r="C64" t="n">
        <v>16.25</v>
      </c>
      <c r="D64" t="n">
        <v>16.33</v>
      </c>
      <c r="E64" t="n">
        <v>10.95</v>
      </c>
      <c r="F64" t="n">
        <v>9.59</v>
      </c>
      <c r="G64" t="n">
        <v>27.03</v>
      </c>
      <c r="H64" t="n">
        <v>29.08</v>
      </c>
      <c r="I64" t="n">
        <v>28.99</v>
      </c>
      <c r="J64" t="n">
        <v>29.67</v>
      </c>
      <c r="K64" t="n">
        <v>33.3</v>
      </c>
      <c r="L64" t="n">
        <v>37.43</v>
      </c>
      <c r="M64" t="n">
        <v>31.74</v>
      </c>
      <c r="N64" t="n">
        <v>29.51</v>
      </c>
      <c r="O64" t="n">
        <v>29.51</v>
      </c>
    </row>
    <row r="65">
      <c r="A65" s="5" t="inlineStr">
        <is>
          <t>Fremdkapitalquote in %</t>
        </is>
      </c>
      <c r="B65" s="5" t="inlineStr">
        <is>
          <t>Debt Ratio in %</t>
        </is>
      </c>
      <c r="C65" t="n">
        <v>83.75</v>
      </c>
      <c r="D65" t="n">
        <v>83.67</v>
      </c>
      <c r="E65" t="n">
        <v>89.05</v>
      </c>
      <c r="F65" t="n">
        <v>90.41</v>
      </c>
      <c r="G65" t="n">
        <v>72.97</v>
      </c>
      <c r="H65" t="n">
        <v>70.92</v>
      </c>
      <c r="I65" t="n">
        <v>71.01000000000001</v>
      </c>
      <c r="J65" t="n">
        <v>70.33</v>
      </c>
      <c r="K65" t="n">
        <v>66.7</v>
      </c>
      <c r="L65" t="n">
        <v>62.57</v>
      </c>
      <c r="M65" t="n">
        <v>68.26000000000001</v>
      </c>
      <c r="N65" t="n">
        <v>70.48999999999999</v>
      </c>
      <c r="O65" t="n">
        <v>70.48999999999999</v>
      </c>
    </row>
    <row r="66">
      <c r="A66" s="5" t="inlineStr">
        <is>
          <t>Verschuldungsgrad in %</t>
        </is>
      </c>
      <c r="B66" s="5" t="inlineStr">
        <is>
          <t>Finance Gearing in %</t>
        </is>
      </c>
      <c r="C66" t="n">
        <v>515.3</v>
      </c>
      <c r="D66" t="n">
        <v>512.39</v>
      </c>
      <c r="E66" t="n">
        <v>813.13</v>
      </c>
      <c r="F66" t="n">
        <v>942.28</v>
      </c>
      <c r="G66" t="n">
        <v>270</v>
      </c>
      <c r="H66" t="n">
        <v>243.85</v>
      </c>
      <c r="I66" t="n">
        <v>244.93</v>
      </c>
      <c r="J66" t="n">
        <v>237.05</v>
      </c>
      <c r="K66" t="n">
        <v>200.29</v>
      </c>
      <c r="L66" t="n">
        <v>167.17</v>
      </c>
      <c r="M66" t="n">
        <v>215.02</v>
      </c>
      <c r="N66" t="n">
        <v>238.9</v>
      </c>
      <c r="O66" t="n">
        <v>238.9</v>
      </c>
    </row>
    <row r="67">
      <c r="A67" s="5" t="inlineStr"/>
      <c r="B67" s="5" t="inlineStr"/>
    </row>
    <row r="68">
      <c r="A68" s="5" t="inlineStr">
        <is>
          <t>Kurzfristige Vermögensquote in %</t>
        </is>
      </c>
      <c r="B68" s="5" t="inlineStr">
        <is>
          <t>Current Assets Ratio in %</t>
        </is>
      </c>
      <c r="C68" t="n">
        <v>57.81</v>
      </c>
      <c r="D68" t="n">
        <v>57.1</v>
      </c>
      <c r="E68" t="n">
        <v>63.3</v>
      </c>
      <c r="F68" t="n">
        <v>62.6</v>
      </c>
      <c r="G68" t="n">
        <v>65.34999999999999</v>
      </c>
      <c r="H68" t="n">
        <v>66.59999999999999</v>
      </c>
      <c r="I68" t="n">
        <v>64.72</v>
      </c>
      <c r="J68" t="n">
        <v>64.70999999999999</v>
      </c>
      <c r="K68" t="n">
        <v>68.92</v>
      </c>
      <c r="L68" t="n">
        <v>68.39</v>
      </c>
      <c r="M68" t="n">
        <v>70.19</v>
      </c>
      <c r="N68" t="n">
        <v>70.78</v>
      </c>
    </row>
    <row r="69">
      <c r="A69" s="5" t="inlineStr">
        <is>
          <t>Nettogewinn Marge in %</t>
        </is>
      </c>
      <c r="B69" s="5" t="inlineStr">
        <is>
          <t>Net Profit Marge in %</t>
        </is>
      </c>
      <c r="C69" t="n">
        <v>681.84</v>
      </c>
      <c r="D69" t="n">
        <v>744.28</v>
      </c>
      <c r="E69" t="n">
        <v>423.38</v>
      </c>
      <c r="F69" t="n">
        <v>-3691.42</v>
      </c>
      <c r="G69" t="n">
        <v>-513.41</v>
      </c>
      <c r="H69" t="n">
        <v>652.03</v>
      </c>
      <c r="I69" t="n">
        <v>740.51</v>
      </c>
      <c r="J69" t="n">
        <v>1105.01</v>
      </c>
      <c r="K69" t="n">
        <v>1209.88</v>
      </c>
      <c r="L69" t="n">
        <v>1276.76</v>
      </c>
      <c r="M69" t="n">
        <v>1257.93</v>
      </c>
      <c r="N69" t="n">
        <v>1118.85</v>
      </c>
    </row>
    <row r="70">
      <c r="A70" s="5" t="inlineStr">
        <is>
          <t>Operative Ergebnis Marge in %</t>
        </is>
      </c>
      <c r="B70" s="5" t="inlineStr">
        <is>
          <t>EBIT Marge in %</t>
        </is>
      </c>
      <c r="C70" t="n">
        <v>1134.32</v>
      </c>
      <c r="D70" t="n">
        <v>1147.21</v>
      </c>
      <c r="E70" t="n">
        <v>978.2</v>
      </c>
      <c r="F70" t="n">
        <v>-3693.15</v>
      </c>
      <c r="G70" t="n">
        <v>-237.43</v>
      </c>
      <c r="H70" t="n">
        <v>1116.55</v>
      </c>
      <c r="I70" t="n">
        <v>1212.05</v>
      </c>
      <c r="J70" t="n">
        <v>1634.92</v>
      </c>
      <c r="K70" t="n">
        <v>1616.82</v>
      </c>
      <c r="L70" t="n">
        <v>1862.92</v>
      </c>
      <c r="M70" t="n">
        <v>1865.52</v>
      </c>
      <c r="N70" t="n">
        <v>1689.63</v>
      </c>
    </row>
    <row r="71">
      <c r="A71" s="5" t="inlineStr">
        <is>
          <t>Vermögensumsschlag in %</t>
        </is>
      </c>
      <c r="B71" s="5" t="inlineStr">
        <is>
          <t>Asset Turnover in %</t>
        </is>
      </c>
      <c r="C71" t="n">
        <v>0.43</v>
      </c>
      <c r="D71" t="n">
        <v>0.44</v>
      </c>
      <c r="E71" t="n">
        <v>0.5</v>
      </c>
      <c r="F71" t="n">
        <v>0.57</v>
      </c>
      <c r="G71" t="n">
        <v>0.51</v>
      </c>
      <c r="H71" t="n">
        <v>0.46</v>
      </c>
      <c r="I71" t="n">
        <v>0.48</v>
      </c>
      <c r="J71" t="n">
        <v>0.46</v>
      </c>
      <c r="K71" t="n">
        <v>0.52</v>
      </c>
      <c r="L71" t="n">
        <v>0.62</v>
      </c>
      <c r="M71" t="n">
        <v>0.59</v>
      </c>
      <c r="N71" t="n">
        <v>0.5600000000000001</v>
      </c>
    </row>
    <row r="72">
      <c r="A72" s="5" t="inlineStr">
        <is>
          <t>Langfristige Vermögensquote in %</t>
        </is>
      </c>
      <c r="B72" s="5" t="inlineStr">
        <is>
          <t>Non-Current Assets Ratio in %</t>
        </is>
      </c>
      <c r="C72" t="n">
        <v>42.19</v>
      </c>
      <c r="D72" t="n">
        <v>42.88</v>
      </c>
      <c r="E72" t="n">
        <v>36.73</v>
      </c>
      <c r="F72" t="n">
        <v>37.43</v>
      </c>
      <c r="G72" t="n">
        <v>34.65</v>
      </c>
      <c r="H72" t="n">
        <v>33.4</v>
      </c>
      <c r="I72" t="n">
        <v>35.28</v>
      </c>
      <c r="J72" t="n">
        <v>35.29</v>
      </c>
      <c r="K72" t="n">
        <v>31.09</v>
      </c>
      <c r="L72" t="n">
        <v>31.6</v>
      </c>
      <c r="M72" t="n">
        <v>29.79</v>
      </c>
      <c r="N72" t="n">
        <v>29.21</v>
      </c>
    </row>
    <row r="73">
      <c r="A73" s="5" t="inlineStr">
        <is>
          <t>Gesamtkapitalrentabilität</t>
        </is>
      </c>
      <c r="B73" s="5" t="inlineStr">
        <is>
          <t>ROA Return on Assets in %</t>
        </is>
      </c>
      <c r="C73" t="n">
        <v>2.96</v>
      </c>
      <c r="D73" t="n">
        <v>3.28</v>
      </c>
      <c r="E73" t="n">
        <v>2.1</v>
      </c>
      <c r="F73" t="n">
        <v>-20.93</v>
      </c>
      <c r="G73" t="n">
        <v>-2.64</v>
      </c>
      <c r="H73" t="n">
        <v>3</v>
      </c>
      <c r="I73" t="n">
        <v>3.53</v>
      </c>
      <c r="J73" t="n">
        <v>5.13</v>
      </c>
      <c r="K73" t="n">
        <v>6.33</v>
      </c>
      <c r="L73" t="n">
        <v>7.86</v>
      </c>
      <c r="M73" t="n">
        <v>7.41</v>
      </c>
      <c r="N73" t="n">
        <v>6.26</v>
      </c>
    </row>
    <row r="74">
      <c r="A74" s="5" t="inlineStr">
        <is>
          <t>Ertrag des eingesetzten Kapitals</t>
        </is>
      </c>
      <c r="B74" s="5" t="inlineStr">
        <is>
          <t>ROCE Return on Cap. Empl. in %</t>
        </is>
      </c>
      <c r="C74" t="n">
        <v>8.9</v>
      </c>
      <c r="D74" t="n">
        <v>10.33</v>
      </c>
      <c r="E74" t="n">
        <v>9.369999999999999</v>
      </c>
      <c r="F74" t="n">
        <v>-45.37</v>
      </c>
      <c r="G74" t="n">
        <v>-2.28</v>
      </c>
      <c r="H74" t="n">
        <v>9.130000000000001</v>
      </c>
      <c r="I74" t="n">
        <v>12</v>
      </c>
      <c r="J74" t="n">
        <v>15.8</v>
      </c>
      <c r="K74" t="n">
        <v>18.1</v>
      </c>
      <c r="L74" t="n">
        <v>24.31</v>
      </c>
      <c r="M74" t="n">
        <v>28.87</v>
      </c>
      <c r="N74" t="n">
        <v>25.28</v>
      </c>
    </row>
    <row r="75">
      <c r="A75" s="5" t="inlineStr">
        <is>
          <t>Eigenkapital zu Anlagevermögen</t>
        </is>
      </c>
      <c r="B75" s="5" t="inlineStr">
        <is>
          <t>Equity to Fixed Assets in %</t>
        </is>
      </c>
      <c r="C75" t="n">
        <v>38.52</v>
      </c>
      <c r="D75" t="n">
        <v>38.08</v>
      </c>
      <c r="E75" t="n">
        <v>29.81</v>
      </c>
      <c r="F75" t="n">
        <v>25.63</v>
      </c>
      <c r="G75" t="n">
        <v>78.02</v>
      </c>
      <c r="H75" t="n">
        <v>87.06</v>
      </c>
      <c r="I75" t="n">
        <v>82.19</v>
      </c>
      <c r="J75" t="n">
        <v>84.08</v>
      </c>
      <c r="K75" t="n">
        <v>107.11</v>
      </c>
      <c r="L75" t="n">
        <v>118.43</v>
      </c>
      <c r="M75" t="n">
        <v>106.53</v>
      </c>
      <c r="N75" t="n">
        <v>101</v>
      </c>
    </row>
    <row r="76">
      <c r="A76" s="5" t="inlineStr">
        <is>
          <t>Liquidität Dritten Grades</t>
        </is>
      </c>
      <c r="B76" s="5" t="inlineStr">
        <is>
          <t>Current Ratio in %</t>
        </is>
      </c>
      <c r="C76" t="n">
        <v>129.71</v>
      </c>
      <c r="D76" t="n">
        <v>111.85</v>
      </c>
      <c r="E76" t="n">
        <v>131.16</v>
      </c>
      <c r="F76" t="n">
        <v>116.24</v>
      </c>
      <c r="G76" t="n">
        <v>140.78</v>
      </c>
      <c r="H76" t="n">
        <v>152.04</v>
      </c>
      <c r="I76" t="n">
        <v>124.92</v>
      </c>
      <c r="J76" t="n">
        <v>124.64</v>
      </c>
      <c r="K76" t="n">
        <v>129.48</v>
      </c>
      <c r="L76" t="n">
        <v>129.41</v>
      </c>
      <c r="M76" t="n">
        <v>113.31</v>
      </c>
      <c r="N76" t="n">
        <v>113.06</v>
      </c>
    </row>
    <row r="77">
      <c r="A77" s="5" t="inlineStr">
        <is>
          <t>Operativer Cashflow</t>
        </is>
      </c>
      <c r="B77" s="5" t="inlineStr">
        <is>
          <t>Operating Cashflow in M</t>
        </is>
      </c>
      <c r="C77" t="n">
        <v>973.3415</v>
      </c>
      <c r="D77" t="n">
        <v>1437.931</v>
      </c>
      <c r="E77" t="n">
        <v>1181.736</v>
      </c>
      <c r="F77" t="n">
        <v>9691.876499999998</v>
      </c>
      <c r="G77" t="n">
        <v>1554.027</v>
      </c>
      <c r="H77" t="n">
        <v>2149.71</v>
      </c>
      <c r="I77" t="n">
        <v>1764.075</v>
      </c>
      <c r="J77" t="n">
        <v>2733.906</v>
      </c>
      <c r="K77" t="n">
        <v>3157.284</v>
      </c>
      <c r="L77" t="n">
        <v>2113.608</v>
      </c>
      <c r="M77" t="n">
        <v>2189.094</v>
      </c>
      <c r="N77" t="n">
        <v>3375.537</v>
      </c>
    </row>
    <row r="78">
      <c r="A78" s="5" t="inlineStr">
        <is>
          <t>Aktienrückkauf</t>
        </is>
      </c>
      <c r="B78" s="5" t="inlineStr">
        <is>
          <t>Share Buyback in M</t>
        </is>
      </c>
      <c r="C78" t="n">
        <v>0</v>
      </c>
      <c r="D78" t="n">
        <v>-12.52000000000001</v>
      </c>
      <c r="E78" t="n">
        <v>0</v>
      </c>
      <c r="F78" t="n">
        <v>-0.03000000000000114</v>
      </c>
      <c r="G78" t="n">
        <v>0</v>
      </c>
      <c r="H78" t="n">
        <v>0</v>
      </c>
      <c r="I78" t="n">
        <v>0</v>
      </c>
      <c r="J78" t="n">
        <v>0</v>
      </c>
      <c r="K78" t="n">
        <v>0</v>
      </c>
      <c r="L78" t="n">
        <v>0</v>
      </c>
      <c r="M78" t="n">
        <v>0</v>
      </c>
      <c r="N78" t="n">
        <v>0</v>
      </c>
    </row>
    <row r="79">
      <c r="A79" s="5" t="inlineStr">
        <is>
          <t>Umsatzwachstum 1J in %</t>
        </is>
      </c>
      <c r="B79" s="5" t="inlineStr">
        <is>
          <t>Revenue Growth 1Y in %</t>
        </is>
      </c>
      <c r="C79" t="n">
        <v>3.05</v>
      </c>
      <c r="D79" t="n">
        <v>3.27</v>
      </c>
      <c r="E79" t="n">
        <v>-4.95</v>
      </c>
      <c r="F79" t="n">
        <v>-2.96</v>
      </c>
      <c r="G79" t="n">
        <v>0.79</v>
      </c>
      <c r="H79" t="n">
        <v>-0.89</v>
      </c>
      <c r="I79" t="n">
        <v>9.4</v>
      </c>
      <c r="J79" t="n">
        <v>5.13</v>
      </c>
      <c r="K79" t="n">
        <v>1.7</v>
      </c>
      <c r="L79" t="n">
        <v>5.66</v>
      </c>
      <c r="M79" t="n">
        <v>9.77</v>
      </c>
      <c r="N79" t="inlineStr">
        <is>
          <t>-</t>
        </is>
      </c>
    </row>
    <row r="80">
      <c r="A80" s="5" t="inlineStr">
        <is>
          <t>Umsatzwachstum 3J in %</t>
        </is>
      </c>
      <c r="B80" s="5" t="inlineStr">
        <is>
          <t>Revenue Growth 3Y in %</t>
        </is>
      </c>
      <c r="C80" t="n">
        <v>0.46</v>
      </c>
      <c r="D80" t="n">
        <v>-1.55</v>
      </c>
      <c r="E80" t="n">
        <v>-2.37</v>
      </c>
      <c r="F80" t="n">
        <v>-1.02</v>
      </c>
      <c r="G80" t="n">
        <v>3.1</v>
      </c>
      <c r="H80" t="n">
        <v>4.55</v>
      </c>
      <c r="I80" t="n">
        <v>5.41</v>
      </c>
      <c r="J80" t="n">
        <v>4.16</v>
      </c>
      <c r="K80" t="n">
        <v>5.71</v>
      </c>
      <c r="L80" t="n">
        <v>5.14</v>
      </c>
      <c r="M80" t="inlineStr">
        <is>
          <t>-</t>
        </is>
      </c>
      <c r="N80" t="inlineStr">
        <is>
          <t>-</t>
        </is>
      </c>
    </row>
    <row r="81">
      <c r="A81" s="5" t="inlineStr">
        <is>
          <t>Umsatzwachstum 5J in %</t>
        </is>
      </c>
      <c r="B81" s="5" t="inlineStr">
        <is>
          <t>Revenue Growth 5Y in %</t>
        </is>
      </c>
      <c r="C81" t="n">
        <v>-0.16</v>
      </c>
      <c r="D81" t="n">
        <v>-0.95</v>
      </c>
      <c r="E81" t="n">
        <v>0.28</v>
      </c>
      <c r="F81" t="n">
        <v>2.29</v>
      </c>
      <c r="G81" t="n">
        <v>3.23</v>
      </c>
      <c r="H81" t="n">
        <v>4.2</v>
      </c>
      <c r="I81" t="n">
        <v>6.33</v>
      </c>
      <c r="J81" t="n">
        <v>4.45</v>
      </c>
      <c r="K81" t="inlineStr">
        <is>
          <t>-</t>
        </is>
      </c>
      <c r="L81" t="inlineStr">
        <is>
          <t>-</t>
        </is>
      </c>
      <c r="M81" t="inlineStr">
        <is>
          <t>-</t>
        </is>
      </c>
      <c r="N81" t="inlineStr">
        <is>
          <t>-</t>
        </is>
      </c>
    </row>
    <row r="82">
      <c r="A82" s="5" t="inlineStr">
        <is>
          <t>Umsatzwachstum 10J in %</t>
        </is>
      </c>
      <c r="B82" s="5" t="inlineStr">
        <is>
          <t>Revenue Growth 10Y in %</t>
        </is>
      </c>
      <c r="C82" t="n">
        <v>2.02</v>
      </c>
      <c r="D82" t="n">
        <v>2.69</v>
      </c>
      <c r="E82" t="n">
        <v>2.36</v>
      </c>
      <c r="F82" t="inlineStr">
        <is>
          <t>-</t>
        </is>
      </c>
      <c r="G82" t="inlineStr">
        <is>
          <t>-</t>
        </is>
      </c>
      <c r="H82" t="inlineStr">
        <is>
          <t>-</t>
        </is>
      </c>
      <c r="I82" t="inlineStr">
        <is>
          <t>-</t>
        </is>
      </c>
      <c r="J82" t="inlineStr">
        <is>
          <t>-</t>
        </is>
      </c>
      <c r="K82" t="inlineStr">
        <is>
          <t>-</t>
        </is>
      </c>
      <c r="L82" t="inlineStr">
        <is>
          <t>-</t>
        </is>
      </c>
      <c r="M82" t="inlineStr">
        <is>
          <t>-</t>
        </is>
      </c>
      <c r="N82" t="inlineStr">
        <is>
          <t>-</t>
        </is>
      </c>
    </row>
    <row r="83">
      <c r="A83" s="5" t="inlineStr">
        <is>
          <t>Gewinnwachstum 1J in %</t>
        </is>
      </c>
      <c r="B83" s="5" t="inlineStr">
        <is>
          <t>Earnings Growth 1Y in %</t>
        </is>
      </c>
      <c r="C83" t="n">
        <v>-5.59</v>
      </c>
      <c r="D83" t="n">
        <v>81.55</v>
      </c>
      <c r="E83" t="n">
        <v>-110.9</v>
      </c>
      <c r="F83" t="n">
        <v>597.71</v>
      </c>
      <c r="G83" t="n">
        <v>-179.36</v>
      </c>
      <c r="H83" t="n">
        <v>-12.74</v>
      </c>
      <c r="I83" t="n">
        <v>-26.69</v>
      </c>
      <c r="J83" t="n">
        <v>-3.98</v>
      </c>
      <c r="K83" t="n">
        <v>-3.63</v>
      </c>
      <c r="L83" t="n">
        <v>7.24</v>
      </c>
      <c r="M83" t="n">
        <v>23.41</v>
      </c>
      <c r="N83" t="inlineStr">
        <is>
          <t>-</t>
        </is>
      </c>
    </row>
    <row r="84">
      <c r="A84" s="5" t="inlineStr">
        <is>
          <t>Gewinnwachstum 3J in %</t>
        </is>
      </c>
      <c r="B84" s="5" t="inlineStr">
        <is>
          <t>Earnings Growth 3Y in %</t>
        </is>
      </c>
      <c r="C84" t="n">
        <v>-11.65</v>
      </c>
      <c r="D84" t="n">
        <v>189.45</v>
      </c>
      <c r="E84" t="n">
        <v>102.48</v>
      </c>
      <c r="F84" t="n">
        <v>135.2</v>
      </c>
      <c r="G84" t="n">
        <v>-72.93000000000001</v>
      </c>
      <c r="H84" t="n">
        <v>-14.47</v>
      </c>
      <c r="I84" t="n">
        <v>-11.43</v>
      </c>
      <c r="J84" t="n">
        <v>-0.12</v>
      </c>
      <c r="K84" t="n">
        <v>9.01</v>
      </c>
      <c r="L84" t="n">
        <v>10.22</v>
      </c>
      <c r="M84" t="inlineStr">
        <is>
          <t>-</t>
        </is>
      </c>
      <c r="N84" t="inlineStr">
        <is>
          <t>-</t>
        </is>
      </c>
    </row>
    <row r="85">
      <c r="A85" s="5" t="inlineStr">
        <is>
          <t>Gewinnwachstum 5J in %</t>
        </is>
      </c>
      <c r="B85" s="5" t="inlineStr">
        <is>
          <t>Earnings Growth 5Y in %</t>
        </is>
      </c>
      <c r="C85" t="n">
        <v>76.68000000000001</v>
      </c>
      <c r="D85" t="n">
        <v>75.25</v>
      </c>
      <c r="E85" t="n">
        <v>53.6</v>
      </c>
      <c r="F85" t="n">
        <v>74.98999999999999</v>
      </c>
      <c r="G85" t="n">
        <v>-45.28</v>
      </c>
      <c r="H85" t="n">
        <v>-7.96</v>
      </c>
      <c r="I85" t="n">
        <v>-0.73</v>
      </c>
      <c r="J85" t="n">
        <v>4.61</v>
      </c>
      <c r="K85" t="inlineStr">
        <is>
          <t>-</t>
        </is>
      </c>
      <c r="L85" t="inlineStr">
        <is>
          <t>-</t>
        </is>
      </c>
      <c r="M85" t="inlineStr">
        <is>
          <t>-</t>
        </is>
      </c>
      <c r="N85" t="inlineStr">
        <is>
          <t>-</t>
        </is>
      </c>
    </row>
    <row r="86">
      <c r="A86" s="5" t="inlineStr">
        <is>
          <t>Gewinnwachstum 10J in %</t>
        </is>
      </c>
      <c r="B86" s="5" t="inlineStr">
        <is>
          <t>Earnings Growth 10Y in %</t>
        </is>
      </c>
      <c r="C86" t="n">
        <v>34.36</v>
      </c>
      <c r="D86" t="n">
        <v>37.26</v>
      </c>
      <c r="E86" t="n">
        <v>29.11</v>
      </c>
      <c r="F86" t="inlineStr">
        <is>
          <t>-</t>
        </is>
      </c>
      <c r="G86" t="inlineStr">
        <is>
          <t>-</t>
        </is>
      </c>
      <c r="H86" t="inlineStr">
        <is>
          <t>-</t>
        </is>
      </c>
      <c r="I86" t="inlineStr">
        <is>
          <t>-</t>
        </is>
      </c>
      <c r="J86" t="inlineStr">
        <is>
          <t>-</t>
        </is>
      </c>
      <c r="K86" t="inlineStr">
        <is>
          <t>-</t>
        </is>
      </c>
      <c r="L86" t="inlineStr">
        <is>
          <t>-</t>
        </is>
      </c>
      <c r="M86" t="inlineStr">
        <is>
          <t>-</t>
        </is>
      </c>
      <c r="N86" t="inlineStr">
        <is>
          <t>-</t>
        </is>
      </c>
    </row>
    <row r="87">
      <c r="A87" s="5" t="inlineStr">
        <is>
          <t>PEG Ratio</t>
        </is>
      </c>
      <c r="B87" s="5" t="inlineStr">
        <is>
          <t>KGW Kurs/Gewinn/Wachstum</t>
        </is>
      </c>
      <c r="C87" t="n">
        <v>0.16</v>
      </c>
      <c r="D87" t="n">
        <v>0.21</v>
      </c>
      <c r="E87" t="n">
        <v>0.46</v>
      </c>
      <c r="F87" t="inlineStr">
        <is>
          <t>-</t>
        </is>
      </c>
      <c r="G87" t="inlineStr">
        <is>
          <t>-</t>
        </is>
      </c>
      <c r="H87" t="n">
        <v>-2.15</v>
      </c>
      <c r="I87" t="n">
        <v>-16.16</v>
      </c>
      <c r="J87" t="n">
        <v>1.93</v>
      </c>
      <c r="K87" t="inlineStr">
        <is>
          <t>-</t>
        </is>
      </c>
      <c r="L87" t="inlineStr">
        <is>
          <t>-</t>
        </is>
      </c>
      <c r="M87" t="inlineStr">
        <is>
          <t>-</t>
        </is>
      </c>
      <c r="N87" t="inlineStr">
        <is>
          <t>-</t>
        </is>
      </c>
    </row>
    <row r="88">
      <c r="A88" s="5" t="inlineStr">
        <is>
          <t>EBIT-Wachstum 1J in %</t>
        </is>
      </c>
      <c r="B88" s="5" t="inlineStr">
        <is>
          <t>EBIT Growth 1Y in %</t>
        </is>
      </c>
      <c r="C88" t="n">
        <v>1.89</v>
      </c>
      <c r="D88" t="n">
        <v>21.11</v>
      </c>
      <c r="E88" t="n">
        <v>-125.18</v>
      </c>
      <c r="F88" t="n">
        <v>1409.41</v>
      </c>
      <c r="G88" t="n">
        <v>-121.43</v>
      </c>
      <c r="H88" t="n">
        <v>-8.699999999999999</v>
      </c>
      <c r="I88" t="n">
        <v>-18.89</v>
      </c>
      <c r="J88" t="n">
        <v>6.31</v>
      </c>
      <c r="K88" t="n">
        <v>-11.74</v>
      </c>
      <c r="L88" t="n">
        <v>5.51</v>
      </c>
      <c r="M88" t="n">
        <v>21.19</v>
      </c>
      <c r="N88" t="inlineStr">
        <is>
          <t>-</t>
        </is>
      </c>
    </row>
    <row r="89">
      <c r="A89" s="5" t="inlineStr">
        <is>
          <t>EBIT-Wachstum 3J in %</t>
        </is>
      </c>
      <c r="B89" s="5" t="inlineStr">
        <is>
          <t>EBIT Growth 3Y in %</t>
        </is>
      </c>
      <c r="C89" t="n">
        <v>-34.06</v>
      </c>
      <c r="D89" t="n">
        <v>435.11</v>
      </c>
      <c r="E89" t="n">
        <v>387.6</v>
      </c>
      <c r="F89" t="n">
        <v>426.43</v>
      </c>
      <c r="G89" t="n">
        <v>-49.67</v>
      </c>
      <c r="H89" t="n">
        <v>-7.09</v>
      </c>
      <c r="I89" t="n">
        <v>-8.109999999999999</v>
      </c>
      <c r="J89" t="n">
        <v>0.03</v>
      </c>
      <c r="K89" t="n">
        <v>4.99</v>
      </c>
      <c r="L89" t="n">
        <v>8.9</v>
      </c>
      <c r="M89" t="inlineStr">
        <is>
          <t>-</t>
        </is>
      </c>
      <c r="N89" t="inlineStr">
        <is>
          <t>-</t>
        </is>
      </c>
    </row>
    <row r="90">
      <c r="A90" s="5" t="inlineStr">
        <is>
          <t>EBIT-Wachstum 5J in %</t>
        </is>
      </c>
      <c r="B90" s="5" t="inlineStr">
        <is>
          <t>EBIT Growth 5Y in %</t>
        </is>
      </c>
      <c r="C90" t="n">
        <v>237.16</v>
      </c>
      <c r="D90" t="n">
        <v>235.04</v>
      </c>
      <c r="E90" t="n">
        <v>227.04</v>
      </c>
      <c r="F90" t="n">
        <v>253.34</v>
      </c>
      <c r="G90" t="n">
        <v>-30.89</v>
      </c>
      <c r="H90" t="n">
        <v>-5.5</v>
      </c>
      <c r="I90" t="n">
        <v>0.48</v>
      </c>
      <c r="J90" t="n">
        <v>4.25</v>
      </c>
      <c r="K90" t="inlineStr">
        <is>
          <t>-</t>
        </is>
      </c>
      <c r="L90" t="inlineStr">
        <is>
          <t>-</t>
        </is>
      </c>
      <c r="M90" t="inlineStr">
        <is>
          <t>-</t>
        </is>
      </c>
      <c r="N90" t="inlineStr">
        <is>
          <t>-</t>
        </is>
      </c>
    </row>
    <row r="91">
      <c r="A91" s="5" t="inlineStr">
        <is>
          <t>EBIT-Wachstum 10J in %</t>
        </is>
      </c>
      <c r="B91" s="5" t="inlineStr">
        <is>
          <t>EBIT Growth 10Y in %</t>
        </is>
      </c>
      <c r="C91" t="n">
        <v>115.83</v>
      </c>
      <c r="D91" t="n">
        <v>117.76</v>
      </c>
      <c r="E91" t="n">
        <v>115.65</v>
      </c>
      <c r="F91" t="inlineStr">
        <is>
          <t>-</t>
        </is>
      </c>
      <c r="G91" t="inlineStr">
        <is>
          <t>-</t>
        </is>
      </c>
      <c r="H91" t="inlineStr">
        <is>
          <t>-</t>
        </is>
      </c>
      <c r="I91" t="inlineStr">
        <is>
          <t>-</t>
        </is>
      </c>
      <c r="J91" t="inlineStr">
        <is>
          <t>-</t>
        </is>
      </c>
      <c r="K91" t="inlineStr">
        <is>
          <t>-</t>
        </is>
      </c>
      <c r="L91" t="inlineStr">
        <is>
          <t>-</t>
        </is>
      </c>
      <c r="M91" t="inlineStr">
        <is>
          <t>-</t>
        </is>
      </c>
      <c r="N91" t="inlineStr">
        <is>
          <t>-</t>
        </is>
      </c>
    </row>
    <row r="92">
      <c r="A92" s="5" t="inlineStr">
        <is>
          <t>Op.Cashflow Wachstum 1J in %</t>
        </is>
      </c>
      <c r="B92" s="5" t="inlineStr">
        <is>
          <t>Op.Cashflow Wachstum 1Y in %</t>
        </is>
      </c>
      <c r="C92" t="n">
        <v>-32.31</v>
      </c>
      <c r="D92" t="n">
        <v>13.06</v>
      </c>
      <c r="E92" t="n">
        <v>-87.81</v>
      </c>
      <c r="F92" t="n">
        <v>523.55</v>
      </c>
      <c r="G92" t="n">
        <v>-27.71</v>
      </c>
      <c r="H92" t="n">
        <v>21.86</v>
      </c>
      <c r="I92" t="n">
        <v>-35.47</v>
      </c>
      <c r="J92" t="n">
        <v>-13.41</v>
      </c>
      <c r="K92" t="n">
        <v>49.38</v>
      </c>
      <c r="L92" t="n">
        <v>-3.45</v>
      </c>
      <c r="M92" t="n">
        <v>-35.15</v>
      </c>
      <c r="N92" t="inlineStr">
        <is>
          <t>-</t>
        </is>
      </c>
    </row>
    <row r="93">
      <c r="A93" s="5" t="inlineStr">
        <is>
          <t>Op.Cashflow Wachstum 3J in %</t>
        </is>
      </c>
      <c r="B93" s="5" t="inlineStr">
        <is>
          <t>Op.Cashflow Wachstum 3Y in %</t>
        </is>
      </c>
      <c r="C93" t="n">
        <v>-35.69</v>
      </c>
      <c r="D93" t="n">
        <v>149.6</v>
      </c>
      <c r="E93" t="n">
        <v>136.01</v>
      </c>
      <c r="F93" t="n">
        <v>172.57</v>
      </c>
      <c r="G93" t="n">
        <v>-13.77</v>
      </c>
      <c r="H93" t="n">
        <v>-9.01</v>
      </c>
      <c r="I93" t="n">
        <v>0.17</v>
      </c>
      <c r="J93" t="n">
        <v>10.84</v>
      </c>
      <c r="K93" t="n">
        <v>3.59</v>
      </c>
      <c r="L93" t="n">
        <v>-12.87</v>
      </c>
      <c r="M93" t="inlineStr">
        <is>
          <t>-</t>
        </is>
      </c>
      <c r="N93" t="inlineStr">
        <is>
          <t>-</t>
        </is>
      </c>
    </row>
    <row r="94">
      <c r="A94" s="5" t="inlineStr">
        <is>
          <t>Op.Cashflow Wachstum 5J in %</t>
        </is>
      </c>
      <c r="B94" s="5" t="inlineStr">
        <is>
          <t>Op.Cashflow Wachstum 5Y in %</t>
        </is>
      </c>
      <c r="C94" t="n">
        <v>77.76000000000001</v>
      </c>
      <c r="D94" t="n">
        <v>88.59</v>
      </c>
      <c r="E94" t="n">
        <v>78.88</v>
      </c>
      <c r="F94" t="n">
        <v>93.76000000000001</v>
      </c>
      <c r="G94" t="n">
        <v>-1.07</v>
      </c>
      <c r="H94" t="n">
        <v>3.78</v>
      </c>
      <c r="I94" t="n">
        <v>-7.62</v>
      </c>
      <c r="J94" t="n">
        <v>-0.53</v>
      </c>
      <c r="K94" t="inlineStr">
        <is>
          <t>-</t>
        </is>
      </c>
      <c r="L94" t="inlineStr">
        <is>
          <t>-</t>
        </is>
      </c>
      <c r="M94" t="inlineStr">
        <is>
          <t>-</t>
        </is>
      </c>
      <c r="N94" t="inlineStr">
        <is>
          <t>-</t>
        </is>
      </c>
    </row>
    <row r="95">
      <c r="A95" s="5" t="inlineStr">
        <is>
          <t>Op.Cashflow Wachstum 10J in %</t>
        </is>
      </c>
      <c r="B95" s="5" t="inlineStr">
        <is>
          <t>Op.Cashflow Wachstum 10Y in %</t>
        </is>
      </c>
      <c r="C95" t="n">
        <v>40.77</v>
      </c>
      <c r="D95" t="n">
        <v>40.48</v>
      </c>
      <c r="E95" t="n">
        <v>39.18</v>
      </c>
      <c r="F95" t="inlineStr">
        <is>
          <t>-</t>
        </is>
      </c>
      <c r="G95" t="inlineStr">
        <is>
          <t>-</t>
        </is>
      </c>
      <c r="H95" t="inlineStr">
        <is>
          <t>-</t>
        </is>
      </c>
      <c r="I95" t="inlineStr">
        <is>
          <t>-</t>
        </is>
      </c>
      <c r="J95" t="inlineStr">
        <is>
          <t>-</t>
        </is>
      </c>
      <c r="K95" t="inlineStr">
        <is>
          <t>-</t>
        </is>
      </c>
      <c r="L95" t="inlineStr">
        <is>
          <t>-</t>
        </is>
      </c>
      <c r="M95" t="inlineStr">
        <is>
          <t>-</t>
        </is>
      </c>
      <c r="N95" t="inlineStr">
        <is>
          <t>-</t>
        </is>
      </c>
    </row>
    <row r="96">
      <c r="A96" s="5" t="inlineStr">
        <is>
          <t>Working Capital in Mio</t>
        </is>
      </c>
      <c r="B96" s="5" t="inlineStr">
        <is>
          <t>Working Capital in M</t>
        </is>
      </c>
      <c r="C96" t="n">
        <v>535.6</v>
      </c>
      <c r="D96" t="n">
        <v>234.5</v>
      </c>
      <c r="E96" t="n">
        <v>500.8</v>
      </c>
      <c r="F96" t="n">
        <v>267.9</v>
      </c>
      <c r="G96" t="n">
        <v>659.4</v>
      </c>
      <c r="H96" t="n">
        <v>881.5</v>
      </c>
      <c r="I96" t="n">
        <v>485.4</v>
      </c>
      <c r="J96" t="n">
        <v>450.7</v>
      </c>
      <c r="K96" t="n">
        <v>466.6</v>
      </c>
      <c r="L96" t="n">
        <v>386.5</v>
      </c>
      <c r="M96" t="n">
        <v>202.8</v>
      </c>
      <c r="N96" t="n">
        <v>193.2</v>
      </c>
      <c r="O96" t="n">
        <v>193.2</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HYPERLINK("ibex_Stock_Data_EUR.xlsx#INDEX!A1", "Back to INDEX")</f>
        <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s>
  <sheetData>
    <row r="1">
      <c r="A1" s="1" t="inlineStr">
        <is>
          <t xml:space="preserve">INTERNATIONAL AIRLINES GROUP </t>
        </is>
      </c>
      <c r="B1" s="2" t="inlineStr">
        <is>
          <t>WKN: A1H6AJ  ISIN: ES0177542018  US-Symbol:BABWF  Typ: Aktie</t>
        </is>
      </c>
      <c r="C1" s="2" t="inlineStr"/>
      <c r="D1" s="2" t="inlineStr"/>
      <c r="E1" s="2" t="inlineStr"/>
      <c r="F1" s="2">
        <f>HYPERLINK("ibex_Stock_Data_EUR.xlsx#INDEX!A1",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+44-20-85642800</t>
        </is>
      </c>
      <c r="G4" t="inlineStr">
        <is>
          <t>28.02.2020</t>
        </is>
      </c>
      <c r="H4" t="inlineStr">
        <is>
          <t>Preliminary Results</t>
        </is>
      </c>
      <c r="J4" t="inlineStr">
        <is>
          <t>Qatar Airways</t>
        </is>
      </c>
      <c r="L4" t="inlineStr">
        <is>
          <t>21,43%</t>
        </is>
      </c>
    </row>
    <row r="5">
      <c r="A5" s="5" t="inlineStr">
        <is>
          <t>Ticker</t>
        </is>
      </c>
      <c r="B5" t="inlineStr">
        <is>
          <t>INR</t>
        </is>
      </c>
      <c r="C5" s="5" t="inlineStr">
        <is>
          <t>Fax</t>
        </is>
      </c>
      <c r="D5" s="5" t="inlineStr"/>
      <c r="E5" t="inlineStr">
        <is>
          <t>-</t>
        </is>
      </c>
      <c r="G5" t="inlineStr">
        <is>
          <t>04.03.2020</t>
        </is>
      </c>
      <c r="H5" t="inlineStr">
        <is>
          <t>Publication Of Annual Report</t>
        </is>
      </c>
      <c r="J5" t="inlineStr">
        <is>
          <t>Capital Research and Management Company</t>
        </is>
      </c>
      <c r="L5" t="inlineStr">
        <is>
          <t>10,01%</t>
        </is>
      </c>
    </row>
    <row r="6">
      <c r="A6" s="5" t="inlineStr">
        <is>
          <t>Gelistet Seit / Listed Since</t>
        </is>
      </c>
      <c r="B6" t="inlineStr">
        <is>
          <t>-</t>
        </is>
      </c>
      <c r="C6" s="5" t="inlineStr">
        <is>
          <t>Internet</t>
        </is>
      </c>
      <c r="D6" s="5" t="inlineStr"/>
      <c r="E6" t="inlineStr">
        <is>
          <t>http://www.iairgroup.com/</t>
        </is>
      </c>
      <c r="G6" t="inlineStr">
        <is>
          <t>07.05.2020</t>
        </is>
      </c>
      <c r="H6" t="inlineStr">
        <is>
          <t>Result Q1</t>
        </is>
      </c>
      <c r="J6" t="inlineStr">
        <is>
          <t>Europacific Growth Fund</t>
        </is>
      </c>
      <c r="L6" t="inlineStr">
        <is>
          <t>5,26%</t>
        </is>
      </c>
    </row>
    <row r="7">
      <c r="A7" s="5" t="inlineStr">
        <is>
          <t>Nominalwert / Nominal Value</t>
        </is>
      </c>
      <c r="B7" t="inlineStr">
        <is>
          <t>-</t>
        </is>
      </c>
      <c r="C7" s="5" t="inlineStr">
        <is>
          <t>Inv. Relations Telefon / Phone</t>
        </is>
      </c>
      <c r="D7" s="5" t="inlineStr"/>
      <c r="E7" t="inlineStr">
        <is>
          <t>+44-20-85642900</t>
        </is>
      </c>
      <c r="G7" t="inlineStr">
        <is>
          <t>31.07.2020</t>
        </is>
      </c>
      <c r="H7" t="inlineStr">
        <is>
          <t>Score Half Year</t>
        </is>
      </c>
      <c r="J7" t="inlineStr">
        <is>
          <t>Freefloat</t>
        </is>
      </c>
      <c r="L7" t="inlineStr">
        <is>
          <t>63,30%</t>
        </is>
      </c>
    </row>
    <row r="8">
      <c r="A8" s="5" t="inlineStr">
        <is>
          <t>Land / Country</t>
        </is>
      </c>
      <c r="B8" t="inlineStr">
        <is>
          <t>Spanien</t>
        </is>
      </c>
      <c r="C8" s="5" t="inlineStr">
        <is>
          <t>Inv. Relations E-Mail</t>
        </is>
      </c>
      <c r="D8" s="5" t="inlineStr"/>
      <c r="E8" t="inlineStr">
        <is>
          <t>investor.relations@iairgroup.com</t>
        </is>
      </c>
      <c r="G8" t="inlineStr">
        <is>
          <t>30.10.2020</t>
        </is>
      </c>
      <c r="H8" t="inlineStr">
        <is>
          <t>Q3 Earnings</t>
        </is>
      </c>
    </row>
    <row r="9">
      <c r="A9" s="5" t="inlineStr">
        <is>
          <t>Währung / Currency</t>
        </is>
      </c>
      <c r="B9" t="inlineStr">
        <is>
          <t>EUR</t>
        </is>
      </c>
      <c r="C9" s="5" t="inlineStr">
        <is>
          <t>Kontaktperson / Contact Person</t>
        </is>
      </c>
      <c r="D9" s="5" t="inlineStr"/>
      <c r="E9" t="inlineStr">
        <is>
          <t>Andrew Barker</t>
        </is>
      </c>
    </row>
    <row r="10">
      <c r="A10" s="5" t="inlineStr">
        <is>
          <t>Branche / Industry</t>
        </is>
      </c>
      <c r="B10" t="inlineStr">
        <is>
          <t>Airlines</t>
        </is>
      </c>
      <c r="C10" s="5" t="inlineStr"/>
      <c r="D10" s="5" t="inlineStr"/>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International Consolidated Airlines Group SAEl Caserío, Iberia Zona Industrial 2 (La Muñoza), Camino de La Muñoza  ES-28042 Madrid</t>
        </is>
      </c>
    </row>
    <row r="14">
      <c r="A14" s="5" t="inlineStr">
        <is>
          <t>Management</t>
        </is>
      </c>
      <c r="B14" t="inlineStr">
        <is>
          <t>Willie Walsh, Steve Gunning, Julia Simpson, Chris Haynes, Alistair Hartley, Luis Gallego Martín, Alex Cruz, Sean Doyle, Javier Sanchez-Prieto, Andrew Crawley, Lynne Embleton, John Gibbs</t>
        </is>
      </c>
    </row>
    <row r="15">
      <c r="A15" s="5" t="inlineStr">
        <is>
          <t>Aufsichtsrat / Board</t>
        </is>
      </c>
      <c r="B15" t="inlineStr">
        <is>
          <t>Antonio Vázquez Romero, Willie Walsh, Steve Gunning, Marc Bolland, Margeret Ewing, Javier Ferrán, Deborah Kerr, María Fernanda Mejía Campuzano, Kieran Poynter, Emilio Saracho, Nicola Shaw, Alberto Terol</t>
        </is>
      </c>
    </row>
    <row r="16">
      <c r="A16" s="5" t="inlineStr">
        <is>
          <t>Beschreibung</t>
        </is>
      </c>
      <c r="B16" t="inlineStr">
        <is>
          <t>International Consolidated Airlines Group SA (IAG) ist eine der weltweit grössten Fluggesellschaften und die Dachgesellschaft von Aer Lingus, British Airways, Iberia und Vueling. Das Unternehmen entstand im Januar 2011 durch die Fusion von British Airways plc und IBERIA L.A.E. S.A. Mit über 570 Flugzeugen werden 268 Destinationen angeflogen und jährlich mehr als 113 Millionen Passagiere befördert. Die Kernkompetenz des Konzerns ist die Durchführung von nationalen und internationalen Passagierflügen, Fracht- und Postlinienverkehr. British Airways und IBERIA sind Gründungsmitglied der Luftfahrtallianz Oneworld, einer globalen Allianz von Fluggesellschaften. Der registrierte Firmensitz der International Consolidated Airlines Group SA (IAG) ist in Madrid, Spanien und der Hauptsitz in London, UK. Copyright 2014 FINANCE BASE AG</t>
        </is>
      </c>
    </row>
    <row r="17">
      <c r="A17" s="5" t="inlineStr">
        <is>
          <t>Profile</t>
        </is>
      </c>
      <c r="B17" t="inlineStr">
        <is>
          <t>International Consolidated Airlines Group SA (IAG) is one of the world's largest airlines and the parent company of Aer Lingus, British Airways, Iberia and Vueling. The company was created in January 2011 through the merger of British Airways plc and IBERIA L.A.E. S.A. With over 570 aircraft 268 destinations are served and transported more than 113 million passengers annually. The core competence of the group is to carry out domestic and international passenger flights, cargo and mail along the line. British Airways and Iberia are a founding member of the Oneworld airline alliance, a global airline alliance. The registered head office of International Consolidated Airlines Group SA (IAG) in Madrid, Spain and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25506</v>
      </c>
      <c r="D20" t="n">
        <v>24406</v>
      </c>
      <c r="E20" t="n">
        <v>22972</v>
      </c>
      <c r="F20" t="n">
        <v>22567</v>
      </c>
      <c r="G20" t="n">
        <v>22858</v>
      </c>
      <c r="H20" t="n">
        <v>20170</v>
      </c>
      <c r="I20" t="n">
        <v>18569</v>
      </c>
      <c r="J20" t="n">
        <v>18117</v>
      </c>
      <c r="K20" t="n">
        <v>16103</v>
      </c>
      <c r="L20" t="inlineStr">
        <is>
          <t>-</t>
        </is>
      </c>
    </row>
    <row r="21">
      <c r="A21" s="5" t="inlineStr">
        <is>
          <t>Operatives Ergebnis (EBIT)</t>
        </is>
      </c>
      <c r="B21" s="5" t="inlineStr">
        <is>
          <t>EBIT Earning Before Interest &amp; Tax</t>
        </is>
      </c>
      <c r="C21" t="n">
        <v>2613</v>
      </c>
      <c r="D21" t="n">
        <v>3678</v>
      </c>
      <c r="E21" t="n">
        <v>2727</v>
      </c>
      <c r="F21" t="n">
        <v>2484</v>
      </c>
      <c r="G21" t="n">
        <v>2318</v>
      </c>
      <c r="H21" t="n">
        <v>1029</v>
      </c>
      <c r="I21" t="n">
        <v>527</v>
      </c>
      <c r="J21" t="n">
        <v>-613</v>
      </c>
      <c r="K21" t="n">
        <v>444</v>
      </c>
      <c r="L21" t="inlineStr">
        <is>
          <t>-</t>
        </is>
      </c>
    </row>
    <row r="22">
      <c r="A22" s="5" t="inlineStr">
        <is>
          <t>Finanzergebnis</t>
        </is>
      </c>
      <c r="B22" s="5" t="inlineStr">
        <is>
          <t>Financial Result</t>
        </is>
      </c>
      <c r="C22" t="n">
        <v>-338</v>
      </c>
      <c r="D22" t="n">
        <v>-191</v>
      </c>
      <c r="E22" t="n">
        <v>-234</v>
      </c>
      <c r="F22" t="n">
        <v>-122</v>
      </c>
      <c r="G22" t="n">
        <v>-517</v>
      </c>
      <c r="H22" t="n">
        <v>-201</v>
      </c>
      <c r="I22" t="n">
        <v>-300</v>
      </c>
      <c r="J22" t="n">
        <v>-384</v>
      </c>
      <c r="K22" t="n">
        <v>98</v>
      </c>
      <c r="L22" t="inlineStr">
        <is>
          <t>-</t>
        </is>
      </c>
    </row>
    <row r="23">
      <c r="A23" s="5" t="inlineStr">
        <is>
          <t>Ergebnis vor Steuer (EBT)</t>
        </is>
      </c>
      <c r="B23" s="5" t="inlineStr">
        <is>
          <t>EBT Earning Before Tax</t>
        </is>
      </c>
      <c r="C23" t="n">
        <v>2275</v>
      </c>
      <c r="D23" t="n">
        <v>3487</v>
      </c>
      <c r="E23" t="n">
        <v>2493</v>
      </c>
      <c r="F23" t="n">
        <v>2362</v>
      </c>
      <c r="G23" t="n">
        <v>1801</v>
      </c>
      <c r="H23" t="n">
        <v>828</v>
      </c>
      <c r="I23" t="n">
        <v>227</v>
      </c>
      <c r="J23" t="n">
        <v>-997</v>
      </c>
      <c r="K23" t="n">
        <v>542</v>
      </c>
      <c r="L23" t="inlineStr">
        <is>
          <t>-</t>
        </is>
      </c>
    </row>
    <row r="24">
      <c r="A24" s="5" t="inlineStr">
        <is>
          <t>Ergebnis nach Steuer</t>
        </is>
      </c>
      <c r="B24" s="5" t="inlineStr">
        <is>
          <t>Earnings after tax</t>
        </is>
      </c>
      <c r="C24" t="n">
        <v>1715</v>
      </c>
      <c r="D24" t="n">
        <v>2897</v>
      </c>
      <c r="E24" t="n">
        <v>2021</v>
      </c>
      <c r="F24" t="n">
        <v>1952</v>
      </c>
      <c r="G24" t="n">
        <v>1516</v>
      </c>
      <c r="H24" t="n">
        <v>1003</v>
      </c>
      <c r="I24" t="n">
        <v>151</v>
      </c>
      <c r="J24" t="n">
        <v>-885</v>
      </c>
      <c r="K24" t="n">
        <v>582</v>
      </c>
      <c r="L24" t="inlineStr">
        <is>
          <t>-</t>
        </is>
      </c>
    </row>
    <row r="25">
      <c r="A25" s="5" t="inlineStr">
        <is>
          <t>Minderheitenanteil</t>
        </is>
      </c>
      <c r="B25" s="5" t="inlineStr">
        <is>
          <t>Minority Share</t>
        </is>
      </c>
      <c r="C25" t="inlineStr">
        <is>
          <t>-</t>
        </is>
      </c>
      <c r="D25" t="n">
        <v>-12</v>
      </c>
      <c r="E25" t="n">
        <v>-20</v>
      </c>
      <c r="F25" t="n">
        <v>-21</v>
      </c>
      <c r="G25" t="n">
        <v>-21</v>
      </c>
      <c r="H25" t="n">
        <v>-21</v>
      </c>
      <c r="I25" t="n">
        <v>-25</v>
      </c>
      <c r="J25" t="n">
        <v>-20</v>
      </c>
      <c r="K25" t="n">
        <v>-20</v>
      </c>
      <c r="L25" t="inlineStr">
        <is>
          <t>-</t>
        </is>
      </c>
    </row>
    <row r="26">
      <c r="A26" s="5" t="inlineStr">
        <is>
          <t>Jahresüberschuss/-fehlbetrag</t>
        </is>
      </c>
      <c r="B26" s="5" t="inlineStr">
        <is>
          <t>Net Profit</t>
        </is>
      </c>
      <c r="C26" t="n">
        <v>1715</v>
      </c>
      <c r="D26" t="n">
        <v>2885</v>
      </c>
      <c r="E26" t="n">
        <v>2001</v>
      </c>
      <c r="F26" t="n">
        <v>1931</v>
      </c>
      <c r="G26" t="n">
        <v>1495</v>
      </c>
      <c r="H26" t="n">
        <v>982</v>
      </c>
      <c r="I26" t="n">
        <v>122</v>
      </c>
      <c r="J26" t="n">
        <v>-943</v>
      </c>
      <c r="K26" t="n">
        <v>562</v>
      </c>
      <c r="L26" t="inlineStr">
        <is>
          <t>-</t>
        </is>
      </c>
    </row>
    <row r="27">
      <c r="A27" s="5" t="inlineStr">
        <is>
          <t>Summe Umlaufvermögen</t>
        </is>
      </c>
      <c r="B27" s="5" t="inlineStr">
        <is>
          <t>Current Assets</t>
        </is>
      </c>
      <c r="C27" t="n">
        <v>11327</v>
      </c>
      <c r="D27" t="n">
        <v>10093</v>
      </c>
      <c r="E27" t="n">
        <v>10223</v>
      </c>
      <c r="F27" t="n">
        <v>9785</v>
      </c>
      <c r="G27" t="n">
        <v>9089</v>
      </c>
      <c r="H27" t="n">
        <v>7427</v>
      </c>
      <c r="I27" t="n">
        <v>6018</v>
      </c>
      <c r="J27" t="n">
        <v>5026</v>
      </c>
      <c r="K27" t="n">
        <v>5892</v>
      </c>
      <c r="L27" t="n">
        <v>3367</v>
      </c>
    </row>
    <row r="28">
      <c r="A28" s="5" t="inlineStr">
        <is>
          <t>Summe Anlagevermögen</t>
        </is>
      </c>
      <c r="B28" s="5" t="inlineStr">
        <is>
          <t>Fixed Assets</t>
        </is>
      </c>
      <c r="C28" t="n">
        <v>24334</v>
      </c>
      <c r="D28" t="n">
        <v>17941</v>
      </c>
      <c r="E28" t="n">
        <v>17038</v>
      </c>
      <c r="F28" t="n">
        <v>17588</v>
      </c>
      <c r="G28" t="n">
        <v>19140</v>
      </c>
      <c r="H28" t="n">
        <v>16225</v>
      </c>
      <c r="I28" t="n">
        <v>14759</v>
      </c>
      <c r="J28" t="n">
        <v>14811</v>
      </c>
      <c r="K28" t="n">
        <v>13861</v>
      </c>
      <c r="L28" t="n">
        <v>9526</v>
      </c>
    </row>
    <row r="29">
      <c r="A29" s="5" t="inlineStr">
        <is>
          <t>Summe Aktiva</t>
        </is>
      </c>
      <c r="B29" s="5" t="inlineStr">
        <is>
          <t>Total Assets</t>
        </is>
      </c>
      <c r="C29" t="n">
        <v>35661</v>
      </c>
      <c r="D29" t="n">
        <v>28034</v>
      </c>
      <c r="E29" t="n">
        <v>27261</v>
      </c>
      <c r="F29" t="n">
        <v>27373</v>
      </c>
      <c r="G29" t="n">
        <v>28229</v>
      </c>
      <c r="H29" t="n">
        <v>23652</v>
      </c>
      <c r="I29" t="n">
        <v>20777</v>
      </c>
      <c r="J29" t="n">
        <v>19837</v>
      </c>
      <c r="K29" t="n">
        <v>19753</v>
      </c>
      <c r="L29" t="n">
        <v>12893</v>
      </c>
    </row>
    <row r="30">
      <c r="A30" s="5" t="inlineStr">
        <is>
          <t>Summe kurzfristiges Fremdkapital</t>
        </is>
      </c>
      <c r="B30" s="5" t="inlineStr">
        <is>
          <t>Short-Term Debt</t>
        </is>
      </c>
      <c r="C30" t="n">
        <v>12748</v>
      </c>
      <c r="D30" t="n">
        <v>11050</v>
      </c>
      <c r="E30" t="n">
        <v>9692</v>
      </c>
      <c r="F30" t="n">
        <v>9336</v>
      </c>
      <c r="G30" t="n">
        <v>11366</v>
      </c>
      <c r="H30" t="n">
        <v>9801</v>
      </c>
      <c r="I30" t="n">
        <v>8317</v>
      </c>
      <c r="J30" t="n">
        <v>7564</v>
      </c>
      <c r="K30" t="n">
        <v>6529</v>
      </c>
      <c r="L30" t="n">
        <v>4208</v>
      </c>
    </row>
    <row r="31">
      <c r="A31" s="5" t="inlineStr">
        <is>
          <t>Summe langfristiges Fremdkapital</t>
        </is>
      </c>
      <c r="B31" s="5" t="inlineStr">
        <is>
          <t>Long-Term Debt</t>
        </is>
      </c>
      <c r="C31" t="n">
        <v>16084</v>
      </c>
      <c r="D31" t="n">
        <v>10264</v>
      </c>
      <c r="E31" t="n">
        <v>10173</v>
      </c>
      <c r="F31" t="n">
        <v>12373</v>
      </c>
      <c r="G31" t="n">
        <v>11329</v>
      </c>
      <c r="H31" t="n">
        <v>10058</v>
      </c>
      <c r="I31" t="n">
        <v>8244</v>
      </c>
      <c r="J31" t="n">
        <v>7218</v>
      </c>
      <c r="K31" t="n">
        <v>7538</v>
      </c>
      <c r="L31" t="n">
        <v>5860</v>
      </c>
    </row>
    <row r="32">
      <c r="A32" s="5" t="inlineStr">
        <is>
          <t>Summe Fremdkapital</t>
        </is>
      </c>
      <c r="B32" s="5" t="inlineStr">
        <is>
          <t>Total Liabilities</t>
        </is>
      </c>
      <c r="C32" t="n">
        <v>28832</v>
      </c>
      <c r="D32" t="n">
        <v>21314</v>
      </c>
      <c r="E32" t="n">
        <v>19865</v>
      </c>
      <c r="F32" t="n">
        <v>21709</v>
      </c>
      <c r="G32" t="n">
        <v>22695</v>
      </c>
      <c r="H32" t="n">
        <v>19859</v>
      </c>
      <c r="I32" t="n">
        <v>16561</v>
      </c>
      <c r="J32" t="n">
        <v>14782</v>
      </c>
      <c r="K32" t="n">
        <v>14067</v>
      </c>
      <c r="L32" t="n">
        <v>10068</v>
      </c>
    </row>
    <row r="33">
      <c r="A33" s="5" t="inlineStr">
        <is>
          <t>Minderheitenanteil</t>
        </is>
      </c>
      <c r="B33" s="5" t="inlineStr">
        <is>
          <t>Minority Share</t>
        </is>
      </c>
      <c r="C33" t="n">
        <v>6</v>
      </c>
      <c r="D33" t="n">
        <v>6</v>
      </c>
      <c r="E33" t="n">
        <v>307</v>
      </c>
      <c r="F33" t="n">
        <v>308</v>
      </c>
      <c r="G33" t="n">
        <v>308</v>
      </c>
      <c r="H33" t="n">
        <v>308</v>
      </c>
      <c r="I33" t="n">
        <v>307</v>
      </c>
      <c r="J33" t="n">
        <v>300</v>
      </c>
      <c r="K33" t="n">
        <v>300</v>
      </c>
      <c r="L33" t="n">
        <v>300</v>
      </c>
    </row>
    <row r="34">
      <c r="A34" s="5" t="inlineStr">
        <is>
          <t>Summe Eigenkapital</t>
        </is>
      </c>
      <c r="B34" s="5" t="inlineStr">
        <is>
          <t>Equity</t>
        </is>
      </c>
      <c r="C34" t="n">
        <v>6823</v>
      </c>
      <c r="D34" t="n">
        <v>6714</v>
      </c>
      <c r="E34" t="n">
        <v>7089</v>
      </c>
      <c r="F34" t="n">
        <v>5356</v>
      </c>
      <c r="G34" t="n">
        <v>5226</v>
      </c>
      <c r="H34" t="n">
        <v>3485</v>
      </c>
      <c r="I34" t="n">
        <v>3909</v>
      </c>
      <c r="J34" t="n">
        <v>4755</v>
      </c>
      <c r="K34" t="n">
        <v>5386</v>
      </c>
      <c r="L34" t="n">
        <v>2525</v>
      </c>
    </row>
    <row r="35">
      <c r="A35" s="5" t="inlineStr">
        <is>
          <t>Summe Passiva</t>
        </is>
      </c>
      <c r="B35" s="5" t="inlineStr">
        <is>
          <t>Liabilities &amp; Shareholder Equity</t>
        </is>
      </c>
      <c r="C35" t="n">
        <v>35661</v>
      </c>
      <c r="D35" t="n">
        <v>28034</v>
      </c>
      <c r="E35" t="n">
        <v>27261</v>
      </c>
      <c r="F35" t="n">
        <v>27373</v>
      </c>
      <c r="G35" t="n">
        <v>28229</v>
      </c>
      <c r="H35" t="n">
        <v>23652</v>
      </c>
      <c r="I35" t="n">
        <v>20777</v>
      </c>
      <c r="J35" t="n">
        <v>19837</v>
      </c>
      <c r="K35" t="n">
        <v>19753</v>
      </c>
      <c r="L35" t="n">
        <v>12893</v>
      </c>
    </row>
    <row r="36">
      <c r="A36" s="5" t="inlineStr">
        <is>
          <t>Mio.Aktien im Umlauf</t>
        </is>
      </c>
      <c r="B36" s="5" t="inlineStr">
        <is>
          <t>Million shares outstanding</t>
        </is>
      </c>
      <c r="C36" t="n">
        <v>996.02</v>
      </c>
      <c r="D36" t="n">
        <v>1992</v>
      </c>
      <c r="E36" t="n">
        <v>2058</v>
      </c>
      <c r="F36" t="n">
        <v>2120</v>
      </c>
      <c r="G36" t="n">
        <v>2040</v>
      </c>
      <c r="H36" t="n">
        <v>2040</v>
      </c>
      <c r="I36" t="n">
        <v>2040</v>
      </c>
      <c r="J36" t="n">
        <v>1855</v>
      </c>
      <c r="K36" t="n">
        <v>1855</v>
      </c>
      <c r="L36" t="inlineStr">
        <is>
          <t>-</t>
        </is>
      </c>
    </row>
    <row r="37">
      <c r="A37" s="5" t="inlineStr">
        <is>
          <t>Gezeichnetes Kapital (in Mio.)</t>
        </is>
      </c>
      <c r="B37" s="5" t="inlineStr">
        <is>
          <t>Subscribed Capital in M</t>
        </is>
      </c>
      <c r="C37" t="n">
        <v>996</v>
      </c>
      <c r="D37" t="n">
        <v>996</v>
      </c>
      <c r="E37" t="n">
        <v>1029</v>
      </c>
      <c r="F37" t="n">
        <v>1067</v>
      </c>
      <c r="G37" t="n">
        <v>1020</v>
      </c>
      <c r="H37" t="n">
        <v>1020</v>
      </c>
      <c r="I37" t="n">
        <v>1020</v>
      </c>
      <c r="J37" t="n">
        <v>927.7</v>
      </c>
      <c r="K37" t="n">
        <v>927.7</v>
      </c>
      <c r="L37" t="inlineStr">
        <is>
          <t>-</t>
        </is>
      </c>
    </row>
    <row r="38">
      <c r="A38" s="5" t="inlineStr">
        <is>
          <t>Ergebnis je Aktie (brutto)</t>
        </is>
      </c>
      <c r="B38" s="5" t="inlineStr">
        <is>
          <t>Earnings per share</t>
        </is>
      </c>
      <c r="C38" t="n">
        <v>2.28</v>
      </c>
      <c r="D38" t="n">
        <v>1.75</v>
      </c>
      <c r="E38" t="n">
        <v>1.21</v>
      </c>
      <c r="F38" t="n">
        <v>1.11</v>
      </c>
      <c r="G38" t="n">
        <v>0.88</v>
      </c>
      <c r="H38" t="n">
        <v>0.41</v>
      </c>
      <c r="I38" t="n">
        <v>0.11</v>
      </c>
      <c r="J38" t="n">
        <v>-0.54</v>
      </c>
      <c r="K38" t="n">
        <v>0.29</v>
      </c>
      <c r="L38" t="inlineStr">
        <is>
          <t>-</t>
        </is>
      </c>
    </row>
    <row r="39">
      <c r="A39" s="5" t="inlineStr">
        <is>
          <t>Ergebnis je Aktie (unverwässert)</t>
        </is>
      </c>
      <c r="B39" s="5" t="inlineStr">
        <is>
          <t>Basic Earnings per share</t>
        </is>
      </c>
      <c r="C39" t="n">
        <v>0.86</v>
      </c>
      <c r="D39" t="n">
        <v>1.43</v>
      </c>
      <c r="E39" t="n">
        <v>0.96</v>
      </c>
      <c r="F39" t="n">
        <v>0.93</v>
      </c>
      <c r="G39" t="n">
        <v>0.74</v>
      </c>
      <c r="H39" t="n">
        <v>0.48</v>
      </c>
      <c r="I39" t="n">
        <v>0.06</v>
      </c>
      <c r="J39" t="n">
        <v>-0.51</v>
      </c>
      <c r="K39" t="n">
        <v>0.31</v>
      </c>
      <c r="L39" t="inlineStr">
        <is>
          <t>-</t>
        </is>
      </c>
    </row>
    <row r="40">
      <c r="A40" s="5" t="inlineStr">
        <is>
          <t>Ergebnis je Aktie (verwässert)</t>
        </is>
      </c>
      <c r="B40" s="5" t="inlineStr">
        <is>
          <t>Diluted Earnings per share</t>
        </is>
      </c>
      <c r="C40" t="n">
        <v>0.84</v>
      </c>
      <c r="D40" t="n">
        <v>1.37</v>
      </c>
      <c r="E40" t="n">
        <v>0.93</v>
      </c>
      <c r="F40" t="n">
        <v>0.89</v>
      </c>
      <c r="G40" t="n">
        <v>0.7</v>
      </c>
      <c r="H40" t="n">
        <v>0.46</v>
      </c>
      <c r="I40" t="n">
        <v>0.06</v>
      </c>
      <c r="J40" t="n">
        <v>-0.51</v>
      </c>
      <c r="K40" t="n">
        <v>0.3</v>
      </c>
      <c r="L40" t="inlineStr">
        <is>
          <t>-</t>
        </is>
      </c>
    </row>
    <row r="41">
      <c r="A41" s="5" t="inlineStr">
        <is>
          <t>Dividende je Aktie</t>
        </is>
      </c>
      <c r="B41" s="5" t="inlineStr">
        <is>
          <t>Dividend per share</t>
        </is>
      </c>
      <c r="C41" t="n">
        <v>0.32</v>
      </c>
      <c r="D41" t="n">
        <v>0.31</v>
      </c>
      <c r="E41" t="n">
        <v>0.27</v>
      </c>
      <c r="F41" t="n">
        <v>0.24</v>
      </c>
      <c r="G41" t="n">
        <v>0.2</v>
      </c>
      <c r="H41" t="inlineStr">
        <is>
          <t>-</t>
        </is>
      </c>
      <c r="I41" t="inlineStr">
        <is>
          <t>-</t>
        </is>
      </c>
      <c r="J41" t="inlineStr">
        <is>
          <t>-</t>
        </is>
      </c>
      <c r="K41" t="inlineStr">
        <is>
          <t>-</t>
        </is>
      </c>
      <c r="L41" t="inlineStr">
        <is>
          <t>-</t>
        </is>
      </c>
    </row>
    <row r="42">
      <c r="A42" s="5" t="inlineStr">
        <is>
          <t>Sonderdividende je Aktie</t>
        </is>
      </c>
      <c r="B42" s="5" t="inlineStr">
        <is>
          <t>Special Dividend per share</t>
        </is>
      </c>
      <c r="C42" t="inlineStr">
        <is>
          <t>-</t>
        </is>
      </c>
      <c r="D42" t="n">
        <v>0.35</v>
      </c>
      <c r="E42" t="inlineStr">
        <is>
          <t>-</t>
        </is>
      </c>
      <c r="F42" t="inlineStr">
        <is>
          <t>-</t>
        </is>
      </c>
      <c r="G42" t="inlineStr">
        <is>
          <t>-</t>
        </is>
      </c>
      <c r="H42" t="inlineStr">
        <is>
          <t>-</t>
        </is>
      </c>
      <c r="I42" t="inlineStr">
        <is>
          <t>-</t>
        </is>
      </c>
      <c r="J42" t="inlineStr">
        <is>
          <t>-</t>
        </is>
      </c>
      <c r="K42" t="inlineStr">
        <is>
          <t>-</t>
        </is>
      </c>
      <c r="L42" t="inlineStr">
        <is>
          <t>-</t>
        </is>
      </c>
    </row>
    <row r="43">
      <c r="A43" s="5" t="inlineStr">
        <is>
          <t>Dividendenausschüttung in Mio</t>
        </is>
      </c>
      <c r="B43" s="5" t="inlineStr">
        <is>
          <t>Dividend Payment in M</t>
        </is>
      </c>
      <c r="C43" t="n">
        <v>1308</v>
      </c>
      <c r="D43" t="n">
        <v>577</v>
      </c>
      <c r="E43" t="n">
        <v>512</v>
      </c>
      <c r="F43" t="n">
        <v>498</v>
      </c>
      <c r="G43" t="n">
        <v>415</v>
      </c>
      <c r="H43" t="inlineStr">
        <is>
          <t>-</t>
        </is>
      </c>
      <c r="I43" t="inlineStr">
        <is>
          <t>-</t>
        </is>
      </c>
      <c r="J43" t="inlineStr">
        <is>
          <t>-</t>
        </is>
      </c>
      <c r="K43" t="inlineStr">
        <is>
          <t>-</t>
        </is>
      </c>
      <c r="L43" t="inlineStr">
        <is>
          <t>-</t>
        </is>
      </c>
    </row>
    <row r="44">
      <c r="A44" s="5" t="inlineStr">
        <is>
          <t>Umsatz</t>
        </is>
      </c>
      <c r="B44" s="5" t="inlineStr">
        <is>
          <t>Revenue</t>
        </is>
      </c>
      <c r="C44" t="n">
        <v>25.61</v>
      </c>
      <c r="D44" t="n">
        <v>12.25</v>
      </c>
      <c r="E44" t="n">
        <v>11.16</v>
      </c>
      <c r="F44" t="n">
        <v>10.64</v>
      </c>
      <c r="G44" t="n">
        <v>11.2</v>
      </c>
      <c r="H44" t="n">
        <v>9.890000000000001</v>
      </c>
      <c r="I44" t="n">
        <v>9.1</v>
      </c>
      <c r="J44" t="n">
        <v>9.76</v>
      </c>
      <c r="K44" t="n">
        <v>8.68</v>
      </c>
      <c r="L44" t="inlineStr">
        <is>
          <t>-</t>
        </is>
      </c>
    </row>
    <row r="45">
      <c r="A45" s="5" t="inlineStr">
        <is>
          <t>Buchwert je Aktie</t>
        </is>
      </c>
      <c r="B45" s="5" t="inlineStr">
        <is>
          <t>Book value per share</t>
        </is>
      </c>
      <c r="C45" t="n">
        <v>6.85</v>
      </c>
      <c r="D45" t="n">
        <v>3.37</v>
      </c>
      <c r="E45" t="n">
        <v>3.44</v>
      </c>
      <c r="F45" t="n">
        <v>2.53</v>
      </c>
      <c r="G45" t="n">
        <v>2.56</v>
      </c>
      <c r="H45" t="n">
        <v>1.71</v>
      </c>
      <c r="I45" t="n">
        <v>1.92</v>
      </c>
      <c r="J45" t="n">
        <v>2.56</v>
      </c>
      <c r="K45" t="n">
        <v>2.9</v>
      </c>
      <c r="L45" t="inlineStr">
        <is>
          <t>-</t>
        </is>
      </c>
    </row>
    <row r="46">
      <c r="A46" s="5" t="inlineStr">
        <is>
          <t>Cashflow je Aktie</t>
        </is>
      </c>
      <c r="B46" s="5" t="inlineStr">
        <is>
          <t>Cashflow per share</t>
        </is>
      </c>
      <c r="C46" t="n">
        <v>4.02</v>
      </c>
      <c r="D46" t="n">
        <v>1.62</v>
      </c>
      <c r="E46" t="n">
        <v>1.71</v>
      </c>
      <c r="F46" t="n">
        <v>1.25</v>
      </c>
      <c r="G46" t="n">
        <v>0.96</v>
      </c>
      <c r="H46" t="n">
        <v>0.91</v>
      </c>
      <c r="I46" t="n">
        <v>0.6</v>
      </c>
      <c r="J46" t="n">
        <v>0.18</v>
      </c>
      <c r="K46" t="n">
        <v>0.42</v>
      </c>
      <c r="L46" t="inlineStr">
        <is>
          <t>-</t>
        </is>
      </c>
    </row>
    <row r="47">
      <c r="A47" s="5" t="inlineStr">
        <is>
          <t>Bilanzsumme je Aktie</t>
        </is>
      </c>
      <c r="B47" s="5" t="inlineStr">
        <is>
          <t>Total assets per share</t>
        </is>
      </c>
      <c r="C47" t="n">
        <v>35.8</v>
      </c>
      <c r="D47" t="n">
        <v>14.07</v>
      </c>
      <c r="E47" t="n">
        <v>13.25</v>
      </c>
      <c r="F47" t="n">
        <v>12.91</v>
      </c>
      <c r="G47" t="n">
        <v>13.84</v>
      </c>
      <c r="H47" t="n">
        <v>11.59</v>
      </c>
      <c r="I47" t="n">
        <v>10.18</v>
      </c>
      <c r="J47" t="n">
        <v>10.69</v>
      </c>
      <c r="K47" t="n">
        <v>10.65</v>
      </c>
      <c r="L47" t="inlineStr">
        <is>
          <t>-</t>
        </is>
      </c>
    </row>
    <row r="48">
      <c r="A48" s="5" t="inlineStr">
        <is>
          <t>Personal am Ende des Jahres</t>
        </is>
      </c>
      <c r="B48" s="5" t="inlineStr">
        <is>
          <t>Staff at the end of year</t>
        </is>
      </c>
      <c r="C48" t="n">
        <v>64642</v>
      </c>
      <c r="D48" t="n">
        <v>63531</v>
      </c>
      <c r="E48" t="n">
        <v>63994</v>
      </c>
      <c r="F48" t="n">
        <v>63387</v>
      </c>
      <c r="G48" t="n">
        <v>63496</v>
      </c>
      <c r="H48" t="n">
        <v>58814</v>
      </c>
      <c r="I48" t="n">
        <v>59026</v>
      </c>
      <c r="J48" t="n">
        <v>59506</v>
      </c>
      <c r="K48" t="n">
        <v>56782</v>
      </c>
      <c r="L48" t="inlineStr">
        <is>
          <t>-</t>
        </is>
      </c>
    </row>
    <row r="49">
      <c r="A49" s="5" t="inlineStr">
        <is>
          <t>Personalaufwand in Mio. EUR</t>
        </is>
      </c>
      <c r="B49" s="5" t="inlineStr">
        <is>
          <t>Personnel expenses in M</t>
        </is>
      </c>
      <c r="C49" t="n">
        <v>5634</v>
      </c>
      <c r="D49" t="n">
        <v>4352</v>
      </c>
      <c r="E49" t="n">
        <v>4988</v>
      </c>
      <c r="F49" t="n">
        <v>4824</v>
      </c>
      <c r="G49" t="n">
        <v>4905</v>
      </c>
      <c r="H49" t="n">
        <v>4585</v>
      </c>
      <c r="I49" t="n">
        <v>4221</v>
      </c>
      <c r="J49" t="n">
        <v>4579</v>
      </c>
      <c r="K49" t="n">
        <v>3799</v>
      </c>
      <c r="L49" t="inlineStr">
        <is>
          <t>-</t>
        </is>
      </c>
    </row>
    <row r="50">
      <c r="A50" s="5" t="inlineStr">
        <is>
          <t>Aufwand je Mitarbeiter in EUR</t>
        </is>
      </c>
      <c r="B50" s="5" t="inlineStr">
        <is>
          <t>Effort per employee</t>
        </is>
      </c>
      <c r="C50" t="n">
        <v>87157</v>
      </c>
      <c r="D50" t="n">
        <v>68502</v>
      </c>
      <c r="E50" t="n">
        <v>77945</v>
      </c>
      <c r="F50" t="n">
        <v>76104</v>
      </c>
      <c r="G50" t="n">
        <v>77249</v>
      </c>
      <c r="H50" t="n">
        <v>77958</v>
      </c>
      <c r="I50" t="n">
        <v>71511</v>
      </c>
      <c r="J50" t="n">
        <v>76950</v>
      </c>
      <c r="K50" t="n">
        <v>66905</v>
      </c>
      <c r="L50" t="inlineStr">
        <is>
          <t>-</t>
        </is>
      </c>
    </row>
    <row r="51">
      <c r="A51" s="5" t="inlineStr">
        <is>
          <t>Umsatz je Aktie</t>
        </is>
      </c>
      <c r="B51" s="5" t="inlineStr">
        <is>
          <t>Revenue per share</t>
        </is>
      </c>
      <c r="C51" t="n">
        <v>394573</v>
      </c>
      <c r="D51" t="n">
        <v>384159</v>
      </c>
      <c r="E51" t="n">
        <v>358971</v>
      </c>
      <c r="F51" t="n">
        <v>356019</v>
      </c>
      <c r="G51" t="n">
        <v>359991</v>
      </c>
      <c r="H51" t="n">
        <v>342946</v>
      </c>
      <c r="I51" t="n">
        <v>314590</v>
      </c>
      <c r="J51" t="n">
        <v>304457</v>
      </c>
      <c r="K51" t="n">
        <v>283593</v>
      </c>
      <c r="L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row>
    <row r="53">
      <c r="A53" s="5" t="inlineStr">
        <is>
          <t>Gewinn je Mitarbeiter in EUR</t>
        </is>
      </c>
      <c r="B53" s="5" t="inlineStr">
        <is>
          <t>Earnings per employee</t>
        </is>
      </c>
      <c r="C53" t="n">
        <v>26531</v>
      </c>
      <c r="D53" t="n">
        <v>45411</v>
      </c>
      <c r="E53" t="n">
        <v>31269</v>
      </c>
      <c r="F53" t="n">
        <v>30464</v>
      </c>
      <c r="G53" t="n">
        <v>23545</v>
      </c>
      <c r="H53" t="n">
        <v>16697</v>
      </c>
      <c r="I53" t="n">
        <v>2067</v>
      </c>
      <c r="J53" t="n">
        <v>-15847</v>
      </c>
      <c r="K53" t="n">
        <v>9898</v>
      </c>
      <c r="L53" t="inlineStr">
        <is>
          <t>-</t>
        </is>
      </c>
    </row>
    <row r="54">
      <c r="A54" s="5" t="inlineStr">
        <is>
          <t>KGV (Kurs/Gewinn)</t>
        </is>
      </c>
      <c r="B54" s="5" t="inlineStr">
        <is>
          <t>PE (price/earnings)</t>
        </is>
      </c>
      <c r="C54" t="n">
        <v>8.4</v>
      </c>
      <c r="D54" t="n">
        <v>4.8</v>
      </c>
      <c r="E54" t="n">
        <v>7.6</v>
      </c>
      <c r="F54" t="n">
        <v>5.5</v>
      </c>
      <c r="G54" t="n">
        <v>8.300000000000001</v>
      </c>
      <c r="H54" t="n">
        <v>10.1</v>
      </c>
      <c r="I54" t="n">
        <v>80.7</v>
      </c>
      <c r="J54" t="inlineStr">
        <is>
          <t>-</t>
        </is>
      </c>
      <c r="K54" t="n">
        <v>5.7</v>
      </c>
      <c r="L54" t="inlineStr">
        <is>
          <t>-</t>
        </is>
      </c>
    </row>
    <row r="55">
      <c r="A55" s="5" t="inlineStr">
        <is>
          <t>KUV (Kurs/Umsatz)</t>
        </is>
      </c>
      <c r="B55" s="5" t="inlineStr">
        <is>
          <t>PS (price/sales)</t>
        </is>
      </c>
      <c r="C55" t="n">
        <v>0.28</v>
      </c>
      <c r="D55" t="n">
        <v>0.5600000000000001</v>
      </c>
      <c r="E55" t="n">
        <v>0.65</v>
      </c>
      <c r="F55" t="n">
        <v>0.48</v>
      </c>
      <c r="G55" t="n">
        <v>0.55</v>
      </c>
      <c r="H55" t="n">
        <v>0.49</v>
      </c>
      <c r="I55" t="n">
        <v>0.53</v>
      </c>
      <c r="J55" t="n">
        <v>0.23</v>
      </c>
      <c r="K55" t="n">
        <v>0.21</v>
      </c>
      <c r="L55" t="inlineStr">
        <is>
          <t>-</t>
        </is>
      </c>
    </row>
    <row r="56">
      <c r="A56" s="5" t="inlineStr">
        <is>
          <t>KBV (Kurs/Buchwert)</t>
        </is>
      </c>
      <c r="B56" s="5" t="inlineStr">
        <is>
          <t>PB (price/book value)</t>
        </is>
      </c>
      <c r="C56" t="n">
        <v>1.05</v>
      </c>
      <c r="D56" t="n">
        <v>2.05</v>
      </c>
      <c r="E56" t="n">
        <v>2.1</v>
      </c>
      <c r="F56" t="n">
        <v>2.03</v>
      </c>
      <c r="G56" t="n">
        <v>2.39</v>
      </c>
      <c r="H56" t="n">
        <v>2.85</v>
      </c>
      <c r="I56" t="n">
        <v>2.53</v>
      </c>
      <c r="J56" t="n">
        <v>0.88</v>
      </c>
      <c r="K56" t="n">
        <v>0.61</v>
      </c>
      <c r="L56" t="inlineStr">
        <is>
          <t>-</t>
        </is>
      </c>
    </row>
    <row r="57">
      <c r="A57" s="5" t="inlineStr">
        <is>
          <t>KCV (Kurs/Cashflow)</t>
        </is>
      </c>
      <c r="B57" s="5" t="inlineStr">
        <is>
          <t>PC (price/cashflow)</t>
        </is>
      </c>
      <c r="C57" t="n">
        <v>1.8</v>
      </c>
      <c r="D57" t="n">
        <v>4.26</v>
      </c>
      <c r="E57" t="n">
        <v>4.24</v>
      </c>
      <c r="F57" t="n">
        <v>4.11</v>
      </c>
      <c r="G57" t="n">
        <v>6.33</v>
      </c>
      <c r="H57" t="n">
        <v>5.32</v>
      </c>
      <c r="I57" t="n">
        <v>8.109999999999999</v>
      </c>
      <c r="J57" t="n">
        <v>12.31</v>
      </c>
      <c r="K57" t="n">
        <v>4.29</v>
      </c>
      <c r="L57" t="inlineStr">
        <is>
          <t>-</t>
        </is>
      </c>
    </row>
    <row r="58">
      <c r="A58" s="5" t="inlineStr">
        <is>
          <t>Dividendenrendite in %</t>
        </is>
      </c>
      <c r="B58" s="5" t="inlineStr">
        <is>
          <t>Dividend Yield in %</t>
        </is>
      </c>
      <c r="C58" t="n">
        <v>4.36</v>
      </c>
      <c r="D58" t="n">
        <v>4.48</v>
      </c>
      <c r="E58" t="n">
        <v>3.73</v>
      </c>
      <c r="F58" t="n">
        <v>4.58</v>
      </c>
      <c r="G58" t="n">
        <v>3.27</v>
      </c>
      <c r="H58" t="inlineStr">
        <is>
          <t>-</t>
        </is>
      </c>
      <c r="I58" t="inlineStr">
        <is>
          <t>-</t>
        </is>
      </c>
      <c r="J58" t="inlineStr">
        <is>
          <t>-</t>
        </is>
      </c>
      <c r="K58" t="inlineStr">
        <is>
          <t>-</t>
        </is>
      </c>
      <c r="L58" t="inlineStr">
        <is>
          <t>-</t>
        </is>
      </c>
    </row>
    <row r="59">
      <c r="A59" s="5" t="inlineStr">
        <is>
          <t>Gewinnrendite in %</t>
        </is>
      </c>
      <c r="B59" s="5" t="inlineStr">
        <is>
          <t>Return on profit in %</t>
        </is>
      </c>
      <c r="C59" t="n">
        <v>12</v>
      </c>
      <c r="D59" t="n">
        <v>20.6</v>
      </c>
      <c r="E59" t="n">
        <v>13.2</v>
      </c>
      <c r="F59" t="n">
        <v>18.1</v>
      </c>
      <c r="G59" t="n">
        <v>12.1</v>
      </c>
      <c r="H59" t="n">
        <v>9.9</v>
      </c>
      <c r="I59" t="n">
        <v>1.2</v>
      </c>
      <c r="J59" t="n">
        <v>-22.7</v>
      </c>
      <c r="K59" t="n">
        <v>17.4</v>
      </c>
      <c r="L59" t="inlineStr">
        <is>
          <t>-</t>
        </is>
      </c>
    </row>
    <row r="60">
      <c r="A60" s="5" t="inlineStr">
        <is>
          <t>Eigenkapitalrendite in %</t>
        </is>
      </c>
      <c r="B60" s="5" t="inlineStr">
        <is>
          <t>Return on Equity in %</t>
        </is>
      </c>
      <c r="C60" t="n">
        <v>25.14</v>
      </c>
      <c r="D60" t="n">
        <v>42.97</v>
      </c>
      <c r="E60" t="n">
        <v>28.23</v>
      </c>
      <c r="F60" t="n">
        <v>36.05</v>
      </c>
      <c r="G60" t="n">
        <v>28.61</v>
      </c>
      <c r="H60" t="n">
        <v>28.18</v>
      </c>
      <c r="I60" t="n">
        <v>3.12</v>
      </c>
      <c r="J60" t="n">
        <v>-19.83</v>
      </c>
      <c r="K60" t="n">
        <v>10.43</v>
      </c>
      <c r="L60" t="inlineStr">
        <is>
          <t>-</t>
        </is>
      </c>
    </row>
    <row r="61">
      <c r="A61" s="5" t="inlineStr">
        <is>
          <t>Umsatzrendite in %</t>
        </is>
      </c>
      <c r="B61" s="5" t="inlineStr">
        <is>
          <t>Return on sales in %</t>
        </is>
      </c>
      <c r="C61" t="n">
        <v>6.72</v>
      </c>
      <c r="D61" t="n">
        <v>11.82</v>
      </c>
      <c r="E61" t="n">
        <v>8.710000000000001</v>
      </c>
      <c r="F61" t="n">
        <v>8.56</v>
      </c>
      <c r="G61" t="n">
        <v>6.54</v>
      </c>
      <c r="H61" t="n">
        <v>4.87</v>
      </c>
      <c r="I61" t="n">
        <v>0.66</v>
      </c>
      <c r="J61" t="n">
        <v>-5.21</v>
      </c>
      <c r="K61" t="n">
        <v>3.49</v>
      </c>
      <c r="L61" t="inlineStr">
        <is>
          <t>-</t>
        </is>
      </c>
    </row>
    <row r="62">
      <c r="A62" s="5" t="inlineStr">
        <is>
          <t>Gesamtkapitalrendite in %</t>
        </is>
      </c>
      <c r="B62" s="5" t="inlineStr">
        <is>
          <t>Total Return on Investment in %</t>
        </is>
      </c>
      <c r="C62" t="n">
        <v>4.81</v>
      </c>
      <c r="D62" t="n">
        <v>10.29</v>
      </c>
      <c r="E62" t="n">
        <v>7.34</v>
      </c>
      <c r="F62" t="n">
        <v>7.05</v>
      </c>
      <c r="G62" t="n">
        <v>5.3</v>
      </c>
      <c r="H62" t="n">
        <v>4.15</v>
      </c>
      <c r="I62" t="n">
        <v>0.59</v>
      </c>
      <c r="J62" t="n">
        <v>-4.75</v>
      </c>
      <c r="K62" t="n">
        <v>2.85</v>
      </c>
      <c r="L62" t="inlineStr">
        <is>
          <t>-</t>
        </is>
      </c>
    </row>
    <row r="63">
      <c r="A63" s="5" t="inlineStr">
        <is>
          <t>Return on Investment in %</t>
        </is>
      </c>
      <c r="B63" s="5" t="inlineStr">
        <is>
          <t>Return on Investment in %</t>
        </is>
      </c>
      <c r="C63" t="n">
        <v>4.81</v>
      </c>
      <c r="D63" t="n">
        <v>10.29</v>
      </c>
      <c r="E63" t="n">
        <v>7.34</v>
      </c>
      <c r="F63" t="n">
        <v>7.05</v>
      </c>
      <c r="G63" t="n">
        <v>5.3</v>
      </c>
      <c r="H63" t="n">
        <v>4.15</v>
      </c>
      <c r="I63" t="n">
        <v>0.59</v>
      </c>
      <c r="J63" t="n">
        <v>-4.75</v>
      </c>
      <c r="K63" t="n">
        <v>2.85</v>
      </c>
      <c r="L63" t="inlineStr">
        <is>
          <t>-</t>
        </is>
      </c>
    </row>
    <row r="64">
      <c r="A64" s="5" t="inlineStr">
        <is>
          <t>Arbeitsintensität in %</t>
        </is>
      </c>
      <c r="B64" s="5" t="inlineStr">
        <is>
          <t>Work Intensity in %</t>
        </is>
      </c>
      <c r="C64" t="n">
        <v>31.76</v>
      </c>
      <c r="D64" t="n">
        <v>36</v>
      </c>
      <c r="E64" t="n">
        <v>37.5</v>
      </c>
      <c r="F64" t="n">
        <v>35.75</v>
      </c>
      <c r="G64" t="n">
        <v>32.2</v>
      </c>
      <c r="H64" t="n">
        <v>31.4</v>
      </c>
      <c r="I64" t="n">
        <v>28.96</v>
      </c>
      <c r="J64" t="n">
        <v>25.34</v>
      </c>
      <c r="K64" t="n">
        <v>29.83</v>
      </c>
      <c r="L64" t="n">
        <v>26.11</v>
      </c>
    </row>
    <row r="65">
      <c r="A65" s="5" t="inlineStr">
        <is>
          <t>Eigenkapitalquote in %</t>
        </is>
      </c>
      <c r="B65" s="5" t="inlineStr">
        <is>
          <t>Equity Ratio in %</t>
        </is>
      </c>
      <c r="C65" t="n">
        <v>19.13</v>
      </c>
      <c r="D65" t="n">
        <v>23.95</v>
      </c>
      <c r="E65" t="n">
        <v>26</v>
      </c>
      <c r="F65" t="n">
        <v>19.57</v>
      </c>
      <c r="G65" t="n">
        <v>18.51</v>
      </c>
      <c r="H65" t="n">
        <v>14.73</v>
      </c>
      <c r="I65" t="n">
        <v>18.81</v>
      </c>
      <c r="J65" t="n">
        <v>23.97</v>
      </c>
      <c r="K65" t="n">
        <v>27.27</v>
      </c>
      <c r="L65" t="n">
        <v>19.58</v>
      </c>
    </row>
    <row r="66">
      <c r="A66" s="5" t="inlineStr">
        <is>
          <t>Fremdkapitalquote in %</t>
        </is>
      </c>
      <c r="B66" s="5" t="inlineStr">
        <is>
          <t>Debt Ratio in %</t>
        </is>
      </c>
      <c r="C66" t="n">
        <v>80.87</v>
      </c>
      <c r="D66" t="n">
        <v>76.05</v>
      </c>
      <c r="E66" t="n">
        <v>74</v>
      </c>
      <c r="F66" t="n">
        <v>80.43000000000001</v>
      </c>
      <c r="G66" t="n">
        <v>81.48999999999999</v>
      </c>
      <c r="H66" t="n">
        <v>85.27</v>
      </c>
      <c r="I66" t="n">
        <v>81.19</v>
      </c>
      <c r="J66" t="n">
        <v>76.03</v>
      </c>
      <c r="K66" t="n">
        <v>72.73</v>
      </c>
      <c r="L66" t="n">
        <v>80.42</v>
      </c>
    </row>
    <row r="67">
      <c r="A67" s="5" t="inlineStr">
        <is>
          <t>Verschuldungsgrad in %</t>
        </is>
      </c>
      <c r="B67" s="5" t="inlineStr">
        <is>
          <t>Finance Gearing in %</t>
        </is>
      </c>
      <c r="C67" t="n">
        <v>422.66</v>
      </c>
      <c r="D67" t="n">
        <v>317.55</v>
      </c>
      <c r="E67" t="n">
        <v>284.55</v>
      </c>
      <c r="F67" t="n">
        <v>411.07</v>
      </c>
      <c r="G67" t="n">
        <v>440.16</v>
      </c>
      <c r="H67" t="n">
        <v>578.6799999999999</v>
      </c>
      <c r="I67" t="n">
        <v>431.52</v>
      </c>
      <c r="J67" t="n">
        <v>317.18</v>
      </c>
      <c r="K67" t="n">
        <v>266.75</v>
      </c>
      <c r="L67" t="n">
        <v>410.61</v>
      </c>
    </row>
    <row r="68">
      <c r="A68" s="5" t="inlineStr"/>
      <c r="B68" s="5" t="inlineStr"/>
    </row>
    <row r="69">
      <c r="A69" s="5" t="inlineStr">
        <is>
          <t>Kurzfristige Vermögensquote in %</t>
        </is>
      </c>
      <c r="B69" s="5" t="inlineStr">
        <is>
          <t>Current Assets Ratio in %</t>
        </is>
      </c>
      <c r="C69" t="n">
        <v>31.76</v>
      </c>
      <c r="D69" t="n">
        <v>36</v>
      </c>
      <c r="E69" t="n">
        <v>37.5</v>
      </c>
      <c r="F69" t="n">
        <v>35.75</v>
      </c>
      <c r="G69" t="n">
        <v>32.2</v>
      </c>
      <c r="H69" t="n">
        <v>31.4</v>
      </c>
      <c r="I69" t="n">
        <v>28.96</v>
      </c>
      <c r="J69" t="n">
        <v>25.34</v>
      </c>
      <c r="K69" t="n">
        <v>29.83</v>
      </c>
    </row>
    <row r="70">
      <c r="A70" s="5" t="inlineStr">
        <is>
          <t>Nettogewinn Marge in %</t>
        </is>
      </c>
      <c r="B70" s="5" t="inlineStr">
        <is>
          <t>Net Profit Marge in %</t>
        </is>
      </c>
      <c r="C70" t="n">
        <v>6696.6</v>
      </c>
      <c r="D70" t="n">
        <v>23551.02</v>
      </c>
      <c r="E70" t="n">
        <v>17930.11</v>
      </c>
      <c r="F70" t="n">
        <v>18148.5</v>
      </c>
      <c r="G70" t="n">
        <v>13348.21</v>
      </c>
      <c r="H70" t="n">
        <v>9929.219999999999</v>
      </c>
      <c r="I70" t="n">
        <v>1340.66</v>
      </c>
      <c r="J70" t="n">
        <v>-9661.889999999999</v>
      </c>
      <c r="K70" t="n">
        <v>6474.65</v>
      </c>
    </row>
    <row r="71">
      <c r="A71" s="5" t="inlineStr">
        <is>
          <t>Operative Ergebnis Marge in %</t>
        </is>
      </c>
      <c r="B71" s="5" t="inlineStr">
        <is>
          <t>EBIT Marge in %</t>
        </is>
      </c>
      <c r="C71" t="n">
        <v>10203.05</v>
      </c>
      <c r="D71" t="n">
        <v>30024.49</v>
      </c>
      <c r="E71" t="n">
        <v>24435.48</v>
      </c>
      <c r="F71" t="n">
        <v>23345.86</v>
      </c>
      <c r="G71" t="n">
        <v>20696.43</v>
      </c>
      <c r="H71" t="n">
        <v>10404.45</v>
      </c>
      <c r="I71" t="n">
        <v>5791.21</v>
      </c>
      <c r="J71" t="n">
        <v>-6280.74</v>
      </c>
      <c r="K71" t="n">
        <v>5115.21</v>
      </c>
    </row>
    <row r="72">
      <c r="A72" s="5" t="inlineStr">
        <is>
          <t>Vermögensumsschlag in %</t>
        </is>
      </c>
      <c r="B72" s="5" t="inlineStr">
        <is>
          <t>Asset Turnover in %</t>
        </is>
      </c>
      <c r="C72" t="n">
        <v>0.07000000000000001</v>
      </c>
      <c r="D72" t="n">
        <v>0.04</v>
      </c>
      <c r="E72" t="n">
        <v>0.04</v>
      </c>
      <c r="F72" t="n">
        <v>0.04</v>
      </c>
      <c r="G72" t="n">
        <v>0.04</v>
      </c>
      <c r="H72" t="n">
        <v>0.04</v>
      </c>
      <c r="I72" t="n">
        <v>0.04</v>
      </c>
      <c r="J72" t="n">
        <v>0.05</v>
      </c>
      <c r="K72" t="n">
        <v>0.04</v>
      </c>
    </row>
    <row r="73">
      <c r="A73" s="5" t="inlineStr">
        <is>
          <t>Langfristige Vermögensquote in %</t>
        </is>
      </c>
      <c r="B73" s="5" t="inlineStr">
        <is>
          <t>Non-Current Assets Ratio in %</t>
        </is>
      </c>
      <c r="C73" t="n">
        <v>68.23999999999999</v>
      </c>
      <c r="D73" t="n">
        <v>64</v>
      </c>
      <c r="E73" t="n">
        <v>62.5</v>
      </c>
      <c r="F73" t="n">
        <v>64.25</v>
      </c>
      <c r="G73" t="n">
        <v>67.8</v>
      </c>
      <c r="H73" t="n">
        <v>68.59999999999999</v>
      </c>
      <c r="I73" t="n">
        <v>71.04000000000001</v>
      </c>
      <c r="J73" t="n">
        <v>74.66</v>
      </c>
      <c r="K73" t="n">
        <v>70.17</v>
      </c>
    </row>
    <row r="74">
      <c r="A74" s="5" t="inlineStr">
        <is>
          <t>Gesamtkapitalrentabilität</t>
        </is>
      </c>
      <c r="B74" s="5" t="inlineStr">
        <is>
          <t>ROA Return on Assets in %</t>
        </is>
      </c>
      <c r="C74" t="n">
        <v>4.81</v>
      </c>
      <c r="D74" t="n">
        <v>10.29</v>
      </c>
      <c r="E74" t="n">
        <v>7.34</v>
      </c>
      <c r="F74" t="n">
        <v>7.05</v>
      </c>
      <c r="G74" t="n">
        <v>5.3</v>
      </c>
      <c r="H74" t="n">
        <v>4.15</v>
      </c>
      <c r="I74" t="n">
        <v>0.59</v>
      </c>
      <c r="J74" t="n">
        <v>-4.75</v>
      </c>
      <c r="K74" t="n">
        <v>2.85</v>
      </c>
    </row>
    <row r="75">
      <c r="A75" s="5" t="inlineStr">
        <is>
          <t>Ertrag des eingesetzten Kapitals</t>
        </is>
      </c>
      <c r="B75" s="5" t="inlineStr">
        <is>
          <t>ROCE Return on Cap. Empl. in %</t>
        </is>
      </c>
      <c r="C75" t="n">
        <v>11.4</v>
      </c>
      <c r="D75" t="n">
        <v>21.66</v>
      </c>
      <c r="E75" t="n">
        <v>15.52</v>
      </c>
      <c r="F75" t="n">
        <v>13.77</v>
      </c>
      <c r="G75" t="n">
        <v>13.75</v>
      </c>
      <c r="H75" t="n">
        <v>7.43</v>
      </c>
      <c r="I75" t="n">
        <v>4.23</v>
      </c>
      <c r="J75" t="n">
        <v>-4.99</v>
      </c>
      <c r="K75" t="n">
        <v>3.36</v>
      </c>
    </row>
    <row r="76">
      <c r="A76" s="5" t="inlineStr">
        <is>
          <t>Eigenkapital zu Anlagevermögen</t>
        </is>
      </c>
      <c r="B76" s="5" t="inlineStr">
        <is>
          <t>Equity to Fixed Assets in %</t>
        </is>
      </c>
      <c r="C76" t="n">
        <v>28.04</v>
      </c>
      <c r="D76" t="n">
        <v>37.42</v>
      </c>
      <c r="E76" t="n">
        <v>41.61</v>
      </c>
      <c r="F76" t="n">
        <v>30.45</v>
      </c>
      <c r="G76" t="n">
        <v>27.3</v>
      </c>
      <c r="H76" t="n">
        <v>21.48</v>
      </c>
      <c r="I76" t="n">
        <v>26.49</v>
      </c>
      <c r="J76" t="n">
        <v>32.1</v>
      </c>
      <c r="K76" t="n">
        <v>38.86</v>
      </c>
    </row>
    <row r="77">
      <c r="A77" s="5" t="inlineStr">
        <is>
          <t>Liquidität Dritten Grades</t>
        </is>
      </c>
      <c r="B77" s="5" t="inlineStr">
        <is>
          <t>Current Ratio in %</t>
        </is>
      </c>
      <c r="C77" t="n">
        <v>88.84999999999999</v>
      </c>
      <c r="D77" t="n">
        <v>91.34</v>
      </c>
      <c r="E77" t="n">
        <v>105.48</v>
      </c>
      <c r="F77" t="n">
        <v>104.81</v>
      </c>
      <c r="G77" t="n">
        <v>79.97</v>
      </c>
      <c r="H77" t="n">
        <v>75.78</v>
      </c>
      <c r="I77" t="n">
        <v>72.36</v>
      </c>
      <c r="J77" t="n">
        <v>66.45</v>
      </c>
      <c r="K77" t="n">
        <v>90.23999999999999</v>
      </c>
    </row>
    <row r="78">
      <c r="A78" s="5" t="inlineStr">
        <is>
          <t>Operativer Cashflow</t>
        </is>
      </c>
      <c r="B78" s="5" t="inlineStr">
        <is>
          <t>Operating Cashflow in M</t>
        </is>
      </c>
      <c r="C78" t="n">
        <v>1792.836</v>
      </c>
      <c r="D78" t="n">
        <v>8485.92</v>
      </c>
      <c r="E78" t="n">
        <v>8725.92</v>
      </c>
      <c r="F78" t="n">
        <v>8713.200000000001</v>
      </c>
      <c r="G78" t="n">
        <v>12913.2</v>
      </c>
      <c r="H78" t="n">
        <v>10852.8</v>
      </c>
      <c r="I78" t="n">
        <v>16544.4</v>
      </c>
      <c r="J78" t="n">
        <v>22835.05</v>
      </c>
      <c r="K78" t="n">
        <v>7957.95</v>
      </c>
    </row>
    <row r="79">
      <c r="A79" s="5" t="inlineStr">
        <is>
          <t>Aktienrückkauf</t>
        </is>
      </c>
      <c r="B79" s="5" t="inlineStr">
        <is>
          <t>Share Buyback in M</t>
        </is>
      </c>
      <c r="C79" t="n">
        <v>995.98</v>
      </c>
      <c r="D79" t="n">
        <v>66</v>
      </c>
      <c r="E79" t="n">
        <v>62</v>
      </c>
      <c r="F79" t="n">
        <v>-80</v>
      </c>
      <c r="G79" t="n">
        <v>0</v>
      </c>
      <c r="H79" t="n">
        <v>0</v>
      </c>
      <c r="I79" t="n">
        <v>-185</v>
      </c>
      <c r="J79" t="n">
        <v>0</v>
      </c>
      <c r="K79" t="inlineStr">
        <is>
          <t>-</t>
        </is>
      </c>
    </row>
    <row r="80">
      <c r="A80" s="5" t="inlineStr">
        <is>
          <t>Umsatzwachstum 1J in %</t>
        </is>
      </c>
      <c r="B80" s="5" t="inlineStr">
        <is>
          <t>Revenue Growth 1Y in %</t>
        </is>
      </c>
      <c r="C80" t="n">
        <v>109.06</v>
      </c>
      <c r="D80" t="n">
        <v>9.77</v>
      </c>
      <c r="E80" t="n">
        <v>4.89</v>
      </c>
      <c r="F80" t="n">
        <v>-5</v>
      </c>
      <c r="G80" t="n">
        <v>13.25</v>
      </c>
      <c r="H80" t="n">
        <v>8.68</v>
      </c>
      <c r="I80" t="n">
        <v>-6.76</v>
      </c>
      <c r="J80" t="n">
        <v>12.44</v>
      </c>
      <c r="K80" t="inlineStr">
        <is>
          <t>-</t>
        </is>
      </c>
    </row>
    <row r="81">
      <c r="A81" s="5" t="inlineStr">
        <is>
          <t>Umsatzwachstum 3J in %</t>
        </is>
      </c>
      <c r="B81" s="5" t="inlineStr">
        <is>
          <t>Revenue Growth 3Y in %</t>
        </is>
      </c>
      <c r="C81" t="n">
        <v>41.24</v>
      </c>
      <c r="D81" t="n">
        <v>3.22</v>
      </c>
      <c r="E81" t="n">
        <v>4.38</v>
      </c>
      <c r="F81" t="n">
        <v>5.64</v>
      </c>
      <c r="G81" t="n">
        <v>5.06</v>
      </c>
      <c r="H81" t="n">
        <v>4.79</v>
      </c>
      <c r="I81" t="inlineStr">
        <is>
          <t>-</t>
        </is>
      </c>
      <c r="J81" t="inlineStr">
        <is>
          <t>-</t>
        </is>
      </c>
      <c r="K81" t="inlineStr">
        <is>
          <t>-</t>
        </is>
      </c>
    </row>
    <row r="82">
      <c r="A82" s="5" t="inlineStr">
        <is>
          <t>Umsatzwachstum 5J in %</t>
        </is>
      </c>
      <c r="B82" s="5" t="inlineStr">
        <is>
          <t>Revenue Growth 5Y in %</t>
        </is>
      </c>
      <c r="C82" t="n">
        <v>26.39</v>
      </c>
      <c r="D82" t="n">
        <v>6.32</v>
      </c>
      <c r="E82" t="n">
        <v>3.01</v>
      </c>
      <c r="F82" t="n">
        <v>4.52</v>
      </c>
      <c r="G82" t="inlineStr">
        <is>
          <t>-</t>
        </is>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n">
        <v>-40.55</v>
      </c>
      <c r="D84" t="n">
        <v>44.18</v>
      </c>
      <c r="E84" t="n">
        <v>3.63</v>
      </c>
      <c r="F84" t="n">
        <v>29.16</v>
      </c>
      <c r="G84" t="n">
        <v>52.24</v>
      </c>
      <c r="H84" t="n">
        <v>704.92</v>
      </c>
      <c r="I84" t="n">
        <v>-112.94</v>
      </c>
      <c r="J84" t="n">
        <v>-267.79</v>
      </c>
      <c r="K84" t="inlineStr">
        <is>
          <t>-</t>
        </is>
      </c>
    </row>
    <row r="85">
      <c r="A85" s="5" t="inlineStr">
        <is>
          <t>Gewinnwachstum 3J in %</t>
        </is>
      </c>
      <c r="B85" s="5" t="inlineStr">
        <is>
          <t>Earnings Growth 3Y in %</t>
        </is>
      </c>
      <c r="C85" t="n">
        <v>2.42</v>
      </c>
      <c r="D85" t="n">
        <v>25.66</v>
      </c>
      <c r="E85" t="n">
        <v>28.34</v>
      </c>
      <c r="F85" t="n">
        <v>262.11</v>
      </c>
      <c r="G85" t="n">
        <v>214.74</v>
      </c>
      <c r="H85" t="n">
        <v>108.06</v>
      </c>
      <c r="I85" t="inlineStr">
        <is>
          <t>-</t>
        </is>
      </c>
      <c r="J85" t="inlineStr">
        <is>
          <t>-</t>
        </is>
      </c>
      <c r="K85" t="inlineStr">
        <is>
          <t>-</t>
        </is>
      </c>
    </row>
    <row r="86">
      <c r="A86" s="5" t="inlineStr">
        <is>
          <t>Gewinnwachstum 5J in %</t>
        </is>
      </c>
      <c r="B86" s="5" t="inlineStr">
        <is>
          <t>Earnings Growth 5Y in %</t>
        </is>
      </c>
      <c r="C86" t="n">
        <v>17.73</v>
      </c>
      <c r="D86" t="n">
        <v>166.83</v>
      </c>
      <c r="E86" t="n">
        <v>135.4</v>
      </c>
      <c r="F86" t="n">
        <v>81.12</v>
      </c>
      <c r="G86" t="inlineStr">
        <is>
          <t>-</t>
        </is>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n">
        <v>0.47</v>
      </c>
      <c r="D88" t="n">
        <v>0.03</v>
      </c>
      <c r="E88" t="n">
        <v>0.06</v>
      </c>
      <c r="F88" t="n">
        <v>0.07000000000000001</v>
      </c>
      <c r="G88" t="inlineStr">
        <is>
          <t>-</t>
        </is>
      </c>
      <c r="H88" t="inlineStr">
        <is>
          <t>-</t>
        </is>
      </c>
      <c r="I88" t="inlineStr">
        <is>
          <t>-</t>
        </is>
      </c>
      <c r="J88" t="inlineStr">
        <is>
          <t>-</t>
        </is>
      </c>
      <c r="K88" t="inlineStr">
        <is>
          <t>-</t>
        </is>
      </c>
    </row>
    <row r="89">
      <c r="A89" s="5" t="inlineStr">
        <is>
          <t>EBIT-Wachstum 1J in %</t>
        </is>
      </c>
      <c r="B89" s="5" t="inlineStr">
        <is>
          <t>EBIT Growth 1Y in %</t>
        </is>
      </c>
      <c r="C89" t="n">
        <v>-28.96</v>
      </c>
      <c r="D89" t="n">
        <v>34.87</v>
      </c>
      <c r="E89" t="n">
        <v>9.779999999999999</v>
      </c>
      <c r="F89" t="n">
        <v>7.16</v>
      </c>
      <c r="G89" t="n">
        <v>125.27</v>
      </c>
      <c r="H89" t="n">
        <v>95.26000000000001</v>
      </c>
      <c r="I89" t="n">
        <v>-185.97</v>
      </c>
      <c r="J89" t="n">
        <v>-238.06</v>
      </c>
      <c r="K89" t="inlineStr">
        <is>
          <t>-</t>
        </is>
      </c>
    </row>
    <row r="90">
      <c r="A90" s="5" t="inlineStr">
        <is>
          <t>EBIT-Wachstum 3J in %</t>
        </is>
      </c>
      <c r="B90" s="5" t="inlineStr">
        <is>
          <t>EBIT Growth 3Y in %</t>
        </is>
      </c>
      <c r="C90" t="n">
        <v>5.23</v>
      </c>
      <c r="D90" t="n">
        <v>17.27</v>
      </c>
      <c r="E90" t="n">
        <v>47.4</v>
      </c>
      <c r="F90" t="n">
        <v>75.90000000000001</v>
      </c>
      <c r="G90" t="n">
        <v>11.52</v>
      </c>
      <c r="H90" t="n">
        <v>-109.59</v>
      </c>
      <c r="I90" t="inlineStr">
        <is>
          <t>-</t>
        </is>
      </c>
      <c r="J90" t="inlineStr">
        <is>
          <t>-</t>
        </is>
      </c>
      <c r="K90" t="inlineStr">
        <is>
          <t>-</t>
        </is>
      </c>
    </row>
    <row r="91">
      <c r="A91" s="5" t="inlineStr">
        <is>
          <t>EBIT-Wachstum 5J in %</t>
        </is>
      </c>
      <c r="B91" s="5" t="inlineStr">
        <is>
          <t>EBIT Growth 5Y in %</t>
        </is>
      </c>
      <c r="C91" t="n">
        <v>29.62</v>
      </c>
      <c r="D91" t="n">
        <v>54.47</v>
      </c>
      <c r="E91" t="n">
        <v>10.3</v>
      </c>
      <c r="F91" t="n">
        <v>-39.27</v>
      </c>
      <c r="G91" t="inlineStr">
        <is>
          <t>-</t>
        </is>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n">
        <v>-57.75</v>
      </c>
      <c r="D93" t="n">
        <v>0.47</v>
      </c>
      <c r="E93" t="n">
        <v>3.16</v>
      </c>
      <c r="F93" t="n">
        <v>-35.07</v>
      </c>
      <c r="G93" t="n">
        <v>18.98</v>
      </c>
      <c r="H93" t="n">
        <v>-34.4</v>
      </c>
      <c r="I93" t="n">
        <v>-34.12</v>
      </c>
      <c r="J93" t="n">
        <v>186.95</v>
      </c>
      <c r="K93" t="inlineStr">
        <is>
          <t>-</t>
        </is>
      </c>
    </row>
    <row r="94">
      <c r="A94" s="5" t="inlineStr">
        <is>
          <t>Op.Cashflow Wachstum 3J in %</t>
        </is>
      </c>
      <c r="B94" s="5" t="inlineStr">
        <is>
          <t>Op.Cashflow Wachstum 3Y in %</t>
        </is>
      </c>
      <c r="C94" t="n">
        <v>-18.04</v>
      </c>
      <c r="D94" t="n">
        <v>-10.48</v>
      </c>
      <c r="E94" t="n">
        <v>-4.31</v>
      </c>
      <c r="F94" t="n">
        <v>-16.83</v>
      </c>
      <c r="G94" t="n">
        <v>-16.51</v>
      </c>
      <c r="H94" t="n">
        <v>39.48</v>
      </c>
      <c r="I94" t="inlineStr">
        <is>
          <t>-</t>
        </is>
      </c>
      <c r="J94" t="inlineStr">
        <is>
          <t>-</t>
        </is>
      </c>
      <c r="K94" t="inlineStr">
        <is>
          <t>-</t>
        </is>
      </c>
    </row>
    <row r="95">
      <c r="A95" s="5" t="inlineStr">
        <is>
          <t>Op.Cashflow Wachstum 5J in %</t>
        </is>
      </c>
      <c r="B95" s="5" t="inlineStr">
        <is>
          <t>Op.Cashflow Wachstum 5Y in %</t>
        </is>
      </c>
      <c r="C95" t="n">
        <v>-14.04</v>
      </c>
      <c r="D95" t="n">
        <v>-9.369999999999999</v>
      </c>
      <c r="E95" t="n">
        <v>-16.29</v>
      </c>
      <c r="F95" t="n">
        <v>20.47</v>
      </c>
      <c r="G95" t="inlineStr">
        <is>
          <t>-</t>
        </is>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n">
        <v>-1421</v>
      </c>
      <c r="D97" t="n">
        <v>-957</v>
      </c>
      <c r="E97" t="n">
        <v>531</v>
      </c>
      <c r="F97" t="n">
        <v>449</v>
      </c>
      <c r="G97" t="n">
        <v>-2277</v>
      </c>
      <c r="H97" t="n">
        <v>-2374</v>
      </c>
      <c r="I97" t="n">
        <v>-2299</v>
      </c>
      <c r="J97" t="n">
        <v>-2538</v>
      </c>
      <c r="K97" t="n">
        <v>-637</v>
      </c>
      <c r="L97" t="n">
        <v>-841</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P90"/>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1"/>
    <col customWidth="1" max="14" min="14" width="21"/>
    <col customWidth="1" max="15" min="15" width="10"/>
    <col customWidth="1" max="16" min="16" width="10"/>
  </cols>
  <sheetData>
    <row r="1">
      <c r="A1" s="1" t="inlineStr">
        <is>
          <t xml:space="preserve">MAPFRE </t>
        </is>
      </c>
      <c r="B1" s="2" t="inlineStr">
        <is>
          <t>WKN: A0LCRN  ISIN: ES0124244E34  US-Symbol:MPFRF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+34-91-581-2318</t>
        </is>
      </c>
      <c r="G4" t="inlineStr">
        <is>
          <t>12.02.2020</t>
        </is>
      </c>
      <c r="H4" t="inlineStr">
        <is>
          <t>Preliminary Results</t>
        </is>
      </c>
      <c r="J4" t="inlineStr">
        <is>
          <t>FUNDACION MAPFRE</t>
        </is>
      </c>
      <c r="L4" t="inlineStr">
        <is>
          <t>67,70%</t>
        </is>
      </c>
    </row>
    <row r="5">
      <c r="A5" s="5" t="inlineStr">
        <is>
          <t>Ticker</t>
        </is>
      </c>
      <c r="B5" t="inlineStr">
        <is>
          <t>CMAB</t>
        </is>
      </c>
      <c r="C5" s="5" t="inlineStr">
        <is>
          <t>Fax</t>
        </is>
      </c>
      <c r="D5" s="5" t="inlineStr"/>
      <c r="E5" t="inlineStr">
        <is>
          <t>+34-91-581-1134</t>
        </is>
      </c>
      <c r="G5" t="inlineStr">
        <is>
          <t>13.03.2020</t>
        </is>
      </c>
      <c r="H5" t="inlineStr">
        <is>
          <t>Annual General Meeting</t>
        </is>
      </c>
      <c r="J5" t="inlineStr">
        <is>
          <t>Freefloat</t>
        </is>
      </c>
      <c r="L5" t="inlineStr">
        <is>
          <t>32,30%</t>
        </is>
      </c>
    </row>
    <row r="6">
      <c r="A6" s="5" t="inlineStr">
        <is>
          <t>Gelistet Seit / Listed Since</t>
        </is>
      </c>
      <c r="B6" t="inlineStr">
        <is>
          <t>-</t>
        </is>
      </c>
      <c r="C6" s="5" t="inlineStr">
        <is>
          <t>Internet</t>
        </is>
      </c>
      <c r="D6" s="5" t="inlineStr"/>
      <c r="E6" t="inlineStr">
        <is>
          <t>http://www.mapfre.com</t>
        </is>
      </c>
      <c r="G6" t="inlineStr">
        <is>
          <t>18.05.2020</t>
        </is>
      </c>
      <c r="H6" t="inlineStr">
        <is>
          <t>Result Q1</t>
        </is>
      </c>
    </row>
    <row r="7">
      <c r="A7" s="5" t="inlineStr">
        <is>
          <t>Nominalwert / Nominal Value</t>
        </is>
      </c>
      <c r="B7" t="inlineStr">
        <is>
          <t>0,10</t>
        </is>
      </c>
      <c r="C7" s="5" t="inlineStr">
        <is>
          <t>Inv. Relations Telefon / Phone</t>
        </is>
      </c>
      <c r="D7" s="5" t="inlineStr"/>
      <c r="E7" t="inlineStr">
        <is>
          <t>+34-91-581-8664</t>
        </is>
      </c>
      <c r="G7" t="inlineStr">
        <is>
          <t>24.07.2020</t>
        </is>
      </c>
      <c r="H7" t="inlineStr">
        <is>
          <t>Score Half Year</t>
        </is>
      </c>
    </row>
    <row r="8">
      <c r="A8" s="5" t="inlineStr">
        <is>
          <t>Land / Country</t>
        </is>
      </c>
      <c r="B8" t="inlineStr">
        <is>
          <t>Spanien</t>
        </is>
      </c>
      <c r="C8" s="5" t="inlineStr">
        <is>
          <t>Kontaktperson / Contact Person</t>
        </is>
      </c>
      <c r="D8" s="5" t="inlineStr"/>
      <c r="E8" t="inlineStr">
        <is>
          <t>Natalia Núñez Arana</t>
        </is>
      </c>
      <c r="G8" t="inlineStr">
        <is>
          <t>30.10.2020</t>
        </is>
      </c>
      <c r="H8" t="inlineStr">
        <is>
          <t>Q3 Earnings</t>
        </is>
      </c>
    </row>
    <row r="9">
      <c r="A9" s="5" t="inlineStr">
        <is>
          <t>Währung / Currency</t>
        </is>
      </c>
      <c r="B9" t="inlineStr">
        <is>
          <t>EUR</t>
        </is>
      </c>
      <c r="C9" s="5" t="inlineStr"/>
      <c r="D9" s="5" t="inlineStr"/>
    </row>
    <row r="10">
      <c r="A10" s="5" t="inlineStr">
        <is>
          <t>Branche / Industry</t>
        </is>
      </c>
      <c r="B10" t="inlineStr">
        <is>
          <t>Insurance</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MAPFRE S.A.Carretera de Pozuelo 52  ES-28220 Majadahonda</t>
        </is>
      </c>
    </row>
    <row r="14">
      <c r="A14" s="5" t="inlineStr">
        <is>
          <t>Management</t>
        </is>
      </c>
      <c r="B14" t="inlineStr">
        <is>
          <t>Antonio Huertas Mejías, Ignacio Baeza Gomez, José Manuel Inchausti Pérez, Aristóbulo Bausela Sánchez, Alfredo Castelo Marín, José Manuel Corral Vázquez, Francisco J. Marco Orenes, Fernando Mata Verdejo, Eduardo Perez de Lema, Elena Sanz Isla, Jaime Tamayo Ibáñez, Ángel Luis Dávila Bermejo</t>
        </is>
      </c>
    </row>
    <row r="15">
      <c r="A15" s="5" t="inlineStr">
        <is>
          <t>Aufsichtsrat / Board</t>
        </is>
      </c>
      <c r="B15" t="inlineStr">
        <is>
          <t>Antonio Huertas Mejías, Ignacio Baeza Gomez, Catalina Minarro Brugarolas, José Manuel Inchausti Pérez, José Antonio Colomer Guiu, Ana Isabel Fernandez Alvarez, Maria Leticia Freitas Costa, Rosa García García, Antonio Gómez Ciria, Luis Hernando de Larramendi Martínez, Francisco José Marco Orenes, Fernando Mata Verdejo, Antonio Miguel-Romero de Olano, Pilar Perales Viscasillas, Alfonso Rebuelta Badías, Ángel Luis Dávila Bermejo</t>
        </is>
      </c>
    </row>
    <row r="16">
      <c r="A16" s="5" t="inlineStr">
        <is>
          <t>Beschreibung</t>
        </is>
      </c>
      <c r="B16" t="inlineStr">
        <is>
          <t>MAPFRE S.A. ist ein international tätiges Versicherungsunternehmen. Die Geschäftsaktivitäten des Konzerns umfassen Versicherungen, Rückversicherungen und Finanzdienstleistungen. Der Konzern agiert vor allem in Spanien, Europa, den USA, Brasilien und Lateinamerika. Leistungen werden für Privatpersonen, Geschäftskunden und Industrieunternehmen offeriert. Die umfangreiche Angebotspalette deckt alle Bereiche des Versicherungsgeschäfts ab wie beispielsweise Fahrzeuge, Hausrat, Haftpflicht, Gebäude, Feuer- und Sachschäden, Krankheit, Vorsorge, Leben, Unfall, Tod, Landwirtschaft, Tierhaltung, Ingenieur-und Bauwesen, Marine- und Flugsport, Kredit- und Bürgschaftsverträge. Darüber hinaus ist der Konzern einer der führenden Rückversicherer in Spanien und Lateinamerika und unterhält Geschäftsbeziehungen mit Versicherungsgesellschaften in fast allen Ländern weltweit. Zusätzlich bietet der Konzern in Spanien Investmentfonds, Pensionsfonds und Pensionsmanagementpläne an. Ausserdem engagiert sich MAPFRE S.A. über FUNDACIÓN MAPFRE, einer privaten Stiftung, durch Non-Profit-Aktivitäten in den Bereichen soziales Handeln, Versicherungswissenschaft, Kultur, Gesundheit und Umwelt und Sicherheit im Straßenverkehr. Mit einem Netzwerk von über 5.800 eigenen Geschäftsstellen sowie über Bankinstitute und Versicherungsagenten ist die Unternehmensgruppe in mehr als 100 Ländern weltweit aktiv und betreut über 30 Millionen Kunden. Der Hauptsitz der MAPFRE S.A ist in Majadahonda, Spanien. Copyright 2014 FINANCE BASE AG</t>
        </is>
      </c>
    </row>
    <row r="17">
      <c r="A17" s="5" t="inlineStr">
        <is>
          <t>Profile</t>
        </is>
      </c>
      <c r="B17" t="inlineStr">
        <is>
          <t>MAPFRE S.A. is an international insurance company. The business activities of the Group include insurance, reinsurance and financial services. The Group operates mainly in Spain, Europe, the USA, Brazil and Latin America. Services are offered to individuals, business customers and industrial companies. The extensive range covers all areas of the insurance business such as vehicles, household, liability, building, fire and property damage, disease prevention, life, accident, death, agriculture, animal husbandry, engineering and construction, marine and air sports, credit and guarantee contracts. Furthermore, the Group is one of the leading reinsurers in Spain and Latin America and has relationships with insurance companies in almost every country worldwide. In addition, the group in Spain mutual funds, pension funds and pension management plans offers. In addition to MAPFRE committed S.A. on FUNDACIÓN MAPFRE, a private foundation by non-profit activities in the areas of social action, actuarial science, culture, health and the environment and road safety. With a network of more than 5,800 own offices as well as banks and insurance agents, the Group is active worldwide in more than 100 countries and serves over 30 million customers. The headquarters of MAPFRE S.A is in Majadahonda,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Gesamtertrag</t>
        </is>
      </c>
      <c r="B20" s="5" t="inlineStr">
        <is>
          <t>Total Income</t>
        </is>
      </c>
      <c r="C20" t="inlineStr">
        <is>
          <t>-</t>
        </is>
      </c>
      <c r="D20" t="inlineStr">
        <is>
          <t>-</t>
        </is>
      </c>
      <c r="E20" t="inlineStr">
        <is>
          <t>-</t>
        </is>
      </c>
      <c r="F20" t="inlineStr">
        <is>
          <t>-</t>
        </is>
      </c>
      <c r="G20" t="inlineStr">
        <is>
          <t>-</t>
        </is>
      </c>
      <c r="H20" t="inlineStr">
        <is>
          <t>-</t>
        </is>
      </c>
      <c r="I20" t="inlineStr">
        <is>
          <t>-</t>
        </is>
      </c>
      <c r="J20" t="inlineStr">
        <is>
          <t>-</t>
        </is>
      </c>
      <c r="K20" t="inlineStr">
        <is>
          <t>-</t>
        </is>
      </c>
      <c r="L20" t="inlineStr">
        <is>
          <t>-</t>
        </is>
      </c>
      <c r="M20" t="inlineStr">
        <is>
          <t>-</t>
        </is>
      </c>
      <c r="N20" t="inlineStr">
        <is>
          <t>-</t>
        </is>
      </c>
      <c r="O20" t="inlineStr">
        <is>
          <t>-</t>
        </is>
      </c>
      <c r="P20" t="inlineStr">
        <is>
          <t>-</t>
        </is>
      </c>
    </row>
    <row r="21">
      <c r="A21" s="5" t="inlineStr">
        <is>
          <t>Operatives Ergebnis (EBIT)</t>
        </is>
      </c>
      <c r="B21" s="5" t="inlineStr">
        <is>
          <t>EBIT Earning Before Interest &amp; Tax</t>
        </is>
      </c>
      <c r="C21" t="n">
        <v>1279</v>
      </c>
      <c r="D21" t="n">
        <v>1331</v>
      </c>
      <c r="E21" t="n">
        <v>1509</v>
      </c>
      <c r="F21" t="n">
        <v>1805</v>
      </c>
      <c r="G21" t="n">
        <v>1515</v>
      </c>
      <c r="H21" t="n">
        <v>2050</v>
      </c>
      <c r="I21" t="n">
        <v>1607</v>
      </c>
      <c r="J21" t="n">
        <v>1382</v>
      </c>
      <c r="K21" t="n">
        <v>1656</v>
      </c>
      <c r="L21" t="n">
        <v>1446</v>
      </c>
      <c r="M21" t="n">
        <v>1465</v>
      </c>
      <c r="N21" t="n">
        <v>1383</v>
      </c>
      <c r="O21" t="n">
        <v>1366</v>
      </c>
      <c r="P21" t="n">
        <v>1366</v>
      </c>
    </row>
    <row r="22">
      <c r="A22" s="5" t="inlineStr">
        <is>
          <t>Finanzergebnis</t>
        </is>
      </c>
      <c r="B22" s="5" t="inlineStr">
        <is>
          <t>Financial Result</t>
        </is>
      </c>
      <c r="C22" t="inlineStr">
        <is>
          <t>-</t>
        </is>
      </c>
      <c r="D22" t="inlineStr">
        <is>
          <t>-</t>
        </is>
      </c>
      <c r="E22" t="inlineStr">
        <is>
          <t>-</t>
        </is>
      </c>
      <c r="F22" t="inlineStr">
        <is>
          <t>-</t>
        </is>
      </c>
      <c r="G22" t="n">
        <v>-38.7</v>
      </c>
      <c r="H22" t="n">
        <v>-226</v>
      </c>
      <c r="I22" t="n">
        <v>-43.3</v>
      </c>
      <c r="J22" t="n">
        <v>-9.9</v>
      </c>
      <c r="K22" t="n">
        <v>-18.8</v>
      </c>
      <c r="L22" t="n">
        <v>-15.1</v>
      </c>
      <c r="M22" t="n">
        <v>-18.5</v>
      </c>
      <c r="N22" t="inlineStr">
        <is>
          <t>-</t>
        </is>
      </c>
      <c r="O22" t="inlineStr">
        <is>
          <t>-</t>
        </is>
      </c>
      <c r="P22" t="inlineStr">
        <is>
          <t>-</t>
        </is>
      </c>
    </row>
    <row r="23">
      <c r="A23" s="5" t="inlineStr">
        <is>
          <t>Ergebnis vor Steuer (EBT)</t>
        </is>
      </c>
      <c r="B23" s="5" t="inlineStr">
        <is>
          <t>EBT Earning Before Tax</t>
        </is>
      </c>
      <c r="C23" t="n">
        <v>1279</v>
      </c>
      <c r="D23" t="n">
        <v>1331</v>
      </c>
      <c r="E23" t="n">
        <v>1509</v>
      </c>
      <c r="F23" t="n">
        <v>1805</v>
      </c>
      <c r="G23" t="n">
        <v>1476</v>
      </c>
      <c r="H23" t="n">
        <v>1824</v>
      </c>
      <c r="I23" t="n">
        <v>1564</v>
      </c>
      <c r="J23" t="n">
        <v>1372</v>
      </c>
      <c r="K23" t="n">
        <v>1637</v>
      </c>
      <c r="L23" t="n">
        <v>1431</v>
      </c>
      <c r="M23" t="n">
        <v>1446</v>
      </c>
      <c r="N23" t="n">
        <v>1383</v>
      </c>
      <c r="O23" t="n">
        <v>1366</v>
      </c>
      <c r="P23" t="n">
        <v>1366</v>
      </c>
    </row>
    <row r="24">
      <c r="A24" s="5" t="inlineStr">
        <is>
          <t>Ergebnis nach Steuer</t>
        </is>
      </c>
      <c r="B24" s="5" t="inlineStr">
        <is>
          <t>Earnings after tax</t>
        </is>
      </c>
      <c r="C24" t="n">
        <v>955.3</v>
      </c>
      <c r="D24" t="n">
        <v>877.5</v>
      </c>
      <c r="E24" t="n">
        <v>1098</v>
      </c>
      <c r="F24" t="n">
        <v>1245</v>
      </c>
      <c r="G24" t="n">
        <v>1012</v>
      </c>
      <c r="H24" t="n">
        <v>1324</v>
      </c>
      <c r="I24" t="n">
        <v>1192</v>
      </c>
      <c r="J24" t="n">
        <v>975.5</v>
      </c>
      <c r="K24" t="n">
        <v>1222</v>
      </c>
      <c r="L24" t="n">
        <v>1064</v>
      </c>
      <c r="M24" t="n">
        <v>1038</v>
      </c>
      <c r="N24" t="n">
        <v>998.1</v>
      </c>
      <c r="O24" t="n">
        <v>976.1</v>
      </c>
      <c r="P24" t="n">
        <v>976.1</v>
      </c>
    </row>
    <row r="25">
      <c r="A25" s="5" t="inlineStr">
        <is>
          <t>Minderheitenanteil</t>
        </is>
      </c>
      <c r="B25" s="5" t="inlineStr">
        <is>
          <t>Minority Share</t>
        </is>
      </c>
      <c r="C25" t="n">
        <v>-346</v>
      </c>
      <c r="D25" t="n">
        <v>-348.7</v>
      </c>
      <c r="E25" t="n">
        <v>-397.9</v>
      </c>
      <c r="F25" t="n">
        <v>-469.7</v>
      </c>
      <c r="G25" t="n">
        <v>-490.2</v>
      </c>
      <c r="H25" t="n">
        <v>-478.3</v>
      </c>
      <c r="I25" t="n">
        <v>-399.4</v>
      </c>
      <c r="J25" t="n">
        <v>-297.1</v>
      </c>
      <c r="K25" t="n">
        <v>-256.8</v>
      </c>
      <c r="L25" t="n">
        <v>-130.1</v>
      </c>
      <c r="M25" t="n">
        <v>-109.2</v>
      </c>
      <c r="N25" t="n">
        <v>-95.2</v>
      </c>
      <c r="O25" t="n">
        <v>-241.1</v>
      </c>
      <c r="P25" t="n">
        <v>-241.1</v>
      </c>
    </row>
    <row r="26">
      <c r="A26" s="5" t="inlineStr">
        <is>
          <t>Jahresüberschuss/-fehlbetrag</t>
        </is>
      </c>
      <c r="B26" s="5" t="inlineStr">
        <is>
          <t>Net Profit</t>
        </is>
      </c>
      <c r="C26" t="n">
        <v>609.2</v>
      </c>
      <c r="D26" t="n">
        <v>528.9</v>
      </c>
      <c r="E26" t="n">
        <v>700.5</v>
      </c>
      <c r="F26" t="n">
        <v>775.5</v>
      </c>
      <c r="G26" t="n">
        <v>708.8</v>
      </c>
      <c r="H26" t="n">
        <v>845.1</v>
      </c>
      <c r="I26" t="n">
        <v>790.5</v>
      </c>
      <c r="J26" t="n">
        <v>665.7</v>
      </c>
      <c r="K26" t="n">
        <v>963</v>
      </c>
      <c r="L26" t="n">
        <v>933.5</v>
      </c>
      <c r="M26" t="n">
        <v>926.8</v>
      </c>
      <c r="N26" t="n">
        <v>900.7</v>
      </c>
      <c r="O26" t="n">
        <v>731.1</v>
      </c>
      <c r="P26" t="n">
        <v>731.1</v>
      </c>
    </row>
    <row r="27">
      <c r="A27" s="5" t="inlineStr">
        <is>
          <t>Summe Aktiva</t>
        </is>
      </c>
      <c r="B27" s="5" t="inlineStr">
        <is>
          <t>Total Assets</t>
        </is>
      </c>
      <c r="C27" t="n">
        <v>72510</v>
      </c>
      <c r="D27" t="n">
        <v>67291</v>
      </c>
      <c r="E27" t="n">
        <v>67570</v>
      </c>
      <c r="F27" t="n">
        <v>67882</v>
      </c>
      <c r="G27" t="n">
        <v>63489</v>
      </c>
      <c r="H27" t="n">
        <v>67232</v>
      </c>
      <c r="I27" t="n">
        <v>56826</v>
      </c>
      <c r="J27" t="n">
        <v>56983</v>
      </c>
      <c r="K27" t="n">
        <v>54856</v>
      </c>
      <c r="L27" t="n">
        <v>48672</v>
      </c>
      <c r="M27" t="n">
        <v>43106</v>
      </c>
      <c r="N27" t="n">
        <v>41689</v>
      </c>
      <c r="O27" t="n">
        <v>37627</v>
      </c>
      <c r="P27" t="n">
        <v>37627</v>
      </c>
    </row>
    <row r="28">
      <c r="A28" s="5" t="inlineStr">
        <is>
          <t>Summe Fremdkapital</t>
        </is>
      </c>
      <c r="B28" s="5" t="inlineStr">
        <is>
          <t>Total Liabilities</t>
        </is>
      </c>
      <c r="C28" t="n">
        <v>62404</v>
      </c>
      <c r="D28" t="n">
        <v>58093</v>
      </c>
      <c r="E28" t="n">
        <v>57057</v>
      </c>
      <c r="F28" t="n">
        <v>56438</v>
      </c>
      <c r="G28" t="n">
        <v>53081</v>
      </c>
      <c r="H28" t="n">
        <v>55763</v>
      </c>
      <c r="I28" t="n">
        <v>46932</v>
      </c>
      <c r="J28" t="n">
        <v>46847</v>
      </c>
      <c r="K28" t="n">
        <v>45129</v>
      </c>
      <c r="L28" t="n">
        <v>40877</v>
      </c>
      <c r="M28" t="n">
        <v>36012</v>
      </c>
      <c r="N28" t="n">
        <v>35973</v>
      </c>
      <c r="O28" t="n">
        <v>32013</v>
      </c>
      <c r="P28" t="n">
        <v>32013</v>
      </c>
    </row>
    <row r="29">
      <c r="A29" s="5" t="inlineStr">
        <is>
          <t>Minderheitenanteil</t>
        </is>
      </c>
      <c r="B29" s="5" t="inlineStr">
        <is>
          <t>Minority Share</t>
        </is>
      </c>
      <c r="C29" t="n">
        <v>1252</v>
      </c>
      <c r="D29" t="n">
        <v>1204</v>
      </c>
      <c r="E29" t="n">
        <v>1901</v>
      </c>
      <c r="F29" t="n">
        <v>2317</v>
      </c>
      <c r="G29" t="n">
        <v>1835</v>
      </c>
      <c r="H29" t="n">
        <v>2317</v>
      </c>
      <c r="I29" t="n">
        <v>2060</v>
      </c>
      <c r="J29" t="n">
        <v>2326</v>
      </c>
      <c r="K29" t="n">
        <v>2684</v>
      </c>
      <c r="L29" t="n">
        <v>1254</v>
      </c>
      <c r="M29" t="n">
        <v>928.1</v>
      </c>
      <c r="N29" t="n">
        <v>814.2</v>
      </c>
      <c r="O29" t="n">
        <v>1283</v>
      </c>
      <c r="P29" t="n">
        <v>1283</v>
      </c>
    </row>
    <row r="30">
      <c r="A30" s="5" t="inlineStr">
        <is>
          <t>Summe Eigenkapital</t>
        </is>
      </c>
      <c r="B30" s="5" t="inlineStr">
        <is>
          <t>Equity</t>
        </is>
      </c>
      <c r="C30" t="n">
        <v>10106</v>
      </c>
      <c r="D30" t="n">
        <v>7994</v>
      </c>
      <c r="E30" t="n">
        <v>8611</v>
      </c>
      <c r="F30" t="n">
        <v>9127</v>
      </c>
      <c r="G30" t="n">
        <v>8574</v>
      </c>
      <c r="H30" t="n">
        <v>9153</v>
      </c>
      <c r="I30" t="n">
        <v>7834</v>
      </c>
      <c r="J30" t="n">
        <v>7811</v>
      </c>
      <c r="K30" t="n">
        <v>7043</v>
      </c>
      <c r="L30" t="n">
        <v>6542</v>
      </c>
      <c r="M30" t="n">
        <v>6166</v>
      </c>
      <c r="N30" t="n">
        <v>4902</v>
      </c>
      <c r="O30" t="n">
        <v>4331</v>
      </c>
      <c r="P30" t="n">
        <v>4331</v>
      </c>
    </row>
    <row r="31">
      <c r="A31" s="5" t="inlineStr">
        <is>
          <t>Summe Passiva</t>
        </is>
      </c>
      <c r="B31" s="5" t="inlineStr">
        <is>
          <t>Liabilities &amp; Shareholder Equity</t>
        </is>
      </c>
      <c r="C31" t="n">
        <v>72510</v>
      </c>
      <c r="D31" t="n">
        <v>67291</v>
      </c>
      <c r="E31" t="n">
        <v>67570</v>
      </c>
      <c r="F31" t="n">
        <v>67882</v>
      </c>
      <c r="G31" t="n">
        <v>63489</v>
      </c>
      <c r="H31" t="n">
        <v>67232</v>
      </c>
      <c r="I31" t="n">
        <v>56826</v>
      </c>
      <c r="J31" t="n">
        <v>56983</v>
      </c>
      <c r="K31" t="n">
        <v>54856</v>
      </c>
      <c r="L31" t="n">
        <v>48672</v>
      </c>
      <c r="M31" t="n">
        <v>43106</v>
      </c>
      <c r="N31" t="n">
        <v>41689</v>
      </c>
      <c r="O31" t="n">
        <v>37627</v>
      </c>
      <c r="P31" t="n">
        <v>37627</v>
      </c>
    </row>
    <row r="32">
      <c r="A32" s="5" t="inlineStr">
        <is>
          <t>Mio.Aktien im Umlauf</t>
        </is>
      </c>
      <c r="B32" s="5" t="inlineStr">
        <is>
          <t>Million shares outstanding</t>
        </is>
      </c>
      <c r="C32" t="n">
        <v>3080</v>
      </c>
      <c r="D32" t="n">
        <v>3080</v>
      </c>
      <c r="E32" t="n">
        <v>3080</v>
      </c>
      <c r="F32" t="n">
        <v>3080</v>
      </c>
      <c r="G32" t="n">
        <v>3080</v>
      </c>
      <c r="H32" t="n">
        <v>3080</v>
      </c>
      <c r="I32" t="n">
        <v>3080</v>
      </c>
      <c r="J32" t="n">
        <v>3080</v>
      </c>
      <c r="K32" t="n">
        <v>3080</v>
      </c>
      <c r="L32" t="n">
        <v>3012</v>
      </c>
      <c r="M32" t="n">
        <v>2923</v>
      </c>
      <c r="N32" t="n">
        <v>2745</v>
      </c>
      <c r="O32" t="n">
        <v>2275</v>
      </c>
      <c r="P32" t="n">
        <v>2275</v>
      </c>
    </row>
    <row r="33">
      <c r="A33" s="5" t="inlineStr">
        <is>
          <t>Gezeichnetes Kapital (in Mio.)</t>
        </is>
      </c>
      <c r="B33" s="5" t="inlineStr">
        <is>
          <t>Subscribed Capital in M</t>
        </is>
      </c>
      <c r="C33" t="n">
        <v>307.96</v>
      </c>
      <c r="D33" t="n">
        <v>307.96</v>
      </c>
      <c r="E33" t="n">
        <v>307.96</v>
      </c>
      <c r="F33" t="n">
        <v>307.96</v>
      </c>
      <c r="G33" t="n">
        <v>307.96</v>
      </c>
      <c r="H33" t="n">
        <v>308</v>
      </c>
      <c r="I33" t="n">
        <v>308</v>
      </c>
      <c r="J33" t="n">
        <v>308</v>
      </c>
      <c r="K33" t="n">
        <v>308</v>
      </c>
      <c r="L33" t="n">
        <v>301.2</v>
      </c>
      <c r="M33" t="n">
        <v>292.3</v>
      </c>
      <c r="N33" t="n">
        <v>274.5</v>
      </c>
      <c r="O33" t="n">
        <v>227.5</v>
      </c>
      <c r="P33" t="n">
        <v>227.5</v>
      </c>
    </row>
    <row r="34">
      <c r="A34" s="5" t="inlineStr">
        <is>
          <t>Ergebnis je Aktie (brutto)</t>
        </is>
      </c>
      <c r="B34" s="5" t="inlineStr">
        <is>
          <t>Earnings per share</t>
        </is>
      </c>
      <c r="C34" t="n">
        <v>0.42</v>
      </c>
      <c r="D34" t="n">
        <v>0.43</v>
      </c>
      <c r="E34" t="n">
        <v>0.49</v>
      </c>
      <c r="F34" t="n">
        <v>0.59</v>
      </c>
      <c r="G34" t="n">
        <v>0.48</v>
      </c>
      <c r="H34" t="n">
        <v>0.59</v>
      </c>
      <c r="I34" t="n">
        <v>0.51</v>
      </c>
      <c r="J34" t="n">
        <v>0.45</v>
      </c>
      <c r="K34" t="n">
        <v>0.53</v>
      </c>
      <c r="L34" t="n">
        <v>0.48</v>
      </c>
      <c r="M34" t="n">
        <v>0.49</v>
      </c>
      <c r="N34" t="n">
        <v>0.5</v>
      </c>
      <c r="O34" t="n">
        <v>0.6</v>
      </c>
      <c r="P34" t="n">
        <v>0.6</v>
      </c>
    </row>
    <row r="35">
      <c r="A35" s="5" t="inlineStr">
        <is>
          <t>Ergebnis je Aktie (unverwässert)</t>
        </is>
      </c>
      <c r="B35" s="5" t="inlineStr">
        <is>
          <t>Basic Earnings per share</t>
        </is>
      </c>
      <c r="C35" t="n">
        <v>0.2</v>
      </c>
      <c r="D35" t="n">
        <v>0.17</v>
      </c>
      <c r="E35" t="n">
        <v>0.23</v>
      </c>
      <c r="F35" t="n">
        <v>0.25</v>
      </c>
      <c r="G35" t="n">
        <v>0.23</v>
      </c>
      <c r="H35" t="n">
        <v>0.27</v>
      </c>
      <c r="I35" t="n">
        <v>0.26</v>
      </c>
      <c r="J35" t="n">
        <v>0.22</v>
      </c>
      <c r="K35" t="n">
        <v>0.32</v>
      </c>
      <c r="L35" t="n">
        <v>0.31</v>
      </c>
      <c r="M35" t="n">
        <v>0.33</v>
      </c>
      <c r="N35" t="n">
        <v>0.34</v>
      </c>
      <c r="O35" t="n">
        <v>0.32</v>
      </c>
      <c r="P35" t="n">
        <v>0.32</v>
      </c>
    </row>
    <row r="36">
      <c r="A36" s="5" t="inlineStr">
        <is>
          <t>Ergebnis je Aktie (verwässert)</t>
        </is>
      </c>
      <c r="B36" s="5" t="inlineStr">
        <is>
          <t>Diluted Earnings per share</t>
        </is>
      </c>
      <c r="C36" t="n">
        <v>0.2</v>
      </c>
      <c r="D36" t="n">
        <v>0.17</v>
      </c>
      <c r="E36" t="n">
        <v>0.23</v>
      </c>
      <c r="F36" t="n">
        <v>0.25</v>
      </c>
      <c r="G36" t="n">
        <v>0.23</v>
      </c>
      <c r="H36" t="n">
        <v>0.27</v>
      </c>
      <c r="I36" t="n">
        <v>0.26</v>
      </c>
      <c r="J36" t="n">
        <v>0.22</v>
      </c>
      <c r="K36" t="n">
        <v>0.32</v>
      </c>
      <c r="L36" t="n">
        <v>0.31</v>
      </c>
      <c r="M36" t="n">
        <v>0.33</v>
      </c>
      <c r="N36" t="n">
        <v>0.34</v>
      </c>
      <c r="O36" t="n">
        <v>0.32</v>
      </c>
      <c r="P36" t="n">
        <v>0.32</v>
      </c>
    </row>
    <row r="37">
      <c r="A37" s="5" t="inlineStr">
        <is>
          <t>Dividende je Aktie</t>
        </is>
      </c>
      <c r="B37" s="5" t="inlineStr">
        <is>
          <t>Dividend per share</t>
        </is>
      </c>
      <c r="C37" t="n">
        <v>0.14</v>
      </c>
      <c r="D37" t="n">
        <v>0.14</v>
      </c>
      <c r="E37" t="n">
        <v>0.14</v>
      </c>
      <c r="F37" t="n">
        <v>0.13</v>
      </c>
      <c r="G37" t="n">
        <v>0.14</v>
      </c>
      <c r="H37" t="n">
        <v>0.14</v>
      </c>
      <c r="I37" t="n">
        <v>0.12</v>
      </c>
      <c r="J37" t="n">
        <v>0.12</v>
      </c>
      <c r="K37" t="n">
        <v>0.15</v>
      </c>
      <c r="L37" t="n">
        <v>0.15</v>
      </c>
      <c r="M37" t="n">
        <v>0.15</v>
      </c>
      <c r="N37" t="n">
        <v>0.15</v>
      </c>
      <c r="O37" t="n">
        <v>0.13</v>
      </c>
      <c r="P37" t="n">
        <v>0.13</v>
      </c>
    </row>
    <row r="38">
      <c r="A38" s="5" t="inlineStr">
        <is>
          <t>Dividendenausschüttung in Mio</t>
        </is>
      </c>
      <c r="B38" s="5" t="inlineStr">
        <is>
          <t>Dividend Payment in M</t>
        </is>
      </c>
      <c r="C38" t="n">
        <v>446.5</v>
      </c>
      <c r="D38" t="n">
        <v>446.6</v>
      </c>
      <c r="E38" t="n">
        <v>447</v>
      </c>
      <c r="F38" t="n">
        <v>446.53</v>
      </c>
      <c r="G38" t="n">
        <v>400.3</v>
      </c>
      <c r="H38" t="n">
        <v>431.1</v>
      </c>
      <c r="I38" t="n">
        <v>369.6</v>
      </c>
      <c r="J38" t="n">
        <v>369.5</v>
      </c>
      <c r="K38" t="n">
        <v>456.5</v>
      </c>
      <c r="L38" t="n">
        <v>451.9</v>
      </c>
      <c r="M38" t="n">
        <v>434.3</v>
      </c>
      <c r="N38" t="n">
        <v>407</v>
      </c>
      <c r="O38" t="n">
        <v>323.9</v>
      </c>
      <c r="P38" t="n">
        <v>323.9</v>
      </c>
    </row>
    <row r="39">
      <c r="A39" s="5" t="inlineStr">
        <is>
          <t>Ertrag</t>
        </is>
      </c>
      <c r="B39" s="5" t="inlineStr">
        <is>
          <t>Income</t>
        </is>
      </c>
      <c r="C39" t="n">
        <v>7.84</v>
      </c>
      <c r="D39" t="n">
        <v>7.41</v>
      </c>
      <c r="E39" t="n">
        <v>7.58</v>
      </c>
      <c r="F39" t="n">
        <v>7.42</v>
      </c>
      <c r="G39" t="n">
        <v>7.09</v>
      </c>
      <c r="H39" t="n">
        <v>7.11</v>
      </c>
      <c r="I39" t="n">
        <v>6.96</v>
      </c>
      <c r="J39" t="n">
        <v>6.97</v>
      </c>
      <c r="K39" t="n">
        <v>6.66</v>
      </c>
      <c r="L39" t="n">
        <v>5.9</v>
      </c>
      <c r="M39" t="n">
        <v>5.58</v>
      </c>
      <c r="N39" t="n">
        <v>5.55</v>
      </c>
      <c r="O39" t="n">
        <v>5.52</v>
      </c>
      <c r="P39" t="n">
        <v>5.52</v>
      </c>
    </row>
    <row r="40">
      <c r="A40" s="5" t="inlineStr">
        <is>
          <t>Buchwert je Aktie</t>
        </is>
      </c>
      <c r="B40" s="5" t="inlineStr">
        <is>
          <t>Book value per share</t>
        </is>
      </c>
      <c r="C40" t="n">
        <v>3.28</v>
      </c>
      <c r="D40" t="n">
        <v>2.6</v>
      </c>
      <c r="E40" t="n">
        <v>2.8</v>
      </c>
      <c r="F40" t="n">
        <v>2.96</v>
      </c>
      <c r="G40" t="n">
        <v>2.78</v>
      </c>
      <c r="H40" t="n">
        <v>2.97</v>
      </c>
      <c r="I40" t="n">
        <v>2.54</v>
      </c>
      <c r="J40" t="n">
        <v>2.54</v>
      </c>
      <c r="K40" t="n">
        <v>2.29</v>
      </c>
      <c r="L40" t="n">
        <v>2.17</v>
      </c>
      <c r="M40" t="n">
        <v>2.11</v>
      </c>
      <c r="N40" t="n">
        <v>1.79</v>
      </c>
      <c r="O40" t="n">
        <v>1.9</v>
      </c>
      <c r="P40" t="n">
        <v>1.9</v>
      </c>
    </row>
    <row r="41">
      <c r="A41" s="5" t="inlineStr">
        <is>
          <t>Cashflow je Aktie</t>
        </is>
      </c>
      <c r="B41" s="5" t="inlineStr">
        <is>
          <t>Cashflow per share</t>
        </is>
      </c>
      <c r="C41" t="n">
        <v>-0.01</v>
      </c>
      <c r="D41" t="n">
        <v>0.14</v>
      </c>
      <c r="E41" t="n">
        <v>0.15</v>
      </c>
      <c r="F41" t="n">
        <v>0.05</v>
      </c>
      <c r="G41" t="n">
        <v>-0.07000000000000001</v>
      </c>
      <c r="H41" t="n">
        <v>0.1</v>
      </c>
      <c r="I41" t="n">
        <v>0.13</v>
      </c>
      <c r="J41" t="n">
        <v>0.42</v>
      </c>
      <c r="K41" t="n">
        <v>0.22</v>
      </c>
      <c r="L41" t="n">
        <v>0.23</v>
      </c>
      <c r="M41" t="n">
        <v>-0.17</v>
      </c>
      <c r="N41" t="inlineStr">
        <is>
          <t>-</t>
        </is>
      </c>
      <c r="O41" t="n">
        <v>0.45</v>
      </c>
      <c r="P41" t="n">
        <v>0.45</v>
      </c>
    </row>
    <row r="42">
      <c r="A42" s="5" t="inlineStr">
        <is>
          <t>Bilanzsumme je Aktie</t>
        </is>
      </c>
      <c r="B42" s="5" t="inlineStr">
        <is>
          <t>Total assets per share</t>
        </is>
      </c>
      <c r="C42" t="n">
        <v>23.55</v>
      </c>
      <c r="D42" t="n">
        <v>21.85</v>
      </c>
      <c r="E42" t="n">
        <v>21.94</v>
      </c>
      <c r="F42" t="n">
        <v>22.04</v>
      </c>
      <c r="G42" t="n">
        <v>20.62</v>
      </c>
      <c r="H42" t="n">
        <v>21.83</v>
      </c>
      <c r="I42" t="n">
        <v>18.45</v>
      </c>
      <c r="J42" t="n">
        <v>18.5</v>
      </c>
      <c r="K42" t="n">
        <v>17.81</v>
      </c>
      <c r="L42" t="n">
        <v>16.16</v>
      </c>
      <c r="M42" t="n">
        <v>14.75</v>
      </c>
      <c r="N42" t="n">
        <v>15.19</v>
      </c>
      <c r="O42" t="n">
        <v>16.54</v>
      </c>
      <c r="P42" t="n">
        <v>16.54</v>
      </c>
    </row>
    <row r="43">
      <c r="A43" s="5" t="inlineStr">
        <is>
          <t>Personal am Ende des Jahres</t>
        </is>
      </c>
      <c r="B43" s="5" t="inlineStr">
        <is>
          <t>Staff at the end of year</t>
        </is>
      </c>
      <c r="C43" t="n">
        <v>34324</v>
      </c>
      <c r="D43" t="n">
        <v>35390</v>
      </c>
      <c r="E43" t="n">
        <v>36271</v>
      </c>
      <c r="F43" t="n">
        <v>37020</v>
      </c>
      <c r="G43" t="n">
        <v>38473</v>
      </c>
      <c r="H43" t="n">
        <v>37053</v>
      </c>
      <c r="I43" t="n">
        <v>36280</v>
      </c>
      <c r="J43" t="n">
        <v>35586</v>
      </c>
      <c r="K43" t="n">
        <v>34390</v>
      </c>
      <c r="L43" t="n">
        <v>36744</v>
      </c>
      <c r="M43" t="n">
        <v>35225</v>
      </c>
      <c r="N43" t="n">
        <v>34603</v>
      </c>
      <c r="O43" t="n">
        <v>30615</v>
      </c>
      <c r="P43" t="n">
        <v>30615</v>
      </c>
    </row>
    <row r="44">
      <c r="A44" s="5" t="inlineStr">
        <is>
          <t>Personalaufwand in Mio. EUR</t>
        </is>
      </c>
      <c r="B44" s="5" t="inlineStr">
        <is>
          <t>Personnel expenses in M</t>
        </is>
      </c>
      <c r="C44" t="n">
        <v>1761</v>
      </c>
      <c r="D44" t="n">
        <v>1729</v>
      </c>
      <c r="E44" t="n">
        <v>1785</v>
      </c>
      <c r="F44" t="n">
        <v>1784</v>
      </c>
      <c r="G44" t="n">
        <v>1503</v>
      </c>
      <c r="H44" t="n">
        <v>1601</v>
      </c>
      <c r="I44" t="n">
        <v>1513</v>
      </c>
      <c r="J44" t="n">
        <v>1536</v>
      </c>
      <c r="K44" t="n">
        <v>1320</v>
      </c>
      <c r="L44" t="n">
        <v>1388</v>
      </c>
      <c r="M44" t="n">
        <v>1180</v>
      </c>
      <c r="N44" t="inlineStr">
        <is>
          <t>-</t>
        </is>
      </c>
      <c r="O44" t="inlineStr">
        <is>
          <t>-</t>
        </is>
      </c>
      <c r="P44" t="inlineStr">
        <is>
          <t>-</t>
        </is>
      </c>
    </row>
    <row r="45">
      <c r="A45" s="5" t="inlineStr">
        <is>
          <t>Aufwand je Mitarbeiter in EUR</t>
        </is>
      </c>
      <c r="B45" s="5" t="inlineStr">
        <is>
          <t>Effort per employee</t>
        </is>
      </c>
      <c r="C45" t="n">
        <v>51317</v>
      </c>
      <c r="D45" t="n">
        <v>48856</v>
      </c>
      <c r="E45" t="n">
        <v>49210</v>
      </c>
      <c r="F45" t="n">
        <v>48187</v>
      </c>
      <c r="G45" t="n">
        <v>39059</v>
      </c>
      <c r="H45" t="n">
        <v>43214</v>
      </c>
      <c r="I45" t="n">
        <v>41712</v>
      </c>
      <c r="J45" t="n">
        <v>43174</v>
      </c>
      <c r="K45" t="n">
        <v>38372</v>
      </c>
      <c r="L45" t="n">
        <v>37786</v>
      </c>
      <c r="M45" t="n">
        <v>33490</v>
      </c>
      <c r="N45" t="inlineStr">
        <is>
          <t>-</t>
        </is>
      </c>
      <c r="O45" t="inlineStr">
        <is>
          <t>-</t>
        </is>
      </c>
      <c r="P45" t="inlineStr">
        <is>
          <t>-</t>
        </is>
      </c>
    </row>
    <row r="46">
      <c r="A46" s="5" t="inlineStr">
        <is>
          <t>Ertrag je Mitarbeiter in EUR</t>
        </is>
      </c>
      <c r="B46" s="5" t="inlineStr">
        <is>
          <t>Income per employee</t>
        </is>
      </c>
      <c r="C46" t="n">
        <v>703729</v>
      </c>
      <c r="D46" t="n">
        <v>645194</v>
      </c>
      <c r="E46" t="n">
        <v>643214</v>
      </c>
      <c r="F46" t="n">
        <v>617350</v>
      </c>
      <c r="G46" t="n">
        <v>567809</v>
      </c>
      <c r="H46" t="n">
        <v>590573</v>
      </c>
      <c r="I46" t="n">
        <v>590769</v>
      </c>
      <c r="J46" t="n">
        <v>603350</v>
      </c>
      <c r="K46" t="n">
        <v>596348</v>
      </c>
      <c r="L46" t="n">
        <v>484063</v>
      </c>
      <c r="M46" t="n">
        <v>462674</v>
      </c>
      <c r="N46" t="n">
        <v>440309</v>
      </c>
      <c r="O46" t="n">
        <v>410498</v>
      </c>
      <c r="P46" t="n">
        <v>410498</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Gewinn je Mitarbeiter in EUR</t>
        </is>
      </c>
      <c r="B48" s="5" t="inlineStr">
        <is>
          <t>Earnings per employee</t>
        </is>
      </c>
      <c r="C48" t="n">
        <v>17749</v>
      </c>
      <c r="D48" t="n">
        <v>14945</v>
      </c>
      <c r="E48" t="n">
        <v>19313</v>
      </c>
      <c r="F48" t="n">
        <v>20948</v>
      </c>
      <c r="G48" t="n">
        <v>18423</v>
      </c>
      <c r="H48" t="n">
        <v>22808</v>
      </c>
      <c r="I48" t="n">
        <v>21789</v>
      </c>
      <c r="J48" t="n">
        <v>18707</v>
      </c>
      <c r="K48" t="n">
        <v>28002</v>
      </c>
      <c r="L48" t="n">
        <v>25406</v>
      </c>
      <c r="M48" t="n">
        <v>26311</v>
      </c>
      <c r="N48" t="n">
        <v>26030</v>
      </c>
      <c r="O48" t="n">
        <v>23880</v>
      </c>
      <c r="P48" t="n">
        <v>23880</v>
      </c>
    </row>
    <row r="49">
      <c r="A49" s="5" t="inlineStr">
        <is>
          <t>KGV (Kurs/Gewinn)</t>
        </is>
      </c>
      <c r="B49" s="5" t="inlineStr">
        <is>
          <t>PE (price/earnings)</t>
        </is>
      </c>
      <c r="C49" t="n">
        <v>11.8</v>
      </c>
      <c r="D49" t="n">
        <v>13.6</v>
      </c>
      <c r="E49" t="n">
        <v>11.7</v>
      </c>
      <c r="F49" t="n">
        <v>11.6</v>
      </c>
      <c r="G49" t="n">
        <v>10</v>
      </c>
      <c r="H49" t="n">
        <v>10.4</v>
      </c>
      <c r="I49" t="n">
        <v>12</v>
      </c>
      <c r="J49" t="n">
        <v>10.5</v>
      </c>
      <c r="K49" t="n">
        <v>7.7</v>
      </c>
      <c r="L49" t="n">
        <v>6.7</v>
      </c>
      <c r="M49" t="n">
        <v>8.9</v>
      </c>
      <c r="N49" t="n">
        <v>7.1</v>
      </c>
      <c r="O49" t="n">
        <v>9.4</v>
      </c>
      <c r="P49" t="n">
        <v>9.4</v>
      </c>
    </row>
    <row r="50">
      <c r="A50" s="5" t="inlineStr">
        <is>
          <t>KUV (Kurs/Umsatz)</t>
        </is>
      </c>
      <c r="B50" s="5" t="inlineStr">
        <is>
          <t>PS (price/sales)</t>
        </is>
      </c>
      <c r="C50" t="n">
        <v>0.3</v>
      </c>
      <c r="D50" t="n">
        <v>0.31</v>
      </c>
      <c r="E50" t="n">
        <v>0.35</v>
      </c>
      <c r="F50" t="n">
        <v>0.39</v>
      </c>
      <c r="G50" t="n">
        <v>0.33</v>
      </c>
      <c r="H50" t="n">
        <v>0.4</v>
      </c>
      <c r="I50" t="n">
        <v>0.45</v>
      </c>
      <c r="J50" t="n">
        <v>0.33</v>
      </c>
      <c r="K50" t="n">
        <v>0.37</v>
      </c>
      <c r="L50" t="n">
        <v>0.35</v>
      </c>
      <c r="M50" t="n">
        <v>0.53</v>
      </c>
      <c r="N50" t="n">
        <v>0.43</v>
      </c>
      <c r="O50" t="n">
        <v>0.54</v>
      </c>
      <c r="P50" t="n">
        <v>0.54</v>
      </c>
    </row>
    <row r="51">
      <c r="A51" s="5" t="inlineStr">
        <is>
          <t>KBV (Kurs/Buchwert)</t>
        </is>
      </c>
      <c r="B51" s="5" t="inlineStr">
        <is>
          <t>PB (price/book value)</t>
        </is>
      </c>
      <c r="C51" t="n">
        <v>0.72</v>
      </c>
      <c r="D51" t="n">
        <v>0.89</v>
      </c>
      <c r="E51" t="n">
        <v>0.96</v>
      </c>
      <c r="F51" t="n">
        <v>0.98</v>
      </c>
      <c r="G51" t="n">
        <v>0.83</v>
      </c>
      <c r="H51" t="n">
        <v>0.95</v>
      </c>
      <c r="I51" t="n">
        <v>1.22</v>
      </c>
      <c r="J51" t="n">
        <v>0.91</v>
      </c>
      <c r="K51" t="n">
        <v>1.07</v>
      </c>
      <c r="L51" t="n">
        <v>0.96</v>
      </c>
      <c r="M51" t="n">
        <v>1.39</v>
      </c>
      <c r="N51" t="n">
        <v>1.34</v>
      </c>
      <c r="O51" t="n">
        <v>1.58</v>
      </c>
      <c r="P51" t="n">
        <v>1.58</v>
      </c>
    </row>
    <row r="52">
      <c r="A52" s="5" t="inlineStr">
        <is>
          <t>KCV (Kurs/Cashflow)</t>
        </is>
      </c>
      <c r="B52" s="5" t="inlineStr">
        <is>
          <t>PC (price/cashflow)</t>
        </is>
      </c>
      <c r="C52" t="n">
        <v>-198.03</v>
      </c>
      <c r="D52" t="n">
        <v>16.55</v>
      </c>
      <c r="E52" t="n">
        <v>18.17</v>
      </c>
      <c r="F52" t="n">
        <v>56.31</v>
      </c>
      <c r="G52" t="n">
        <v>-33.48</v>
      </c>
      <c r="H52" t="n">
        <v>27.7</v>
      </c>
      <c r="I52" t="n">
        <v>23.19</v>
      </c>
      <c r="J52" t="n">
        <v>5.56</v>
      </c>
      <c r="K52" t="n">
        <v>11.37</v>
      </c>
      <c r="L52" t="n">
        <v>8.880000000000001</v>
      </c>
      <c r="M52" t="n">
        <v>-17.43</v>
      </c>
      <c r="N52" t="n">
        <v>-639.5700000000001</v>
      </c>
      <c r="O52" t="n">
        <v>6.67</v>
      </c>
      <c r="P52" t="n">
        <v>6.67</v>
      </c>
    </row>
    <row r="53">
      <c r="A53" s="5" t="inlineStr">
        <is>
          <t>Dividendenrendite in %</t>
        </is>
      </c>
      <c r="B53" s="5" t="inlineStr">
        <is>
          <t>Dividend Yield in %</t>
        </is>
      </c>
      <c r="C53" t="n">
        <v>6.14</v>
      </c>
      <c r="D53" t="n">
        <v>6.25</v>
      </c>
      <c r="E53" t="n">
        <v>5.41</v>
      </c>
      <c r="F53" t="n">
        <v>4.48</v>
      </c>
      <c r="G53" t="n">
        <v>6.06</v>
      </c>
      <c r="H53" t="n">
        <v>4.98</v>
      </c>
      <c r="I53" t="n">
        <v>3.86</v>
      </c>
      <c r="J53" t="n">
        <v>5.17</v>
      </c>
      <c r="K53" t="n">
        <v>6.12</v>
      </c>
      <c r="L53" t="n">
        <v>7.21</v>
      </c>
      <c r="M53" t="n">
        <v>5.12</v>
      </c>
      <c r="N53" t="n">
        <v>6.25</v>
      </c>
      <c r="O53" t="n">
        <v>4.32</v>
      </c>
      <c r="P53" t="n">
        <v>4.32</v>
      </c>
    </row>
    <row r="54">
      <c r="A54" s="5" t="inlineStr">
        <is>
          <t>Gewinnrendite in %</t>
        </is>
      </c>
      <c r="B54" s="5" t="inlineStr">
        <is>
          <t>Return on profit in %</t>
        </is>
      </c>
      <c r="C54" t="n">
        <v>8.5</v>
      </c>
      <c r="D54" t="n">
        <v>7.3</v>
      </c>
      <c r="E54" t="n">
        <v>8.6</v>
      </c>
      <c r="F54" t="n">
        <v>8.6</v>
      </c>
      <c r="G54" t="n">
        <v>10</v>
      </c>
      <c r="H54" t="n">
        <v>9.6</v>
      </c>
      <c r="I54" t="n">
        <v>8.4</v>
      </c>
      <c r="J54" t="n">
        <v>9.5</v>
      </c>
      <c r="K54" t="n">
        <v>13.1</v>
      </c>
      <c r="L54" t="n">
        <v>14.9</v>
      </c>
      <c r="M54" t="n">
        <v>11.3</v>
      </c>
      <c r="N54" t="n">
        <v>14.2</v>
      </c>
      <c r="O54" t="n">
        <v>10.6</v>
      </c>
      <c r="P54" t="n">
        <v>10.6</v>
      </c>
    </row>
    <row r="55">
      <c r="A55" s="5" t="inlineStr">
        <is>
          <t>Eigenkapitalrendite in %</t>
        </is>
      </c>
      <c r="B55" s="5" t="inlineStr">
        <is>
          <t>Return on Equity in %</t>
        </is>
      </c>
      <c r="C55" t="n">
        <v>6.03</v>
      </c>
      <c r="D55" t="n">
        <v>6.62</v>
      </c>
      <c r="E55" t="n">
        <v>8.130000000000001</v>
      </c>
      <c r="F55" t="n">
        <v>8.5</v>
      </c>
      <c r="G55" t="n">
        <v>8.27</v>
      </c>
      <c r="H55" t="n">
        <v>9.23</v>
      </c>
      <c r="I55" t="n">
        <v>10.09</v>
      </c>
      <c r="J55" t="n">
        <v>8.52</v>
      </c>
      <c r="K55" t="n">
        <v>13.67</v>
      </c>
      <c r="L55" t="n">
        <v>14.27</v>
      </c>
      <c r="M55" t="n">
        <v>15.03</v>
      </c>
      <c r="N55" t="n">
        <v>18.37</v>
      </c>
      <c r="O55" t="n">
        <v>16.88</v>
      </c>
      <c r="P55" t="n">
        <v>16.88</v>
      </c>
    </row>
    <row r="56">
      <c r="A56" s="5" t="inlineStr">
        <is>
          <t>Umsatzrendite in %</t>
        </is>
      </c>
      <c r="B56" s="5" t="inlineStr">
        <is>
          <t>Return on sales in %</t>
        </is>
      </c>
      <c r="C56" t="n">
        <v>2.52</v>
      </c>
      <c r="D56" t="n">
        <v>2.32</v>
      </c>
      <c r="E56" t="n">
        <v>3</v>
      </c>
      <c r="F56" t="n">
        <v>3.39</v>
      </c>
      <c r="G56" t="n">
        <v>3.24</v>
      </c>
      <c r="H56" t="n">
        <v>3.86</v>
      </c>
      <c r="I56" t="n">
        <v>3.69</v>
      </c>
      <c r="J56" t="n">
        <v>3.1</v>
      </c>
      <c r="K56" t="n">
        <v>4.7</v>
      </c>
      <c r="L56" t="n">
        <v>5.25</v>
      </c>
      <c r="M56" t="n">
        <v>5.69</v>
      </c>
      <c r="N56" t="n">
        <v>5.91</v>
      </c>
      <c r="O56" t="n">
        <v>5.82</v>
      </c>
      <c r="P56" t="n">
        <v>5.82</v>
      </c>
    </row>
    <row r="57">
      <c r="A57" s="5" t="inlineStr">
        <is>
          <t>Gesamtkapitalrendite in %</t>
        </is>
      </c>
      <c r="B57" s="5" t="inlineStr">
        <is>
          <t>Total Return on Investment in %</t>
        </is>
      </c>
      <c r="C57" t="n">
        <v>0.84</v>
      </c>
      <c r="D57" t="n">
        <v>0.79</v>
      </c>
      <c r="E57" t="n">
        <v>1.04</v>
      </c>
      <c r="F57" t="n">
        <v>1.14</v>
      </c>
      <c r="G57" t="n">
        <v>1.12</v>
      </c>
      <c r="H57" t="n">
        <v>1.26</v>
      </c>
      <c r="I57" t="n">
        <v>1.39</v>
      </c>
      <c r="J57" t="n">
        <v>1.17</v>
      </c>
      <c r="K57" t="n">
        <v>1.76</v>
      </c>
      <c r="L57" t="n">
        <v>1.92</v>
      </c>
      <c r="M57" t="n">
        <v>2.15</v>
      </c>
      <c r="N57" t="n">
        <v>2.16</v>
      </c>
      <c r="O57" t="n">
        <v>1.94</v>
      </c>
      <c r="P57" t="n">
        <v>1.94</v>
      </c>
    </row>
    <row r="58">
      <c r="A58" s="5" t="inlineStr">
        <is>
          <t>Return on Investment in %</t>
        </is>
      </c>
      <c r="B58" s="5" t="inlineStr">
        <is>
          <t>Return on Investment in %</t>
        </is>
      </c>
      <c r="C58" t="n">
        <v>0.84</v>
      </c>
      <c r="D58" t="n">
        <v>0.79</v>
      </c>
      <c r="E58" t="n">
        <v>1.04</v>
      </c>
      <c r="F58" t="n">
        <v>1.14</v>
      </c>
      <c r="G58" t="n">
        <v>1.12</v>
      </c>
      <c r="H58" t="n">
        <v>1.26</v>
      </c>
      <c r="I58" t="n">
        <v>1.39</v>
      </c>
      <c r="J58" t="n">
        <v>1.17</v>
      </c>
      <c r="K58" t="n">
        <v>1.76</v>
      </c>
      <c r="L58" t="n">
        <v>1.92</v>
      </c>
      <c r="M58" t="n">
        <v>2.15</v>
      </c>
      <c r="N58" t="n">
        <v>2.16</v>
      </c>
      <c r="O58" t="n">
        <v>1.94</v>
      </c>
      <c r="P58" t="n">
        <v>1.94</v>
      </c>
    </row>
    <row r="59">
      <c r="A59" s="5" t="inlineStr">
        <is>
          <t>Eigenkapitalquote in %</t>
        </is>
      </c>
      <c r="B59" s="5" t="inlineStr">
        <is>
          <t>Equity Ratio in %</t>
        </is>
      </c>
      <c r="C59" t="n">
        <v>13.94</v>
      </c>
      <c r="D59" t="n">
        <v>11.88</v>
      </c>
      <c r="E59" t="n">
        <v>12.74</v>
      </c>
      <c r="F59" t="n">
        <v>13.44</v>
      </c>
      <c r="G59" t="n">
        <v>13.5</v>
      </c>
      <c r="H59" t="n">
        <v>13.61</v>
      </c>
      <c r="I59" t="n">
        <v>13.79</v>
      </c>
      <c r="J59" t="n">
        <v>13.71</v>
      </c>
      <c r="K59" t="n">
        <v>12.84</v>
      </c>
      <c r="L59" t="n">
        <v>13.44</v>
      </c>
      <c r="M59" t="n">
        <v>14.3</v>
      </c>
      <c r="N59" t="n">
        <v>11.76</v>
      </c>
      <c r="O59" t="n">
        <v>11.51</v>
      </c>
      <c r="P59" t="n">
        <v>11.51</v>
      </c>
    </row>
    <row r="60">
      <c r="A60" s="5" t="inlineStr">
        <is>
          <t>Fremdkapitalquote in %</t>
        </is>
      </c>
      <c r="B60" s="5" t="inlineStr">
        <is>
          <t>Debt Ratio in %</t>
        </is>
      </c>
      <c r="C60" t="n">
        <v>86.06</v>
      </c>
      <c r="D60" t="n">
        <v>88.12</v>
      </c>
      <c r="E60" t="n">
        <v>87.26000000000001</v>
      </c>
      <c r="F60" t="n">
        <v>86.56</v>
      </c>
      <c r="G60" t="n">
        <v>86.5</v>
      </c>
      <c r="H60" t="n">
        <v>86.39</v>
      </c>
      <c r="I60" t="n">
        <v>86.20999999999999</v>
      </c>
      <c r="J60" t="n">
        <v>86.29000000000001</v>
      </c>
      <c r="K60" t="n">
        <v>87.16</v>
      </c>
      <c r="L60" t="n">
        <v>86.56</v>
      </c>
      <c r="M60" t="n">
        <v>85.7</v>
      </c>
      <c r="N60" t="n">
        <v>88.23999999999999</v>
      </c>
      <c r="O60" t="n">
        <v>88.48999999999999</v>
      </c>
      <c r="P60" t="n">
        <v>88.48999999999999</v>
      </c>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c r="B66" s="5" t="inlineStr"/>
    </row>
    <row r="67">
      <c r="A67" s="5" t="inlineStr">
        <is>
          <t>Gesamtkapitalrentabilität</t>
        </is>
      </c>
      <c r="B67" s="5" t="inlineStr">
        <is>
          <t>ROA Return on Assets in %</t>
        </is>
      </c>
      <c r="C67" t="n">
        <v>0.84</v>
      </c>
      <c r="D67" t="n">
        <v>0.79</v>
      </c>
      <c r="E67" t="n">
        <v>1.04</v>
      </c>
      <c r="F67" t="n">
        <v>1.14</v>
      </c>
      <c r="G67" t="n">
        <v>1.12</v>
      </c>
      <c r="H67" t="n">
        <v>1.26</v>
      </c>
      <c r="I67" t="n">
        <v>1.39</v>
      </c>
      <c r="J67" t="n">
        <v>1.17</v>
      </c>
      <c r="K67" t="n">
        <v>1.76</v>
      </c>
      <c r="L67" t="n">
        <v>1.92</v>
      </c>
      <c r="M67" t="n">
        <v>2.15</v>
      </c>
      <c r="N67" t="n">
        <v>2.16</v>
      </c>
      <c r="O67" t="n">
        <v>1.94</v>
      </c>
    </row>
    <row r="68">
      <c r="A68" s="5" t="inlineStr">
        <is>
          <t>Ertrag des eingesetzten Kapitals</t>
        </is>
      </c>
      <c r="B68" s="5" t="inlineStr">
        <is>
          <t>ROCE Return on Cap. Empl. in %</t>
        </is>
      </c>
      <c r="C68" t="n">
        <v>1.81</v>
      </c>
      <c r="D68" t="n">
        <v>2.04</v>
      </c>
      <c r="E68" t="n">
        <v>2.3</v>
      </c>
      <c r="F68" t="n">
        <v>2.74</v>
      </c>
      <c r="G68" t="n">
        <v>2.46</v>
      </c>
      <c r="H68" t="n">
        <v>3.14</v>
      </c>
      <c r="I68" t="n">
        <v>2.93</v>
      </c>
      <c r="J68" t="n">
        <v>2.51</v>
      </c>
      <c r="K68" t="n">
        <v>3.13</v>
      </c>
      <c r="L68" t="n">
        <v>3.1</v>
      </c>
      <c r="M68" t="n">
        <v>3.56</v>
      </c>
      <c r="N68" t="n">
        <v>3.49</v>
      </c>
      <c r="O68" t="n">
        <v>3.83</v>
      </c>
    </row>
    <row r="69">
      <c r="A69" s="5" t="inlineStr"/>
      <c r="B69" s="5" t="inlineStr"/>
    </row>
    <row r="70">
      <c r="A70" s="5" t="inlineStr"/>
      <c r="B70" s="5" t="inlineStr"/>
    </row>
    <row r="71">
      <c r="A71" s="5" t="inlineStr">
        <is>
          <t>Operativer Cashflow</t>
        </is>
      </c>
      <c r="B71" s="5" t="inlineStr">
        <is>
          <t>Operating Cashflow in M</t>
        </is>
      </c>
      <c r="C71" t="n">
        <v>-609932.4</v>
      </c>
      <c r="D71" t="n">
        <v>50974</v>
      </c>
      <c r="E71" t="n">
        <v>55963.60000000001</v>
      </c>
      <c r="F71" t="n">
        <v>173434.8</v>
      </c>
      <c r="G71" t="n">
        <v>-103118.4</v>
      </c>
      <c r="H71" t="n">
        <v>85316</v>
      </c>
      <c r="I71" t="n">
        <v>71425.2</v>
      </c>
      <c r="J71" t="n">
        <v>17124.8</v>
      </c>
      <c r="K71" t="n">
        <v>35019.6</v>
      </c>
      <c r="L71" t="n">
        <v>26746.56</v>
      </c>
      <c r="M71" t="n">
        <v>-50947.89</v>
      </c>
      <c r="N71" t="n">
        <v>-1755619.65</v>
      </c>
      <c r="O71" t="n">
        <v>15174.25</v>
      </c>
    </row>
    <row r="72">
      <c r="A72" s="5" t="inlineStr">
        <is>
          <t>Aktienrückkauf</t>
        </is>
      </c>
      <c r="B72" s="5" t="inlineStr">
        <is>
          <t>Share Buyback in M</t>
        </is>
      </c>
      <c r="C72" t="n">
        <v>0</v>
      </c>
      <c r="D72" t="n">
        <v>0</v>
      </c>
      <c r="E72" t="n">
        <v>0</v>
      </c>
      <c r="F72" t="n">
        <v>0</v>
      </c>
      <c r="G72" t="n">
        <v>0</v>
      </c>
      <c r="H72" t="n">
        <v>0</v>
      </c>
      <c r="I72" t="n">
        <v>0</v>
      </c>
      <c r="J72" t="n">
        <v>0</v>
      </c>
      <c r="K72" t="n">
        <v>-68</v>
      </c>
      <c r="L72" t="n">
        <v>-89</v>
      </c>
      <c r="M72" t="n">
        <v>-178</v>
      </c>
      <c r="N72" t="n">
        <v>-470</v>
      </c>
      <c r="O72" t="n">
        <v>0</v>
      </c>
    </row>
    <row r="73">
      <c r="A73" s="5" t="inlineStr"/>
      <c r="B73" s="5" t="inlineStr"/>
    </row>
    <row r="74">
      <c r="A74" s="5" t="inlineStr"/>
      <c r="B74" s="5" t="inlineStr"/>
    </row>
    <row r="75">
      <c r="A75" s="5" t="inlineStr"/>
      <c r="B75" s="5" t="inlineStr"/>
    </row>
    <row r="76">
      <c r="A76" s="5" t="inlineStr"/>
      <c r="B76" s="5" t="inlineStr"/>
    </row>
    <row r="77">
      <c r="A77" s="5" t="inlineStr">
        <is>
          <t>Gewinnwachstum 1J in %</t>
        </is>
      </c>
      <c r="B77" s="5" t="inlineStr">
        <is>
          <t>Earnings Growth 1Y in %</t>
        </is>
      </c>
      <c r="C77" t="n">
        <v>15.18</v>
      </c>
      <c r="D77" t="n">
        <v>-24.5</v>
      </c>
      <c r="E77" t="n">
        <v>-9.67</v>
      </c>
      <c r="F77" t="n">
        <v>9.41</v>
      </c>
      <c r="G77" t="n">
        <v>-16.13</v>
      </c>
      <c r="H77" t="n">
        <v>6.91</v>
      </c>
      <c r="I77" t="n">
        <v>18.75</v>
      </c>
      <c r="J77" t="n">
        <v>-30.87</v>
      </c>
      <c r="K77" t="n">
        <v>3.16</v>
      </c>
      <c r="L77" t="n">
        <v>0.72</v>
      </c>
      <c r="M77" t="n">
        <v>2.9</v>
      </c>
      <c r="N77" t="n">
        <v>23.2</v>
      </c>
      <c r="O77" t="inlineStr">
        <is>
          <t>-</t>
        </is>
      </c>
    </row>
    <row r="78">
      <c r="A78" s="5" t="inlineStr">
        <is>
          <t>Gewinnwachstum 3J in %</t>
        </is>
      </c>
      <c r="B78" s="5" t="inlineStr">
        <is>
          <t>Earnings Growth 3Y in %</t>
        </is>
      </c>
      <c r="C78" t="n">
        <v>-6.33</v>
      </c>
      <c r="D78" t="n">
        <v>-8.25</v>
      </c>
      <c r="E78" t="n">
        <v>-5.46</v>
      </c>
      <c r="F78" t="n">
        <v>0.06</v>
      </c>
      <c r="G78" t="n">
        <v>3.18</v>
      </c>
      <c r="H78" t="n">
        <v>-1.74</v>
      </c>
      <c r="I78" t="n">
        <v>-2.99</v>
      </c>
      <c r="J78" t="n">
        <v>-9</v>
      </c>
      <c r="K78" t="n">
        <v>2.26</v>
      </c>
      <c r="L78" t="n">
        <v>8.94</v>
      </c>
      <c r="M78" t="n">
        <v>8.699999999999999</v>
      </c>
      <c r="N78" t="inlineStr">
        <is>
          <t>-</t>
        </is>
      </c>
      <c r="O78" t="inlineStr">
        <is>
          <t>-</t>
        </is>
      </c>
    </row>
    <row r="79">
      <c r="A79" s="5" t="inlineStr">
        <is>
          <t>Gewinnwachstum 5J in %</t>
        </is>
      </c>
      <c r="B79" s="5" t="inlineStr">
        <is>
          <t>Earnings Growth 5Y in %</t>
        </is>
      </c>
      <c r="C79" t="n">
        <v>-5.14</v>
      </c>
      <c r="D79" t="n">
        <v>-6.8</v>
      </c>
      <c r="E79" t="n">
        <v>1.85</v>
      </c>
      <c r="F79" t="n">
        <v>-2.39</v>
      </c>
      <c r="G79" t="n">
        <v>-3.64</v>
      </c>
      <c r="H79" t="n">
        <v>-0.27</v>
      </c>
      <c r="I79" t="n">
        <v>-1.07</v>
      </c>
      <c r="J79" t="n">
        <v>-0.18</v>
      </c>
      <c r="K79" t="n">
        <v>6</v>
      </c>
      <c r="L79" t="inlineStr">
        <is>
          <t>-</t>
        </is>
      </c>
      <c r="M79" t="inlineStr">
        <is>
          <t>-</t>
        </is>
      </c>
      <c r="N79" t="inlineStr">
        <is>
          <t>-</t>
        </is>
      </c>
      <c r="O79" t="inlineStr">
        <is>
          <t>-</t>
        </is>
      </c>
    </row>
    <row r="80">
      <c r="A80" s="5" t="inlineStr">
        <is>
          <t>Gewinnwachstum 10J in %</t>
        </is>
      </c>
      <c r="B80" s="5" t="inlineStr">
        <is>
          <t>Earnings Growth 10Y in %</t>
        </is>
      </c>
      <c r="C80" t="n">
        <v>-2.7</v>
      </c>
      <c r="D80" t="n">
        <v>-3.93</v>
      </c>
      <c r="E80" t="n">
        <v>0.84</v>
      </c>
      <c r="F80" t="n">
        <v>1.81</v>
      </c>
      <c r="G80" t="inlineStr">
        <is>
          <t>-</t>
        </is>
      </c>
      <c r="H80" t="inlineStr">
        <is>
          <t>-</t>
        </is>
      </c>
      <c r="I80" t="inlineStr">
        <is>
          <t>-</t>
        </is>
      </c>
      <c r="J80" t="inlineStr">
        <is>
          <t>-</t>
        </is>
      </c>
      <c r="K80" t="inlineStr">
        <is>
          <t>-</t>
        </is>
      </c>
      <c r="L80" t="inlineStr">
        <is>
          <t>-</t>
        </is>
      </c>
      <c r="M80" t="inlineStr">
        <is>
          <t>-</t>
        </is>
      </c>
      <c r="N80" t="inlineStr">
        <is>
          <t>-</t>
        </is>
      </c>
      <c r="O80" t="inlineStr">
        <is>
          <t>-</t>
        </is>
      </c>
    </row>
    <row r="81">
      <c r="A81" s="5" t="inlineStr">
        <is>
          <t>PEG Ratio</t>
        </is>
      </c>
      <c r="B81" s="5" t="inlineStr">
        <is>
          <t>KGW Kurs/Gewinn/Wachstum</t>
        </is>
      </c>
      <c r="C81" t="n">
        <v>-2.3</v>
      </c>
      <c r="D81" t="n">
        <v>-2</v>
      </c>
      <c r="E81" t="n">
        <v>6.32</v>
      </c>
      <c r="F81" t="n">
        <v>-4.85</v>
      </c>
      <c r="G81" t="n">
        <v>-2.75</v>
      </c>
      <c r="H81" t="n">
        <v>-38.52</v>
      </c>
      <c r="I81" t="n">
        <v>-11.21</v>
      </c>
      <c r="J81" t="n">
        <v>-58.33</v>
      </c>
      <c r="K81" t="n">
        <v>1.28</v>
      </c>
      <c r="L81" t="inlineStr">
        <is>
          <t>-</t>
        </is>
      </c>
      <c r="M81" t="inlineStr">
        <is>
          <t>-</t>
        </is>
      </c>
      <c r="N81" t="inlineStr">
        <is>
          <t>-</t>
        </is>
      </c>
      <c r="O81" t="inlineStr">
        <is>
          <t>-</t>
        </is>
      </c>
    </row>
    <row r="82">
      <c r="A82" s="5" t="inlineStr">
        <is>
          <t>EBIT-Wachstum 1J in %</t>
        </is>
      </c>
      <c r="B82" s="5" t="inlineStr">
        <is>
          <t>EBIT Growth 1Y in %</t>
        </is>
      </c>
      <c r="C82" t="n">
        <v>-3.91</v>
      </c>
      <c r="D82" t="n">
        <v>-11.8</v>
      </c>
      <c r="E82" t="n">
        <v>-16.4</v>
      </c>
      <c r="F82" t="n">
        <v>19.14</v>
      </c>
      <c r="G82" t="n">
        <v>-26.1</v>
      </c>
      <c r="H82" t="n">
        <v>27.57</v>
      </c>
      <c r="I82" t="n">
        <v>16.28</v>
      </c>
      <c r="J82" t="n">
        <v>-16.55</v>
      </c>
      <c r="K82" t="n">
        <v>14.52</v>
      </c>
      <c r="L82" t="n">
        <v>-1.3</v>
      </c>
      <c r="M82" t="n">
        <v>5.93</v>
      </c>
      <c r="N82" t="n">
        <v>1.24</v>
      </c>
      <c r="O82" t="inlineStr">
        <is>
          <t>-</t>
        </is>
      </c>
    </row>
    <row r="83">
      <c r="A83" s="5" t="inlineStr">
        <is>
          <t>EBIT-Wachstum 3J in %</t>
        </is>
      </c>
      <c r="B83" s="5" t="inlineStr">
        <is>
          <t>EBIT Growth 3Y in %</t>
        </is>
      </c>
      <c r="C83" t="n">
        <v>-10.7</v>
      </c>
      <c r="D83" t="n">
        <v>-3.02</v>
      </c>
      <c r="E83" t="n">
        <v>-7.79</v>
      </c>
      <c r="F83" t="n">
        <v>6.87</v>
      </c>
      <c r="G83" t="n">
        <v>5.92</v>
      </c>
      <c r="H83" t="n">
        <v>9.1</v>
      </c>
      <c r="I83" t="n">
        <v>4.75</v>
      </c>
      <c r="J83" t="n">
        <v>-1.11</v>
      </c>
      <c r="K83" t="n">
        <v>6.38</v>
      </c>
      <c r="L83" t="n">
        <v>1.96</v>
      </c>
      <c r="M83" t="n">
        <v>2.39</v>
      </c>
      <c r="N83" t="inlineStr">
        <is>
          <t>-</t>
        </is>
      </c>
      <c r="O83" t="inlineStr">
        <is>
          <t>-</t>
        </is>
      </c>
    </row>
    <row r="84">
      <c r="A84" s="5" t="inlineStr">
        <is>
          <t>EBIT-Wachstum 5J in %</t>
        </is>
      </c>
      <c r="B84" s="5" t="inlineStr">
        <is>
          <t>EBIT Growth 5Y in %</t>
        </is>
      </c>
      <c r="C84" t="n">
        <v>-7.81</v>
      </c>
      <c r="D84" t="n">
        <v>-1.52</v>
      </c>
      <c r="E84" t="n">
        <v>4.1</v>
      </c>
      <c r="F84" t="n">
        <v>4.07</v>
      </c>
      <c r="G84" t="n">
        <v>3.14</v>
      </c>
      <c r="H84" t="n">
        <v>8.1</v>
      </c>
      <c r="I84" t="n">
        <v>3.78</v>
      </c>
      <c r="J84" t="n">
        <v>0.77</v>
      </c>
      <c r="K84" t="n">
        <v>4.08</v>
      </c>
      <c r="L84" t="inlineStr">
        <is>
          <t>-</t>
        </is>
      </c>
      <c r="M84" t="inlineStr">
        <is>
          <t>-</t>
        </is>
      </c>
      <c r="N84" t="inlineStr">
        <is>
          <t>-</t>
        </is>
      </c>
      <c r="O84" t="inlineStr">
        <is>
          <t>-</t>
        </is>
      </c>
    </row>
    <row r="85">
      <c r="A85" s="5" t="inlineStr">
        <is>
          <t>EBIT-Wachstum 10J in %</t>
        </is>
      </c>
      <c r="B85" s="5" t="inlineStr">
        <is>
          <t>EBIT Growth 10Y in %</t>
        </is>
      </c>
      <c r="C85" t="n">
        <v>0.14</v>
      </c>
      <c r="D85" t="n">
        <v>1.13</v>
      </c>
      <c r="E85" t="n">
        <v>2.43</v>
      </c>
      <c r="F85" t="n">
        <v>4.07</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Op.Cashflow Wachstum 1J in %</t>
        </is>
      </c>
      <c r="B86" s="5" t="inlineStr">
        <is>
          <t>Op.Cashflow Wachstum 1Y in %</t>
        </is>
      </c>
      <c r="C86" t="n">
        <v>-1296.56</v>
      </c>
      <c r="D86" t="n">
        <v>-8.92</v>
      </c>
      <c r="E86" t="n">
        <v>-67.73</v>
      </c>
      <c r="F86" t="n">
        <v>-268.19</v>
      </c>
      <c r="G86" t="n">
        <v>-220.87</v>
      </c>
      <c r="H86" t="n">
        <v>19.45</v>
      </c>
      <c r="I86" t="n">
        <v>317.09</v>
      </c>
      <c r="J86" t="n">
        <v>-51.1</v>
      </c>
      <c r="K86" t="n">
        <v>28.04</v>
      </c>
      <c r="L86" t="n">
        <v>-150.95</v>
      </c>
      <c r="M86" t="n">
        <v>-97.27</v>
      </c>
      <c r="N86" t="n">
        <v>-9688.76</v>
      </c>
      <c r="O86" t="inlineStr">
        <is>
          <t>-</t>
        </is>
      </c>
    </row>
    <row r="87">
      <c r="A87" s="5" t="inlineStr">
        <is>
          <t>Op.Cashflow Wachstum 3J in %</t>
        </is>
      </c>
      <c r="B87" s="5" t="inlineStr">
        <is>
          <t>Op.Cashflow Wachstum 3Y in %</t>
        </is>
      </c>
      <c r="C87" t="n">
        <v>-457.74</v>
      </c>
      <c r="D87" t="n">
        <v>-114.95</v>
      </c>
      <c r="E87" t="n">
        <v>-185.6</v>
      </c>
      <c r="F87" t="n">
        <v>-156.54</v>
      </c>
      <c r="G87" t="n">
        <v>38.56</v>
      </c>
      <c r="H87" t="n">
        <v>95.15000000000001</v>
      </c>
      <c r="I87" t="n">
        <v>98.01000000000001</v>
      </c>
      <c r="J87" t="n">
        <v>-58</v>
      </c>
      <c r="K87" t="n">
        <v>-73.39</v>
      </c>
      <c r="L87" t="n">
        <v>-3312.33</v>
      </c>
      <c r="M87" t="n">
        <v>-3262.01</v>
      </c>
      <c r="N87" t="inlineStr">
        <is>
          <t>-</t>
        </is>
      </c>
      <c r="O87" t="inlineStr">
        <is>
          <t>-</t>
        </is>
      </c>
    </row>
    <row r="88">
      <c r="A88" s="5" t="inlineStr">
        <is>
          <t>Op.Cashflow Wachstum 5J in %</t>
        </is>
      </c>
      <c r="B88" s="5" t="inlineStr">
        <is>
          <t>Op.Cashflow Wachstum 5Y in %</t>
        </is>
      </c>
      <c r="C88" t="n">
        <v>-372.45</v>
      </c>
      <c r="D88" t="n">
        <v>-109.25</v>
      </c>
      <c r="E88" t="n">
        <v>-44.05</v>
      </c>
      <c r="F88" t="n">
        <v>-40.72</v>
      </c>
      <c r="G88" t="n">
        <v>18.52</v>
      </c>
      <c r="H88" t="n">
        <v>32.51</v>
      </c>
      <c r="I88" t="n">
        <v>9.16</v>
      </c>
      <c r="J88" t="n">
        <v>-1992.01</v>
      </c>
      <c r="K88" t="n">
        <v>-1981.79</v>
      </c>
      <c r="L88" t="inlineStr">
        <is>
          <t>-</t>
        </is>
      </c>
      <c r="M88" t="inlineStr">
        <is>
          <t>-</t>
        </is>
      </c>
      <c r="N88" t="inlineStr">
        <is>
          <t>-</t>
        </is>
      </c>
      <c r="O88" t="inlineStr">
        <is>
          <t>-</t>
        </is>
      </c>
    </row>
    <row r="89">
      <c r="A89" s="5" t="inlineStr">
        <is>
          <t>Op.Cashflow Wachstum 10J in %</t>
        </is>
      </c>
      <c r="B89" s="5" t="inlineStr">
        <is>
          <t>Op.Cashflow Wachstum 10Y in %</t>
        </is>
      </c>
      <c r="C89" t="n">
        <v>-169.97</v>
      </c>
      <c r="D89" t="n">
        <v>-50.05</v>
      </c>
      <c r="E89" t="n">
        <v>-1018.03</v>
      </c>
      <c r="F89" t="n">
        <v>-1011.26</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Verschuldungsgrad in %</t>
        </is>
      </c>
      <c r="B90" s="5" t="inlineStr">
        <is>
          <t>Finance Gearing in %</t>
        </is>
      </c>
      <c r="C90" t="n">
        <v>617.49</v>
      </c>
      <c r="D90" t="n">
        <v>741.79</v>
      </c>
      <c r="E90" t="n">
        <v>684.66</v>
      </c>
      <c r="F90" t="n">
        <v>643.79</v>
      </c>
      <c r="G90" t="n">
        <v>640.51</v>
      </c>
      <c r="H90" t="n">
        <v>634.5599999999999</v>
      </c>
      <c r="I90" t="n">
        <v>625.42</v>
      </c>
      <c r="J90" t="n">
        <v>629.5700000000001</v>
      </c>
      <c r="K90" t="n">
        <v>678.88</v>
      </c>
      <c r="L90" t="n">
        <v>644.01</v>
      </c>
      <c r="M90" t="n">
        <v>599.12</v>
      </c>
      <c r="N90" t="n">
        <v>750.42</v>
      </c>
      <c r="O90" t="n">
        <v>768.7</v>
      </c>
      <c r="P90" t="n">
        <v>768.7</v>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HYPERLINK("ibex_Stock_Data_EUR.xlsx#INDEX!A1", "Back to INDEX")</f>
        <v/>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10"/>
    <col customWidth="1" max="15" min="15" width="10"/>
    <col customWidth="1" max="16" min="16" width="10"/>
  </cols>
  <sheetData>
    <row r="1">
      <c r="A1" s="1" t="inlineStr">
        <is>
          <t xml:space="preserve">MEDIASET ESPANA </t>
        </is>
      </c>
      <c r="B1" s="2" t="inlineStr">
        <is>
          <t>WKN: A0B53D  ISIN: ES0152503035  US-Symbol:GETVF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+34-91-396-6300</t>
        </is>
      </c>
      <c r="G4" t="inlineStr">
        <is>
          <t>26.02.2020</t>
        </is>
      </c>
      <c r="H4" t="inlineStr">
        <is>
          <t>Publication Of Annual Report</t>
        </is>
      </c>
      <c r="J4" t="inlineStr">
        <is>
          <t>Mediaset, S.p.A.</t>
        </is>
      </c>
      <c r="L4" t="inlineStr">
        <is>
          <t>51,63%</t>
        </is>
      </c>
    </row>
    <row r="5">
      <c r="A5" s="5" t="inlineStr">
        <is>
          <t>Ticker</t>
        </is>
      </c>
      <c r="B5" t="inlineStr">
        <is>
          <t>RWW</t>
        </is>
      </c>
      <c r="C5" s="5" t="inlineStr">
        <is>
          <t>Fax</t>
        </is>
      </c>
      <c r="D5" s="5" t="inlineStr"/>
      <c r="E5" t="inlineStr">
        <is>
          <t>-</t>
        </is>
      </c>
      <c r="J5" t="inlineStr">
        <is>
          <t>Freefloat</t>
        </is>
      </c>
      <c r="L5" t="inlineStr">
        <is>
          <t>48,37%</t>
        </is>
      </c>
    </row>
    <row r="6">
      <c r="A6" s="5" t="inlineStr">
        <is>
          <t>Gelistet Seit / Listed Since</t>
        </is>
      </c>
      <c r="B6" t="inlineStr">
        <is>
          <t>-</t>
        </is>
      </c>
      <c r="C6" s="5" t="inlineStr">
        <is>
          <t>Internet</t>
        </is>
      </c>
      <c r="D6" s="5" t="inlineStr"/>
      <c r="E6" t="inlineStr">
        <is>
          <t>http://www.mediaset.es/</t>
        </is>
      </c>
    </row>
    <row r="7">
      <c r="A7" s="5" t="inlineStr">
        <is>
          <t>Nominalwert / Nominal Value</t>
        </is>
      </c>
      <c r="B7" t="inlineStr">
        <is>
          <t>0,50</t>
        </is>
      </c>
      <c r="C7" s="5" t="inlineStr">
        <is>
          <t>Inv. Relations Telefon / Phone</t>
        </is>
      </c>
      <c r="D7" s="5" t="inlineStr"/>
      <c r="E7" t="inlineStr">
        <is>
          <t>+34-91-396-6783</t>
        </is>
      </c>
    </row>
    <row r="8">
      <c r="A8" s="5" t="inlineStr">
        <is>
          <t>Land / Country</t>
        </is>
      </c>
      <c r="B8" t="inlineStr">
        <is>
          <t>Spanien</t>
        </is>
      </c>
      <c r="C8" s="5" t="inlineStr">
        <is>
          <t>Inv. Relations E-Mail</t>
        </is>
      </c>
      <c r="D8" s="5" t="inlineStr"/>
      <c r="E8" t="inlineStr">
        <is>
          <t>inversores@telecinco.es</t>
        </is>
      </c>
    </row>
    <row r="9">
      <c r="A9" s="5" t="inlineStr">
        <is>
          <t>Währung / Currency</t>
        </is>
      </c>
      <c r="B9" t="inlineStr">
        <is>
          <t>EUR</t>
        </is>
      </c>
      <c r="C9" s="5" t="inlineStr">
        <is>
          <t>Kontaktperson / Contact Person</t>
        </is>
      </c>
      <c r="D9" s="5" t="inlineStr"/>
      <c r="E9" t="inlineStr">
        <is>
          <t>Mario Sacedo Arriola</t>
        </is>
      </c>
    </row>
    <row r="10">
      <c r="A10" s="5" t="inlineStr">
        <is>
          <t>Branche / Industry</t>
        </is>
      </c>
      <c r="B10" t="inlineStr">
        <is>
          <t>Broadcasting (Tv And Radio)</t>
        </is>
      </c>
      <c r="C10" s="5" t="inlineStr"/>
      <c r="D10" s="5" t="inlineStr"/>
    </row>
    <row r="11">
      <c r="A11" s="5" t="inlineStr">
        <is>
          <t>Sektor / Sector</t>
        </is>
      </c>
      <c r="B11" t="inlineStr">
        <is>
          <t>Media / Entertainment / Leisure</t>
        </is>
      </c>
    </row>
    <row r="12">
      <c r="A12" s="5" t="inlineStr">
        <is>
          <t>Typ / Genre</t>
        </is>
      </c>
      <c r="B12" t="inlineStr">
        <is>
          <t>Stammaktie</t>
        </is>
      </c>
    </row>
    <row r="13">
      <c r="A13" s="5" t="inlineStr">
        <is>
          <t>Adresse / Address</t>
        </is>
      </c>
      <c r="B13" t="inlineStr">
        <is>
          <t>Mediaset Espana Communication SACtra. de Fuencarral a Alcobendas, Nr. 4  ES-28049 Madrid</t>
        </is>
      </c>
    </row>
    <row r="14">
      <c r="A14" s="5" t="inlineStr">
        <is>
          <t>Management</t>
        </is>
      </c>
      <c r="B14" t="inlineStr">
        <is>
          <t>Paolo Vasile</t>
        </is>
      </c>
    </row>
    <row r="15">
      <c r="A15" s="5" t="inlineStr">
        <is>
          <t>Aufsichtsrat / Board</t>
        </is>
      </c>
      <c r="B15" t="inlineStr">
        <is>
          <t>Alejandro Echevarría Busquet, Fedele Confalonieri, Paolo Vasile, Massimo Musolino, Mario Rodríguez Valderas, Marco Giordani, Cristina Garmendia Mendizábal, Consuelo Crespo Bofill, Doña Helena Revoredo Delvecchio, Javier Díez de Polanco, Doña Gina Nieri, Niccolò Querci, Borja Prado Eulate</t>
        </is>
      </c>
    </row>
    <row r="16">
      <c r="A16" s="5" t="inlineStr">
        <is>
          <t>Beschreibung</t>
        </is>
      </c>
      <c r="B16" t="inlineStr">
        <is>
          <t>Mediaset España Communication SA, vormals Gestevision Telecinco S.A., ist eine Unternehmensgruppe die im audiovisuellen Bereich tätig ist. Der Konzern betreibt die Fernsehkanälen Telecinco, Cuatro, Factoría de Ficción, Boing, Divinity, Energy und BeMad und ist hauptsächlich im Verkauf von audiovisueller Werbung zur Ausstrahlung auf ihren eigenen Fernsehkanälen sowie im Internet aktiv. Hauptaktionär der Gesellschaft ist die italienische Grupo Mediaset. Mediaset España Communication SA hat ihren Hauptsitz in Madrid, Spanien. Das Unternehmen plant derzeit eine Fusion mit dem italienischen Geschäftszweig (MEDIASET SpA). Copyright 2014 FINANCE BASE AG</t>
        </is>
      </c>
    </row>
    <row r="17">
      <c r="A17" s="5" t="inlineStr">
        <is>
          <t>Profile</t>
        </is>
      </c>
      <c r="B17" t="inlineStr">
        <is>
          <t>Mediaset España Communication SA, formerly Gestevision Telecinco S.A. is a group of companies which operates in the audiovisual field. The Group operates the television channels Telecinco, Cuatro, Factoría de Ficción, Boing, Divinity, Energy and bemad and is mainly active in the sale of audiovisual advertising for broadcast on its own television channels and the Internet. Main shareholder is the Italian Grupo Mediaset. Mediaset España Communication SA is headquartered in Madrid, Spain. The company is currently planning a merger with the Italian business segment (MEDIASET SpA).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inlineStr">
        <is>
          <t>-</t>
        </is>
      </c>
      <c r="D20" t="n">
        <v>981.6</v>
      </c>
      <c r="E20" t="n">
        <v>996.3</v>
      </c>
      <c r="F20" t="n">
        <v>992</v>
      </c>
      <c r="G20" t="n">
        <v>971.9</v>
      </c>
      <c r="H20" t="n">
        <v>932.1</v>
      </c>
      <c r="I20" t="n">
        <v>826.8</v>
      </c>
      <c r="J20" t="n">
        <v>886.7</v>
      </c>
      <c r="K20" t="n">
        <v>1009</v>
      </c>
      <c r="L20" t="n">
        <v>855.1</v>
      </c>
      <c r="M20" t="n">
        <v>656.3</v>
      </c>
      <c r="N20" t="n">
        <v>981.9</v>
      </c>
      <c r="O20" t="n">
        <v>1082</v>
      </c>
      <c r="P20" t="n">
        <v>1082</v>
      </c>
    </row>
    <row r="21">
      <c r="A21" s="5" t="inlineStr">
        <is>
          <t>Operatives Ergebnis (EBIT)</t>
        </is>
      </c>
      <c r="B21" s="5" t="inlineStr">
        <is>
          <t>EBIT Earning Before Interest &amp; Tax</t>
        </is>
      </c>
      <c r="C21" t="inlineStr">
        <is>
          <t>-</t>
        </is>
      </c>
      <c r="D21" t="n">
        <v>256.9</v>
      </c>
      <c r="E21" t="n">
        <v>245.3</v>
      </c>
      <c r="F21" t="n">
        <v>224.4</v>
      </c>
      <c r="G21" t="n">
        <v>205.2</v>
      </c>
      <c r="H21" t="n">
        <v>144.8</v>
      </c>
      <c r="I21" t="n">
        <v>70.2</v>
      </c>
      <c r="J21" t="n">
        <v>48.8</v>
      </c>
      <c r="K21" t="n">
        <v>164.5</v>
      </c>
      <c r="L21" t="n">
        <v>219.4</v>
      </c>
      <c r="M21" t="n">
        <v>122.8</v>
      </c>
      <c r="N21" t="n">
        <v>386.9</v>
      </c>
      <c r="O21" t="n">
        <v>485.3</v>
      </c>
      <c r="P21" t="n">
        <v>485.3</v>
      </c>
    </row>
    <row r="22">
      <c r="A22" s="5" t="inlineStr">
        <is>
          <t>Finanzergebnis</t>
        </is>
      </c>
      <c r="B22" s="5" t="inlineStr">
        <is>
          <t>Financial Result</t>
        </is>
      </c>
      <c r="C22" t="inlineStr">
        <is>
          <t>-</t>
        </is>
      </c>
      <c r="D22" t="n">
        <v>8.699999999999999</v>
      </c>
      <c r="E22" t="n">
        <v>2.1</v>
      </c>
      <c r="F22" t="n">
        <v>1.4</v>
      </c>
      <c r="G22" t="n">
        <v>13.9</v>
      </c>
      <c r="H22" t="n">
        <v>-59.3</v>
      </c>
      <c r="I22" t="n">
        <v>-72.5</v>
      </c>
      <c r="J22" t="n">
        <v>3.5</v>
      </c>
      <c r="K22" t="n">
        <v>-13.4</v>
      </c>
      <c r="L22" t="n">
        <v>-182.9</v>
      </c>
      <c r="M22" t="n">
        <v>-120</v>
      </c>
      <c r="N22" t="n">
        <v>-179.2</v>
      </c>
      <c r="O22" t="n">
        <v>2.1</v>
      </c>
      <c r="P22" t="n">
        <v>2.1</v>
      </c>
    </row>
    <row r="23">
      <c r="A23" s="5" t="inlineStr">
        <is>
          <t>Ergebnis vor Steuer (EBT)</t>
        </is>
      </c>
      <c r="B23" s="5" t="inlineStr">
        <is>
          <t>EBT Earning Before Tax</t>
        </is>
      </c>
      <c r="C23" t="inlineStr">
        <is>
          <t>-</t>
        </is>
      </c>
      <c r="D23" t="n">
        <v>265.6</v>
      </c>
      <c r="E23" t="n">
        <v>247.4</v>
      </c>
      <c r="F23" t="n">
        <v>225.8</v>
      </c>
      <c r="G23" t="n">
        <v>219.1</v>
      </c>
      <c r="H23" t="n">
        <v>85.5</v>
      </c>
      <c r="I23" t="n">
        <v>-2.3</v>
      </c>
      <c r="J23" t="n">
        <v>52.3</v>
      </c>
      <c r="K23" t="n">
        <v>151.1</v>
      </c>
      <c r="L23" t="n">
        <v>36.5</v>
      </c>
      <c r="M23" t="n">
        <v>2.8</v>
      </c>
      <c r="N23" t="n">
        <v>207.7</v>
      </c>
      <c r="O23" t="n">
        <v>487.4</v>
      </c>
      <c r="P23" t="n">
        <v>487.4</v>
      </c>
    </row>
    <row r="24">
      <c r="A24" s="5" t="inlineStr">
        <is>
          <t>Ergebnis nach Steuer</t>
        </is>
      </c>
      <c r="B24" s="5" t="inlineStr">
        <is>
          <t>Earnings after tax</t>
        </is>
      </c>
      <c r="C24" t="inlineStr">
        <is>
          <t>-</t>
        </is>
      </c>
      <c r="D24" t="n">
        <v>200.3</v>
      </c>
      <c r="E24" t="n">
        <v>197.3</v>
      </c>
      <c r="F24" t="n">
        <v>170.7</v>
      </c>
      <c r="G24" t="n">
        <v>166</v>
      </c>
      <c r="H24" t="n">
        <v>55.6</v>
      </c>
      <c r="I24" t="n">
        <v>3.9</v>
      </c>
      <c r="J24" t="n">
        <v>49.5</v>
      </c>
      <c r="K24" t="n">
        <v>112.6</v>
      </c>
      <c r="L24" t="n">
        <v>36.5</v>
      </c>
      <c r="M24" t="n">
        <v>27</v>
      </c>
      <c r="N24" t="n">
        <v>184.5</v>
      </c>
      <c r="O24" t="n">
        <v>350</v>
      </c>
      <c r="P24" t="n">
        <v>350</v>
      </c>
    </row>
    <row r="25">
      <c r="A25" s="5" t="inlineStr">
        <is>
          <t>Minderheitenanteil</t>
        </is>
      </c>
      <c r="B25" s="5" t="inlineStr">
        <is>
          <t>Minority Share</t>
        </is>
      </c>
      <c r="C25" t="inlineStr">
        <is>
          <t>-</t>
        </is>
      </c>
      <c r="D25" t="inlineStr">
        <is>
          <t>-</t>
        </is>
      </c>
      <c r="E25" t="n">
        <v>0.2</v>
      </c>
      <c r="F25" t="n">
        <v>0.3</v>
      </c>
      <c r="G25" t="n">
        <v>0.2</v>
      </c>
      <c r="H25" t="n">
        <v>3.9</v>
      </c>
      <c r="I25" t="n">
        <v>0.3</v>
      </c>
      <c r="J25" t="n">
        <v>0.6</v>
      </c>
      <c r="K25" t="n">
        <v>-2.1</v>
      </c>
      <c r="L25" t="n">
        <v>34</v>
      </c>
      <c r="M25" t="n">
        <v>21.5</v>
      </c>
      <c r="N25" t="n">
        <v>26.8</v>
      </c>
      <c r="O25" t="n">
        <v>3</v>
      </c>
      <c r="P25" t="n">
        <v>3</v>
      </c>
    </row>
    <row r="26">
      <c r="A26" s="5" t="inlineStr">
        <is>
          <t>Jahresüberschuss/-fehlbetrag</t>
        </is>
      </c>
      <c r="B26" s="5" t="inlineStr">
        <is>
          <t>Net Profit</t>
        </is>
      </c>
      <c r="C26" t="inlineStr">
        <is>
          <t>-</t>
        </is>
      </c>
      <c r="D26" t="n">
        <v>200.3</v>
      </c>
      <c r="E26" t="n">
        <v>197.5</v>
      </c>
      <c r="F26" t="n">
        <v>171</v>
      </c>
      <c r="G26" t="n">
        <v>166.2</v>
      </c>
      <c r="H26" t="n">
        <v>59.5</v>
      </c>
      <c r="I26" t="n">
        <v>4.2</v>
      </c>
      <c r="J26" t="n">
        <v>50.1</v>
      </c>
      <c r="K26" t="n">
        <v>110.5</v>
      </c>
      <c r="L26" t="n">
        <v>70.59999999999999</v>
      </c>
      <c r="M26" t="n">
        <v>48.4</v>
      </c>
      <c r="N26" t="n">
        <v>211.3</v>
      </c>
      <c r="O26" t="n">
        <v>353.1</v>
      </c>
      <c r="P26" t="n">
        <v>353.1</v>
      </c>
    </row>
    <row r="27">
      <c r="A27" s="5" t="inlineStr">
        <is>
          <t>Summe Umlaufvermögen</t>
        </is>
      </c>
      <c r="B27" s="5" t="inlineStr">
        <is>
          <t>Current Assets</t>
        </is>
      </c>
      <c r="C27" t="inlineStr">
        <is>
          <t>-</t>
        </is>
      </c>
      <c r="D27" t="n">
        <v>421</v>
      </c>
      <c r="E27" t="n">
        <v>408.2</v>
      </c>
      <c r="F27" t="n">
        <v>436.9</v>
      </c>
      <c r="G27" t="n">
        <v>469.3</v>
      </c>
      <c r="H27" t="n">
        <v>523.5</v>
      </c>
      <c r="I27" t="n">
        <v>349.9</v>
      </c>
      <c r="J27" t="n">
        <v>312.3</v>
      </c>
      <c r="K27" t="n">
        <v>417.3</v>
      </c>
      <c r="L27" t="n">
        <v>412.2</v>
      </c>
      <c r="M27" t="n">
        <v>210.2</v>
      </c>
      <c r="N27" t="n">
        <v>286.9</v>
      </c>
      <c r="O27" t="n">
        <v>344</v>
      </c>
      <c r="P27" t="n">
        <v>344</v>
      </c>
    </row>
    <row r="28">
      <c r="A28" s="5" t="inlineStr">
        <is>
          <t>Summe Anlagevermögen</t>
        </is>
      </c>
      <c r="B28" s="5" t="inlineStr">
        <is>
          <t>Fixed Assets</t>
        </is>
      </c>
      <c r="C28" t="inlineStr">
        <is>
          <t>-</t>
        </is>
      </c>
      <c r="D28" t="n">
        <v>775.2</v>
      </c>
      <c r="E28" t="n">
        <v>826.8</v>
      </c>
      <c r="F28" t="n">
        <v>865.8</v>
      </c>
      <c r="G28" t="n">
        <v>916.8</v>
      </c>
      <c r="H28" t="n">
        <v>962.9</v>
      </c>
      <c r="I28" t="n">
        <v>1385</v>
      </c>
      <c r="J28" t="n">
        <v>1455</v>
      </c>
      <c r="K28" t="n">
        <v>1542</v>
      </c>
      <c r="L28" t="n">
        <v>1569</v>
      </c>
      <c r="M28" t="n">
        <v>523.9</v>
      </c>
      <c r="N28" t="n">
        <v>540.7</v>
      </c>
      <c r="O28" t="n">
        <v>716.3</v>
      </c>
      <c r="P28" t="n">
        <v>716.3</v>
      </c>
    </row>
    <row r="29">
      <c r="A29" s="5" t="inlineStr">
        <is>
          <t>Summe Aktiva</t>
        </is>
      </c>
      <c r="B29" s="5" t="inlineStr">
        <is>
          <t>Total Assets</t>
        </is>
      </c>
      <c r="C29" t="inlineStr">
        <is>
          <t>-</t>
        </is>
      </c>
      <c r="D29" t="n">
        <v>1196</v>
      </c>
      <c r="E29" t="n">
        <v>1235</v>
      </c>
      <c r="F29" t="n">
        <v>1303</v>
      </c>
      <c r="G29" t="n">
        <v>1386</v>
      </c>
      <c r="H29" t="n">
        <v>1486</v>
      </c>
      <c r="I29" t="n">
        <v>1735</v>
      </c>
      <c r="J29" t="n">
        <v>1767</v>
      </c>
      <c r="K29" t="n">
        <v>1959</v>
      </c>
      <c r="L29" t="n">
        <v>1981</v>
      </c>
      <c r="M29" t="n">
        <v>734.1</v>
      </c>
      <c r="N29" t="n">
        <v>827.6</v>
      </c>
      <c r="O29" t="n">
        <v>1060</v>
      </c>
      <c r="P29" t="n">
        <v>1060</v>
      </c>
    </row>
    <row r="30">
      <c r="A30" s="5" t="inlineStr">
        <is>
          <t>Summe kurzfristiges Fremdkapital</t>
        </is>
      </c>
      <c r="B30" s="5" t="inlineStr">
        <is>
          <t>Short-Term Debt</t>
        </is>
      </c>
      <c r="C30" t="inlineStr">
        <is>
          <t>-</t>
        </is>
      </c>
      <c r="D30" t="n">
        <v>254.1</v>
      </c>
      <c r="E30" t="n">
        <v>302.5</v>
      </c>
      <c r="F30" t="n">
        <v>284.8</v>
      </c>
      <c r="G30" t="n">
        <v>289.8</v>
      </c>
      <c r="H30" t="n">
        <v>265.8</v>
      </c>
      <c r="I30" t="n">
        <v>282.8</v>
      </c>
      <c r="J30" t="n">
        <v>315.1</v>
      </c>
      <c r="K30" t="n">
        <v>498.7</v>
      </c>
      <c r="L30" t="n">
        <v>499</v>
      </c>
      <c r="M30" t="n">
        <v>330.2</v>
      </c>
      <c r="N30" t="n">
        <v>262.3</v>
      </c>
      <c r="O30" t="n">
        <v>268.6</v>
      </c>
      <c r="P30" t="n">
        <v>268.6</v>
      </c>
    </row>
    <row r="31">
      <c r="A31" s="5" t="inlineStr">
        <is>
          <t>Summe langfristiges Fremdkapital</t>
        </is>
      </c>
      <c r="B31" s="5" t="inlineStr">
        <is>
          <t>Long-Term Debt</t>
        </is>
      </c>
      <c r="C31" t="inlineStr">
        <is>
          <t>-</t>
        </is>
      </c>
      <c r="D31" t="n">
        <v>37.3</v>
      </c>
      <c r="E31" t="n">
        <v>32.4</v>
      </c>
      <c r="F31" t="n">
        <v>34.7</v>
      </c>
      <c r="G31" t="n">
        <v>26.4</v>
      </c>
      <c r="H31" t="n">
        <v>31.3</v>
      </c>
      <c r="I31" t="n">
        <v>20.4</v>
      </c>
      <c r="J31" t="n">
        <v>31.2</v>
      </c>
      <c r="K31" t="n">
        <v>34.9</v>
      </c>
      <c r="L31" t="n">
        <v>105.8</v>
      </c>
      <c r="M31" t="n">
        <v>112.3</v>
      </c>
      <c r="N31" t="n">
        <v>103.8</v>
      </c>
      <c r="O31" t="n">
        <v>150.9</v>
      </c>
      <c r="P31" t="n">
        <v>150.9</v>
      </c>
    </row>
    <row r="32">
      <c r="A32" s="5" t="inlineStr">
        <is>
          <t>Summe Fremdkapital</t>
        </is>
      </c>
      <c r="B32" s="5" t="inlineStr">
        <is>
          <t>Total Liabilities</t>
        </is>
      </c>
      <c r="C32" t="inlineStr">
        <is>
          <t>-</t>
        </is>
      </c>
      <c r="D32" t="n">
        <v>291.4</v>
      </c>
      <c r="E32" t="n">
        <v>334.9</v>
      </c>
      <c r="F32" t="n">
        <v>319.4</v>
      </c>
      <c r="G32" t="n">
        <v>316.2</v>
      </c>
      <c r="H32" t="n">
        <v>297</v>
      </c>
      <c r="I32" t="n">
        <v>303.2</v>
      </c>
      <c r="J32" t="n">
        <v>346.3</v>
      </c>
      <c r="K32" t="n">
        <v>533.6</v>
      </c>
      <c r="L32" t="n">
        <v>604.8</v>
      </c>
      <c r="M32" t="n">
        <v>442.5</v>
      </c>
      <c r="N32" t="n">
        <v>366.1</v>
      </c>
      <c r="O32" t="n">
        <v>419.5</v>
      </c>
      <c r="P32" t="n">
        <v>419.5</v>
      </c>
    </row>
    <row r="33">
      <c r="A33" s="5" t="inlineStr">
        <is>
          <t>Minderheitenanteil</t>
        </is>
      </c>
      <c r="B33" s="5" t="inlineStr">
        <is>
          <t>Minority Share</t>
        </is>
      </c>
      <c r="C33" t="inlineStr">
        <is>
          <t>-</t>
        </is>
      </c>
      <c r="D33" t="inlineStr">
        <is>
          <t>-</t>
        </is>
      </c>
      <c r="E33" t="inlineStr">
        <is>
          <t>-</t>
        </is>
      </c>
      <c r="F33" t="n">
        <v>7.9</v>
      </c>
      <c r="G33" t="n">
        <v>8.199999999999999</v>
      </c>
      <c r="H33" t="n">
        <v>8.300000000000001</v>
      </c>
      <c r="I33" t="n">
        <v>12.2</v>
      </c>
      <c r="J33" t="n">
        <v>12.5</v>
      </c>
      <c r="K33" t="n">
        <v>13.1</v>
      </c>
      <c r="L33" t="n">
        <v>-36.5</v>
      </c>
      <c r="M33" t="n">
        <v>-5.2</v>
      </c>
      <c r="N33" t="n">
        <v>13.1</v>
      </c>
      <c r="O33" t="n">
        <v>50.6</v>
      </c>
      <c r="P33" t="n">
        <v>50.6</v>
      </c>
    </row>
    <row r="34">
      <c r="A34" s="5" t="inlineStr">
        <is>
          <t>Summe Eigenkapital</t>
        </is>
      </c>
      <c r="B34" s="5" t="inlineStr">
        <is>
          <t>Equity</t>
        </is>
      </c>
      <c r="C34" t="inlineStr">
        <is>
          <t>-</t>
        </is>
      </c>
      <c r="D34" t="n">
        <v>904.8</v>
      </c>
      <c r="E34" t="n">
        <v>900.1</v>
      </c>
      <c r="F34" t="n">
        <v>975.4</v>
      </c>
      <c r="G34" t="n">
        <v>1062</v>
      </c>
      <c r="H34" t="n">
        <v>1181</v>
      </c>
      <c r="I34" t="n">
        <v>1419</v>
      </c>
      <c r="J34" t="n">
        <v>1408</v>
      </c>
      <c r="K34" t="n">
        <v>1413</v>
      </c>
      <c r="L34" t="n">
        <v>1413</v>
      </c>
      <c r="M34" t="n">
        <v>296.8</v>
      </c>
      <c r="N34" t="n">
        <v>448.4</v>
      </c>
      <c r="O34" t="n">
        <v>590.2</v>
      </c>
      <c r="P34" t="n">
        <v>590.2</v>
      </c>
    </row>
    <row r="35">
      <c r="A35" s="5" t="inlineStr">
        <is>
          <t>Summe Passiva</t>
        </is>
      </c>
      <c r="B35" s="5" t="inlineStr">
        <is>
          <t>Liabilities &amp; Shareholder Equity</t>
        </is>
      </c>
      <c r="C35" t="inlineStr">
        <is>
          <t>-</t>
        </is>
      </c>
      <c r="D35" t="n">
        <v>1196</v>
      </c>
      <c r="E35" t="n">
        <v>1235</v>
      </c>
      <c r="F35" t="n">
        <v>1303</v>
      </c>
      <c r="G35" t="n">
        <v>1386</v>
      </c>
      <c r="H35" t="n">
        <v>1486</v>
      </c>
      <c r="I35" t="n">
        <v>1735</v>
      </c>
      <c r="J35" t="n">
        <v>1767</v>
      </c>
      <c r="K35" t="n">
        <v>1959</v>
      </c>
      <c r="L35" t="n">
        <v>1981</v>
      </c>
      <c r="M35" t="n">
        <v>734.1</v>
      </c>
      <c r="N35" t="n">
        <v>827.6</v>
      </c>
      <c r="O35" t="n">
        <v>1060</v>
      </c>
      <c r="P35" t="n">
        <v>1060</v>
      </c>
    </row>
    <row r="36">
      <c r="A36" s="5" t="inlineStr">
        <is>
          <t>Mio.Aktien im Umlauf</t>
        </is>
      </c>
      <c r="B36" s="5" t="inlineStr">
        <is>
          <t>Million shares outstanding</t>
        </is>
      </c>
      <c r="C36" t="n">
        <v>327.44</v>
      </c>
      <c r="D36" t="n">
        <v>327.44</v>
      </c>
      <c r="E36" t="n">
        <v>336.72</v>
      </c>
      <c r="F36" t="n">
        <v>336.72</v>
      </c>
      <c r="G36" t="n">
        <v>366.18</v>
      </c>
      <c r="H36" t="n">
        <v>406.9</v>
      </c>
      <c r="I36" t="n">
        <v>406.9</v>
      </c>
      <c r="J36" t="n">
        <v>406.9</v>
      </c>
      <c r="K36" t="n">
        <v>406.9</v>
      </c>
      <c r="L36" t="n">
        <v>406.9</v>
      </c>
      <c r="M36" t="n">
        <v>246.6</v>
      </c>
      <c r="N36" t="n">
        <v>246.6</v>
      </c>
      <c r="O36" t="n">
        <v>246.6</v>
      </c>
      <c r="P36" t="n">
        <v>246.6</v>
      </c>
    </row>
    <row r="37">
      <c r="A37" s="5" t="inlineStr">
        <is>
          <t>Gezeichnetes Kapital (in Mio.)</t>
        </is>
      </c>
      <c r="B37" s="5" t="inlineStr">
        <is>
          <t>Subscribed Capital in M</t>
        </is>
      </c>
      <c r="C37" t="n">
        <v>163.72</v>
      </c>
      <c r="D37" t="n">
        <v>163.72</v>
      </c>
      <c r="E37" t="n">
        <v>168.36</v>
      </c>
      <c r="F37" t="n">
        <v>168.36</v>
      </c>
      <c r="G37" t="n">
        <v>183.1</v>
      </c>
      <c r="H37" t="n">
        <v>203.4</v>
      </c>
      <c r="I37" t="n">
        <v>203.4</v>
      </c>
      <c r="J37" t="n">
        <v>203.4</v>
      </c>
      <c r="K37" t="n">
        <v>203.4</v>
      </c>
      <c r="L37" t="n">
        <v>203.4</v>
      </c>
      <c r="M37" t="n">
        <v>123.3</v>
      </c>
      <c r="N37" t="n">
        <v>123.3</v>
      </c>
      <c r="O37" t="n">
        <v>123.3</v>
      </c>
      <c r="P37" t="n">
        <v>123.3</v>
      </c>
    </row>
    <row r="38">
      <c r="A38" s="5" t="inlineStr">
        <is>
          <t>Ergebnis je Aktie (brutto)</t>
        </is>
      </c>
      <c r="B38" s="5" t="inlineStr">
        <is>
          <t>Earnings per share</t>
        </is>
      </c>
      <c r="C38" t="inlineStr">
        <is>
          <t>-</t>
        </is>
      </c>
      <c r="D38" t="n">
        <v>0.8100000000000001</v>
      </c>
      <c r="E38" t="n">
        <v>0.73</v>
      </c>
      <c r="F38" t="n">
        <v>0.67</v>
      </c>
      <c r="G38" t="n">
        <v>0.6</v>
      </c>
      <c r="H38" t="n">
        <v>0.21</v>
      </c>
      <c r="I38" t="n">
        <v>-0.01</v>
      </c>
      <c r="J38" t="n">
        <v>0.13</v>
      </c>
      <c r="K38" t="n">
        <v>0.37</v>
      </c>
      <c r="L38" t="n">
        <v>0.09</v>
      </c>
      <c r="M38" t="n">
        <v>0.01</v>
      </c>
      <c r="N38" t="n">
        <v>0.84</v>
      </c>
      <c r="O38" t="n">
        <v>1.98</v>
      </c>
      <c r="P38" t="n">
        <v>1.98</v>
      </c>
    </row>
    <row r="39">
      <c r="A39" s="5" t="inlineStr">
        <is>
          <t>Ergebnis je Aktie (unverwässert)</t>
        </is>
      </c>
      <c r="B39" s="5" t="inlineStr">
        <is>
          <t>Basic Earnings per share</t>
        </is>
      </c>
      <c r="C39" t="n">
        <v>0.65</v>
      </c>
      <c r="D39" t="n">
        <v>0.61</v>
      </c>
      <c r="E39" t="n">
        <v>0.59</v>
      </c>
      <c r="F39" t="n">
        <v>0.52</v>
      </c>
      <c r="G39" t="n">
        <v>0.48</v>
      </c>
      <c r="H39" t="n">
        <v>0.15</v>
      </c>
      <c r="I39" t="n">
        <v>0.01</v>
      </c>
      <c r="J39" t="n">
        <v>0.13</v>
      </c>
      <c r="K39" t="n">
        <v>0.28</v>
      </c>
      <c r="L39" t="n">
        <v>0.17</v>
      </c>
      <c r="M39" t="n">
        <v>0.2</v>
      </c>
      <c r="N39" t="n">
        <v>0.87</v>
      </c>
      <c r="O39" t="n">
        <v>1.44</v>
      </c>
      <c r="P39" t="n">
        <v>1.44</v>
      </c>
    </row>
    <row r="40">
      <c r="A40" s="5" t="inlineStr">
        <is>
          <t>Ergebnis je Aktie (verwässert)</t>
        </is>
      </c>
      <c r="B40" s="5" t="inlineStr">
        <is>
          <t>Diluted Earnings per share</t>
        </is>
      </c>
      <c r="C40" t="n">
        <v>0.65</v>
      </c>
      <c r="D40" t="n">
        <v>0.61</v>
      </c>
      <c r="E40" t="n">
        <v>0.59</v>
      </c>
      <c r="F40" t="n">
        <v>0.52</v>
      </c>
      <c r="G40" t="n">
        <v>0.48</v>
      </c>
      <c r="H40" t="n">
        <v>0.15</v>
      </c>
      <c r="I40" t="n">
        <v>0.01</v>
      </c>
      <c r="J40" t="n">
        <v>0.13</v>
      </c>
      <c r="K40" t="n">
        <v>0.28</v>
      </c>
      <c r="L40" t="n">
        <v>0.18</v>
      </c>
      <c r="M40" t="n">
        <v>0.2</v>
      </c>
      <c r="N40" t="n">
        <v>0.87</v>
      </c>
      <c r="O40" t="n">
        <v>1.44</v>
      </c>
      <c r="P40" t="n">
        <v>1.44</v>
      </c>
    </row>
    <row r="41">
      <c r="A41" s="5" t="inlineStr">
        <is>
          <t>Dividende je Aktie</t>
        </is>
      </c>
      <c r="B41" s="5" t="inlineStr">
        <is>
          <t>Dividend per share</t>
        </is>
      </c>
      <c r="C41" t="inlineStr">
        <is>
          <t>-</t>
        </is>
      </c>
      <c r="D41" t="n">
        <v>0.31</v>
      </c>
      <c r="E41" t="n">
        <v>0.5</v>
      </c>
      <c r="F41" t="n">
        <v>0.52</v>
      </c>
      <c r="G41" t="n">
        <v>0.5</v>
      </c>
      <c r="H41" t="n">
        <v>0.13</v>
      </c>
      <c r="I41" t="inlineStr">
        <is>
          <t>-</t>
        </is>
      </c>
      <c r="J41" t="inlineStr">
        <is>
          <t>-</t>
        </is>
      </c>
      <c r="K41" t="n">
        <v>0.14</v>
      </c>
      <c r="L41" t="n">
        <v>0.35</v>
      </c>
      <c r="M41" t="n">
        <v>0.2</v>
      </c>
      <c r="N41" t="n">
        <v>0.87</v>
      </c>
      <c r="O41" t="n">
        <v>1.3</v>
      </c>
      <c r="P41" t="n">
        <v>1.3</v>
      </c>
    </row>
    <row r="42">
      <c r="A42" s="5" t="inlineStr">
        <is>
          <t>Sonderdividende je Aktie</t>
        </is>
      </c>
      <c r="B42" s="5" t="inlineStr">
        <is>
          <t>Special Dividend per share</t>
        </is>
      </c>
      <c r="C42" t="inlineStr">
        <is>
          <t>-</t>
        </is>
      </c>
      <c r="D42" t="inlineStr">
        <is>
          <t>-</t>
        </is>
      </c>
      <c r="E42" t="n">
        <v>0.1</v>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Dividendenausschüttung in Mio</t>
        </is>
      </c>
      <c r="B43" s="5" t="inlineStr">
        <is>
          <t>Dividend Payment in M</t>
        </is>
      </c>
      <c r="C43" t="inlineStr">
        <is>
          <t>-</t>
        </is>
      </c>
      <c r="D43" t="n">
        <v>99.95999999999999</v>
      </c>
      <c r="E43" t="n">
        <v>197.5</v>
      </c>
      <c r="F43" t="n">
        <v>175.7</v>
      </c>
      <c r="G43" t="n">
        <v>167.4</v>
      </c>
      <c r="H43" t="n">
        <v>37</v>
      </c>
      <c r="I43" t="inlineStr">
        <is>
          <t>-</t>
        </is>
      </c>
      <c r="J43" t="inlineStr">
        <is>
          <t>-</t>
        </is>
      </c>
      <c r="K43" t="n">
        <v>55.3</v>
      </c>
      <c r="L43" t="n">
        <v>97.90000000000001</v>
      </c>
      <c r="M43" t="n">
        <v>48.3</v>
      </c>
      <c r="N43" t="n">
        <v>210.3</v>
      </c>
      <c r="O43" t="n">
        <v>317.6</v>
      </c>
      <c r="P43" t="n">
        <v>317.6</v>
      </c>
    </row>
    <row r="44">
      <c r="A44" s="5" t="inlineStr">
        <is>
          <t>Umsatz</t>
        </is>
      </c>
      <c r="B44" s="5" t="inlineStr">
        <is>
          <t>Revenue</t>
        </is>
      </c>
      <c r="C44" t="inlineStr">
        <is>
          <t>-</t>
        </is>
      </c>
      <c r="D44" t="n">
        <v>3</v>
      </c>
      <c r="E44" t="n">
        <v>2.96</v>
      </c>
      <c r="F44" t="n">
        <v>2.95</v>
      </c>
      <c r="G44" t="n">
        <v>2.65</v>
      </c>
      <c r="H44" t="n">
        <v>2.29</v>
      </c>
      <c r="I44" t="n">
        <v>2.03</v>
      </c>
      <c r="J44" t="n">
        <v>2.18</v>
      </c>
      <c r="K44" t="n">
        <v>2.48</v>
      </c>
      <c r="L44" t="n">
        <v>2.1</v>
      </c>
      <c r="M44" t="n">
        <v>2.66</v>
      </c>
      <c r="N44" t="n">
        <v>3.98</v>
      </c>
      <c r="O44" t="n">
        <v>4.39</v>
      </c>
      <c r="P44" t="n">
        <v>4.39</v>
      </c>
    </row>
    <row r="45">
      <c r="A45" s="5" t="inlineStr">
        <is>
          <t>Buchwert je Aktie</t>
        </is>
      </c>
      <c r="B45" s="5" t="inlineStr">
        <is>
          <t>Book value per share</t>
        </is>
      </c>
      <c r="C45" t="inlineStr">
        <is>
          <t>-</t>
        </is>
      </c>
      <c r="D45" t="n">
        <v>2.76</v>
      </c>
      <c r="E45" t="n">
        <v>2.67</v>
      </c>
      <c r="F45" t="n">
        <v>2.9</v>
      </c>
      <c r="G45" t="n">
        <v>2.9</v>
      </c>
      <c r="H45" t="n">
        <v>2.9</v>
      </c>
      <c r="I45" t="n">
        <v>3.49</v>
      </c>
      <c r="J45" t="n">
        <v>3.46</v>
      </c>
      <c r="K45" t="n">
        <v>3.47</v>
      </c>
      <c r="L45" t="n">
        <v>3.47</v>
      </c>
      <c r="M45" t="n">
        <v>1.2</v>
      </c>
      <c r="N45" t="n">
        <v>1.82</v>
      </c>
      <c r="O45" t="n">
        <v>2.39</v>
      </c>
      <c r="P45" t="n">
        <v>2.39</v>
      </c>
    </row>
    <row r="46">
      <c r="A46" s="5" t="inlineStr">
        <is>
          <t>Cashflow je Aktie</t>
        </is>
      </c>
      <c r="B46" s="5" t="inlineStr">
        <is>
          <t>Cashflow per share</t>
        </is>
      </c>
      <c r="C46" t="inlineStr">
        <is>
          <t>-</t>
        </is>
      </c>
      <c r="D46" t="n">
        <v>1.33</v>
      </c>
      <c r="E46" t="n">
        <v>1.26</v>
      </c>
      <c r="F46" t="n">
        <v>1.33</v>
      </c>
      <c r="G46" t="n">
        <v>1.08</v>
      </c>
      <c r="H46" t="n">
        <v>0.8</v>
      </c>
      <c r="I46" t="n">
        <v>0.52</v>
      </c>
      <c r="J46" t="n">
        <v>0.61</v>
      </c>
      <c r="K46" t="n">
        <v>0.71</v>
      </c>
      <c r="L46" t="n">
        <v>0.9</v>
      </c>
      <c r="M46" t="n">
        <v>0.95</v>
      </c>
      <c r="N46" t="n">
        <v>2.09</v>
      </c>
      <c r="O46" t="n">
        <v>2.24</v>
      </c>
      <c r="P46" t="n">
        <v>2.24</v>
      </c>
    </row>
    <row r="47">
      <c r="A47" s="5" t="inlineStr">
        <is>
          <t>Bilanzsumme je Aktie</t>
        </is>
      </c>
      <c r="B47" s="5" t="inlineStr">
        <is>
          <t>Total assets per share</t>
        </is>
      </c>
      <c r="C47" t="inlineStr">
        <is>
          <t>-</t>
        </is>
      </c>
      <c r="D47" t="n">
        <v>3.65</v>
      </c>
      <c r="E47" t="n">
        <v>3.67</v>
      </c>
      <c r="F47" t="n">
        <v>3.87</v>
      </c>
      <c r="G47" t="n">
        <v>3.79</v>
      </c>
      <c r="H47" t="n">
        <v>3.65</v>
      </c>
      <c r="I47" t="n">
        <v>4.26</v>
      </c>
      <c r="J47" t="n">
        <v>4.34</v>
      </c>
      <c r="K47" t="n">
        <v>4.82</v>
      </c>
      <c r="L47" t="n">
        <v>4.87</v>
      </c>
      <c r="M47" t="n">
        <v>2.98</v>
      </c>
      <c r="N47" t="n">
        <v>3.36</v>
      </c>
      <c r="O47" t="n">
        <v>4.3</v>
      </c>
      <c r="P47" t="n">
        <v>4.3</v>
      </c>
    </row>
    <row r="48">
      <c r="A48" s="5" t="inlineStr">
        <is>
          <t>Personal am Ende des Jahres</t>
        </is>
      </c>
      <c r="B48" s="5" t="inlineStr">
        <is>
          <t>Staff at the end of year</t>
        </is>
      </c>
      <c r="C48" t="n">
        <v>1551</v>
      </c>
      <c r="D48" t="n">
        <v>1267</v>
      </c>
      <c r="E48" t="n">
        <v>1280</v>
      </c>
      <c r="F48" t="n">
        <v>1275</v>
      </c>
      <c r="G48" t="n">
        <v>1266</v>
      </c>
      <c r="H48" t="n">
        <v>1274</v>
      </c>
      <c r="I48" t="n">
        <v>1308</v>
      </c>
      <c r="J48" t="n">
        <v>1360</v>
      </c>
      <c r="K48" t="n">
        <v>1390</v>
      </c>
      <c r="L48" t="n">
        <v>1104</v>
      </c>
      <c r="M48" t="n">
        <v>1139</v>
      </c>
      <c r="N48" t="n">
        <v>1184</v>
      </c>
      <c r="O48" t="n">
        <v>1195</v>
      </c>
      <c r="P48" t="n">
        <v>1195</v>
      </c>
    </row>
    <row r="49">
      <c r="A49" s="5" t="inlineStr">
        <is>
          <t>Personalaufwand in Mio. EUR</t>
        </is>
      </c>
      <c r="B49" s="5" t="inlineStr">
        <is>
          <t>Personnel expenses in M</t>
        </is>
      </c>
      <c r="C49" t="n">
        <v>121.5</v>
      </c>
      <c r="D49" t="n">
        <v>107.8</v>
      </c>
      <c r="E49" t="n">
        <v>105.6</v>
      </c>
      <c r="F49" t="n">
        <v>105.9</v>
      </c>
      <c r="G49" t="n">
        <v>105</v>
      </c>
      <c r="H49" t="n">
        <v>106.2</v>
      </c>
      <c r="I49" t="n">
        <v>104.9</v>
      </c>
      <c r="J49" t="n">
        <v>109.3</v>
      </c>
      <c r="K49" t="n">
        <v>116.6</v>
      </c>
      <c r="L49" t="n">
        <v>89.90000000000001</v>
      </c>
      <c r="M49" t="n">
        <v>79.5</v>
      </c>
      <c r="N49" t="n">
        <v>89.2</v>
      </c>
      <c r="O49" t="n">
        <v>84.90000000000001</v>
      </c>
      <c r="P49" t="n">
        <v>84.90000000000001</v>
      </c>
    </row>
    <row r="50">
      <c r="A50" s="5" t="inlineStr">
        <is>
          <t>Aufwand je Mitarbeiter in EUR</t>
        </is>
      </c>
      <c r="B50" s="5" t="inlineStr">
        <is>
          <t>Effort per employee</t>
        </is>
      </c>
      <c r="C50" t="n">
        <v>78337</v>
      </c>
      <c r="D50" t="n">
        <v>85083</v>
      </c>
      <c r="E50" t="n">
        <v>82500</v>
      </c>
      <c r="F50" t="n">
        <v>83059</v>
      </c>
      <c r="G50" t="n">
        <v>82938</v>
      </c>
      <c r="H50" t="n">
        <v>83360</v>
      </c>
      <c r="I50" t="n">
        <v>80199</v>
      </c>
      <c r="J50" t="n">
        <v>80368</v>
      </c>
      <c r="K50" t="n">
        <v>83885</v>
      </c>
      <c r="L50" t="n">
        <v>81431</v>
      </c>
      <c r="M50" t="n">
        <v>69798</v>
      </c>
      <c r="N50" t="n">
        <v>75338</v>
      </c>
      <c r="O50" t="n">
        <v>71046</v>
      </c>
      <c r="P50" t="n">
        <v>71046</v>
      </c>
    </row>
    <row r="51">
      <c r="A51" s="5" t="inlineStr">
        <is>
          <t>Umsatz je Aktie</t>
        </is>
      </c>
      <c r="B51" s="5" t="inlineStr">
        <is>
          <t>Revenue per share</t>
        </is>
      </c>
      <c r="C51" t="inlineStr">
        <is>
          <t>-</t>
        </is>
      </c>
      <c r="D51" t="n">
        <v>774743</v>
      </c>
      <c r="E51" t="n">
        <v>778359</v>
      </c>
      <c r="F51" t="n">
        <v>778039</v>
      </c>
      <c r="G51" t="n">
        <v>767694</v>
      </c>
      <c r="H51" t="n">
        <v>731633</v>
      </c>
      <c r="I51" t="n">
        <v>632110</v>
      </c>
      <c r="J51" t="n">
        <v>651985</v>
      </c>
      <c r="K51" t="n">
        <v>726115</v>
      </c>
      <c r="L51" t="n">
        <v>774547</v>
      </c>
      <c r="M51" t="n">
        <v>576207</v>
      </c>
      <c r="N51" t="n">
        <v>829307</v>
      </c>
      <c r="O51" t="n">
        <v>905105</v>
      </c>
      <c r="P51" t="n">
        <v>905105</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EUR</t>
        </is>
      </c>
      <c r="B53" s="5" t="inlineStr">
        <is>
          <t>Earnings per employee</t>
        </is>
      </c>
      <c r="C53" t="inlineStr">
        <is>
          <t>-</t>
        </is>
      </c>
      <c r="D53" t="n">
        <v>158090</v>
      </c>
      <c r="E53" t="n">
        <v>154297</v>
      </c>
      <c r="F53" t="n">
        <v>134118</v>
      </c>
      <c r="G53" t="n">
        <v>131280</v>
      </c>
      <c r="H53" t="n">
        <v>46703</v>
      </c>
      <c r="I53" t="n">
        <v>3211</v>
      </c>
      <c r="J53" t="n">
        <v>36838</v>
      </c>
      <c r="K53" t="n">
        <v>79496</v>
      </c>
      <c r="L53" t="n">
        <v>63949</v>
      </c>
      <c r="M53" t="n">
        <v>42493</v>
      </c>
      <c r="N53" t="n">
        <v>178463</v>
      </c>
      <c r="O53" t="n">
        <v>295481</v>
      </c>
      <c r="P53" t="n">
        <v>295481</v>
      </c>
    </row>
    <row r="54">
      <c r="A54" s="5" t="inlineStr">
        <is>
          <t>KGV (Kurs/Gewinn)</t>
        </is>
      </c>
      <c r="B54" s="5" t="inlineStr">
        <is>
          <t>PE (price/earnings)</t>
        </is>
      </c>
      <c r="C54" t="n">
        <v>8.699999999999999</v>
      </c>
      <c r="D54" t="n">
        <v>9</v>
      </c>
      <c r="E54" t="n">
        <v>15.9</v>
      </c>
      <c r="F54" t="n">
        <v>21.4</v>
      </c>
      <c r="G54" t="n">
        <v>20.9</v>
      </c>
      <c r="H54" t="n">
        <v>69.59999999999999</v>
      </c>
      <c r="I54" t="n">
        <v>839</v>
      </c>
      <c r="J54" t="n">
        <v>39.2</v>
      </c>
      <c r="K54" t="n">
        <v>15.8</v>
      </c>
      <c r="L54" t="n">
        <v>48.4</v>
      </c>
      <c r="M54" t="n">
        <v>50.9</v>
      </c>
      <c r="N54" t="n">
        <v>8.699999999999999</v>
      </c>
      <c r="O54" t="n">
        <v>12.2</v>
      </c>
      <c r="P54" t="n">
        <v>12.2</v>
      </c>
    </row>
    <row r="55">
      <c r="A55" s="5" t="inlineStr">
        <is>
          <t>KUV (Kurs/Umsatz)</t>
        </is>
      </c>
      <c r="B55" s="5" t="inlineStr">
        <is>
          <t>PS (price/sales)</t>
        </is>
      </c>
      <c r="C55" t="inlineStr">
        <is>
          <t>-</t>
        </is>
      </c>
      <c r="D55" t="n">
        <v>1.83</v>
      </c>
      <c r="E55" t="n">
        <v>3.16</v>
      </c>
      <c r="F55" t="n">
        <v>3.78</v>
      </c>
      <c r="G55" t="n">
        <v>3.78</v>
      </c>
      <c r="H55" t="n">
        <v>4.56</v>
      </c>
      <c r="I55" t="n">
        <v>4.13</v>
      </c>
      <c r="J55" t="n">
        <v>2.34</v>
      </c>
      <c r="K55" t="n">
        <v>1.78</v>
      </c>
      <c r="L55" t="n">
        <v>3.92</v>
      </c>
      <c r="M55" t="n">
        <v>3.82</v>
      </c>
      <c r="N55" t="n">
        <v>1.9</v>
      </c>
      <c r="O55" t="n">
        <v>3.99</v>
      </c>
      <c r="P55" t="n">
        <v>3.99</v>
      </c>
    </row>
    <row r="56">
      <c r="A56" s="5" t="inlineStr">
        <is>
          <t>KBV (Kurs/Buchwert)</t>
        </is>
      </c>
      <c r="B56" s="5" t="inlineStr">
        <is>
          <t>PB (price/book value)</t>
        </is>
      </c>
      <c r="C56" t="inlineStr">
        <is>
          <t>-</t>
        </is>
      </c>
      <c r="D56" t="n">
        <v>1.99</v>
      </c>
      <c r="E56" t="n">
        <v>3.5</v>
      </c>
      <c r="F56" t="n">
        <v>3.85</v>
      </c>
      <c r="G56" t="n">
        <v>3.46</v>
      </c>
      <c r="H56" t="n">
        <v>3.6</v>
      </c>
      <c r="I56" t="n">
        <v>2.41</v>
      </c>
      <c r="J56" t="n">
        <v>1.47</v>
      </c>
      <c r="K56" t="n">
        <v>1.27</v>
      </c>
      <c r="L56" t="n">
        <v>2.37</v>
      </c>
      <c r="M56" t="n">
        <v>8.449999999999999</v>
      </c>
      <c r="N56" t="n">
        <v>4.15</v>
      </c>
      <c r="O56" t="n">
        <v>7.32</v>
      </c>
      <c r="P56" t="n">
        <v>7.32</v>
      </c>
    </row>
    <row r="57">
      <c r="A57" s="5" t="inlineStr">
        <is>
          <t>KCV (Kurs/Cashflow)</t>
        </is>
      </c>
      <c r="B57" s="5" t="inlineStr">
        <is>
          <t>PC (price/cashflow)</t>
        </is>
      </c>
      <c r="C57" t="inlineStr">
        <is>
          <t>-</t>
        </is>
      </c>
      <c r="D57" t="n">
        <v>4.14</v>
      </c>
      <c r="E57" t="n">
        <v>7.4</v>
      </c>
      <c r="F57" t="n">
        <v>8.390000000000001</v>
      </c>
      <c r="G57" t="n">
        <v>9.289999999999999</v>
      </c>
      <c r="H57" t="n">
        <v>13</v>
      </c>
      <c r="I57" t="n">
        <v>16.13</v>
      </c>
      <c r="J57" t="n">
        <v>8.31</v>
      </c>
      <c r="K57" t="n">
        <v>6.17</v>
      </c>
      <c r="L57" t="n">
        <v>9.140000000000001</v>
      </c>
      <c r="M57" t="n">
        <v>10.75</v>
      </c>
      <c r="N57" t="n">
        <v>3.61</v>
      </c>
      <c r="O57" t="n">
        <v>7.8</v>
      </c>
      <c r="P57" t="n">
        <v>7.8</v>
      </c>
    </row>
    <row r="58">
      <c r="A58" s="5" t="inlineStr">
        <is>
          <t>Dividendenrendite in %</t>
        </is>
      </c>
      <c r="B58" s="5" t="inlineStr">
        <is>
          <t>Dividend Yield in %</t>
        </is>
      </c>
      <c r="C58" t="inlineStr">
        <is>
          <t>-</t>
        </is>
      </c>
      <c r="D58" t="n">
        <v>5.57</v>
      </c>
      <c r="E58" t="n">
        <v>5.37</v>
      </c>
      <c r="F58" t="n">
        <v>4.66</v>
      </c>
      <c r="G58" t="n">
        <v>4.99</v>
      </c>
      <c r="H58" t="n">
        <v>1.25</v>
      </c>
      <c r="I58" t="inlineStr">
        <is>
          <t>-</t>
        </is>
      </c>
      <c r="J58" t="inlineStr">
        <is>
          <t>-</t>
        </is>
      </c>
      <c r="K58" t="n">
        <v>3.17</v>
      </c>
      <c r="L58" t="n">
        <v>4.25</v>
      </c>
      <c r="M58" t="n">
        <v>1.97</v>
      </c>
      <c r="N58" t="n">
        <v>11.52</v>
      </c>
      <c r="O58" t="n">
        <v>7.42</v>
      </c>
      <c r="P58" t="n">
        <v>7.42</v>
      </c>
    </row>
    <row r="59">
      <c r="A59" s="5" t="inlineStr">
        <is>
          <t>Gewinnrendite in %</t>
        </is>
      </c>
      <c r="B59" s="5" t="inlineStr">
        <is>
          <t>Return on profit in %</t>
        </is>
      </c>
      <c r="C59" t="n">
        <v>11.5</v>
      </c>
      <c r="D59" t="n">
        <v>11.1</v>
      </c>
      <c r="E59" t="n">
        <v>6.3</v>
      </c>
      <c r="F59" t="n">
        <v>4.7</v>
      </c>
      <c r="G59" t="n">
        <v>4.8</v>
      </c>
      <c r="H59" t="n">
        <v>1.4</v>
      </c>
      <c r="I59" t="n">
        <v>0.1</v>
      </c>
      <c r="J59" t="n">
        <v>2.6</v>
      </c>
      <c r="K59" t="n">
        <v>6.3</v>
      </c>
      <c r="L59" t="n">
        <v>2.1</v>
      </c>
      <c r="M59" t="n">
        <v>2</v>
      </c>
      <c r="N59" t="n">
        <v>11.5</v>
      </c>
      <c r="O59" t="n">
        <v>8.199999999999999</v>
      </c>
      <c r="P59" t="n">
        <v>8.199999999999999</v>
      </c>
    </row>
    <row r="60">
      <c r="A60" s="5" t="inlineStr">
        <is>
          <t>Eigenkapitalrendite in %</t>
        </is>
      </c>
      <c r="B60" s="5" t="inlineStr">
        <is>
          <t>Return on Equity in %</t>
        </is>
      </c>
      <c r="C60" t="inlineStr">
        <is>
          <t>-</t>
        </is>
      </c>
      <c r="D60" t="n">
        <v>22.14</v>
      </c>
      <c r="E60" t="n">
        <v>21.94</v>
      </c>
      <c r="F60" t="n">
        <v>17.53</v>
      </c>
      <c r="G60" t="n">
        <v>15.65</v>
      </c>
      <c r="H60" t="n">
        <v>5.04</v>
      </c>
      <c r="I60" t="n">
        <v>0.3</v>
      </c>
      <c r="J60" t="n">
        <v>3.56</v>
      </c>
      <c r="K60" t="n">
        <v>7.82</v>
      </c>
      <c r="L60" t="n">
        <v>5</v>
      </c>
      <c r="M60" t="n">
        <v>16.31</v>
      </c>
      <c r="N60" t="n">
        <v>47.12</v>
      </c>
      <c r="O60" t="n">
        <v>59.83</v>
      </c>
      <c r="P60" t="n">
        <v>59.83</v>
      </c>
    </row>
    <row r="61">
      <c r="A61" s="5" t="inlineStr">
        <is>
          <t>Umsatzrendite in %</t>
        </is>
      </c>
      <c r="B61" s="5" t="inlineStr">
        <is>
          <t>Return on sales in %</t>
        </is>
      </c>
      <c r="C61" t="inlineStr">
        <is>
          <t>-</t>
        </is>
      </c>
      <c r="D61" t="n">
        <v>20.41</v>
      </c>
      <c r="E61" t="n">
        <v>19.82</v>
      </c>
      <c r="F61" t="n">
        <v>17.24</v>
      </c>
      <c r="G61" t="n">
        <v>17.1</v>
      </c>
      <c r="H61" t="n">
        <v>6.38</v>
      </c>
      <c r="I61" t="n">
        <v>0.51</v>
      </c>
      <c r="J61" t="n">
        <v>5.65</v>
      </c>
      <c r="K61" t="n">
        <v>10.95</v>
      </c>
      <c r="L61" t="n">
        <v>8.26</v>
      </c>
      <c r="M61" t="n">
        <v>7.37</v>
      </c>
      <c r="N61" t="n">
        <v>21.52</v>
      </c>
      <c r="O61" t="n">
        <v>32.65</v>
      </c>
      <c r="P61" t="n">
        <v>32.65</v>
      </c>
    </row>
    <row r="62">
      <c r="A62" s="5" t="inlineStr">
        <is>
          <t>Gesamtkapitalrendite in %</t>
        </is>
      </c>
      <c r="B62" s="5" t="inlineStr">
        <is>
          <t>Total Return on Investment in %</t>
        </is>
      </c>
      <c r="C62" t="inlineStr">
        <is>
          <t>-</t>
        </is>
      </c>
      <c r="D62" t="n">
        <v>16.74</v>
      </c>
      <c r="E62" t="n">
        <v>15.99</v>
      </c>
      <c r="F62" t="n">
        <v>13.13</v>
      </c>
      <c r="G62" t="n">
        <v>11.99</v>
      </c>
      <c r="H62" t="n">
        <v>4</v>
      </c>
      <c r="I62" t="n">
        <v>0.24</v>
      </c>
      <c r="J62" t="n">
        <v>2.83</v>
      </c>
      <c r="K62" t="n">
        <v>5.64</v>
      </c>
      <c r="L62" t="n">
        <v>3.56</v>
      </c>
      <c r="M62" t="n">
        <v>6.59</v>
      </c>
      <c r="N62" t="n">
        <v>25.53</v>
      </c>
      <c r="O62" t="n">
        <v>33.3</v>
      </c>
      <c r="P62" t="n">
        <v>33.3</v>
      </c>
    </row>
    <row r="63">
      <c r="A63" s="5" t="inlineStr">
        <is>
          <t>Return on Investment in %</t>
        </is>
      </c>
      <c r="B63" s="5" t="inlineStr">
        <is>
          <t>Return on Investment in %</t>
        </is>
      </c>
      <c r="C63" t="inlineStr">
        <is>
          <t>-</t>
        </is>
      </c>
      <c r="D63" t="n">
        <v>16.74</v>
      </c>
      <c r="E63" t="n">
        <v>15.99</v>
      </c>
      <c r="F63" t="n">
        <v>13.13</v>
      </c>
      <c r="G63" t="n">
        <v>11.99</v>
      </c>
      <c r="H63" t="n">
        <v>4</v>
      </c>
      <c r="I63" t="n">
        <v>0.24</v>
      </c>
      <c r="J63" t="n">
        <v>2.83</v>
      </c>
      <c r="K63" t="n">
        <v>5.64</v>
      </c>
      <c r="L63" t="n">
        <v>3.56</v>
      </c>
      <c r="M63" t="n">
        <v>6.59</v>
      </c>
      <c r="N63" t="n">
        <v>25.53</v>
      </c>
      <c r="O63" t="n">
        <v>33.3</v>
      </c>
      <c r="P63" t="n">
        <v>33.3</v>
      </c>
    </row>
    <row r="64">
      <c r="A64" s="5" t="inlineStr">
        <is>
          <t>Arbeitsintensität in %</t>
        </is>
      </c>
      <c r="B64" s="5" t="inlineStr">
        <is>
          <t>Work Intensity in %</t>
        </is>
      </c>
      <c r="C64" t="inlineStr">
        <is>
          <t>-</t>
        </is>
      </c>
      <c r="D64" t="n">
        <v>35.19</v>
      </c>
      <c r="E64" t="n">
        <v>33.05</v>
      </c>
      <c r="F64" t="n">
        <v>33.54</v>
      </c>
      <c r="G64" t="n">
        <v>33.86</v>
      </c>
      <c r="H64" t="n">
        <v>35.22</v>
      </c>
      <c r="I64" t="n">
        <v>20.17</v>
      </c>
      <c r="J64" t="n">
        <v>17.67</v>
      </c>
      <c r="K64" t="n">
        <v>21.3</v>
      </c>
      <c r="L64" t="n">
        <v>20.81</v>
      </c>
      <c r="M64" t="n">
        <v>28.63</v>
      </c>
      <c r="N64" t="n">
        <v>34.67</v>
      </c>
      <c r="O64" t="n">
        <v>32.44</v>
      </c>
      <c r="P64" t="n">
        <v>32.44</v>
      </c>
    </row>
    <row r="65">
      <c r="A65" s="5" t="inlineStr">
        <is>
          <t>Eigenkapitalquote in %</t>
        </is>
      </c>
      <c r="B65" s="5" t="inlineStr">
        <is>
          <t>Equity Ratio in %</t>
        </is>
      </c>
      <c r="C65" t="inlineStr">
        <is>
          <t>-</t>
        </is>
      </c>
      <c r="D65" t="n">
        <v>75.64</v>
      </c>
      <c r="E65" t="n">
        <v>72.88</v>
      </c>
      <c r="F65" t="n">
        <v>74.88</v>
      </c>
      <c r="G65" t="n">
        <v>76.59999999999999</v>
      </c>
      <c r="H65" t="n">
        <v>79.45999999999999</v>
      </c>
      <c r="I65" t="n">
        <v>81.81</v>
      </c>
      <c r="J65" t="n">
        <v>79.7</v>
      </c>
      <c r="K65" t="n">
        <v>72.09999999999999</v>
      </c>
      <c r="L65" t="n">
        <v>71.31</v>
      </c>
      <c r="M65" t="n">
        <v>40.43</v>
      </c>
      <c r="N65" t="n">
        <v>54.18</v>
      </c>
      <c r="O65" t="n">
        <v>55.66</v>
      </c>
      <c r="P65" t="n">
        <v>55.66</v>
      </c>
    </row>
    <row r="66">
      <c r="A66" s="5" t="inlineStr">
        <is>
          <t>Fremdkapitalquote in %</t>
        </is>
      </c>
      <c r="B66" s="5" t="inlineStr">
        <is>
          <t>Debt Ratio in %</t>
        </is>
      </c>
      <c r="C66" t="inlineStr">
        <is>
          <t>-</t>
        </is>
      </c>
      <c r="D66" t="n">
        <v>24.36</v>
      </c>
      <c r="E66" t="n">
        <v>27.12</v>
      </c>
      <c r="F66" t="n">
        <v>25.12</v>
      </c>
      <c r="G66" t="n">
        <v>23.4</v>
      </c>
      <c r="H66" t="n">
        <v>20.54</v>
      </c>
      <c r="I66" t="n">
        <v>18.19</v>
      </c>
      <c r="J66" t="n">
        <v>20.3</v>
      </c>
      <c r="K66" t="n">
        <v>27.9</v>
      </c>
      <c r="L66" t="n">
        <v>28.69</v>
      </c>
      <c r="M66" t="n">
        <v>59.57</v>
      </c>
      <c r="N66" t="n">
        <v>45.82</v>
      </c>
      <c r="O66" t="n">
        <v>44.34</v>
      </c>
      <c r="P66" t="n">
        <v>44.34</v>
      </c>
    </row>
    <row r="67">
      <c r="A67" s="5" t="inlineStr">
        <is>
          <t>Verschuldungsgrad in %</t>
        </is>
      </c>
      <c r="B67" s="5" t="inlineStr">
        <is>
          <t>Finance Gearing in %</t>
        </is>
      </c>
      <c r="C67" t="inlineStr">
        <is>
          <t>-</t>
        </is>
      </c>
      <c r="D67" t="n">
        <v>32.21</v>
      </c>
      <c r="E67" t="n">
        <v>37.21</v>
      </c>
      <c r="F67" t="n">
        <v>33.56</v>
      </c>
      <c r="G67" t="n">
        <v>30.55</v>
      </c>
      <c r="H67" t="n">
        <v>25.85</v>
      </c>
      <c r="I67" t="n">
        <v>22.23</v>
      </c>
      <c r="J67" t="n">
        <v>25.48</v>
      </c>
      <c r="K67" t="n">
        <v>38.7</v>
      </c>
      <c r="L67" t="n">
        <v>40.23</v>
      </c>
      <c r="M67" t="n">
        <v>147.34</v>
      </c>
      <c r="N67" t="n">
        <v>84.56999999999999</v>
      </c>
      <c r="O67" t="n">
        <v>79.65000000000001</v>
      </c>
      <c r="P67" t="n">
        <v>79.65000000000001</v>
      </c>
    </row>
    <row r="68">
      <c r="A68" s="5" t="inlineStr"/>
      <c r="B68" s="5" t="inlineStr"/>
    </row>
    <row r="69">
      <c r="A69" s="5" t="inlineStr">
        <is>
          <t>Kurzfristige Vermögensquote in %</t>
        </is>
      </c>
      <c r="B69" s="5" t="inlineStr">
        <is>
          <t>Current Assets Ratio in %</t>
        </is>
      </c>
      <c r="C69" t="inlineStr">
        <is>
          <t>-</t>
        </is>
      </c>
      <c r="D69" t="n">
        <v>35.2</v>
      </c>
      <c r="E69" t="n">
        <v>33.05</v>
      </c>
      <c r="F69" t="n">
        <v>33.53</v>
      </c>
      <c r="G69" t="n">
        <v>33.86</v>
      </c>
      <c r="H69" t="n">
        <v>35.23</v>
      </c>
      <c r="I69" t="n">
        <v>20.17</v>
      </c>
      <c r="J69" t="n">
        <v>17.67</v>
      </c>
      <c r="K69" t="n">
        <v>21.3</v>
      </c>
      <c r="L69" t="n">
        <v>20.81</v>
      </c>
      <c r="M69" t="n">
        <v>28.63</v>
      </c>
      <c r="N69" t="n">
        <v>34.67</v>
      </c>
      <c r="O69" t="n">
        <v>32.45</v>
      </c>
    </row>
    <row r="70">
      <c r="A70" s="5" t="inlineStr">
        <is>
          <t>Nettogewinn Marge in %</t>
        </is>
      </c>
      <c r="B70" s="5" t="inlineStr">
        <is>
          <t>Net Profit Marge in %</t>
        </is>
      </c>
      <c r="C70" t="inlineStr">
        <is>
          <t>-</t>
        </is>
      </c>
      <c r="D70" t="n">
        <v>6676.67</v>
      </c>
      <c r="E70" t="n">
        <v>6672.3</v>
      </c>
      <c r="F70" t="n">
        <v>5796.61</v>
      </c>
      <c r="G70" t="n">
        <v>6271.7</v>
      </c>
      <c r="H70" t="n">
        <v>2598.25</v>
      </c>
      <c r="I70" t="n">
        <v>206.9</v>
      </c>
      <c r="J70" t="n">
        <v>2298.17</v>
      </c>
      <c r="K70" t="n">
        <v>4455.65</v>
      </c>
      <c r="L70" t="n">
        <v>3361.9</v>
      </c>
      <c r="M70" t="n">
        <v>1819.55</v>
      </c>
      <c r="N70" t="n">
        <v>5309.05</v>
      </c>
      <c r="O70" t="n">
        <v>8043.28</v>
      </c>
    </row>
    <row r="71">
      <c r="A71" s="5" t="inlineStr">
        <is>
          <t>Operative Ergebnis Marge in %</t>
        </is>
      </c>
      <c r="B71" s="5" t="inlineStr">
        <is>
          <t>EBIT Marge in %</t>
        </is>
      </c>
      <c r="C71" t="inlineStr">
        <is>
          <t>-</t>
        </is>
      </c>
      <c r="D71" t="n">
        <v>8563.33</v>
      </c>
      <c r="E71" t="n">
        <v>8287.16</v>
      </c>
      <c r="F71" t="n">
        <v>7606.78</v>
      </c>
      <c r="G71" t="n">
        <v>7743.4</v>
      </c>
      <c r="H71" t="n">
        <v>6323.14</v>
      </c>
      <c r="I71" t="n">
        <v>3458.13</v>
      </c>
      <c r="J71" t="n">
        <v>2238.53</v>
      </c>
      <c r="K71" t="n">
        <v>6633.06</v>
      </c>
      <c r="L71" t="n">
        <v>10447.62</v>
      </c>
      <c r="M71" t="n">
        <v>4616.54</v>
      </c>
      <c r="N71" t="n">
        <v>9721.110000000001</v>
      </c>
      <c r="O71" t="n">
        <v>11054.67</v>
      </c>
    </row>
    <row r="72">
      <c r="A72" s="5" t="inlineStr">
        <is>
          <t>Vermögensumsschlag in %</t>
        </is>
      </c>
      <c r="B72" s="5" t="inlineStr">
        <is>
          <t>Asset Turnover in %</t>
        </is>
      </c>
      <c r="C72" t="inlineStr">
        <is>
          <t>-</t>
        </is>
      </c>
      <c r="D72" t="n">
        <v>0.25</v>
      </c>
      <c r="E72" t="n">
        <v>0.24</v>
      </c>
      <c r="F72" t="n">
        <v>0.23</v>
      </c>
      <c r="G72" t="n">
        <v>0.19</v>
      </c>
      <c r="H72" t="n">
        <v>0.15</v>
      </c>
      <c r="I72" t="n">
        <v>0.12</v>
      </c>
      <c r="J72" t="n">
        <v>0.12</v>
      </c>
      <c r="K72" t="n">
        <v>0.13</v>
      </c>
      <c r="L72" t="n">
        <v>0.11</v>
      </c>
      <c r="M72" t="n">
        <v>0.36</v>
      </c>
      <c r="N72" t="n">
        <v>0.48</v>
      </c>
      <c r="O72" t="n">
        <v>0.41</v>
      </c>
    </row>
    <row r="73">
      <c r="A73" s="5" t="inlineStr">
        <is>
          <t>Langfristige Vermögensquote in %</t>
        </is>
      </c>
      <c r="B73" s="5" t="inlineStr">
        <is>
          <t>Non-Current Assets Ratio in %</t>
        </is>
      </c>
      <c r="C73" t="inlineStr">
        <is>
          <t>-</t>
        </is>
      </c>
      <c r="D73" t="n">
        <v>64.81999999999999</v>
      </c>
      <c r="E73" t="n">
        <v>66.95</v>
      </c>
      <c r="F73" t="n">
        <v>66.45</v>
      </c>
      <c r="G73" t="n">
        <v>66.15000000000001</v>
      </c>
      <c r="H73" t="n">
        <v>64.8</v>
      </c>
      <c r="I73" t="n">
        <v>79.83</v>
      </c>
      <c r="J73" t="n">
        <v>82.34</v>
      </c>
      <c r="K73" t="n">
        <v>78.70999999999999</v>
      </c>
      <c r="L73" t="n">
        <v>79.2</v>
      </c>
      <c r="M73" t="n">
        <v>71.37</v>
      </c>
      <c r="N73" t="n">
        <v>65.33</v>
      </c>
      <c r="O73" t="n">
        <v>67.58</v>
      </c>
    </row>
    <row r="74">
      <c r="A74" s="5" t="inlineStr">
        <is>
          <t>Gesamtkapitalrentabilität</t>
        </is>
      </c>
      <c r="B74" s="5" t="inlineStr">
        <is>
          <t>ROA Return on Assets in %</t>
        </is>
      </c>
      <c r="C74" t="inlineStr">
        <is>
          <t>-</t>
        </is>
      </c>
      <c r="D74" t="n">
        <v>16.75</v>
      </c>
      <c r="E74" t="n">
        <v>15.99</v>
      </c>
      <c r="F74" t="n">
        <v>13.12</v>
      </c>
      <c r="G74" t="n">
        <v>11.99</v>
      </c>
      <c r="H74" t="n">
        <v>4</v>
      </c>
      <c r="I74" t="n">
        <v>0.24</v>
      </c>
      <c r="J74" t="n">
        <v>2.84</v>
      </c>
      <c r="K74" t="n">
        <v>5.64</v>
      </c>
      <c r="L74" t="n">
        <v>3.56</v>
      </c>
      <c r="M74" t="n">
        <v>6.59</v>
      </c>
      <c r="N74" t="n">
        <v>25.53</v>
      </c>
      <c r="O74" t="n">
        <v>33.31</v>
      </c>
    </row>
    <row r="75">
      <c r="A75" s="5" t="inlineStr">
        <is>
          <t>Ertrag des eingesetzten Kapitals</t>
        </is>
      </c>
      <c r="B75" s="5" t="inlineStr">
        <is>
          <t>ROCE Return on Cap. Empl. in %</t>
        </is>
      </c>
      <c r="C75" t="inlineStr">
        <is>
          <t>-</t>
        </is>
      </c>
      <c r="D75" t="n">
        <v>27.27</v>
      </c>
      <c r="E75" t="n">
        <v>26.31</v>
      </c>
      <c r="F75" t="n">
        <v>22.04</v>
      </c>
      <c r="G75" t="n">
        <v>18.72</v>
      </c>
      <c r="H75" t="n">
        <v>11.87</v>
      </c>
      <c r="I75" t="n">
        <v>4.83</v>
      </c>
      <c r="J75" t="n">
        <v>3.36</v>
      </c>
      <c r="K75" t="n">
        <v>11.26</v>
      </c>
      <c r="L75" t="n">
        <v>14.8</v>
      </c>
      <c r="M75" t="n">
        <v>30.4</v>
      </c>
      <c r="N75" t="n">
        <v>68.44</v>
      </c>
      <c r="O75" t="n">
        <v>61.32</v>
      </c>
    </row>
    <row r="76">
      <c r="A76" s="5" t="inlineStr">
        <is>
          <t>Eigenkapital zu Anlagevermögen</t>
        </is>
      </c>
      <c r="B76" s="5" t="inlineStr">
        <is>
          <t>Equity to Fixed Assets in %</t>
        </is>
      </c>
      <c r="C76" t="inlineStr">
        <is>
          <t>-</t>
        </is>
      </c>
      <c r="D76" t="n">
        <v>116.72</v>
      </c>
      <c r="E76" t="n">
        <v>108.87</v>
      </c>
      <c r="F76" t="n">
        <v>112.66</v>
      </c>
      <c r="G76" t="n">
        <v>115.84</v>
      </c>
      <c r="H76" t="n">
        <v>122.65</v>
      </c>
      <c r="I76" t="n">
        <v>102.45</v>
      </c>
      <c r="J76" t="n">
        <v>96.77</v>
      </c>
      <c r="K76" t="n">
        <v>91.63</v>
      </c>
      <c r="L76" t="n">
        <v>90.06</v>
      </c>
      <c r="M76" t="n">
        <v>56.65</v>
      </c>
      <c r="N76" t="n">
        <v>82.93000000000001</v>
      </c>
      <c r="O76" t="n">
        <v>82.40000000000001</v>
      </c>
    </row>
    <row r="77">
      <c r="A77" s="5" t="inlineStr">
        <is>
          <t>Liquidität Dritten Grades</t>
        </is>
      </c>
      <c r="B77" s="5" t="inlineStr">
        <is>
          <t>Current Ratio in %</t>
        </is>
      </c>
      <c r="C77" t="inlineStr">
        <is>
          <t>-</t>
        </is>
      </c>
      <c r="D77" t="n">
        <v>165.68</v>
      </c>
      <c r="E77" t="n">
        <v>134.94</v>
      </c>
      <c r="F77" t="n">
        <v>153.41</v>
      </c>
      <c r="G77" t="n">
        <v>161.94</v>
      </c>
      <c r="H77" t="n">
        <v>196.95</v>
      </c>
      <c r="I77" t="n">
        <v>123.73</v>
      </c>
      <c r="J77" t="n">
        <v>99.11</v>
      </c>
      <c r="K77" t="n">
        <v>83.68000000000001</v>
      </c>
      <c r="L77" t="n">
        <v>82.61</v>
      </c>
      <c r="M77" t="n">
        <v>63.66</v>
      </c>
      <c r="N77" t="n">
        <v>109.38</v>
      </c>
      <c r="O77" t="n">
        <v>128.07</v>
      </c>
    </row>
    <row r="78">
      <c r="A78" s="5" t="inlineStr">
        <is>
          <t>Operativer Cashflow</t>
        </is>
      </c>
      <c r="B78" s="5" t="inlineStr">
        <is>
          <t>Operating Cashflow in M</t>
        </is>
      </c>
      <c r="C78" t="inlineStr">
        <is>
          <t>-</t>
        </is>
      </c>
      <c r="D78" t="n">
        <v>1355.6016</v>
      </c>
      <c r="E78" t="n">
        <v>2491.728000000001</v>
      </c>
      <c r="F78" t="n">
        <v>2825.080800000001</v>
      </c>
      <c r="G78" t="n">
        <v>3401.8122</v>
      </c>
      <c r="H78" t="n">
        <v>5289.7</v>
      </c>
      <c r="I78" t="n">
        <v>6563.297</v>
      </c>
      <c r="J78" t="n">
        <v>3381.339</v>
      </c>
      <c r="K78" t="n">
        <v>2510.573</v>
      </c>
      <c r="L78" t="n">
        <v>3719.066</v>
      </c>
      <c r="M78" t="n">
        <v>2650.95</v>
      </c>
      <c r="N78" t="n">
        <v>890.226</v>
      </c>
      <c r="O78" t="n">
        <v>1923.48</v>
      </c>
    </row>
    <row r="79">
      <c r="A79" s="5" t="inlineStr">
        <is>
          <t>Aktienrückkauf</t>
        </is>
      </c>
      <c r="B79" s="5" t="inlineStr">
        <is>
          <t>Share Buyback in M</t>
        </is>
      </c>
      <c r="C79" t="n">
        <v>0</v>
      </c>
      <c r="D79" t="n">
        <v>9.28000000000003</v>
      </c>
      <c r="E79" t="n">
        <v>0</v>
      </c>
      <c r="F79" t="n">
        <v>29.45999999999998</v>
      </c>
      <c r="G79" t="n">
        <v>40.71999999999997</v>
      </c>
      <c r="H79" t="n">
        <v>0</v>
      </c>
      <c r="I79" t="n">
        <v>0</v>
      </c>
      <c r="J79" t="n">
        <v>0</v>
      </c>
      <c r="K79" t="n">
        <v>0</v>
      </c>
      <c r="L79" t="n">
        <v>-160.3</v>
      </c>
      <c r="M79" t="n">
        <v>0</v>
      </c>
      <c r="N79" t="n">
        <v>0</v>
      </c>
      <c r="O79" t="n">
        <v>0</v>
      </c>
    </row>
    <row r="80">
      <c r="A80" s="5" t="inlineStr">
        <is>
          <t>Umsatzwachstum 1J in %</t>
        </is>
      </c>
      <c r="B80" s="5" t="inlineStr">
        <is>
          <t>Revenue Growth 1Y in %</t>
        </is>
      </c>
      <c r="C80" t="inlineStr">
        <is>
          <t>-</t>
        </is>
      </c>
      <c r="D80" t="n">
        <v>1.35</v>
      </c>
      <c r="E80" t="n">
        <v>0.34</v>
      </c>
      <c r="F80" t="n">
        <v>11.32</v>
      </c>
      <c r="G80" t="n">
        <v>15.72</v>
      </c>
      <c r="H80" t="n">
        <v>12.81</v>
      </c>
      <c r="I80" t="n">
        <v>-6.88</v>
      </c>
      <c r="J80" t="n">
        <v>-12.1</v>
      </c>
      <c r="K80" t="n">
        <v>18.1</v>
      </c>
      <c r="L80" t="n">
        <v>-21.05</v>
      </c>
      <c r="M80" t="n">
        <v>-33.17</v>
      </c>
      <c r="N80" t="n">
        <v>-9.34</v>
      </c>
      <c r="O80" t="inlineStr">
        <is>
          <t>-</t>
        </is>
      </c>
    </row>
    <row r="81">
      <c r="A81" s="5" t="inlineStr">
        <is>
          <t>Umsatzwachstum 3J in %</t>
        </is>
      </c>
      <c r="B81" s="5" t="inlineStr">
        <is>
          <t>Revenue Growth 3Y in %</t>
        </is>
      </c>
      <c r="C81" t="inlineStr">
        <is>
          <t>-</t>
        </is>
      </c>
      <c r="D81" t="n">
        <v>4.34</v>
      </c>
      <c r="E81" t="n">
        <v>9.130000000000001</v>
      </c>
      <c r="F81" t="n">
        <v>13.28</v>
      </c>
      <c r="G81" t="n">
        <v>7.22</v>
      </c>
      <c r="H81" t="n">
        <v>-2.06</v>
      </c>
      <c r="I81" t="n">
        <v>-0.29</v>
      </c>
      <c r="J81" t="n">
        <v>-5.02</v>
      </c>
      <c r="K81" t="n">
        <v>-12.04</v>
      </c>
      <c r="L81" t="n">
        <v>-21.19</v>
      </c>
      <c r="M81" t="n">
        <v>-14.17</v>
      </c>
      <c r="N81" t="inlineStr">
        <is>
          <t>-</t>
        </is>
      </c>
      <c r="O81" t="inlineStr">
        <is>
          <t>-</t>
        </is>
      </c>
    </row>
    <row r="82">
      <c r="A82" s="5" t="inlineStr">
        <is>
          <t>Umsatzwachstum 5J in %</t>
        </is>
      </c>
      <c r="B82" s="5" t="inlineStr">
        <is>
          <t>Revenue Growth 5Y in %</t>
        </is>
      </c>
      <c r="C82" t="inlineStr">
        <is>
          <t>-</t>
        </is>
      </c>
      <c r="D82" t="n">
        <v>8.31</v>
      </c>
      <c r="E82" t="n">
        <v>6.66</v>
      </c>
      <c r="F82" t="n">
        <v>4.17</v>
      </c>
      <c r="G82" t="n">
        <v>5.53</v>
      </c>
      <c r="H82" t="n">
        <v>-1.82</v>
      </c>
      <c r="I82" t="n">
        <v>-11.02</v>
      </c>
      <c r="J82" t="n">
        <v>-11.51</v>
      </c>
      <c r="K82" t="n">
        <v>-9.09</v>
      </c>
      <c r="L82" t="inlineStr">
        <is>
          <t>-</t>
        </is>
      </c>
      <c r="M82" t="inlineStr">
        <is>
          <t>-</t>
        </is>
      </c>
      <c r="N82" t="inlineStr">
        <is>
          <t>-</t>
        </is>
      </c>
      <c r="O82" t="inlineStr">
        <is>
          <t>-</t>
        </is>
      </c>
    </row>
    <row r="83">
      <c r="A83" s="5" t="inlineStr">
        <is>
          <t>Umsatzwachstum 10J in %</t>
        </is>
      </c>
      <c r="B83" s="5" t="inlineStr">
        <is>
          <t>Revenue Growth 10Y in %</t>
        </is>
      </c>
      <c r="C83" t="inlineStr">
        <is>
          <t>-</t>
        </is>
      </c>
      <c r="D83" t="n">
        <v>-1.36</v>
      </c>
      <c r="E83" t="n">
        <v>-2.42</v>
      </c>
      <c r="F83" t="n">
        <v>-2.46</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inlineStr">
        <is>
          <t>-</t>
        </is>
      </c>
      <c r="D84" t="n">
        <v>1.42</v>
      </c>
      <c r="E84" t="n">
        <v>15.5</v>
      </c>
      <c r="F84" t="n">
        <v>2.89</v>
      </c>
      <c r="G84" t="n">
        <v>179.33</v>
      </c>
      <c r="H84" t="n">
        <v>1316.67</v>
      </c>
      <c r="I84" t="n">
        <v>-91.62</v>
      </c>
      <c r="J84" t="n">
        <v>-54.66</v>
      </c>
      <c r="K84" t="n">
        <v>56.52</v>
      </c>
      <c r="L84" t="n">
        <v>45.87</v>
      </c>
      <c r="M84" t="n">
        <v>-77.09</v>
      </c>
      <c r="N84" t="n">
        <v>-40.16</v>
      </c>
      <c r="O84" t="inlineStr">
        <is>
          <t>-</t>
        </is>
      </c>
    </row>
    <row r="85">
      <c r="A85" s="5" t="inlineStr">
        <is>
          <t>Gewinnwachstum 3J in %</t>
        </is>
      </c>
      <c r="B85" s="5" t="inlineStr">
        <is>
          <t>Earnings Growth 3Y in %</t>
        </is>
      </c>
      <c r="C85" t="inlineStr">
        <is>
          <t>-</t>
        </is>
      </c>
      <c r="D85" t="n">
        <v>6.6</v>
      </c>
      <c r="E85" t="n">
        <v>65.91</v>
      </c>
      <c r="F85" t="n">
        <v>499.63</v>
      </c>
      <c r="G85" t="n">
        <v>468.13</v>
      </c>
      <c r="H85" t="n">
        <v>390.13</v>
      </c>
      <c r="I85" t="n">
        <v>-29.92</v>
      </c>
      <c r="J85" t="n">
        <v>15.91</v>
      </c>
      <c r="K85" t="n">
        <v>8.43</v>
      </c>
      <c r="L85" t="n">
        <v>-23.79</v>
      </c>
      <c r="M85" t="n">
        <v>-39.08</v>
      </c>
      <c r="N85" t="inlineStr">
        <is>
          <t>-</t>
        </is>
      </c>
      <c r="O85" t="inlineStr">
        <is>
          <t>-</t>
        </is>
      </c>
    </row>
    <row r="86">
      <c r="A86" s="5" t="inlineStr">
        <is>
          <t>Gewinnwachstum 5J in %</t>
        </is>
      </c>
      <c r="B86" s="5" t="inlineStr">
        <is>
          <t>Earnings Growth 5Y in %</t>
        </is>
      </c>
      <c r="C86" t="inlineStr">
        <is>
          <t>-</t>
        </is>
      </c>
      <c r="D86" t="n">
        <v>303.16</v>
      </c>
      <c r="E86" t="n">
        <v>284.55</v>
      </c>
      <c r="F86" t="n">
        <v>270.52</v>
      </c>
      <c r="G86" t="n">
        <v>281.25</v>
      </c>
      <c r="H86" t="n">
        <v>254.56</v>
      </c>
      <c r="I86" t="n">
        <v>-24.2</v>
      </c>
      <c r="J86" t="n">
        <v>-13.9</v>
      </c>
      <c r="K86" t="n">
        <v>-2.97</v>
      </c>
      <c r="L86" t="inlineStr">
        <is>
          <t>-</t>
        </is>
      </c>
      <c r="M86" t="inlineStr">
        <is>
          <t>-</t>
        </is>
      </c>
      <c r="N86" t="inlineStr">
        <is>
          <t>-</t>
        </is>
      </c>
      <c r="O86" t="inlineStr">
        <is>
          <t>-</t>
        </is>
      </c>
    </row>
    <row r="87">
      <c r="A87" s="5" t="inlineStr">
        <is>
          <t>Gewinnwachstum 10J in %</t>
        </is>
      </c>
      <c r="B87" s="5" t="inlineStr">
        <is>
          <t>Earnings Growth 10Y in %</t>
        </is>
      </c>
      <c r="C87" t="inlineStr">
        <is>
          <t>-</t>
        </is>
      </c>
      <c r="D87" t="n">
        <v>139.48</v>
      </c>
      <c r="E87" t="n">
        <v>135.32</v>
      </c>
      <c r="F87" t="n">
        <v>133.77</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0.03</v>
      </c>
      <c r="E88" t="n">
        <v>0.06</v>
      </c>
      <c r="F88" t="n">
        <v>0.08</v>
      </c>
      <c r="G88" t="n">
        <v>0.07000000000000001</v>
      </c>
      <c r="H88" t="n">
        <v>0.27</v>
      </c>
      <c r="I88" t="n">
        <v>-34.67</v>
      </c>
      <c r="J88" t="n">
        <v>-2.82</v>
      </c>
      <c r="K88" t="n">
        <v>-5.32</v>
      </c>
      <c r="L88" t="inlineStr">
        <is>
          <t>-</t>
        </is>
      </c>
      <c r="M88" t="inlineStr">
        <is>
          <t>-</t>
        </is>
      </c>
      <c r="N88" t="inlineStr">
        <is>
          <t>-</t>
        </is>
      </c>
      <c r="O88" t="inlineStr">
        <is>
          <t>-</t>
        </is>
      </c>
    </row>
    <row r="89">
      <c r="A89" s="5" t="inlineStr">
        <is>
          <t>EBIT-Wachstum 1J in %</t>
        </is>
      </c>
      <c r="B89" s="5" t="inlineStr">
        <is>
          <t>EBIT Growth 1Y in %</t>
        </is>
      </c>
      <c r="C89" t="inlineStr">
        <is>
          <t>-</t>
        </is>
      </c>
      <c r="D89" t="n">
        <v>4.73</v>
      </c>
      <c r="E89" t="n">
        <v>9.31</v>
      </c>
      <c r="F89" t="n">
        <v>9.359999999999999</v>
      </c>
      <c r="G89" t="n">
        <v>41.71</v>
      </c>
      <c r="H89" t="n">
        <v>106.27</v>
      </c>
      <c r="I89" t="n">
        <v>43.85</v>
      </c>
      <c r="J89" t="n">
        <v>-70.33</v>
      </c>
      <c r="K89" t="n">
        <v>-25.02</v>
      </c>
      <c r="L89" t="n">
        <v>78.66</v>
      </c>
      <c r="M89" t="n">
        <v>-68.26000000000001</v>
      </c>
      <c r="N89" t="n">
        <v>-20.28</v>
      </c>
      <c r="O89" t="inlineStr">
        <is>
          <t>-</t>
        </is>
      </c>
    </row>
    <row r="90">
      <c r="A90" s="5" t="inlineStr">
        <is>
          <t>EBIT-Wachstum 3J in %</t>
        </is>
      </c>
      <c r="B90" s="5" t="inlineStr">
        <is>
          <t>EBIT Growth 3Y in %</t>
        </is>
      </c>
      <c r="C90" t="inlineStr">
        <is>
          <t>-</t>
        </is>
      </c>
      <c r="D90" t="n">
        <v>7.8</v>
      </c>
      <c r="E90" t="n">
        <v>20.13</v>
      </c>
      <c r="F90" t="n">
        <v>52.45</v>
      </c>
      <c r="G90" t="n">
        <v>63.94</v>
      </c>
      <c r="H90" t="n">
        <v>26.6</v>
      </c>
      <c r="I90" t="n">
        <v>-17.17</v>
      </c>
      <c r="J90" t="n">
        <v>-5.56</v>
      </c>
      <c r="K90" t="n">
        <v>-4.87</v>
      </c>
      <c r="L90" t="n">
        <v>-3.29</v>
      </c>
      <c r="M90" t="n">
        <v>-29.51</v>
      </c>
      <c r="N90" t="inlineStr">
        <is>
          <t>-</t>
        </is>
      </c>
      <c r="O90" t="inlineStr">
        <is>
          <t>-</t>
        </is>
      </c>
    </row>
    <row r="91">
      <c r="A91" s="5" t="inlineStr">
        <is>
          <t>EBIT-Wachstum 5J in %</t>
        </is>
      </c>
      <c r="B91" s="5" t="inlineStr">
        <is>
          <t>EBIT Growth 5Y in %</t>
        </is>
      </c>
      <c r="C91" t="inlineStr">
        <is>
          <t>-</t>
        </is>
      </c>
      <c r="D91" t="n">
        <v>34.28</v>
      </c>
      <c r="E91" t="n">
        <v>42.1</v>
      </c>
      <c r="F91" t="n">
        <v>26.17</v>
      </c>
      <c r="G91" t="n">
        <v>19.3</v>
      </c>
      <c r="H91" t="n">
        <v>26.69</v>
      </c>
      <c r="I91" t="n">
        <v>-8.220000000000001</v>
      </c>
      <c r="J91" t="n">
        <v>-21.05</v>
      </c>
      <c r="K91" t="n">
        <v>-6.98</v>
      </c>
      <c r="L91" t="inlineStr">
        <is>
          <t>-</t>
        </is>
      </c>
      <c r="M91" t="inlineStr">
        <is>
          <t>-</t>
        </is>
      </c>
      <c r="N91" t="inlineStr">
        <is>
          <t>-</t>
        </is>
      </c>
      <c r="O91" t="inlineStr">
        <is>
          <t>-</t>
        </is>
      </c>
    </row>
    <row r="92">
      <c r="A92" s="5" t="inlineStr">
        <is>
          <t>EBIT-Wachstum 10J in %</t>
        </is>
      </c>
      <c r="B92" s="5" t="inlineStr">
        <is>
          <t>EBIT Growth 10Y in %</t>
        </is>
      </c>
      <c r="C92" t="inlineStr">
        <is>
          <t>-</t>
        </is>
      </c>
      <c r="D92" t="n">
        <v>13.03</v>
      </c>
      <c r="E92" t="n">
        <v>10.53</v>
      </c>
      <c r="F92" t="n">
        <v>9.6</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inlineStr">
        <is>
          <t>-</t>
        </is>
      </c>
      <c r="D93" t="n">
        <v>-44.05</v>
      </c>
      <c r="E93" t="n">
        <v>-11.8</v>
      </c>
      <c r="F93" t="n">
        <v>-9.69</v>
      </c>
      <c r="G93" t="n">
        <v>-28.54</v>
      </c>
      <c r="H93" t="n">
        <v>-19.4</v>
      </c>
      <c r="I93" t="n">
        <v>94.09999999999999</v>
      </c>
      <c r="J93" t="n">
        <v>34.68</v>
      </c>
      <c r="K93" t="n">
        <v>-32.49</v>
      </c>
      <c r="L93" t="n">
        <v>-14.98</v>
      </c>
      <c r="M93" t="n">
        <v>197.78</v>
      </c>
      <c r="N93" t="n">
        <v>-53.72</v>
      </c>
      <c r="O93" t="inlineStr">
        <is>
          <t>-</t>
        </is>
      </c>
    </row>
    <row r="94">
      <c r="A94" s="5" t="inlineStr">
        <is>
          <t>Op.Cashflow Wachstum 3J in %</t>
        </is>
      </c>
      <c r="B94" s="5" t="inlineStr">
        <is>
          <t>Op.Cashflow Wachstum 3Y in %</t>
        </is>
      </c>
      <c r="C94" t="inlineStr">
        <is>
          <t>-</t>
        </is>
      </c>
      <c r="D94" t="n">
        <v>-21.85</v>
      </c>
      <c r="E94" t="n">
        <v>-16.68</v>
      </c>
      <c r="F94" t="n">
        <v>-19.21</v>
      </c>
      <c r="G94" t="n">
        <v>15.39</v>
      </c>
      <c r="H94" t="n">
        <v>36.46</v>
      </c>
      <c r="I94" t="n">
        <v>32.1</v>
      </c>
      <c r="J94" t="n">
        <v>-4.26</v>
      </c>
      <c r="K94" t="n">
        <v>50.1</v>
      </c>
      <c r="L94" t="n">
        <v>43.03</v>
      </c>
      <c r="M94" t="n">
        <v>48.02</v>
      </c>
      <c r="N94" t="inlineStr">
        <is>
          <t>-</t>
        </is>
      </c>
      <c r="O94" t="inlineStr">
        <is>
          <t>-</t>
        </is>
      </c>
    </row>
    <row r="95">
      <c r="A95" s="5" t="inlineStr">
        <is>
          <t>Op.Cashflow Wachstum 5J in %</t>
        </is>
      </c>
      <c r="B95" s="5" t="inlineStr">
        <is>
          <t>Op.Cashflow Wachstum 5Y in %</t>
        </is>
      </c>
      <c r="C95" t="inlineStr">
        <is>
          <t>-</t>
        </is>
      </c>
      <c r="D95" t="n">
        <v>-22.7</v>
      </c>
      <c r="E95" t="n">
        <v>4.93</v>
      </c>
      <c r="F95" t="n">
        <v>14.23</v>
      </c>
      <c r="G95" t="n">
        <v>9.67</v>
      </c>
      <c r="H95" t="n">
        <v>12.38</v>
      </c>
      <c r="I95" t="n">
        <v>55.82</v>
      </c>
      <c r="J95" t="n">
        <v>26.25</v>
      </c>
      <c r="K95" t="n">
        <v>19.32</v>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n">
        <v>16.56</v>
      </c>
      <c r="E96" t="n">
        <v>15.59</v>
      </c>
      <c r="F96" t="n">
        <v>16.77</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inlineStr">
        <is>
          <t>-</t>
        </is>
      </c>
      <c r="D97" t="n">
        <v>166.9</v>
      </c>
      <c r="E97" t="n">
        <v>105.7</v>
      </c>
      <c r="F97" t="n">
        <v>152.1</v>
      </c>
      <c r="G97" t="n">
        <v>179.5</v>
      </c>
      <c r="H97" t="n">
        <v>257.7</v>
      </c>
      <c r="I97" t="n">
        <v>67.09999999999999</v>
      </c>
      <c r="J97" t="n">
        <v>-2.8</v>
      </c>
      <c r="K97" t="n">
        <v>-81.40000000000001</v>
      </c>
      <c r="L97" t="n">
        <v>-86.8</v>
      </c>
      <c r="M97" t="n">
        <v>-120</v>
      </c>
      <c r="N97" t="n">
        <v>24.6</v>
      </c>
      <c r="O97" t="n">
        <v>75.40000000000001</v>
      </c>
      <c r="P97" t="n">
        <v>75.40000000000001</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20"/>
    <col customWidth="1" max="15" min="15" width="10"/>
    <col customWidth="1" max="16" min="16" width="10"/>
  </cols>
  <sheetData>
    <row r="1">
      <c r="A1" s="1" t="inlineStr">
        <is>
          <t xml:space="preserve">ACERINOX </t>
        </is>
      </c>
      <c r="B1" s="2" t="inlineStr">
        <is>
          <t>WKN: A0B7GP  ISIN: ES0132105018  US-Symbol:ANIOF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+34-91-398-5100</t>
        </is>
      </c>
      <c r="G4" t="inlineStr">
        <is>
          <t>28.02.2020</t>
        </is>
      </c>
      <c r="H4" t="inlineStr">
        <is>
          <t>Publication Of Annual Report</t>
        </is>
      </c>
      <c r="J4" t="inlineStr">
        <is>
          <t>Nisshin Steel Holding, Co. Ltd.</t>
        </is>
      </c>
      <c r="L4" t="inlineStr">
        <is>
          <t>15,49%</t>
        </is>
      </c>
    </row>
    <row r="5">
      <c r="A5" s="5" t="inlineStr">
        <is>
          <t>Ticker</t>
        </is>
      </c>
      <c r="B5" t="inlineStr">
        <is>
          <t>ACE1</t>
        </is>
      </c>
      <c r="C5" s="5" t="inlineStr">
        <is>
          <t>Fax</t>
        </is>
      </c>
      <c r="D5" s="5" t="inlineStr"/>
      <c r="E5" t="inlineStr">
        <is>
          <t>+34-91-398-5197</t>
        </is>
      </c>
      <c r="G5" t="inlineStr">
        <is>
          <t>20.04.2020</t>
        </is>
      </c>
      <c r="H5" t="inlineStr">
        <is>
          <t>Annual General Meeting</t>
        </is>
      </c>
      <c r="J5" t="inlineStr">
        <is>
          <t>Freefloat</t>
        </is>
      </c>
      <c r="L5" t="inlineStr">
        <is>
          <t>84,51%</t>
        </is>
      </c>
    </row>
    <row r="6">
      <c r="A6" s="5" t="inlineStr">
        <is>
          <t>Gelistet Seit / Listed Since</t>
        </is>
      </c>
      <c r="B6" t="inlineStr">
        <is>
          <t>-</t>
        </is>
      </c>
      <c r="C6" s="5" t="inlineStr">
        <is>
          <t>Internet</t>
        </is>
      </c>
      <c r="D6" s="5" t="inlineStr"/>
      <c r="E6" t="inlineStr">
        <is>
          <t>http://www.acerinox.es</t>
        </is>
      </c>
      <c r="G6" t="inlineStr">
        <is>
          <t>05.11.2020</t>
        </is>
      </c>
      <c r="H6" t="inlineStr">
        <is>
          <t>Result Q1</t>
        </is>
      </c>
    </row>
    <row r="7">
      <c r="A7" s="5" t="inlineStr">
        <is>
          <t>Nominalwert / Nominal Value</t>
        </is>
      </c>
      <c r="B7" t="inlineStr">
        <is>
          <t>-</t>
        </is>
      </c>
      <c r="C7" s="5" t="inlineStr">
        <is>
          <t>Inv. Relations Telefon / Phone</t>
        </is>
      </c>
      <c r="D7" s="5" t="inlineStr"/>
      <c r="E7" t="inlineStr">
        <is>
          <t>+34-91-398-5258</t>
        </is>
      </c>
      <c r="G7" t="inlineStr">
        <is>
          <t>20.07.2020</t>
        </is>
      </c>
      <c r="H7" t="inlineStr">
        <is>
          <t>Score Half Year</t>
        </is>
      </c>
    </row>
    <row r="8">
      <c r="A8" s="5" t="inlineStr">
        <is>
          <t>Land / Country</t>
        </is>
      </c>
      <c r="B8" t="inlineStr">
        <is>
          <t>Spanien</t>
        </is>
      </c>
      <c r="C8" s="5" t="inlineStr">
        <is>
          <t>Inv. Relations E-Mail</t>
        </is>
      </c>
      <c r="D8" s="5" t="inlineStr"/>
      <c r="E8" t="inlineStr">
        <is>
          <t>accionistas@acerinox.com</t>
        </is>
      </c>
      <c r="G8" t="inlineStr">
        <is>
          <t>26.10.2020</t>
        </is>
      </c>
      <c r="H8" t="inlineStr">
        <is>
          <t>Q3 Earnings</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Iron / Steel Industry</t>
        </is>
      </c>
      <c r="C10" s="5" t="inlineStr"/>
      <c r="D10" s="5" t="inlineStr"/>
    </row>
    <row r="11">
      <c r="A11" s="5" t="inlineStr">
        <is>
          <t>Sektor / Sector</t>
        </is>
      </c>
      <c r="B11" t="inlineStr">
        <is>
          <t>Industry</t>
        </is>
      </c>
    </row>
    <row r="12">
      <c r="A12" s="5" t="inlineStr">
        <is>
          <t>Typ / Genre</t>
        </is>
      </c>
      <c r="B12" t="inlineStr">
        <is>
          <t>Namensaktie</t>
        </is>
      </c>
    </row>
    <row r="13">
      <c r="A13" s="5" t="inlineStr">
        <is>
          <t>Adresse / Address</t>
        </is>
      </c>
      <c r="B13" t="inlineStr">
        <is>
          <t>Acerinox SAC/ Santiago de Compostela 100  ES-28035 Madrid</t>
        </is>
      </c>
    </row>
    <row r="14">
      <c r="A14" s="5" t="inlineStr">
        <is>
          <t>Management</t>
        </is>
      </c>
      <c r="B14" t="inlineStr">
        <is>
          <t>Bernardo Velázquez Herreros, Miguel Ferrandis Torres, Daniel Azpitarte Zemp, Antonio Moreno Zorrilla, Luis Gimeno Valledor</t>
        </is>
      </c>
    </row>
    <row r="15">
      <c r="A15" s="5" t="inlineStr">
        <is>
          <t>Aufsichtsrat / Board</t>
        </is>
      </c>
      <c r="B15" t="inlineStr">
        <is>
          <t>Rafael Miranda Robredo, Rosa María García García Piñeiro, Laura González Molero, Pablo Gómez Garzón, Ryo Hattori, Tomás Hevia Armengol, Mitsuo Ikeda, Donald Johnston, Santos Martínez-Conde Gutiérrez-Barquín, Ignacio Martín San Vicente, Marta Martínez Alonso, Braulio Medel Cámara, Luis Gimeno Valledor, Bernardo Velázquez Herreros</t>
        </is>
      </c>
    </row>
    <row r="16">
      <c r="A16" s="5" t="inlineStr">
        <is>
          <t>Beschreibung</t>
        </is>
      </c>
      <c r="B16" t="inlineStr">
        <is>
          <t>Acerinox SA ist eine Unternehmensgruppe, die international in der Produktion von rostfreiem Stahl tätig ist. Mit Produktionsstandorten in Europa (Factory of El Campo de Gibraltar, Spanien), den USA (North American Stainless, N.A.S.) und in Südafrika (Columbus Stainless) ist der Konzern einer der grössten quantitativen Produzenten von Flachstahl weltweit. Des Weiteren werden mit den Fabrikationsstätten Roldan, S.A. Ponferrada, Spanien und Inoxfil, SA Igualada, Spanien eine umfangreiche Edelstahlproduktpalette angeboten wie beispielsweise Stäbe, Walzdraht, Winkel sowie rostfreier Draht. Mit Geschäftsstellen in 36 Ländern betreut das Unternehmen Kunden in mehr als 80 Ländern in Europa, Asien, Amerika, Afrika und Ozeanien. Der Hauptsitz von Acerinox SA ist Madrid, Spanien. Copyright 2014 FINANCE BASE AG</t>
        </is>
      </c>
    </row>
    <row r="17">
      <c r="A17" s="5" t="inlineStr">
        <is>
          <t>Profile</t>
        </is>
      </c>
      <c r="B17" t="inlineStr">
        <is>
          <t>Acerinox SA is a corporate group that operates internationally in the production of stainless steel. With production sites in Europe (Factory of El Campo de Gibraltar, Spain), the US (North American Stainless, N.A.S.) and South Africa (Columbus Stainless) the Group is one of the largest quantitative producer of flat steel in the world. In addition to the production facilities Roldan, S.A. Ponferrada, Spain and Inoxfil, SA Igualada, Spain an extensive stainless steel range of products offered, such as bars, wire rod, angle and stainless wire. With offices in 36 countries, supporting customers in more than 80 countries in Europe, Asia, America, Africa and Oceania. The headquarters of Acerinox SA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4754</v>
      </c>
      <c r="D20" t="n">
        <v>5011</v>
      </c>
      <c r="E20" t="n">
        <v>4627</v>
      </c>
      <c r="F20" t="n">
        <v>3968</v>
      </c>
      <c r="G20" t="n">
        <v>4221</v>
      </c>
      <c r="H20" t="n">
        <v>4380</v>
      </c>
      <c r="I20" t="n">
        <v>3966</v>
      </c>
      <c r="J20" t="n">
        <v>4555</v>
      </c>
      <c r="K20" t="n">
        <v>4672</v>
      </c>
      <c r="L20" t="n">
        <v>4501</v>
      </c>
      <c r="M20" t="n">
        <v>2993</v>
      </c>
      <c r="N20" t="n">
        <v>5051</v>
      </c>
      <c r="O20" t="n">
        <v>6901</v>
      </c>
      <c r="P20" t="n">
        <v>6901</v>
      </c>
    </row>
    <row r="21">
      <c r="A21" s="5" t="inlineStr">
        <is>
          <t>Operatives Ergebnis (EBIT)</t>
        </is>
      </c>
      <c r="B21" s="5" t="inlineStr">
        <is>
          <t>EBIT Earning Before Interest &amp; Tax</t>
        </is>
      </c>
      <c r="C21" t="n">
        <v>22.6</v>
      </c>
      <c r="D21" t="n">
        <v>312.1</v>
      </c>
      <c r="E21" t="n">
        <v>318</v>
      </c>
      <c r="F21" t="n">
        <v>157.4</v>
      </c>
      <c r="G21" t="n">
        <v>120.9</v>
      </c>
      <c r="H21" t="n">
        <v>297.7</v>
      </c>
      <c r="I21" t="n">
        <v>88.3</v>
      </c>
      <c r="J21" t="n">
        <v>47.7</v>
      </c>
      <c r="K21" t="n">
        <v>192.4</v>
      </c>
      <c r="L21" t="n">
        <v>232.1</v>
      </c>
      <c r="M21" t="n">
        <v>-316.1</v>
      </c>
      <c r="N21" t="n">
        <v>48</v>
      </c>
      <c r="O21" t="n">
        <v>526.3</v>
      </c>
      <c r="P21" t="n">
        <v>526.3</v>
      </c>
    </row>
    <row r="22">
      <c r="A22" s="5" t="inlineStr">
        <is>
          <t>Finanzergebnis</t>
        </is>
      </c>
      <c r="B22" s="5" t="inlineStr">
        <is>
          <t>Financial Result</t>
        </is>
      </c>
      <c r="C22" t="n">
        <v>0.5</v>
      </c>
      <c r="D22" t="n">
        <v>-2.1</v>
      </c>
      <c r="E22" t="n">
        <v>-19.4</v>
      </c>
      <c r="F22" t="n">
        <v>-29.5</v>
      </c>
      <c r="G22" t="n">
        <v>-44</v>
      </c>
      <c r="H22" t="n">
        <v>-53.9</v>
      </c>
      <c r="I22" t="n">
        <v>-55.1</v>
      </c>
      <c r="J22" t="n">
        <v>-66.5</v>
      </c>
      <c r="K22" t="n">
        <v>-59.8</v>
      </c>
      <c r="L22" t="n">
        <v>-39.6</v>
      </c>
      <c r="M22" t="n">
        <v>-32.5</v>
      </c>
      <c r="N22" t="n">
        <v>-64.7</v>
      </c>
      <c r="O22" t="n">
        <v>-67.59999999999999</v>
      </c>
      <c r="P22" t="n">
        <v>-67.59999999999999</v>
      </c>
    </row>
    <row r="23">
      <c r="A23" s="5" t="inlineStr">
        <is>
          <t>Ergebnis vor Steuer (EBT)</t>
        </is>
      </c>
      <c r="B23" s="5" t="inlineStr">
        <is>
          <t>EBT Earning Before Tax</t>
        </is>
      </c>
      <c r="C23" t="n">
        <v>23.1</v>
      </c>
      <c r="D23" t="n">
        <v>310</v>
      </c>
      <c r="E23" t="n">
        <v>298.6</v>
      </c>
      <c r="F23" t="n">
        <v>127.9</v>
      </c>
      <c r="G23" t="n">
        <v>76.90000000000001</v>
      </c>
      <c r="H23" t="n">
        <v>243.8</v>
      </c>
      <c r="I23" t="n">
        <v>33.2</v>
      </c>
      <c r="J23" t="n">
        <v>-18.8</v>
      </c>
      <c r="K23" t="n">
        <v>132.6</v>
      </c>
      <c r="L23" t="n">
        <v>192.5</v>
      </c>
      <c r="M23" t="n">
        <v>-348.6</v>
      </c>
      <c r="N23" t="n">
        <v>-16.7</v>
      </c>
      <c r="O23" t="n">
        <v>458.7</v>
      </c>
      <c r="P23" t="n">
        <v>458.7</v>
      </c>
    </row>
    <row r="24">
      <c r="A24" s="5" t="inlineStr">
        <is>
          <t>Ergebnis nach Steuer</t>
        </is>
      </c>
      <c r="B24" s="5" t="inlineStr">
        <is>
          <t>Earnings after tax</t>
        </is>
      </c>
      <c r="C24" t="n">
        <v>-68.2</v>
      </c>
      <c r="D24" t="n">
        <v>215.2</v>
      </c>
      <c r="E24" t="n">
        <v>221.3</v>
      </c>
      <c r="F24" t="n">
        <v>67.3</v>
      </c>
      <c r="G24" t="n">
        <v>26.3</v>
      </c>
      <c r="H24" t="n">
        <v>122.7</v>
      </c>
      <c r="I24" t="n">
        <v>9.6</v>
      </c>
      <c r="J24" t="n">
        <v>-32.1</v>
      </c>
      <c r="K24" t="n">
        <v>66.2</v>
      </c>
      <c r="L24" t="n">
        <v>117.3</v>
      </c>
      <c r="M24" t="n">
        <v>-240</v>
      </c>
      <c r="N24" t="n">
        <v>-8.9</v>
      </c>
      <c r="O24" t="n">
        <v>315</v>
      </c>
      <c r="P24" t="n">
        <v>315</v>
      </c>
    </row>
    <row r="25">
      <c r="A25" s="5" t="inlineStr">
        <is>
          <t>Minderheitenanteil</t>
        </is>
      </c>
      <c r="B25" s="5" t="inlineStr">
        <is>
          <t>Minority Share</t>
        </is>
      </c>
      <c r="C25" t="n">
        <v>-8.699999999999999</v>
      </c>
      <c r="D25" t="n">
        <v>21.8</v>
      </c>
      <c r="E25" t="n">
        <v>12.8</v>
      </c>
      <c r="F25" t="n">
        <v>13</v>
      </c>
      <c r="G25" t="n">
        <v>16.6</v>
      </c>
      <c r="H25" t="n">
        <v>13.6</v>
      </c>
      <c r="I25" t="n">
        <v>12.5</v>
      </c>
      <c r="J25" t="n">
        <v>13.8</v>
      </c>
      <c r="K25" t="n">
        <v>7.5</v>
      </c>
      <c r="L25" t="n">
        <v>5.5</v>
      </c>
      <c r="M25" t="n">
        <v>10.8</v>
      </c>
      <c r="N25" t="n">
        <v>-1.5</v>
      </c>
      <c r="O25" t="n">
        <v>-2.7</v>
      </c>
      <c r="P25" t="n">
        <v>-2.7</v>
      </c>
    </row>
    <row r="26">
      <c r="A26" s="5" t="inlineStr">
        <is>
          <t>Jahresüberschuss/-fehlbetrag</t>
        </is>
      </c>
      <c r="B26" s="5" t="inlineStr">
        <is>
          <t>Net Profit</t>
        </is>
      </c>
      <c r="C26" t="n">
        <v>-59.5</v>
      </c>
      <c r="D26" t="n">
        <v>237.1</v>
      </c>
      <c r="E26" t="n">
        <v>234.1</v>
      </c>
      <c r="F26" t="n">
        <v>80.3</v>
      </c>
      <c r="G26" t="n">
        <v>42.9</v>
      </c>
      <c r="H26" t="n">
        <v>136.3</v>
      </c>
      <c r="I26" t="n">
        <v>22.1</v>
      </c>
      <c r="J26" t="n">
        <v>-18.3</v>
      </c>
      <c r="K26" t="n">
        <v>73.7</v>
      </c>
      <c r="L26" t="n">
        <v>122.7</v>
      </c>
      <c r="M26" t="n">
        <v>-229.2</v>
      </c>
      <c r="N26" t="n">
        <v>-10.5</v>
      </c>
      <c r="O26" t="n">
        <v>312.3</v>
      </c>
      <c r="P26" t="n">
        <v>312.3</v>
      </c>
    </row>
    <row r="27">
      <c r="A27" s="5" t="inlineStr">
        <is>
          <t>Summe Umlaufvermögen</t>
        </is>
      </c>
      <c r="B27" s="5" t="inlineStr">
        <is>
          <t>Current Assets</t>
        </is>
      </c>
      <c r="C27" t="n">
        <v>2464</v>
      </c>
      <c r="D27" t="n">
        <v>2474</v>
      </c>
      <c r="E27" t="n">
        <v>2256</v>
      </c>
      <c r="F27" t="n">
        <v>2098</v>
      </c>
      <c r="G27" t="n">
        <v>1808</v>
      </c>
      <c r="H27" t="n">
        <v>2159</v>
      </c>
      <c r="I27" t="n">
        <v>1791</v>
      </c>
      <c r="J27" t="n">
        <v>1908</v>
      </c>
      <c r="K27" t="n">
        <v>1820</v>
      </c>
      <c r="L27" t="n">
        <v>2005</v>
      </c>
      <c r="M27" t="n">
        <v>1616</v>
      </c>
      <c r="N27" t="n">
        <v>1882</v>
      </c>
      <c r="O27" t="n">
        <v>2884</v>
      </c>
      <c r="P27" t="n">
        <v>2884</v>
      </c>
    </row>
    <row r="28">
      <c r="A28" s="5" t="inlineStr">
        <is>
          <t>Summe Anlagevermögen</t>
        </is>
      </c>
      <c r="B28" s="5" t="inlineStr">
        <is>
          <t>Fixed Assets</t>
        </is>
      </c>
      <c r="C28" t="n">
        <v>1933</v>
      </c>
      <c r="D28" t="n">
        <v>2134</v>
      </c>
      <c r="E28" t="n">
        <v>2148</v>
      </c>
      <c r="F28" t="n">
        <v>2358</v>
      </c>
      <c r="G28" t="n">
        <v>2318</v>
      </c>
      <c r="H28" t="n">
        <v>2271</v>
      </c>
      <c r="I28" t="n">
        <v>2200</v>
      </c>
      <c r="J28" t="n">
        <v>2308</v>
      </c>
      <c r="K28" t="n">
        <v>2251</v>
      </c>
      <c r="L28" t="n">
        <v>2236</v>
      </c>
      <c r="M28" t="n">
        <v>2002</v>
      </c>
      <c r="N28" t="n">
        <v>1845</v>
      </c>
      <c r="O28" t="n">
        <v>1562</v>
      </c>
      <c r="P28" t="n">
        <v>1562</v>
      </c>
    </row>
    <row r="29">
      <c r="A29" s="5" t="inlineStr">
        <is>
          <t>Summe Aktiva</t>
        </is>
      </c>
      <c r="B29" s="5" t="inlineStr">
        <is>
          <t>Total Assets</t>
        </is>
      </c>
      <c r="C29" t="n">
        <v>4397</v>
      </c>
      <c r="D29" t="n">
        <v>4608</v>
      </c>
      <c r="E29" t="n">
        <v>4404</v>
      </c>
      <c r="F29" t="n">
        <v>4455</v>
      </c>
      <c r="G29" t="n">
        <v>4126</v>
      </c>
      <c r="H29" t="n">
        <v>4430</v>
      </c>
      <c r="I29" t="n">
        <v>3991</v>
      </c>
      <c r="J29" t="n">
        <v>4216</v>
      </c>
      <c r="K29" t="n">
        <v>4071</v>
      </c>
      <c r="L29" t="n">
        <v>4240</v>
      </c>
      <c r="M29" t="n">
        <v>3618</v>
      </c>
      <c r="N29" t="n">
        <v>3727</v>
      </c>
      <c r="O29" t="n">
        <v>4446</v>
      </c>
      <c r="P29" t="n">
        <v>4446</v>
      </c>
    </row>
    <row r="30">
      <c r="A30" s="5" t="inlineStr">
        <is>
          <t>Summe kurzfristiges Fremdkapital</t>
        </is>
      </c>
      <c r="B30" s="5" t="inlineStr">
        <is>
          <t>Short-Term Debt</t>
        </is>
      </c>
      <c r="C30" t="n">
        <v>1214</v>
      </c>
      <c r="D30" t="n">
        <v>1262</v>
      </c>
      <c r="E30" t="n">
        <v>1284</v>
      </c>
      <c r="F30" t="n">
        <v>1095</v>
      </c>
      <c r="G30" t="n">
        <v>1107</v>
      </c>
      <c r="H30" t="n">
        <v>1294</v>
      </c>
      <c r="I30" t="n">
        <v>1447</v>
      </c>
      <c r="J30" t="n">
        <v>1325</v>
      </c>
      <c r="K30" t="n">
        <v>1202</v>
      </c>
      <c r="L30" t="n">
        <v>1324</v>
      </c>
      <c r="M30" t="n">
        <v>1065</v>
      </c>
      <c r="N30" t="n">
        <v>793.8</v>
      </c>
      <c r="O30" t="n">
        <v>1461</v>
      </c>
      <c r="P30" t="n">
        <v>1461</v>
      </c>
    </row>
    <row r="31">
      <c r="A31" s="5" t="inlineStr">
        <is>
          <t>Summe langfristiges Fremdkapital</t>
        </is>
      </c>
      <c r="B31" s="5" t="inlineStr">
        <is>
          <t>Long-Term Debt</t>
        </is>
      </c>
      <c r="C31" t="n">
        <v>1254</v>
      </c>
      <c r="D31" t="n">
        <v>1226</v>
      </c>
      <c r="E31" t="n">
        <v>1149</v>
      </c>
      <c r="F31" t="n">
        <v>1191</v>
      </c>
      <c r="G31" t="n">
        <v>995.6</v>
      </c>
      <c r="H31" t="n">
        <v>1280</v>
      </c>
      <c r="I31" t="n">
        <v>990.6</v>
      </c>
      <c r="J31" t="n">
        <v>1178</v>
      </c>
      <c r="K31" t="n">
        <v>988.3</v>
      </c>
      <c r="L31" t="n">
        <v>992.2</v>
      </c>
      <c r="M31" t="n">
        <v>800.1</v>
      </c>
      <c r="N31" t="n">
        <v>912.3</v>
      </c>
      <c r="O31" t="n">
        <v>678.1</v>
      </c>
      <c r="P31" t="n">
        <v>678.1</v>
      </c>
    </row>
    <row r="32">
      <c r="A32" s="5" t="inlineStr">
        <is>
          <t>Summe Fremdkapital</t>
        </is>
      </c>
      <c r="B32" s="5" t="inlineStr">
        <is>
          <t>Total Liabilities</t>
        </is>
      </c>
      <c r="C32" t="n">
        <v>2468</v>
      </c>
      <c r="D32" t="n">
        <v>2488</v>
      </c>
      <c r="E32" t="n">
        <v>2434</v>
      </c>
      <c r="F32" t="n">
        <v>2286</v>
      </c>
      <c r="G32" t="n">
        <v>2102</v>
      </c>
      <c r="H32" t="n">
        <v>2573</v>
      </c>
      <c r="I32" t="n">
        <v>2438</v>
      </c>
      <c r="J32" t="n">
        <v>2503</v>
      </c>
      <c r="K32" t="n">
        <v>2190</v>
      </c>
      <c r="L32" t="n">
        <v>2317</v>
      </c>
      <c r="M32" t="n">
        <v>1865</v>
      </c>
      <c r="N32" t="n">
        <v>1706</v>
      </c>
      <c r="O32" t="n">
        <v>2139</v>
      </c>
      <c r="P32" t="n">
        <v>2139</v>
      </c>
    </row>
    <row r="33">
      <c r="A33" s="5" t="inlineStr">
        <is>
          <t>Minderheitenanteil</t>
        </is>
      </c>
      <c r="B33" s="5" t="inlineStr">
        <is>
          <t>Minority Share</t>
        </is>
      </c>
      <c r="C33" t="n">
        <v>56.4</v>
      </c>
      <c r="D33" t="n">
        <v>56.7</v>
      </c>
      <c r="E33" t="n">
        <v>73.2</v>
      </c>
      <c r="F33" t="n">
        <v>90</v>
      </c>
      <c r="G33" t="n">
        <v>94.3</v>
      </c>
      <c r="H33" t="n">
        <v>112.6</v>
      </c>
      <c r="I33" t="n">
        <v>116.2</v>
      </c>
      <c r="J33" t="n">
        <v>144.5</v>
      </c>
      <c r="K33" t="n">
        <v>160.2</v>
      </c>
      <c r="L33" t="n">
        <v>145.7</v>
      </c>
      <c r="M33" t="n">
        <v>117.5</v>
      </c>
      <c r="N33" t="n">
        <v>75.8</v>
      </c>
      <c r="O33" t="n">
        <v>96.3</v>
      </c>
      <c r="P33" t="n">
        <v>96.3</v>
      </c>
    </row>
    <row r="34">
      <c r="A34" s="5" t="inlineStr">
        <is>
          <t>Summe Eigenkapital</t>
        </is>
      </c>
      <c r="B34" s="5" t="inlineStr">
        <is>
          <t>Equity</t>
        </is>
      </c>
      <c r="C34" t="n">
        <v>1873</v>
      </c>
      <c r="D34" t="n">
        <v>2063</v>
      </c>
      <c r="E34" t="n">
        <v>1897</v>
      </c>
      <c r="F34" t="n">
        <v>2079</v>
      </c>
      <c r="G34" t="n">
        <v>1929</v>
      </c>
      <c r="H34" t="n">
        <v>1744</v>
      </c>
      <c r="I34" t="n">
        <v>1437</v>
      </c>
      <c r="J34" t="n">
        <v>1569</v>
      </c>
      <c r="K34" t="n">
        <v>1721</v>
      </c>
      <c r="L34" t="n">
        <v>1778</v>
      </c>
      <c r="M34" t="n">
        <v>1635</v>
      </c>
      <c r="N34" t="n">
        <v>1945</v>
      </c>
      <c r="O34" t="n">
        <v>2211</v>
      </c>
      <c r="P34" t="n">
        <v>2211</v>
      </c>
    </row>
    <row r="35">
      <c r="A35" s="5" t="inlineStr">
        <is>
          <t>Summe Passiva</t>
        </is>
      </c>
      <c r="B35" s="5" t="inlineStr">
        <is>
          <t>Liabilities &amp; Shareholder Equity</t>
        </is>
      </c>
      <c r="C35" t="n">
        <v>4397</v>
      </c>
      <c r="D35" t="n">
        <v>4608</v>
      </c>
      <c r="E35" t="n">
        <v>4404</v>
      </c>
      <c r="F35" t="n">
        <v>4455</v>
      </c>
      <c r="G35" t="n">
        <v>4126</v>
      </c>
      <c r="H35" t="n">
        <v>4430</v>
      </c>
      <c r="I35" t="n">
        <v>3991</v>
      </c>
      <c r="J35" t="n">
        <v>4216</v>
      </c>
      <c r="K35" t="n">
        <v>4071</v>
      </c>
      <c r="L35" t="n">
        <v>4240</v>
      </c>
      <c r="M35" t="n">
        <v>3618</v>
      </c>
      <c r="N35" t="n">
        <v>3727</v>
      </c>
      <c r="O35" t="n">
        <v>4446</v>
      </c>
      <c r="P35" t="n">
        <v>4446</v>
      </c>
    </row>
    <row r="36">
      <c r="A36" s="5" t="inlineStr">
        <is>
          <t>Mio.Aktien im Umlauf</t>
        </is>
      </c>
      <c r="B36" s="5" t="inlineStr">
        <is>
          <t>Million shares outstanding</t>
        </is>
      </c>
      <c r="C36" t="n">
        <v>270.55</v>
      </c>
      <c r="D36" t="n">
        <v>276.07</v>
      </c>
      <c r="E36" t="n">
        <v>276.07</v>
      </c>
      <c r="F36" t="n">
        <v>276.07</v>
      </c>
      <c r="G36" t="n">
        <v>266.71</v>
      </c>
      <c r="H36" t="n">
        <v>261.7</v>
      </c>
      <c r="I36" t="n">
        <v>257.1</v>
      </c>
      <c r="J36" t="n">
        <v>249.3</v>
      </c>
      <c r="K36" t="n">
        <v>249.3</v>
      </c>
      <c r="L36" t="n">
        <v>249.3</v>
      </c>
      <c r="M36" t="n">
        <v>249.3</v>
      </c>
      <c r="N36" t="n">
        <v>254.3</v>
      </c>
      <c r="O36" t="n">
        <v>259.5</v>
      </c>
      <c r="P36" t="n">
        <v>259.5</v>
      </c>
    </row>
    <row r="37">
      <c r="A37" s="5" t="inlineStr">
        <is>
          <t>Gezeichnetes Kapital (in Mio.)</t>
        </is>
      </c>
      <c r="B37" s="5" t="inlineStr">
        <is>
          <t>Subscribed Capital in M</t>
        </is>
      </c>
      <c r="C37" t="n">
        <v>67.64</v>
      </c>
      <c r="D37" t="n">
        <v>69</v>
      </c>
      <c r="E37" t="n">
        <v>69</v>
      </c>
      <c r="F37" t="n">
        <v>69</v>
      </c>
      <c r="G37" t="n">
        <v>66.7</v>
      </c>
      <c r="H37" t="n">
        <v>65.40000000000001</v>
      </c>
      <c r="I37" t="n">
        <v>64.3</v>
      </c>
      <c r="J37" t="n">
        <v>62.3</v>
      </c>
      <c r="K37" t="n">
        <v>62.3</v>
      </c>
      <c r="L37" t="n">
        <v>62.3</v>
      </c>
      <c r="M37" t="n">
        <v>62.3</v>
      </c>
      <c r="N37" t="n">
        <v>63.6</v>
      </c>
      <c r="O37" t="n">
        <v>64.90000000000001</v>
      </c>
      <c r="P37" t="n">
        <v>64.90000000000001</v>
      </c>
    </row>
    <row r="38">
      <c r="A38" s="5" t="inlineStr">
        <is>
          <t>Ergebnis je Aktie (brutto)</t>
        </is>
      </c>
      <c r="B38" s="5" t="inlineStr">
        <is>
          <t>Earnings per share</t>
        </is>
      </c>
      <c r="C38" t="n">
        <v>0.09</v>
      </c>
      <c r="D38" t="n">
        <v>1.12</v>
      </c>
      <c r="E38" t="n">
        <v>1.08</v>
      </c>
      <c r="F38" t="n">
        <v>0.46</v>
      </c>
      <c r="G38" t="n">
        <v>0.29</v>
      </c>
      <c r="H38" t="n">
        <v>0.93</v>
      </c>
      <c r="I38" t="n">
        <v>0.13</v>
      </c>
      <c r="J38" t="n">
        <v>-0.08</v>
      </c>
      <c r="K38" t="n">
        <v>0.53</v>
      </c>
      <c r="L38" t="n">
        <v>0.77</v>
      </c>
      <c r="M38" t="n">
        <v>-1.4</v>
      </c>
      <c r="N38" t="n">
        <v>-0.07000000000000001</v>
      </c>
      <c r="O38" t="n">
        <v>1.77</v>
      </c>
      <c r="P38" t="n">
        <v>1.77</v>
      </c>
    </row>
    <row r="39">
      <c r="A39" s="5" t="inlineStr">
        <is>
          <t>Ergebnis je Aktie (unverwässert)</t>
        </is>
      </c>
      <c r="B39" s="5" t="inlineStr">
        <is>
          <t>Basic Earnings per share</t>
        </is>
      </c>
      <c r="C39" t="n">
        <v>-0.22</v>
      </c>
      <c r="D39" t="n">
        <v>0.86</v>
      </c>
      <c r="E39" t="n">
        <v>0.85</v>
      </c>
      <c r="F39" t="n">
        <v>0.3</v>
      </c>
      <c r="G39" t="n">
        <v>0.16</v>
      </c>
      <c r="H39" t="n">
        <v>0.53</v>
      </c>
      <c r="I39" t="n">
        <v>0.09</v>
      </c>
      <c r="J39" t="n">
        <v>-0.07000000000000001</v>
      </c>
      <c r="K39" t="n">
        <v>0.3</v>
      </c>
      <c r="L39" t="n">
        <v>0.49</v>
      </c>
      <c r="M39" t="n">
        <v>-0.92</v>
      </c>
      <c r="N39" t="n">
        <v>-0.04</v>
      </c>
      <c r="O39" t="n">
        <v>1.2</v>
      </c>
      <c r="P39" t="n">
        <v>1.2</v>
      </c>
    </row>
    <row r="40">
      <c r="A40" s="5" t="inlineStr">
        <is>
          <t>Ergebnis je Aktie (verwässert)</t>
        </is>
      </c>
      <c r="B40" s="5" t="inlineStr">
        <is>
          <t>Diluted Earnings per share</t>
        </is>
      </c>
      <c r="C40" t="n">
        <v>-0.22</v>
      </c>
      <c r="D40" t="n">
        <v>0.86</v>
      </c>
      <c r="E40" t="n">
        <v>0.85</v>
      </c>
      <c r="F40" t="n">
        <v>0.3</v>
      </c>
      <c r="G40" t="n">
        <v>0.16</v>
      </c>
      <c r="H40" t="n">
        <v>0.53</v>
      </c>
      <c r="I40" t="n">
        <v>0.09</v>
      </c>
      <c r="J40" t="n">
        <v>-0.07000000000000001</v>
      </c>
      <c r="K40" t="n">
        <v>0.3</v>
      </c>
      <c r="L40" t="n">
        <v>0.49</v>
      </c>
      <c r="M40" t="n">
        <v>-0.92</v>
      </c>
      <c r="N40" t="n">
        <v>-0.04</v>
      </c>
      <c r="O40" t="n">
        <v>1.2</v>
      </c>
      <c r="P40" t="n">
        <v>1.2</v>
      </c>
    </row>
    <row r="41">
      <c r="A41" s="5" t="inlineStr">
        <is>
          <t>Dividende je Aktie</t>
        </is>
      </c>
      <c r="B41" s="5" t="inlineStr">
        <is>
          <t>Dividend per share</t>
        </is>
      </c>
      <c r="C41" t="n">
        <v>0.5</v>
      </c>
      <c r="D41" t="n">
        <v>0.45</v>
      </c>
      <c r="E41" t="n">
        <v>0.45</v>
      </c>
      <c r="F41" t="n">
        <v>0.45</v>
      </c>
      <c r="G41" t="n">
        <v>0.45</v>
      </c>
      <c r="H41" t="n">
        <v>0.45</v>
      </c>
      <c r="I41" t="n">
        <v>0.43</v>
      </c>
      <c r="J41" t="n">
        <v>0.45</v>
      </c>
      <c r="K41" t="n">
        <v>0.45</v>
      </c>
      <c r="L41" t="n">
        <v>0.45</v>
      </c>
      <c r="M41" t="n">
        <v>0.45</v>
      </c>
      <c r="N41" t="n">
        <v>0.35</v>
      </c>
      <c r="O41" t="n">
        <v>0.35</v>
      </c>
      <c r="P41" t="n">
        <v>0.35</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17.57</v>
      </c>
      <c r="D43" t="n">
        <v>18.15</v>
      </c>
      <c r="E43" t="n">
        <v>16.76</v>
      </c>
      <c r="F43" t="n">
        <v>14.37</v>
      </c>
      <c r="G43" t="n">
        <v>15.83</v>
      </c>
      <c r="H43" t="n">
        <v>16.74</v>
      </c>
      <c r="I43" t="n">
        <v>15.43</v>
      </c>
      <c r="J43" t="n">
        <v>18.27</v>
      </c>
      <c r="K43" t="n">
        <v>18.74</v>
      </c>
      <c r="L43" t="n">
        <v>18.05</v>
      </c>
      <c r="M43" t="n">
        <v>12.01</v>
      </c>
      <c r="N43" t="n">
        <v>19.86</v>
      </c>
      <c r="O43" t="n">
        <v>26.59</v>
      </c>
      <c r="P43" t="n">
        <v>26.59</v>
      </c>
    </row>
    <row r="44">
      <c r="A44" s="5" t="inlineStr">
        <is>
          <t>Buchwert je Aktie</t>
        </is>
      </c>
      <c r="B44" s="5" t="inlineStr">
        <is>
          <t>Book value per share</t>
        </is>
      </c>
      <c r="C44" t="n">
        <v>6.92</v>
      </c>
      <c r="D44" t="n">
        <v>7.47</v>
      </c>
      <c r="E44" t="n">
        <v>6.87</v>
      </c>
      <c r="F44" t="n">
        <v>7.53</v>
      </c>
      <c r="G44" t="n">
        <v>7.23</v>
      </c>
      <c r="H44" t="n">
        <v>6.66</v>
      </c>
      <c r="I44" t="n">
        <v>5.59</v>
      </c>
      <c r="J44" t="n">
        <v>6.29</v>
      </c>
      <c r="K44" t="n">
        <v>6.9</v>
      </c>
      <c r="L44" t="n">
        <v>7.13</v>
      </c>
      <c r="M44" t="n">
        <v>6.56</v>
      </c>
      <c r="N44" t="n">
        <v>7.65</v>
      </c>
      <c r="O44" t="n">
        <v>8.52</v>
      </c>
      <c r="P44" t="n">
        <v>8.52</v>
      </c>
    </row>
    <row r="45">
      <c r="A45" s="5" t="inlineStr">
        <is>
          <t>Cashflow je Aktie</t>
        </is>
      </c>
      <c r="B45" s="5" t="inlineStr">
        <is>
          <t>Cashflow per share</t>
        </is>
      </c>
      <c r="C45" t="inlineStr">
        <is>
          <t>-</t>
        </is>
      </c>
      <c r="D45" t="n">
        <v>1.18</v>
      </c>
      <c r="E45" t="n">
        <v>1.33</v>
      </c>
      <c r="F45" t="n">
        <v>0.97</v>
      </c>
      <c r="G45" t="n">
        <v>0.07000000000000001</v>
      </c>
      <c r="H45" t="n">
        <v>0.19</v>
      </c>
      <c r="I45" t="n">
        <v>1.01</v>
      </c>
      <c r="J45" t="n">
        <v>2.27</v>
      </c>
      <c r="K45" t="n">
        <v>1.76</v>
      </c>
      <c r="L45" t="n">
        <v>1.43</v>
      </c>
      <c r="M45" t="n">
        <v>0.76</v>
      </c>
      <c r="N45" t="n">
        <v>1.95</v>
      </c>
      <c r="O45" t="n">
        <v>2.39</v>
      </c>
      <c r="P45" t="n">
        <v>2.39</v>
      </c>
    </row>
    <row r="46">
      <c r="A46" s="5" t="inlineStr">
        <is>
          <t>Bilanzsumme je Aktie</t>
        </is>
      </c>
      <c r="B46" s="5" t="inlineStr">
        <is>
          <t>Total assets per share</t>
        </is>
      </c>
      <c r="C46" t="n">
        <v>16.25</v>
      </c>
      <c r="D46" t="n">
        <v>16.69</v>
      </c>
      <c r="E46" t="n">
        <v>15.95</v>
      </c>
      <c r="F46" t="n">
        <v>16.14</v>
      </c>
      <c r="G46" t="n">
        <v>15.47</v>
      </c>
      <c r="H46" t="n">
        <v>16.93</v>
      </c>
      <c r="I46" t="n">
        <v>15.52</v>
      </c>
      <c r="J46" t="n">
        <v>16.91</v>
      </c>
      <c r="K46" t="n">
        <v>16.33</v>
      </c>
      <c r="L46" t="n">
        <v>17.01</v>
      </c>
      <c r="M46" t="n">
        <v>14.51</v>
      </c>
      <c r="N46" t="n">
        <v>14.65</v>
      </c>
      <c r="O46" t="n">
        <v>17.13</v>
      </c>
      <c r="P46" t="n">
        <v>17.13</v>
      </c>
    </row>
    <row r="47">
      <c r="A47" s="5" t="inlineStr">
        <is>
          <t>Personal am Ende des Jahres</t>
        </is>
      </c>
      <c r="B47" s="5" t="inlineStr">
        <is>
          <t>Staff at the end of year</t>
        </is>
      </c>
      <c r="C47" t="n">
        <v>6908</v>
      </c>
      <c r="D47" t="n">
        <v>6938</v>
      </c>
      <c r="E47" t="n">
        <v>6931</v>
      </c>
      <c r="F47" t="n">
        <v>6784</v>
      </c>
      <c r="G47" t="n">
        <v>6769</v>
      </c>
      <c r="H47" t="n">
        <v>6753</v>
      </c>
      <c r="I47" t="n">
        <v>7145</v>
      </c>
      <c r="J47" t="n">
        <v>7288</v>
      </c>
      <c r="K47" t="n">
        <v>7358</v>
      </c>
      <c r="L47" t="n">
        <v>7386</v>
      </c>
      <c r="M47" t="n">
        <v>7328</v>
      </c>
      <c r="N47" t="n">
        <v>7577</v>
      </c>
      <c r="O47" t="n">
        <v>7450</v>
      </c>
      <c r="P47" t="n">
        <v>7450</v>
      </c>
    </row>
    <row r="48">
      <c r="A48" s="5" t="inlineStr">
        <is>
          <t>Personalaufwand in Mio. EUR</t>
        </is>
      </c>
      <c r="B48" s="5" t="inlineStr">
        <is>
          <t>Personnel expenses in M</t>
        </is>
      </c>
      <c r="C48" t="n">
        <v>452.2</v>
      </c>
      <c r="D48" t="n">
        <v>395.9</v>
      </c>
      <c r="E48" t="n">
        <v>391.7</v>
      </c>
      <c r="F48" t="n">
        <v>374.9</v>
      </c>
      <c r="G48" t="n">
        <v>368.2</v>
      </c>
      <c r="H48" t="n">
        <v>347.2</v>
      </c>
      <c r="I48" t="n">
        <v>352.1</v>
      </c>
      <c r="J48" t="n">
        <v>371.8</v>
      </c>
      <c r="K48" t="n">
        <v>356.2</v>
      </c>
      <c r="L48" t="n">
        <v>346.1</v>
      </c>
      <c r="M48" t="n">
        <v>309.4</v>
      </c>
      <c r="N48" t="n">
        <v>325.2</v>
      </c>
      <c r="O48" t="n">
        <v>322.4</v>
      </c>
      <c r="P48" t="n">
        <v>322.4</v>
      </c>
    </row>
    <row r="49">
      <c r="A49" s="5" t="inlineStr">
        <is>
          <t>Aufwand je Mitarbeiter in EUR</t>
        </is>
      </c>
      <c r="B49" s="5" t="inlineStr">
        <is>
          <t>Effort per employee</t>
        </is>
      </c>
      <c r="C49" t="n">
        <v>65460</v>
      </c>
      <c r="D49" t="n">
        <v>57063</v>
      </c>
      <c r="E49" t="n">
        <v>56514</v>
      </c>
      <c r="F49" t="n">
        <v>55262</v>
      </c>
      <c r="G49" t="n">
        <v>54395</v>
      </c>
      <c r="H49" t="n">
        <v>51414</v>
      </c>
      <c r="I49" t="n">
        <v>49279</v>
      </c>
      <c r="J49" t="n">
        <v>51015</v>
      </c>
      <c r="K49" t="n">
        <v>48410</v>
      </c>
      <c r="L49" t="n">
        <v>46859</v>
      </c>
      <c r="M49" t="n">
        <v>42222</v>
      </c>
      <c r="N49" t="n">
        <v>42919</v>
      </c>
      <c r="O49" t="n">
        <v>43275</v>
      </c>
      <c r="P49" t="n">
        <v>43275</v>
      </c>
    </row>
    <row r="50">
      <c r="A50" s="5" t="inlineStr">
        <is>
          <t>Umsatz je Aktie</t>
        </is>
      </c>
      <c r="B50" s="5" t="inlineStr">
        <is>
          <t>Revenue per share</t>
        </is>
      </c>
      <c r="C50" t="n">
        <v>688173</v>
      </c>
      <c r="D50" t="n">
        <v>722225</v>
      </c>
      <c r="E50" t="n">
        <v>667566</v>
      </c>
      <c r="F50" t="n">
        <v>584920</v>
      </c>
      <c r="G50" t="n">
        <v>623637</v>
      </c>
      <c r="H50" t="n">
        <v>648645</v>
      </c>
      <c r="I50" t="n">
        <v>555115</v>
      </c>
      <c r="J50" t="n">
        <v>624959</v>
      </c>
      <c r="K50" t="n">
        <v>634982</v>
      </c>
      <c r="L50" t="n">
        <v>609328</v>
      </c>
      <c r="M50" t="n">
        <v>408488</v>
      </c>
      <c r="N50" t="n">
        <v>666570</v>
      </c>
      <c r="O50" t="n">
        <v>926295</v>
      </c>
      <c r="P50" t="n">
        <v>926295</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-8613</v>
      </c>
      <c r="D52" t="n">
        <v>34174</v>
      </c>
      <c r="E52" t="n">
        <v>33776</v>
      </c>
      <c r="F52" t="n">
        <v>11837</v>
      </c>
      <c r="G52" t="n">
        <v>6338</v>
      </c>
      <c r="H52" t="n">
        <v>20184</v>
      </c>
      <c r="I52" t="n">
        <v>3093</v>
      </c>
      <c r="J52" t="n">
        <v>-2511</v>
      </c>
      <c r="K52" t="n">
        <v>10016</v>
      </c>
      <c r="L52" t="n">
        <v>16613</v>
      </c>
      <c r="M52" t="n">
        <v>-31277</v>
      </c>
      <c r="N52" t="n">
        <v>-1386</v>
      </c>
      <c r="O52" t="n">
        <v>41919</v>
      </c>
      <c r="P52" t="n">
        <v>41919</v>
      </c>
    </row>
    <row r="53">
      <c r="A53" s="5" t="inlineStr">
        <is>
          <t>KGV (Kurs/Gewinn)</t>
        </is>
      </c>
      <c r="B53" s="5" t="inlineStr">
        <is>
          <t>PE (price/earnings)</t>
        </is>
      </c>
      <c r="C53" t="inlineStr">
        <is>
          <t>-</t>
        </is>
      </c>
      <c r="D53" t="n">
        <v>10.1</v>
      </c>
      <c r="E53" t="n">
        <v>14</v>
      </c>
      <c r="F53" t="n">
        <v>42</v>
      </c>
      <c r="G53" t="n">
        <v>58.9</v>
      </c>
      <c r="H53" t="n">
        <v>23.6</v>
      </c>
      <c r="I53" t="n">
        <v>102.8</v>
      </c>
      <c r="J53" t="inlineStr">
        <is>
          <t>-</t>
        </is>
      </c>
      <c r="K53" t="n">
        <v>33</v>
      </c>
      <c r="L53" t="n">
        <v>26.8</v>
      </c>
      <c r="M53" t="inlineStr">
        <is>
          <t>-</t>
        </is>
      </c>
      <c r="N53" t="inlineStr">
        <is>
          <t>-</t>
        </is>
      </c>
      <c r="O53" t="n">
        <v>13.3</v>
      </c>
      <c r="P53" t="n">
        <v>13.3</v>
      </c>
    </row>
    <row r="54">
      <c r="A54" s="5" t="inlineStr">
        <is>
          <t>KUV (Kurs/Umsatz)</t>
        </is>
      </c>
      <c r="B54" s="5" t="inlineStr">
        <is>
          <t>PS (price/sales)</t>
        </is>
      </c>
      <c r="C54" t="n">
        <v>0.57</v>
      </c>
      <c r="D54" t="n">
        <v>0.48</v>
      </c>
      <c r="E54" t="n">
        <v>0.71</v>
      </c>
      <c r="F54" t="n">
        <v>0.88</v>
      </c>
      <c r="G54" t="n">
        <v>0.6</v>
      </c>
      <c r="H54" t="n">
        <v>0.75</v>
      </c>
      <c r="I54" t="n">
        <v>0.6</v>
      </c>
      <c r="J54" t="n">
        <v>0.46</v>
      </c>
      <c r="K54" t="n">
        <v>0.53</v>
      </c>
      <c r="L54" t="n">
        <v>0.73</v>
      </c>
      <c r="M54" t="n">
        <v>1.21</v>
      </c>
      <c r="N54" t="n">
        <v>0.57</v>
      </c>
      <c r="O54" t="n">
        <v>0.6</v>
      </c>
      <c r="P54" t="n">
        <v>0.6</v>
      </c>
    </row>
    <row r="55">
      <c r="A55" s="5" t="inlineStr">
        <is>
          <t>KBV (Kurs/Buchwert)</t>
        </is>
      </c>
      <c r="B55" s="5" t="inlineStr">
        <is>
          <t>PB (price/book value)</t>
        </is>
      </c>
      <c r="C55" t="n">
        <v>1.45</v>
      </c>
      <c r="D55" t="n">
        <v>1.16</v>
      </c>
      <c r="E55" t="n">
        <v>1.73</v>
      </c>
      <c r="F55" t="n">
        <v>1.67</v>
      </c>
      <c r="G55" t="n">
        <v>1.3</v>
      </c>
      <c r="H55" t="n">
        <v>1.88</v>
      </c>
      <c r="I55" t="n">
        <v>1.65</v>
      </c>
      <c r="J55" t="n">
        <v>1.33</v>
      </c>
      <c r="K55" t="n">
        <v>1.44</v>
      </c>
      <c r="L55" t="n">
        <v>1.84</v>
      </c>
      <c r="M55" t="n">
        <v>2.22</v>
      </c>
      <c r="N55" t="n">
        <v>1.49</v>
      </c>
      <c r="O55" t="n">
        <v>1.88</v>
      </c>
      <c r="P55" t="n">
        <v>1.88</v>
      </c>
    </row>
    <row r="56">
      <c r="A56" s="5" t="inlineStr">
        <is>
          <t>KCV (Kurs/Cashflow)</t>
        </is>
      </c>
      <c r="B56" s="5" t="inlineStr">
        <is>
          <t>PC (price/cashflow)</t>
        </is>
      </c>
      <c r="C56" t="inlineStr">
        <is>
          <t>-</t>
        </is>
      </c>
      <c r="D56" t="n">
        <v>7.32</v>
      </c>
      <c r="E56" t="n">
        <v>8.99</v>
      </c>
      <c r="F56" t="n">
        <v>12.94</v>
      </c>
      <c r="G56" t="n">
        <v>144.39</v>
      </c>
      <c r="H56" t="n">
        <v>65.61</v>
      </c>
      <c r="I56" t="n">
        <v>9.17</v>
      </c>
      <c r="J56" t="n">
        <v>3.68</v>
      </c>
      <c r="K56" t="n">
        <v>5.64</v>
      </c>
      <c r="L56" t="n">
        <v>9.199999999999999</v>
      </c>
      <c r="M56" t="n">
        <v>19.21</v>
      </c>
      <c r="N56" t="n">
        <v>5.83</v>
      </c>
      <c r="O56" t="n">
        <v>6.71</v>
      </c>
      <c r="P56" t="n">
        <v>6.71</v>
      </c>
    </row>
    <row r="57">
      <c r="A57" s="5" t="inlineStr">
        <is>
          <t>Dividendenrendite in %</t>
        </is>
      </c>
      <c r="B57" s="5" t="inlineStr">
        <is>
          <t>Dividend Yield in %</t>
        </is>
      </c>
      <c r="C57" t="n">
        <v>4.98</v>
      </c>
      <c r="D57" t="n">
        <v>5.2</v>
      </c>
      <c r="E57" t="n">
        <v>3.78</v>
      </c>
      <c r="F57" t="n">
        <v>3.56</v>
      </c>
      <c r="G57" t="n">
        <v>4.77</v>
      </c>
      <c r="H57" t="n">
        <v>3.6</v>
      </c>
      <c r="I57" t="n">
        <v>4.65</v>
      </c>
      <c r="J57" t="n">
        <v>5.39</v>
      </c>
      <c r="K57" t="n">
        <v>4.54</v>
      </c>
      <c r="L57" t="n">
        <v>3.43</v>
      </c>
      <c r="M57" t="n">
        <v>3.1</v>
      </c>
      <c r="N57" t="n">
        <v>3.08</v>
      </c>
      <c r="O57" t="n">
        <v>2.19</v>
      </c>
      <c r="P57" t="n">
        <v>2.19</v>
      </c>
    </row>
    <row r="58">
      <c r="A58" s="5" t="inlineStr">
        <is>
          <t>Gewinnrendite in %</t>
        </is>
      </c>
      <c r="B58" s="5" t="inlineStr">
        <is>
          <t>Return on profit in %</t>
        </is>
      </c>
      <c r="C58" t="n">
        <v>-2.2</v>
      </c>
      <c r="D58" t="n">
        <v>9.9</v>
      </c>
      <c r="E58" t="n">
        <v>7.1</v>
      </c>
      <c r="F58" t="n">
        <v>2.4</v>
      </c>
      <c r="G58" t="n">
        <v>1.7</v>
      </c>
      <c r="H58" t="n">
        <v>4.2</v>
      </c>
      <c r="I58" t="n">
        <v>1</v>
      </c>
      <c r="J58" t="n">
        <v>-0.8</v>
      </c>
      <c r="K58" t="n">
        <v>3</v>
      </c>
      <c r="L58" t="n">
        <v>3.7</v>
      </c>
      <c r="M58" t="n">
        <v>-6.3</v>
      </c>
      <c r="N58" t="n">
        <v>-0.4</v>
      </c>
      <c r="O58" t="n">
        <v>7.5</v>
      </c>
      <c r="P58" t="n">
        <v>7.5</v>
      </c>
    </row>
    <row r="59">
      <c r="A59" s="5" t="inlineStr">
        <is>
          <t>Eigenkapitalrendite in %</t>
        </is>
      </c>
      <c r="B59" s="5" t="inlineStr">
        <is>
          <t>Return on Equity in %</t>
        </is>
      </c>
      <c r="C59" t="n">
        <v>-3.18</v>
      </c>
      <c r="D59" t="n">
        <v>11.5</v>
      </c>
      <c r="E59" t="n">
        <v>12.34</v>
      </c>
      <c r="F59" t="n">
        <v>3.86</v>
      </c>
      <c r="G59" t="n">
        <v>2.22</v>
      </c>
      <c r="H59" t="n">
        <v>7.82</v>
      </c>
      <c r="I59" t="n">
        <v>1.54</v>
      </c>
      <c r="J59" t="n">
        <v>-1.17</v>
      </c>
      <c r="K59" t="n">
        <v>4.28</v>
      </c>
      <c r="L59" t="n">
        <v>6.9</v>
      </c>
      <c r="M59" t="n">
        <v>-14.02</v>
      </c>
      <c r="N59" t="n">
        <v>-0.54</v>
      </c>
      <c r="O59" t="n">
        <v>14.12</v>
      </c>
      <c r="P59" t="n">
        <v>14.12</v>
      </c>
    </row>
    <row r="60">
      <c r="A60" s="5" t="inlineStr">
        <is>
          <t>Umsatzrendite in %</t>
        </is>
      </c>
      <c r="B60" s="5" t="inlineStr">
        <is>
          <t>Return on sales in %</t>
        </is>
      </c>
      <c r="C60" t="n">
        <v>-1.25</v>
      </c>
      <c r="D60" t="n">
        <v>4.73</v>
      </c>
      <c r="E60" t="n">
        <v>5.06</v>
      </c>
      <c r="F60" t="n">
        <v>2.02</v>
      </c>
      <c r="G60" t="n">
        <v>1.02</v>
      </c>
      <c r="H60" t="n">
        <v>3.11</v>
      </c>
      <c r="I60" t="n">
        <v>0.5600000000000001</v>
      </c>
      <c r="J60" t="n">
        <v>-0.4</v>
      </c>
      <c r="K60" t="n">
        <v>1.58</v>
      </c>
      <c r="L60" t="n">
        <v>2.73</v>
      </c>
      <c r="M60" t="n">
        <v>-7.66</v>
      </c>
      <c r="N60" t="n">
        <v>-0.21</v>
      </c>
      <c r="O60" t="n">
        <v>4.53</v>
      </c>
      <c r="P60" t="n">
        <v>4.53</v>
      </c>
    </row>
    <row r="61">
      <c r="A61" s="5" t="inlineStr">
        <is>
          <t>Gesamtkapitalrendite in %</t>
        </is>
      </c>
      <c r="B61" s="5" t="inlineStr">
        <is>
          <t>Total Return on Investment in %</t>
        </is>
      </c>
      <c r="C61" t="n">
        <v>-1.35</v>
      </c>
      <c r="D61" t="n">
        <v>5.15</v>
      </c>
      <c r="E61" t="n">
        <v>5.32</v>
      </c>
      <c r="F61" t="n">
        <v>1.8</v>
      </c>
      <c r="G61" t="n">
        <v>1.04</v>
      </c>
      <c r="H61" t="n">
        <v>3.08</v>
      </c>
      <c r="I61" t="n">
        <v>0.55</v>
      </c>
      <c r="J61" t="n">
        <v>-0.43</v>
      </c>
      <c r="K61" t="n">
        <v>1.81</v>
      </c>
      <c r="L61" t="n">
        <v>2.89</v>
      </c>
      <c r="M61" t="n">
        <v>-6.34</v>
      </c>
      <c r="N61" t="n">
        <v>-0.28</v>
      </c>
      <c r="O61" t="n">
        <v>7.02</v>
      </c>
      <c r="P61" t="n">
        <v>7.02</v>
      </c>
    </row>
    <row r="62">
      <c r="A62" s="5" t="inlineStr">
        <is>
          <t>Return on Investment in %</t>
        </is>
      </c>
      <c r="B62" s="5" t="inlineStr">
        <is>
          <t>Return on Investment in %</t>
        </is>
      </c>
      <c r="C62" t="n">
        <v>-1.35</v>
      </c>
      <c r="D62" t="n">
        <v>5.15</v>
      </c>
      <c r="E62" t="n">
        <v>5.32</v>
      </c>
      <c r="F62" t="n">
        <v>1.8</v>
      </c>
      <c r="G62" t="n">
        <v>1.04</v>
      </c>
      <c r="H62" t="n">
        <v>3.08</v>
      </c>
      <c r="I62" t="n">
        <v>0.55</v>
      </c>
      <c r="J62" t="n">
        <v>-0.43</v>
      </c>
      <c r="K62" t="n">
        <v>1.81</v>
      </c>
      <c r="L62" t="n">
        <v>2.89</v>
      </c>
      <c r="M62" t="n">
        <v>-6.34</v>
      </c>
      <c r="N62" t="n">
        <v>-0.28</v>
      </c>
      <c r="O62" t="n">
        <v>7.02</v>
      </c>
      <c r="P62" t="n">
        <v>7.02</v>
      </c>
    </row>
    <row r="63">
      <c r="A63" s="5" t="inlineStr">
        <is>
          <t>Arbeitsintensität in %</t>
        </is>
      </c>
      <c r="B63" s="5" t="inlineStr">
        <is>
          <t>Work Intensity in %</t>
        </is>
      </c>
      <c r="C63" t="n">
        <v>56.03</v>
      </c>
      <c r="D63" t="n">
        <v>53.69</v>
      </c>
      <c r="E63" t="n">
        <v>51.24</v>
      </c>
      <c r="F63" t="n">
        <v>47.08</v>
      </c>
      <c r="G63" t="n">
        <v>43.83</v>
      </c>
      <c r="H63" t="n">
        <v>48.74</v>
      </c>
      <c r="I63" t="n">
        <v>44.87</v>
      </c>
      <c r="J63" t="n">
        <v>45.25</v>
      </c>
      <c r="K63" t="n">
        <v>44.7</v>
      </c>
      <c r="L63" t="n">
        <v>47.28</v>
      </c>
      <c r="M63" t="n">
        <v>44.66</v>
      </c>
      <c r="N63" t="n">
        <v>50.5</v>
      </c>
      <c r="O63" t="n">
        <v>64.87</v>
      </c>
      <c r="P63" t="n">
        <v>64.87</v>
      </c>
    </row>
    <row r="64">
      <c r="A64" s="5" t="inlineStr">
        <is>
          <t>Eigenkapitalquote in %</t>
        </is>
      </c>
      <c r="B64" s="5" t="inlineStr">
        <is>
          <t>Equity Ratio in %</t>
        </is>
      </c>
      <c r="C64" t="n">
        <v>42.59</v>
      </c>
      <c r="D64" t="n">
        <v>44.77</v>
      </c>
      <c r="E64" t="n">
        <v>43.08</v>
      </c>
      <c r="F64" t="n">
        <v>46.66</v>
      </c>
      <c r="G64" t="n">
        <v>46.76</v>
      </c>
      <c r="H64" t="n">
        <v>39.36</v>
      </c>
      <c r="I64" t="n">
        <v>36.01</v>
      </c>
      <c r="J64" t="n">
        <v>37.21</v>
      </c>
      <c r="K64" t="n">
        <v>42.27</v>
      </c>
      <c r="L64" t="n">
        <v>41.93</v>
      </c>
      <c r="M64" t="n">
        <v>45.19</v>
      </c>
      <c r="N64" t="n">
        <v>52.19</v>
      </c>
      <c r="O64" t="n">
        <v>49.73</v>
      </c>
      <c r="P64" t="n">
        <v>49.73</v>
      </c>
    </row>
    <row r="65">
      <c r="A65" s="5" t="inlineStr">
        <is>
          <t>Fremdkapitalquote in %</t>
        </is>
      </c>
      <c r="B65" s="5" t="inlineStr">
        <is>
          <t>Debt Ratio in %</t>
        </is>
      </c>
      <c r="C65" t="n">
        <v>57.41</v>
      </c>
      <c r="D65" t="n">
        <v>55.23</v>
      </c>
      <c r="E65" t="n">
        <v>56.92</v>
      </c>
      <c r="F65" t="n">
        <v>53.34</v>
      </c>
      <c r="G65" t="n">
        <v>53.24</v>
      </c>
      <c r="H65" t="n">
        <v>60.64</v>
      </c>
      <c r="I65" t="n">
        <v>63.99</v>
      </c>
      <c r="J65" t="n">
        <v>62.79</v>
      </c>
      <c r="K65" t="n">
        <v>57.73</v>
      </c>
      <c r="L65" t="n">
        <v>58.07</v>
      </c>
      <c r="M65" t="n">
        <v>54.81</v>
      </c>
      <c r="N65" t="n">
        <v>47.81</v>
      </c>
      <c r="O65" t="n">
        <v>50.27</v>
      </c>
      <c r="P65" t="n">
        <v>50.27</v>
      </c>
    </row>
    <row r="66">
      <c r="A66" s="5" t="inlineStr">
        <is>
          <t>Verschuldungsgrad in %</t>
        </is>
      </c>
      <c r="B66" s="5" t="inlineStr">
        <is>
          <t>Finance Gearing in %</t>
        </is>
      </c>
      <c r="C66" t="n">
        <v>134.8</v>
      </c>
      <c r="D66" t="n">
        <v>123.39</v>
      </c>
      <c r="E66" t="n">
        <v>132.14</v>
      </c>
      <c r="F66" t="n">
        <v>114.32</v>
      </c>
      <c r="G66" t="n">
        <v>113.88</v>
      </c>
      <c r="H66" t="n">
        <v>154.05</v>
      </c>
      <c r="I66" t="n">
        <v>177.73</v>
      </c>
      <c r="J66" t="n">
        <v>168.77</v>
      </c>
      <c r="K66" t="n">
        <v>136.56</v>
      </c>
      <c r="L66" t="n">
        <v>138.49</v>
      </c>
      <c r="M66" t="n">
        <v>121.27</v>
      </c>
      <c r="N66" t="n">
        <v>91.62</v>
      </c>
      <c r="O66" t="n">
        <v>101.07</v>
      </c>
      <c r="P66" t="n">
        <v>101.07</v>
      </c>
    </row>
    <row r="67">
      <c r="A67" s="5" t="inlineStr"/>
      <c r="B67" s="5" t="inlineStr"/>
    </row>
    <row r="68">
      <c r="A68" s="5" t="inlineStr">
        <is>
          <t>Kurzfristige Vermögensquote in %</t>
        </is>
      </c>
      <c r="B68" s="5" t="inlineStr">
        <is>
          <t>Current Assets Ratio in %</t>
        </is>
      </c>
      <c r="C68" t="n">
        <v>56.04</v>
      </c>
      <c r="D68" t="n">
        <v>53.69</v>
      </c>
      <c r="E68" t="n">
        <v>51.23</v>
      </c>
      <c r="F68" t="n">
        <v>47.09</v>
      </c>
      <c r="G68" t="n">
        <v>43.82</v>
      </c>
      <c r="H68" t="n">
        <v>48.74</v>
      </c>
      <c r="I68" t="n">
        <v>44.88</v>
      </c>
      <c r="J68" t="n">
        <v>45.26</v>
      </c>
      <c r="K68" t="n">
        <v>44.71</v>
      </c>
      <c r="L68" t="n">
        <v>47.29</v>
      </c>
      <c r="M68" t="n">
        <v>44.67</v>
      </c>
      <c r="N68" t="n">
        <v>50.5</v>
      </c>
      <c r="O68" t="n">
        <v>64.87</v>
      </c>
    </row>
    <row r="69">
      <c r="A69" s="5" t="inlineStr">
        <is>
          <t>Nettogewinn Marge in %</t>
        </is>
      </c>
      <c r="B69" s="5" t="inlineStr">
        <is>
          <t>Net Profit Marge in %</t>
        </is>
      </c>
      <c r="C69" t="n">
        <v>-338.65</v>
      </c>
      <c r="D69" t="n">
        <v>1306.34</v>
      </c>
      <c r="E69" t="n">
        <v>1396.78</v>
      </c>
      <c r="F69" t="n">
        <v>558.8</v>
      </c>
      <c r="G69" t="n">
        <v>271</v>
      </c>
      <c r="H69" t="n">
        <v>814.22</v>
      </c>
      <c r="I69" t="n">
        <v>143.23</v>
      </c>
      <c r="J69" t="n">
        <v>-100.16</v>
      </c>
      <c r="K69" t="n">
        <v>393.28</v>
      </c>
      <c r="L69" t="n">
        <v>679.78</v>
      </c>
      <c r="M69" t="n">
        <v>-1908.41</v>
      </c>
      <c r="N69" t="n">
        <v>-52.87</v>
      </c>
      <c r="O69" t="n">
        <v>1174.5</v>
      </c>
    </row>
    <row r="70">
      <c r="A70" s="5" t="inlineStr">
        <is>
          <t>Operative Ergebnis Marge in %</t>
        </is>
      </c>
      <c r="B70" s="5" t="inlineStr">
        <is>
          <t>EBIT Marge in %</t>
        </is>
      </c>
      <c r="C70" t="n">
        <v>128.63</v>
      </c>
      <c r="D70" t="n">
        <v>1719.56</v>
      </c>
      <c r="E70" t="n">
        <v>1897.37</v>
      </c>
      <c r="F70" t="n">
        <v>1095.34</v>
      </c>
      <c r="G70" t="n">
        <v>763.74</v>
      </c>
      <c r="H70" t="n">
        <v>1778.38</v>
      </c>
      <c r="I70" t="n">
        <v>572.26</v>
      </c>
      <c r="J70" t="n">
        <v>261.08</v>
      </c>
      <c r="K70" t="n">
        <v>1026.68</v>
      </c>
      <c r="L70" t="n">
        <v>1285.87</v>
      </c>
      <c r="M70" t="n">
        <v>-2631.97</v>
      </c>
      <c r="N70" t="n">
        <v>241.69</v>
      </c>
      <c r="O70" t="n">
        <v>1979.32</v>
      </c>
    </row>
    <row r="71">
      <c r="A71" s="5" t="inlineStr">
        <is>
          <t>Vermögensumsschlag in %</t>
        </is>
      </c>
      <c r="B71" s="5" t="inlineStr">
        <is>
          <t>Asset Turnover in %</t>
        </is>
      </c>
      <c r="C71" t="n">
        <v>0.4</v>
      </c>
      <c r="D71" t="n">
        <v>0.39</v>
      </c>
      <c r="E71" t="n">
        <v>0.38</v>
      </c>
      <c r="F71" t="n">
        <v>0.32</v>
      </c>
      <c r="G71" t="n">
        <v>0.38</v>
      </c>
      <c r="H71" t="n">
        <v>0.38</v>
      </c>
      <c r="I71" t="n">
        <v>0.39</v>
      </c>
      <c r="J71" t="n">
        <v>0.43</v>
      </c>
      <c r="K71" t="n">
        <v>0.46</v>
      </c>
      <c r="L71" t="n">
        <v>0.43</v>
      </c>
      <c r="M71" t="n">
        <v>0.33</v>
      </c>
      <c r="N71" t="n">
        <v>0.53</v>
      </c>
      <c r="O71" t="n">
        <v>0.6</v>
      </c>
    </row>
    <row r="72">
      <c r="A72" s="5" t="inlineStr">
        <is>
          <t>Langfristige Vermögensquote in %</t>
        </is>
      </c>
      <c r="B72" s="5" t="inlineStr">
        <is>
          <t>Non-Current Assets Ratio in %</t>
        </is>
      </c>
      <c r="C72" t="n">
        <v>43.96</v>
      </c>
      <c r="D72" t="n">
        <v>46.31</v>
      </c>
      <c r="E72" t="n">
        <v>48.77</v>
      </c>
      <c r="F72" t="n">
        <v>52.93</v>
      </c>
      <c r="G72" t="n">
        <v>56.18</v>
      </c>
      <c r="H72" t="n">
        <v>51.26</v>
      </c>
      <c r="I72" t="n">
        <v>55.12</v>
      </c>
      <c r="J72" t="n">
        <v>54.74</v>
      </c>
      <c r="K72" t="n">
        <v>55.29</v>
      </c>
      <c r="L72" t="n">
        <v>52.74</v>
      </c>
      <c r="M72" t="n">
        <v>55.33</v>
      </c>
      <c r="N72" t="n">
        <v>49.5</v>
      </c>
      <c r="O72" t="n">
        <v>35.13</v>
      </c>
    </row>
    <row r="73">
      <c r="A73" s="5" t="inlineStr">
        <is>
          <t>Gesamtkapitalrentabilität</t>
        </is>
      </c>
      <c r="B73" s="5" t="inlineStr">
        <is>
          <t>ROA Return on Assets in %</t>
        </is>
      </c>
      <c r="C73" t="n">
        <v>-1.35</v>
      </c>
      <c r="D73" t="n">
        <v>5.15</v>
      </c>
      <c r="E73" t="n">
        <v>5.32</v>
      </c>
      <c r="F73" t="n">
        <v>1.8</v>
      </c>
      <c r="G73" t="n">
        <v>1.04</v>
      </c>
      <c r="H73" t="n">
        <v>3.08</v>
      </c>
      <c r="I73" t="n">
        <v>0.55</v>
      </c>
      <c r="J73" t="n">
        <v>-0.43</v>
      </c>
      <c r="K73" t="n">
        <v>1.81</v>
      </c>
      <c r="L73" t="n">
        <v>2.89</v>
      </c>
      <c r="M73" t="n">
        <v>-6.33</v>
      </c>
      <c r="N73" t="n">
        <v>-0.28</v>
      </c>
      <c r="O73" t="n">
        <v>7.02</v>
      </c>
    </row>
    <row r="74">
      <c r="A74" s="5" t="inlineStr">
        <is>
          <t>Ertrag des eingesetzten Kapitals</t>
        </is>
      </c>
      <c r="B74" s="5" t="inlineStr">
        <is>
          <t>ROCE Return on Cap. Empl. in %</t>
        </is>
      </c>
      <c r="C74" t="n">
        <v>0.71</v>
      </c>
      <c r="D74" t="n">
        <v>9.33</v>
      </c>
      <c r="E74" t="n">
        <v>10.19</v>
      </c>
      <c r="F74" t="n">
        <v>4.68</v>
      </c>
      <c r="G74" t="n">
        <v>4</v>
      </c>
      <c r="H74" t="n">
        <v>9.49</v>
      </c>
      <c r="I74" t="n">
        <v>3.47</v>
      </c>
      <c r="J74" t="n">
        <v>1.65</v>
      </c>
      <c r="K74" t="n">
        <v>6.71</v>
      </c>
      <c r="L74" t="n">
        <v>7.96</v>
      </c>
      <c r="M74" t="n">
        <v>-12.38</v>
      </c>
      <c r="N74" t="n">
        <v>1.64</v>
      </c>
      <c r="O74" t="n">
        <v>17.63</v>
      </c>
    </row>
    <row r="75">
      <c r="A75" s="5" t="inlineStr">
        <is>
          <t>Eigenkapital zu Anlagevermögen</t>
        </is>
      </c>
      <c r="B75" s="5" t="inlineStr">
        <is>
          <t>Equity to Fixed Assets in %</t>
        </is>
      </c>
      <c r="C75" t="n">
        <v>96.90000000000001</v>
      </c>
      <c r="D75" t="n">
        <v>96.67</v>
      </c>
      <c r="E75" t="n">
        <v>88.31</v>
      </c>
      <c r="F75" t="n">
        <v>88.17</v>
      </c>
      <c r="G75" t="n">
        <v>83.22</v>
      </c>
      <c r="H75" t="n">
        <v>76.79000000000001</v>
      </c>
      <c r="I75" t="n">
        <v>65.31999999999999</v>
      </c>
      <c r="J75" t="n">
        <v>67.98</v>
      </c>
      <c r="K75" t="n">
        <v>76.45</v>
      </c>
      <c r="L75" t="n">
        <v>79.52</v>
      </c>
      <c r="M75" t="n">
        <v>81.67</v>
      </c>
      <c r="N75" t="n">
        <v>105.42</v>
      </c>
      <c r="O75" t="n">
        <v>141.55</v>
      </c>
    </row>
    <row r="76">
      <c r="A76" s="5" t="inlineStr">
        <is>
          <t>Liquidität Dritten Grades</t>
        </is>
      </c>
      <c r="B76" s="5" t="inlineStr">
        <is>
          <t>Current Ratio in %</t>
        </is>
      </c>
      <c r="C76" t="n">
        <v>202.97</v>
      </c>
      <c r="D76" t="n">
        <v>196.04</v>
      </c>
      <c r="E76" t="n">
        <v>175.7</v>
      </c>
      <c r="F76" t="n">
        <v>191.6</v>
      </c>
      <c r="G76" t="n">
        <v>163.32</v>
      </c>
      <c r="H76" t="n">
        <v>166.85</v>
      </c>
      <c r="I76" t="n">
        <v>123.77</v>
      </c>
      <c r="J76" t="n">
        <v>144</v>
      </c>
      <c r="K76" t="n">
        <v>151.41</v>
      </c>
      <c r="L76" t="n">
        <v>151.44</v>
      </c>
      <c r="M76" t="n">
        <v>151.74</v>
      </c>
      <c r="N76" t="n">
        <v>237.09</v>
      </c>
      <c r="O76" t="n">
        <v>197.4</v>
      </c>
    </row>
    <row r="77">
      <c r="A77" s="5" t="inlineStr">
        <is>
          <t>Operativer Cashflow</t>
        </is>
      </c>
      <c r="B77" s="5" t="inlineStr">
        <is>
          <t>Operating Cashflow in M</t>
        </is>
      </c>
      <c r="C77" t="inlineStr">
        <is>
          <t>-</t>
        </is>
      </c>
      <c r="D77" t="n">
        <v>2020.8324</v>
      </c>
      <c r="E77" t="n">
        <v>2481.8693</v>
      </c>
      <c r="F77" t="n">
        <v>3572.3458</v>
      </c>
      <c r="G77" t="n">
        <v>38510.25689999999</v>
      </c>
      <c r="H77" t="n">
        <v>17170.137</v>
      </c>
      <c r="I77" t="n">
        <v>2357.607</v>
      </c>
      <c r="J77" t="n">
        <v>917.4240000000001</v>
      </c>
      <c r="K77" t="n">
        <v>1406.052</v>
      </c>
      <c r="L77" t="n">
        <v>2293.56</v>
      </c>
      <c r="M77" t="n">
        <v>4789.053000000001</v>
      </c>
      <c r="N77" t="n">
        <v>1482.569</v>
      </c>
      <c r="O77" t="n">
        <v>1741.245</v>
      </c>
    </row>
    <row r="78">
      <c r="A78" s="5" t="inlineStr">
        <is>
          <t>Aktienrückkauf</t>
        </is>
      </c>
      <c r="B78" s="5" t="inlineStr">
        <is>
          <t>Share Buyback in M</t>
        </is>
      </c>
      <c r="C78" t="n">
        <v>5.519999999999982</v>
      </c>
      <c r="D78" t="n">
        <v>0</v>
      </c>
      <c r="E78" t="n">
        <v>0</v>
      </c>
      <c r="F78" t="n">
        <v>-9.360000000000014</v>
      </c>
      <c r="G78" t="n">
        <v>-5.009999999999991</v>
      </c>
      <c r="H78" t="n">
        <v>-4.599999999999966</v>
      </c>
      <c r="I78" t="n">
        <v>-7.800000000000011</v>
      </c>
      <c r="J78" t="n">
        <v>0</v>
      </c>
      <c r="K78" t="n">
        <v>0</v>
      </c>
      <c r="L78" t="n">
        <v>0</v>
      </c>
      <c r="M78" t="n">
        <v>5</v>
      </c>
      <c r="N78" t="n">
        <v>5.199999999999989</v>
      </c>
      <c r="O78" t="n">
        <v>0</v>
      </c>
    </row>
    <row r="79">
      <c r="A79" s="5" t="inlineStr">
        <is>
          <t>Umsatzwachstum 1J in %</t>
        </is>
      </c>
      <c r="B79" s="5" t="inlineStr">
        <is>
          <t>Revenue Growth 1Y in %</t>
        </is>
      </c>
      <c r="C79" t="n">
        <v>-3.2</v>
      </c>
      <c r="D79" t="n">
        <v>8.289999999999999</v>
      </c>
      <c r="E79" t="n">
        <v>16.63</v>
      </c>
      <c r="F79" t="n">
        <v>-9.220000000000001</v>
      </c>
      <c r="G79" t="n">
        <v>-5.44</v>
      </c>
      <c r="H79" t="n">
        <v>8.49</v>
      </c>
      <c r="I79" t="n">
        <v>-15.54</v>
      </c>
      <c r="J79" t="n">
        <v>-2.51</v>
      </c>
      <c r="K79" t="n">
        <v>3.82</v>
      </c>
      <c r="L79" t="n">
        <v>50.29</v>
      </c>
      <c r="M79" t="n">
        <v>-39.53</v>
      </c>
      <c r="N79" t="n">
        <v>-25.31</v>
      </c>
      <c r="O79" t="inlineStr">
        <is>
          <t>-</t>
        </is>
      </c>
    </row>
    <row r="80">
      <c r="A80" s="5" t="inlineStr">
        <is>
          <t>Umsatzwachstum 3J in %</t>
        </is>
      </c>
      <c r="B80" s="5" t="inlineStr">
        <is>
          <t>Revenue Growth 3Y in %</t>
        </is>
      </c>
      <c r="C80" t="n">
        <v>7.24</v>
      </c>
      <c r="D80" t="n">
        <v>5.23</v>
      </c>
      <c r="E80" t="n">
        <v>0.66</v>
      </c>
      <c r="F80" t="n">
        <v>-2.06</v>
      </c>
      <c r="G80" t="n">
        <v>-4.16</v>
      </c>
      <c r="H80" t="n">
        <v>-3.19</v>
      </c>
      <c r="I80" t="n">
        <v>-4.74</v>
      </c>
      <c r="J80" t="n">
        <v>17.2</v>
      </c>
      <c r="K80" t="n">
        <v>4.86</v>
      </c>
      <c r="L80" t="n">
        <v>-4.85</v>
      </c>
      <c r="M80" t="n">
        <v>-21.61</v>
      </c>
      <c r="N80" t="inlineStr">
        <is>
          <t>-</t>
        </is>
      </c>
      <c r="O80" t="inlineStr">
        <is>
          <t>-</t>
        </is>
      </c>
    </row>
    <row r="81">
      <c r="A81" s="5" t="inlineStr">
        <is>
          <t>Umsatzwachstum 5J in %</t>
        </is>
      </c>
      <c r="B81" s="5" t="inlineStr">
        <is>
          <t>Revenue Growth 5Y in %</t>
        </is>
      </c>
      <c r="C81" t="n">
        <v>1.41</v>
      </c>
      <c r="D81" t="n">
        <v>3.75</v>
      </c>
      <c r="E81" t="n">
        <v>-1.02</v>
      </c>
      <c r="F81" t="n">
        <v>-4.84</v>
      </c>
      <c r="G81" t="n">
        <v>-2.24</v>
      </c>
      <c r="H81" t="n">
        <v>8.91</v>
      </c>
      <c r="I81" t="n">
        <v>-0.6899999999999999</v>
      </c>
      <c r="J81" t="n">
        <v>-2.65</v>
      </c>
      <c r="K81" t="n">
        <v>-2.15</v>
      </c>
      <c r="L81" t="inlineStr">
        <is>
          <t>-</t>
        </is>
      </c>
      <c r="M81" t="inlineStr">
        <is>
          <t>-</t>
        </is>
      </c>
      <c r="N81" t="inlineStr">
        <is>
          <t>-</t>
        </is>
      </c>
      <c r="O81" t="inlineStr">
        <is>
          <t>-</t>
        </is>
      </c>
    </row>
    <row r="82">
      <c r="A82" s="5" t="inlineStr">
        <is>
          <t>Umsatzwachstum 10J in %</t>
        </is>
      </c>
      <c r="B82" s="5" t="inlineStr">
        <is>
          <t>Revenue Growth 10Y in %</t>
        </is>
      </c>
      <c r="C82" t="n">
        <v>5.16</v>
      </c>
      <c r="D82" t="n">
        <v>1.53</v>
      </c>
      <c r="E82" t="n">
        <v>-1.83</v>
      </c>
      <c r="F82" t="n">
        <v>-3.5</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-125.09</v>
      </c>
      <c r="D83" t="n">
        <v>1.28</v>
      </c>
      <c r="E83" t="n">
        <v>191.53</v>
      </c>
      <c r="F83" t="n">
        <v>87.18000000000001</v>
      </c>
      <c r="G83" t="n">
        <v>-68.53</v>
      </c>
      <c r="H83" t="n">
        <v>516.74</v>
      </c>
      <c r="I83" t="n">
        <v>-220.77</v>
      </c>
      <c r="J83" t="n">
        <v>-124.83</v>
      </c>
      <c r="K83" t="n">
        <v>-39.93</v>
      </c>
      <c r="L83" t="n">
        <v>-153.53</v>
      </c>
      <c r="M83" t="n">
        <v>2082.86</v>
      </c>
      <c r="N83" t="n">
        <v>-103.36</v>
      </c>
      <c r="O83" t="inlineStr">
        <is>
          <t>-</t>
        </is>
      </c>
    </row>
    <row r="84">
      <c r="A84" s="5" t="inlineStr">
        <is>
          <t>Gewinnwachstum 3J in %</t>
        </is>
      </c>
      <c r="B84" s="5" t="inlineStr">
        <is>
          <t>Earnings Growth 3Y in %</t>
        </is>
      </c>
      <c r="C84" t="n">
        <v>22.57</v>
      </c>
      <c r="D84" t="n">
        <v>93.33</v>
      </c>
      <c r="E84" t="n">
        <v>70.06</v>
      </c>
      <c r="F84" t="n">
        <v>178.46</v>
      </c>
      <c r="G84" t="n">
        <v>75.81</v>
      </c>
      <c r="H84" t="n">
        <v>57.05</v>
      </c>
      <c r="I84" t="n">
        <v>-128.51</v>
      </c>
      <c r="J84" t="n">
        <v>-106.1</v>
      </c>
      <c r="K84" t="n">
        <v>629.8</v>
      </c>
      <c r="L84" t="n">
        <v>608.66</v>
      </c>
      <c r="M84" t="n">
        <v>659.83</v>
      </c>
      <c r="N84" t="inlineStr">
        <is>
          <t>-</t>
        </is>
      </c>
      <c r="O84" t="inlineStr">
        <is>
          <t>-</t>
        </is>
      </c>
    </row>
    <row r="85">
      <c r="A85" s="5" t="inlineStr">
        <is>
          <t>Gewinnwachstum 5J in %</t>
        </is>
      </c>
      <c r="B85" s="5" t="inlineStr">
        <is>
          <t>Earnings Growth 5Y in %</t>
        </is>
      </c>
      <c r="C85" t="n">
        <v>17.27</v>
      </c>
      <c r="D85" t="n">
        <v>145.64</v>
      </c>
      <c r="E85" t="n">
        <v>101.23</v>
      </c>
      <c r="F85" t="n">
        <v>37.96</v>
      </c>
      <c r="G85" t="n">
        <v>12.54</v>
      </c>
      <c r="H85" t="n">
        <v>-4.46</v>
      </c>
      <c r="I85" t="n">
        <v>308.76</v>
      </c>
      <c r="J85" t="n">
        <v>332.24</v>
      </c>
      <c r="K85" t="n">
        <v>357.21</v>
      </c>
      <c r="L85" t="inlineStr">
        <is>
          <t>-</t>
        </is>
      </c>
      <c r="M85" t="inlineStr">
        <is>
          <t>-</t>
        </is>
      </c>
      <c r="N85" t="inlineStr">
        <is>
          <t>-</t>
        </is>
      </c>
      <c r="O85" t="inlineStr">
        <is>
          <t>-</t>
        </is>
      </c>
    </row>
    <row r="86">
      <c r="A86" s="5" t="inlineStr">
        <is>
          <t>Gewinnwachstum 10J in %</t>
        </is>
      </c>
      <c r="B86" s="5" t="inlineStr">
        <is>
          <t>Earnings Growth 10Y in %</t>
        </is>
      </c>
      <c r="C86" t="n">
        <v>6.41</v>
      </c>
      <c r="D86" t="n">
        <v>227.2</v>
      </c>
      <c r="E86" t="n">
        <v>216.74</v>
      </c>
      <c r="F86" t="n">
        <v>197.58</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inlineStr">
        <is>
          <t>-</t>
        </is>
      </c>
      <c r="D87" t="n">
        <v>0.07000000000000001</v>
      </c>
      <c r="E87" t="n">
        <v>0.14</v>
      </c>
      <c r="F87" t="n">
        <v>1.11</v>
      </c>
      <c r="G87" t="n">
        <v>4.7</v>
      </c>
      <c r="H87" t="n">
        <v>-5.29</v>
      </c>
      <c r="I87" t="n">
        <v>0.33</v>
      </c>
      <c r="J87" t="inlineStr">
        <is>
          <t>-</t>
        </is>
      </c>
      <c r="K87" t="n">
        <v>0.09</v>
      </c>
      <c r="L87" t="inlineStr">
        <is>
          <t>-</t>
        </is>
      </c>
      <c r="M87" t="inlineStr">
        <is>
          <t>-</t>
        </is>
      </c>
      <c r="N87" t="inlineStr">
        <is>
          <t>-</t>
        </is>
      </c>
      <c r="O87" t="inlineStr">
        <is>
          <t>-</t>
        </is>
      </c>
    </row>
    <row r="88">
      <c r="A88" s="5" t="inlineStr">
        <is>
          <t>EBIT-Wachstum 1J in %</t>
        </is>
      </c>
      <c r="B88" s="5" t="inlineStr">
        <is>
          <t>EBIT Growth 1Y in %</t>
        </is>
      </c>
      <c r="C88" t="n">
        <v>-92.76000000000001</v>
      </c>
      <c r="D88" t="n">
        <v>-1.86</v>
      </c>
      <c r="E88" t="n">
        <v>102.03</v>
      </c>
      <c r="F88" t="n">
        <v>30.19</v>
      </c>
      <c r="G88" t="n">
        <v>-59.39</v>
      </c>
      <c r="H88" t="n">
        <v>237.15</v>
      </c>
      <c r="I88" t="n">
        <v>85.12</v>
      </c>
      <c r="J88" t="n">
        <v>-75.20999999999999</v>
      </c>
      <c r="K88" t="n">
        <v>-17.1</v>
      </c>
      <c r="L88" t="n">
        <v>-173.43</v>
      </c>
      <c r="M88" t="n">
        <v>-758.54</v>
      </c>
      <c r="N88" t="n">
        <v>-90.88</v>
      </c>
      <c r="O88" t="inlineStr">
        <is>
          <t>-</t>
        </is>
      </c>
    </row>
    <row r="89">
      <c r="A89" s="5" t="inlineStr">
        <is>
          <t>EBIT-Wachstum 3J in %</t>
        </is>
      </c>
      <c r="B89" s="5" t="inlineStr">
        <is>
          <t>EBIT Growth 3Y in %</t>
        </is>
      </c>
      <c r="C89" t="n">
        <v>2.47</v>
      </c>
      <c r="D89" t="n">
        <v>43.45</v>
      </c>
      <c r="E89" t="n">
        <v>24.28</v>
      </c>
      <c r="F89" t="n">
        <v>69.31999999999999</v>
      </c>
      <c r="G89" t="n">
        <v>87.63</v>
      </c>
      <c r="H89" t="n">
        <v>82.34999999999999</v>
      </c>
      <c r="I89" t="n">
        <v>-2.4</v>
      </c>
      <c r="J89" t="n">
        <v>-88.58</v>
      </c>
      <c r="K89" t="n">
        <v>-316.36</v>
      </c>
      <c r="L89" t="n">
        <v>-340.95</v>
      </c>
      <c r="M89" t="n">
        <v>-283.14</v>
      </c>
      <c r="N89" t="inlineStr">
        <is>
          <t>-</t>
        </is>
      </c>
      <c r="O89" t="inlineStr">
        <is>
          <t>-</t>
        </is>
      </c>
    </row>
    <row r="90">
      <c r="A90" s="5" t="inlineStr">
        <is>
          <t>EBIT-Wachstum 5J in %</t>
        </is>
      </c>
      <c r="B90" s="5" t="inlineStr">
        <is>
          <t>EBIT Growth 5Y in %</t>
        </is>
      </c>
      <c r="C90" t="n">
        <v>-4.36</v>
      </c>
      <c r="D90" t="n">
        <v>61.62</v>
      </c>
      <c r="E90" t="n">
        <v>79.02</v>
      </c>
      <c r="F90" t="n">
        <v>43.57</v>
      </c>
      <c r="G90" t="n">
        <v>34.11</v>
      </c>
      <c r="H90" t="n">
        <v>11.31</v>
      </c>
      <c r="I90" t="n">
        <v>-187.83</v>
      </c>
      <c r="J90" t="n">
        <v>-223.03</v>
      </c>
      <c r="K90" t="n">
        <v>-207.99</v>
      </c>
      <c r="L90" t="inlineStr">
        <is>
          <t>-</t>
        </is>
      </c>
      <c r="M90" t="inlineStr">
        <is>
          <t>-</t>
        </is>
      </c>
      <c r="N90" t="inlineStr">
        <is>
          <t>-</t>
        </is>
      </c>
      <c r="O90" t="inlineStr">
        <is>
          <t>-</t>
        </is>
      </c>
    </row>
    <row r="91">
      <c r="A91" s="5" t="inlineStr">
        <is>
          <t>EBIT-Wachstum 10J in %</t>
        </is>
      </c>
      <c r="B91" s="5" t="inlineStr">
        <is>
          <t>EBIT Growth 10Y in %</t>
        </is>
      </c>
      <c r="C91" t="n">
        <v>3.47</v>
      </c>
      <c r="D91" t="n">
        <v>-63.1</v>
      </c>
      <c r="E91" t="n">
        <v>-72.01000000000001</v>
      </c>
      <c r="F91" t="n">
        <v>-82.20999999999999</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inlineStr">
        <is>
          <t>-</t>
        </is>
      </c>
      <c r="D92" t="n">
        <v>-18.58</v>
      </c>
      <c r="E92" t="n">
        <v>-30.53</v>
      </c>
      <c r="F92" t="n">
        <v>-91.04000000000001</v>
      </c>
      <c r="G92" t="n">
        <v>120.07</v>
      </c>
      <c r="H92" t="n">
        <v>615.49</v>
      </c>
      <c r="I92" t="n">
        <v>149.18</v>
      </c>
      <c r="J92" t="n">
        <v>-34.75</v>
      </c>
      <c r="K92" t="n">
        <v>-38.7</v>
      </c>
      <c r="L92" t="n">
        <v>-52.11</v>
      </c>
      <c r="M92" t="n">
        <v>229.5</v>
      </c>
      <c r="N92" t="n">
        <v>-13.11</v>
      </c>
      <c r="O92" t="inlineStr">
        <is>
          <t>-</t>
        </is>
      </c>
    </row>
    <row r="93">
      <c r="A93" s="5" t="inlineStr">
        <is>
          <t>Op.Cashflow Wachstum 3J in %</t>
        </is>
      </c>
      <c r="B93" s="5" t="inlineStr">
        <is>
          <t>Op.Cashflow Wachstum 3Y in %</t>
        </is>
      </c>
      <c r="C93" t="inlineStr">
        <is>
          <t>-</t>
        </is>
      </c>
      <c r="D93" t="n">
        <v>-46.72</v>
      </c>
      <c r="E93" t="n">
        <v>-0.5</v>
      </c>
      <c r="F93" t="n">
        <v>214.84</v>
      </c>
      <c r="G93" t="n">
        <v>294.91</v>
      </c>
      <c r="H93" t="n">
        <v>243.31</v>
      </c>
      <c r="I93" t="n">
        <v>25.24</v>
      </c>
      <c r="J93" t="n">
        <v>-41.85</v>
      </c>
      <c r="K93" t="n">
        <v>46.23</v>
      </c>
      <c r="L93" t="n">
        <v>54.76</v>
      </c>
      <c r="M93" t="n">
        <v>72.13</v>
      </c>
      <c r="N93" t="inlineStr">
        <is>
          <t>-</t>
        </is>
      </c>
      <c r="O93" t="inlineStr">
        <is>
          <t>-</t>
        </is>
      </c>
    </row>
    <row r="94">
      <c r="A94" s="5" t="inlineStr">
        <is>
          <t>Op.Cashflow Wachstum 5J in %</t>
        </is>
      </c>
      <c r="B94" s="5" t="inlineStr">
        <is>
          <t>Op.Cashflow Wachstum 5Y in %</t>
        </is>
      </c>
      <c r="C94" t="inlineStr">
        <is>
          <t>-</t>
        </is>
      </c>
      <c r="D94" t="n">
        <v>119.08</v>
      </c>
      <c r="E94" t="n">
        <v>152.63</v>
      </c>
      <c r="F94" t="n">
        <v>151.79</v>
      </c>
      <c r="G94" t="n">
        <v>162.26</v>
      </c>
      <c r="H94" t="n">
        <v>127.82</v>
      </c>
      <c r="I94" t="n">
        <v>50.62</v>
      </c>
      <c r="J94" t="n">
        <v>18.17</v>
      </c>
      <c r="K94" t="n">
        <v>25.12</v>
      </c>
      <c r="L94" t="inlineStr">
        <is>
          <t>-</t>
        </is>
      </c>
      <c r="M94" t="inlineStr">
        <is>
          <t>-</t>
        </is>
      </c>
      <c r="N94" t="inlineStr">
        <is>
          <t>-</t>
        </is>
      </c>
      <c r="O94" t="inlineStr">
        <is>
          <t>-</t>
        </is>
      </c>
    </row>
    <row r="95">
      <c r="A95" s="5" t="inlineStr">
        <is>
          <t>Op.Cashflow Wachstum 10J in %</t>
        </is>
      </c>
      <c r="B95" s="5" t="inlineStr">
        <is>
          <t>Op.Cashflow Wachstum 10Y in %</t>
        </is>
      </c>
      <c r="C95" t="inlineStr">
        <is>
          <t>-</t>
        </is>
      </c>
      <c r="D95" t="n">
        <v>84.84999999999999</v>
      </c>
      <c r="E95" t="n">
        <v>85.40000000000001</v>
      </c>
      <c r="F95" t="n">
        <v>88.45</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1249</v>
      </c>
      <c r="D96" t="n">
        <v>1212</v>
      </c>
      <c r="E96" t="n">
        <v>972.1</v>
      </c>
      <c r="F96" t="n">
        <v>1002</v>
      </c>
      <c r="G96" t="n">
        <v>701.3</v>
      </c>
      <c r="H96" t="n">
        <v>865.3</v>
      </c>
      <c r="I96" t="n">
        <v>343.8</v>
      </c>
      <c r="J96" t="n">
        <v>583</v>
      </c>
      <c r="K96" t="n">
        <v>618.1</v>
      </c>
      <c r="L96" t="n">
        <v>680.4</v>
      </c>
      <c r="M96" t="n">
        <v>550.5</v>
      </c>
      <c r="N96" t="n">
        <v>1088</v>
      </c>
      <c r="O96" t="n">
        <v>1424</v>
      </c>
      <c r="P96" t="n">
        <v>1424</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HYPERLINK("ibex_Stock_Data_EUR.xlsx#INDEX!A1", "Back to INDEX")</f>
        <v/>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MERLIN PROPERTIES SOCIMI </t>
        </is>
      </c>
      <c r="B1" s="2" t="inlineStr">
        <is>
          <t>WKN: A116WC  ISIN: ES0105025003  Typ: Aktie</t>
        </is>
      </c>
      <c r="C1" s="2" t="inlineStr"/>
      <c r="D1" s="2" t="inlineStr"/>
      <c r="E1" s="2" t="inlineStr"/>
      <c r="F1" s="2">
        <f>HYPERLINK("ibex_Stock_Data_EUR.xlsx#INDEX!A1",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+34-91-787-55-30</t>
        </is>
      </c>
      <c r="G4" t="inlineStr">
        <is>
          <t>28.02.2020</t>
        </is>
      </c>
      <c r="H4" t="inlineStr">
        <is>
          <t>Publication Of Annual Report</t>
        </is>
      </c>
      <c r="J4" t="inlineStr">
        <is>
          <t>BANCO SANTANDER, S.A.</t>
        </is>
      </c>
      <c r="L4" t="inlineStr">
        <is>
          <t>22,27%</t>
        </is>
      </c>
    </row>
    <row r="5">
      <c r="A5" s="5" t="inlineStr">
        <is>
          <t>Ticker</t>
        </is>
      </c>
      <c r="B5" t="inlineStr">
        <is>
          <t>MEQA</t>
        </is>
      </c>
      <c r="C5" s="5" t="inlineStr">
        <is>
          <t>Fax</t>
        </is>
      </c>
      <c r="D5" s="5" t="inlineStr"/>
      <c r="E5" t="inlineStr">
        <is>
          <t>+34-91-787-55-40</t>
        </is>
      </c>
      <c r="G5" t="inlineStr">
        <is>
          <t>14.05.2020</t>
        </is>
      </c>
      <c r="H5" t="inlineStr">
        <is>
          <t>Result Q1</t>
        </is>
      </c>
      <c r="J5" t="inlineStr">
        <is>
          <t>Blackrock Inc.</t>
        </is>
      </c>
      <c r="L5" t="inlineStr">
        <is>
          <t>3,14%</t>
        </is>
      </c>
    </row>
    <row r="6">
      <c r="A6" s="5" t="inlineStr">
        <is>
          <t>Gelistet Seit / Listed Since</t>
        </is>
      </c>
      <c r="B6" t="inlineStr">
        <is>
          <t>-</t>
        </is>
      </c>
      <c r="C6" s="5" t="inlineStr">
        <is>
          <t>Internet</t>
        </is>
      </c>
      <c r="D6" s="5" t="inlineStr"/>
      <c r="E6" t="inlineStr">
        <is>
          <t>http://www.merlinproperties.com/en/</t>
        </is>
      </c>
      <c r="G6" t="inlineStr">
        <is>
          <t>31.07.2020</t>
        </is>
      </c>
      <c r="H6" t="inlineStr">
        <is>
          <t>Score Half Year (Subject To Change)</t>
        </is>
      </c>
      <c r="J6" t="inlineStr">
        <is>
          <t>INVESCO LIMITED</t>
        </is>
      </c>
      <c r="L6" t="inlineStr">
        <is>
          <t>1,01%</t>
        </is>
      </c>
    </row>
    <row r="7">
      <c r="A7" s="5" t="inlineStr">
        <is>
          <t>Nominalwert / Nominal Value</t>
        </is>
      </c>
      <c r="B7" t="inlineStr">
        <is>
          <t>1,00</t>
        </is>
      </c>
      <c r="C7" s="5" t="inlineStr">
        <is>
          <t>E-Mail</t>
        </is>
      </c>
      <c r="D7" s="5" t="inlineStr"/>
      <c r="E7" t="inlineStr">
        <is>
          <t>info@merlinprop.com</t>
        </is>
      </c>
      <c r="J7" t="inlineStr">
        <is>
          <t>Freefloat</t>
        </is>
      </c>
      <c r="L7" t="inlineStr">
        <is>
          <t>73,58%</t>
        </is>
      </c>
    </row>
    <row r="8">
      <c r="A8" s="5" t="inlineStr">
        <is>
          <t>Land / Country</t>
        </is>
      </c>
      <c r="B8" t="inlineStr">
        <is>
          <t>Spanien</t>
        </is>
      </c>
      <c r="C8" s="5" t="inlineStr">
        <is>
          <t>Kontaktperson / Contact Person</t>
        </is>
      </c>
      <c r="D8" s="5" t="inlineStr"/>
      <c r="E8" t="inlineStr">
        <is>
          <t>Fernando Ramírez</t>
        </is>
      </c>
    </row>
    <row r="9">
      <c r="A9" s="5" t="inlineStr">
        <is>
          <t>Währung / Currency</t>
        </is>
      </c>
      <c r="B9" t="inlineStr">
        <is>
          <t>EUR</t>
        </is>
      </c>
      <c r="C9" s="5" t="inlineStr"/>
      <c r="D9" s="5" t="inlineStr"/>
    </row>
    <row r="10">
      <c r="A10" s="5" t="inlineStr">
        <is>
          <t>Branche / Industry</t>
        </is>
      </c>
      <c r="B10" t="inlineStr">
        <is>
          <t>Real Estate</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Merlin Properties Socimi S.A.Paseo de la Castellana 42  ES-28046 Madrid</t>
        </is>
      </c>
    </row>
    <row r="14">
      <c r="A14" s="5" t="inlineStr">
        <is>
          <t>Management</t>
        </is>
      </c>
      <c r="B14" t="inlineStr">
        <is>
          <t>Ismael Clemente, Miguel Ollero, David Brush, Fernando Lacadena, Francisco Rivas, Javier Zarrabeitia, Luis Lázaro, Miguel Oñate, Fernando Ramírez, Inés Arellano, Manuel García Casas, Jesús Vicente</t>
        </is>
      </c>
    </row>
    <row r="15">
      <c r="A15" s="5" t="inlineStr">
        <is>
          <t>Aufsichtsrat / Board</t>
        </is>
      </c>
      <c r="B15" t="inlineStr">
        <is>
          <t>Javier Garcia-Carranza Benjumea, Ismael Clemente, Miguel Ollero, Donald Johnston, María Luisa Jordá, Ana García Fau, Fernando Ortiz, John Gómez-Hall, Francisca Ortega Hernández-Agero, Pilar Cavero Mestre, Juan María Aguirre Gonzalo, Emilio Novela, Mónica Martín de Vidales, Ildefonso Polo del Mármol</t>
        </is>
      </c>
    </row>
    <row r="16">
      <c r="A16" s="5" t="inlineStr">
        <is>
          <t>Beschreibung</t>
        </is>
      </c>
      <c r="B16" t="inlineStr">
        <is>
          <t>Merlin Properties Socimi S.A. ist eine spanische Immobiliengesellschaft, die sich auf den Erwerb von Gewerbeimmobilien auf der Iberischen Halbinsel spezialisiert. Der Schwerpunkt liegt dabei auf dem spanischen Markt, aber auch in Portugal operiert Merlin Properties. Das Unternehmen betreibt und verwaltet vor allem Bürokomplexe und Bankfilialen, aber auch Einkaufszentren, Hotels und Logistikflächen zählen zum Portfolio. Copyright 2014 FINANCE BASE AG</t>
        </is>
      </c>
    </row>
    <row r="17">
      <c r="A17" s="5" t="inlineStr">
        <is>
          <t>Profile</t>
        </is>
      </c>
      <c r="B17" t="inlineStr">
        <is>
          <t>Merlin Properties SOCIMI S.A. is a Spanish real estate company that specializes in the acquisition of commercial properties in the Iberian Peninsula. The focus is on the Spanish market, but also in Portugal operates Merlin Properties. The company operates and manages primarily office buildings and bank branches, as well as shopping centers, hotels and logistics space are part of the portfolio.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n">
        <v>514.9</v>
      </c>
      <c r="D20" t="n">
        <v>590.4</v>
      </c>
      <c r="E20" t="n">
        <v>463.3</v>
      </c>
      <c r="F20" t="n">
        <v>351.6</v>
      </c>
      <c r="G20" t="n">
        <v>214.4</v>
      </c>
      <c r="H20" t="n">
        <v>56.6</v>
      </c>
    </row>
    <row r="21">
      <c r="A21" s="5" t="inlineStr">
        <is>
          <t>Operatives Ergebnis (EBIT)</t>
        </is>
      </c>
      <c r="B21" s="5" t="inlineStr">
        <is>
          <t>EBIT Earning Before Interest &amp; Tax</t>
        </is>
      </c>
      <c r="C21" t="n">
        <v>707.3</v>
      </c>
      <c r="D21" t="n">
        <v>1095</v>
      </c>
      <c r="E21" t="n">
        <v>1216</v>
      </c>
      <c r="F21" t="n">
        <v>600.4</v>
      </c>
      <c r="G21" t="n">
        <v>165.6</v>
      </c>
      <c r="H21" t="n">
        <v>45.2</v>
      </c>
    </row>
    <row r="22">
      <c r="A22" s="5" t="inlineStr">
        <is>
          <t>Finanzergebnis</t>
        </is>
      </c>
      <c r="B22" s="5" t="inlineStr">
        <is>
          <t>Financial Result</t>
        </is>
      </c>
      <c r="C22" t="n">
        <v>-116.6</v>
      </c>
      <c r="D22" t="n">
        <v>-181.7</v>
      </c>
      <c r="E22" t="n">
        <v>-102.2</v>
      </c>
      <c r="F22" t="n">
        <v>-7.8</v>
      </c>
      <c r="G22" t="n">
        <v>-108.3</v>
      </c>
      <c r="H22" t="n">
        <v>5.5</v>
      </c>
    </row>
    <row r="23">
      <c r="A23" s="5" t="inlineStr">
        <is>
          <t>Ergebnis vor Steuer (EBT)</t>
        </is>
      </c>
      <c r="B23" s="5" t="inlineStr">
        <is>
          <t>EBT Earning Before Tax</t>
        </is>
      </c>
      <c r="C23" t="n">
        <v>590.7</v>
      </c>
      <c r="D23" t="n">
        <v>913</v>
      </c>
      <c r="E23" t="n">
        <v>1114</v>
      </c>
      <c r="F23" t="n">
        <v>592.6</v>
      </c>
      <c r="G23" t="n">
        <v>57.3</v>
      </c>
      <c r="H23" t="n">
        <v>50.7</v>
      </c>
    </row>
    <row r="24">
      <c r="A24" s="5" t="inlineStr">
        <is>
          <t>Steuern auf Einkommen und Ertrag</t>
        </is>
      </c>
      <c r="B24" s="5" t="inlineStr">
        <is>
          <t>Taxes on income and earnings</t>
        </is>
      </c>
      <c r="C24" t="n">
        <v>27.1</v>
      </c>
      <c r="D24" t="n">
        <v>58.1</v>
      </c>
      <c r="E24" t="n">
        <v>12.9</v>
      </c>
      <c r="F24" t="n">
        <v>9.800000000000001</v>
      </c>
      <c r="G24" t="n">
        <v>8.300000000000001</v>
      </c>
      <c r="H24" t="n">
        <v>1</v>
      </c>
    </row>
    <row r="25">
      <c r="A25" s="5" t="inlineStr">
        <is>
          <t>Ergebnis nach Steuer</t>
        </is>
      </c>
      <c r="B25" s="5" t="inlineStr">
        <is>
          <t>Earnings after tax</t>
        </is>
      </c>
      <c r="C25" t="n">
        <v>563.6</v>
      </c>
      <c r="D25" t="n">
        <v>854.9</v>
      </c>
      <c r="E25" t="n">
        <v>1101</v>
      </c>
      <c r="F25" t="n">
        <v>582.8</v>
      </c>
      <c r="G25" t="n">
        <v>49</v>
      </c>
      <c r="H25" t="n">
        <v>49.7</v>
      </c>
    </row>
    <row r="26">
      <c r="A26" s="5" t="inlineStr">
        <is>
          <t>Minderheitenanteil</t>
        </is>
      </c>
      <c r="B26" s="5" t="inlineStr">
        <is>
          <t>Minority Share</t>
        </is>
      </c>
      <c r="C26" t="inlineStr">
        <is>
          <t>-</t>
        </is>
      </c>
      <c r="D26" t="inlineStr">
        <is>
          <t>-</t>
        </is>
      </c>
      <c r="E26" t="n">
        <v>-0.1</v>
      </c>
      <c r="F26" t="n">
        <v>-0.1</v>
      </c>
      <c r="G26" t="n">
        <v>0.1</v>
      </c>
      <c r="H26" t="inlineStr">
        <is>
          <t>-</t>
        </is>
      </c>
    </row>
    <row r="27">
      <c r="A27" s="5" t="inlineStr">
        <is>
          <t>Jahresüberschuss/-fehlbetrag</t>
        </is>
      </c>
      <c r="B27" s="5" t="inlineStr">
        <is>
          <t>Net Profit</t>
        </is>
      </c>
      <c r="C27" t="n">
        <v>563.6</v>
      </c>
      <c r="D27" t="n">
        <v>854.9</v>
      </c>
      <c r="E27" t="n">
        <v>1100</v>
      </c>
      <c r="F27" t="n">
        <v>582.6</v>
      </c>
      <c r="G27" t="n">
        <v>49.1</v>
      </c>
      <c r="H27" t="n">
        <v>49.7</v>
      </c>
    </row>
    <row r="28">
      <c r="A28" s="5" t="inlineStr">
        <is>
          <t>Summe Umlaufvermögen</t>
        </is>
      </c>
      <c r="B28" s="5" t="inlineStr">
        <is>
          <t>Current Assets</t>
        </is>
      </c>
      <c r="C28" t="n">
        <v>312.7</v>
      </c>
      <c r="D28" t="n">
        <v>358.2</v>
      </c>
      <c r="E28" t="n">
        <v>614.6</v>
      </c>
      <c r="F28" t="n">
        <v>839.7</v>
      </c>
      <c r="G28" t="n">
        <v>891</v>
      </c>
      <c r="H28" t="n">
        <v>155.3</v>
      </c>
    </row>
    <row r="29">
      <c r="A29" s="5" t="inlineStr">
        <is>
          <t>Summe Anlagevermögen</t>
        </is>
      </c>
      <c r="B29" s="5" t="inlineStr">
        <is>
          <t>Fixed Assets</t>
        </is>
      </c>
      <c r="C29" t="n">
        <v>12993</v>
      </c>
      <c r="D29" t="n">
        <v>12215</v>
      </c>
      <c r="E29" t="n">
        <v>11390</v>
      </c>
      <c r="F29" t="n">
        <v>10079</v>
      </c>
      <c r="G29" t="n">
        <v>6025</v>
      </c>
      <c r="H29" t="n">
        <v>2262</v>
      </c>
    </row>
    <row r="30">
      <c r="A30" s="5" t="inlineStr">
        <is>
          <t>Summe Aktiva</t>
        </is>
      </c>
      <c r="B30" s="5" t="inlineStr">
        <is>
          <t>Total Assets</t>
        </is>
      </c>
      <c r="C30" t="n">
        <v>13306</v>
      </c>
      <c r="D30" t="n">
        <v>12573</v>
      </c>
      <c r="E30" t="n">
        <v>12005</v>
      </c>
      <c r="F30" t="n">
        <v>10919</v>
      </c>
      <c r="G30" t="n">
        <v>6916</v>
      </c>
      <c r="H30" t="n">
        <v>2417</v>
      </c>
    </row>
    <row r="31">
      <c r="A31" s="5" t="inlineStr">
        <is>
          <t>Summe kurzfristiges Fremdkapital</t>
        </is>
      </c>
      <c r="B31" s="5" t="inlineStr">
        <is>
          <t>Short-Term Debt</t>
        </is>
      </c>
      <c r="C31" t="n">
        <v>214</v>
      </c>
      <c r="D31" t="n">
        <v>176.6</v>
      </c>
      <c r="E31" t="n">
        <v>274.3</v>
      </c>
      <c r="F31" t="n">
        <v>208.2</v>
      </c>
      <c r="G31" t="n">
        <v>2229</v>
      </c>
      <c r="H31" t="n">
        <v>34.4</v>
      </c>
    </row>
    <row r="32">
      <c r="A32" s="5" t="inlineStr">
        <is>
          <t>Summe langfristiges Fremdkapital</t>
        </is>
      </c>
      <c r="B32" s="5" t="inlineStr">
        <is>
          <t>Long-Term Debt</t>
        </is>
      </c>
      <c r="C32" t="n">
        <v>6383</v>
      </c>
      <c r="D32" t="n">
        <v>5994</v>
      </c>
      <c r="E32" t="n">
        <v>6007</v>
      </c>
      <c r="F32" t="n">
        <v>5870</v>
      </c>
      <c r="G32" t="n">
        <v>1761</v>
      </c>
      <c r="H32" t="n">
        <v>1074</v>
      </c>
    </row>
    <row r="33">
      <c r="A33" s="5" t="inlineStr">
        <is>
          <t>Summe Fremdkapital</t>
        </is>
      </c>
      <c r="B33" s="5" t="inlineStr">
        <is>
          <t>Total Liabilities</t>
        </is>
      </c>
      <c r="C33" t="n">
        <v>6597</v>
      </c>
      <c r="D33" t="n">
        <v>6171</v>
      </c>
      <c r="E33" t="n">
        <v>6281</v>
      </c>
      <c r="F33" t="n">
        <v>6078</v>
      </c>
      <c r="G33" t="n">
        <v>3990</v>
      </c>
      <c r="H33" t="n">
        <v>1108</v>
      </c>
    </row>
    <row r="34">
      <c r="A34" s="5" t="inlineStr">
        <is>
          <t>Minderheitenanteil</t>
        </is>
      </c>
      <c r="B34" s="5" t="inlineStr">
        <is>
          <t>Minority Share</t>
        </is>
      </c>
      <c r="C34" t="inlineStr">
        <is>
          <t>-</t>
        </is>
      </c>
      <c r="D34" t="inlineStr">
        <is>
          <t>-</t>
        </is>
      </c>
      <c r="E34" t="n">
        <v>6.1</v>
      </c>
      <c r="F34" t="n">
        <v>21.3</v>
      </c>
      <c r="G34" t="n">
        <v>1.1</v>
      </c>
      <c r="H34" t="inlineStr">
        <is>
          <t>-</t>
        </is>
      </c>
    </row>
    <row r="35">
      <c r="A35" s="5" t="inlineStr">
        <is>
          <t>Summe Eigenkapital</t>
        </is>
      </c>
      <c r="B35" s="5" t="inlineStr">
        <is>
          <t>Equity</t>
        </is>
      </c>
      <c r="C35" t="n">
        <v>6709</v>
      </c>
      <c r="D35" t="n">
        <v>6402</v>
      </c>
      <c r="E35" t="n">
        <v>5718</v>
      </c>
      <c r="F35" t="n">
        <v>4820</v>
      </c>
      <c r="G35" t="n">
        <v>2925</v>
      </c>
      <c r="H35" t="n">
        <v>1309</v>
      </c>
    </row>
    <row r="36">
      <c r="A36" s="5" t="inlineStr">
        <is>
          <t>Summe Passiva</t>
        </is>
      </c>
      <c r="B36" s="5" t="inlineStr">
        <is>
          <t>Liabilities &amp; Shareholder Equity</t>
        </is>
      </c>
      <c r="C36" t="n">
        <v>13306</v>
      </c>
      <c r="D36" t="n">
        <v>12573</v>
      </c>
      <c r="E36" t="n">
        <v>12005</v>
      </c>
      <c r="F36" t="n">
        <v>10919</v>
      </c>
      <c r="G36" t="n">
        <v>6916</v>
      </c>
      <c r="H36" t="n">
        <v>2417</v>
      </c>
    </row>
    <row r="37">
      <c r="A37" s="5" t="inlineStr">
        <is>
          <t>Mio.Aktien im Umlauf</t>
        </is>
      </c>
      <c r="B37" s="5" t="inlineStr">
        <is>
          <t>Million shares outstanding</t>
        </is>
      </c>
      <c r="C37" t="n">
        <v>469.77</v>
      </c>
      <c r="D37" t="n">
        <v>469.77</v>
      </c>
      <c r="E37" t="n">
        <v>469.77</v>
      </c>
      <c r="F37" t="n">
        <v>469.77</v>
      </c>
      <c r="G37" t="n">
        <v>323.03</v>
      </c>
      <c r="H37" t="n">
        <v>129.21</v>
      </c>
    </row>
    <row r="38">
      <c r="A38" s="5" t="inlineStr">
        <is>
          <t>Gezeichnetes Kapital (in Mio.)</t>
        </is>
      </c>
      <c r="B38" s="5" t="inlineStr">
        <is>
          <t>Subscribed Capital in M</t>
        </is>
      </c>
      <c r="C38" t="n">
        <v>469.77</v>
      </c>
      <c r="D38" t="n">
        <v>469.77</v>
      </c>
      <c r="E38" t="n">
        <v>469.77</v>
      </c>
      <c r="F38" t="n">
        <v>469.77</v>
      </c>
      <c r="G38" t="n">
        <v>323.03</v>
      </c>
      <c r="H38" t="n">
        <v>129.21</v>
      </c>
    </row>
    <row r="39">
      <c r="A39" s="5" t="inlineStr">
        <is>
          <t>Ergebnis je Aktie (brutto)</t>
        </is>
      </c>
      <c r="B39" s="5" t="inlineStr">
        <is>
          <t>Earnings per share</t>
        </is>
      </c>
      <c r="C39" t="n">
        <v>1.26</v>
      </c>
      <c r="D39" t="n">
        <v>1.94</v>
      </c>
      <c r="E39" t="n">
        <v>2.37</v>
      </c>
      <c r="F39" t="n">
        <v>1.26</v>
      </c>
      <c r="G39" t="n">
        <v>0.18</v>
      </c>
      <c r="H39" t="n">
        <v>0.39</v>
      </c>
    </row>
    <row r="40">
      <c r="A40" s="5" t="inlineStr">
        <is>
          <t>Ergebnis je Aktie (unverwässert)</t>
        </is>
      </c>
      <c r="B40" s="5" t="inlineStr">
        <is>
          <t>Basic Earnings per share</t>
        </is>
      </c>
      <c r="C40" t="n">
        <v>1.21</v>
      </c>
      <c r="D40" t="n">
        <v>1.83</v>
      </c>
      <c r="E40" t="n">
        <v>2.35</v>
      </c>
      <c r="F40" t="n">
        <v>1.62</v>
      </c>
      <c r="G40" t="n">
        <v>0.22</v>
      </c>
      <c r="H40" t="n">
        <v>0.58</v>
      </c>
    </row>
    <row r="41">
      <c r="A41" s="5" t="inlineStr">
        <is>
          <t>Ergebnis je Aktie (verwässert)</t>
        </is>
      </c>
      <c r="B41" s="5" t="inlineStr">
        <is>
          <t>Diluted Earnings per share</t>
        </is>
      </c>
      <c r="C41" t="n">
        <v>1.2</v>
      </c>
      <c r="D41" t="n">
        <v>1.82</v>
      </c>
      <c r="E41" t="n">
        <v>2.35</v>
      </c>
      <c r="F41" t="n">
        <v>1.62</v>
      </c>
      <c r="G41" t="n">
        <v>0.22</v>
      </c>
      <c r="H41" t="n">
        <v>0.58</v>
      </c>
    </row>
    <row r="42">
      <c r="A42" s="5" t="inlineStr">
        <is>
          <t>Dividende je Aktie</t>
        </is>
      </c>
      <c r="B42" s="5" t="inlineStr">
        <is>
          <t>Dividend per share</t>
        </is>
      </c>
      <c r="C42" t="n">
        <v>0.52</v>
      </c>
      <c r="D42" t="n">
        <v>0.5</v>
      </c>
      <c r="E42" t="n">
        <v>0.46</v>
      </c>
      <c r="F42" t="n">
        <v>0.4</v>
      </c>
      <c r="G42" t="n">
        <v>0.19</v>
      </c>
      <c r="H42" t="inlineStr">
        <is>
          <t>-</t>
        </is>
      </c>
    </row>
    <row r="43">
      <c r="A43" s="5" t="inlineStr">
        <is>
          <t>Dividendenausschüttung in Mio</t>
        </is>
      </c>
      <c r="B43" s="5" t="inlineStr">
        <is>
          <t>Dividend Payment in M</t>
        </is>
      </c>
      <c r="C43" t="n">
        <v>232.35</v>
      </c>
      <c r="D43" t="n">
        <v>215.36</v>
      </c>
      <c r="E43" t="n">
        <v>187.41</v>
      </c>
      <c r="F43" t="n">
        <v>101.2</v>
      </c>
      <c r="G43" t="n">
        <v>60.02</v>
      </c>
      <c r="H43" t="inlineStr">
        <is>
          <t>-</t>
        </is>
      </c>
    </row>
    <row r="44">
      <c r="A44" s="5" t="inlineStr">
        <is>
          <t>Umsatz</t>
        </is>
      </c>
      <c r="B44" s="5" t="inlineStr">
        <is>
          <t>Revenue</t>
        </is>
      </c>
      <c r="C44" t="n">
        <v>1.1</v>
      </c>
      <c r="D44" t="n">
        <v>1.26</v>
      </c>
      <c r="E44" t="n">
        <v>0.99</v>
      </c>
      <c r="F44" t="n">
        <v>0.75</v>
      </c>
      <c r="G44" t="n">
        <v>0.66</v>
      </c>
      <c r="H44" t="n">
        <v>0.44</v>
      </c>
    </row>
    <row r="45">
      <c r="A45" s="5" t="inlineStr">
        <is>
          <t>Buchwert je Aktie</t>
        </is>
      </c>
      <c r="B45" s="5" t="inlineStr">
        <is>
          <t>Book value per share</t>
        </is>
      </c>
      <c r="C45" t="n">
        <v>14.28</v>
      </c>
      <c r="D45" t="n">
        <v>13.63</v>
      </c>
      <c r="E45" t="n">
        <v>12.18</v>
      </c>
      <c r="F45" t="n">
        <v>10.3</v>
      </c>
      <c r="G45" t="n">
        <v>9.06</v>
      </c>
      <c r="H45" t="n">
        <v>10.13</v>
      </c>
    </row>
    <row r="46">
      <c r="A46" s="5" t="inlineStr">
        <is>
          <t>Cashflow je Aktie</t>
        </is>
      </c>
      <c r="B46" s="5" t="inlineStr">
        <is>
          <t>Cashflow per share</t>
        </is>
      </c>
      <c r="C46" t="n">
        <v>0.63</v>
      </c>
      <c r="D46" t="n">
        <v>0.54</v>
      </c>
      <c r="E46" t="n">
        <v>1.48</v>
      </c>
      <c r="F46" t="n">
        <v>-0.17</v>
      </c>
      <c r="G46" t="n">
        <v>0.21</v>
      </c>
      <c r="H46" t="n">
        <v>0.22</v>
      </c>
    </row>
    <row r="47">
      <c r="A47" s="5" t="inlineStr">
        <is>
          <t>Bilanzsumme je Aktie</t>
        </is>
      </c>
      <c r="B47" s="5" t="inlineStr">
        <is>
          <t>Total assets per share</t>
        </is>
      </c>
      <c r="C47" t="n">
        <v>28.32</v>
      </c>
      <c r="D47" t="n">
        <v>26.76</v>
      </c>
      <c r="E47" t="n">
        <v>25.56</v>
      </c>
      <c r="F47" t="n">
        <v>23.24</v>
      </c>
      <c r="G47" t="n">
        <v>21.41</v>
      </c>
      <c r="H47" t="n">
        <v>18.7</v>
      </c>
    </row>
    <row r="48">
      <c r="A48" s="5" t="inlineStr">
        <is>
          <t>Personal am Ende des Jahres</t>
        </is>
      </c>
      <c r="B48" s="5" t="inlineStr">
        <is>
          <t>Staff at the end of year</t>
        </is>
      </c>
      <c r="C48" t="n">
        <v>218</v>
      </c>
      <c r="D48" t="n">
        <v>176</v>
      </c>
      <c r="E48" t="n">
        <v>162</v>
      </c>
      <c r="F48" t="n">
        <v>195</v>
      </c>
      <c r="G48" t="n">
        <v>120</v>
      </c>
      <c r="H48" t="n">
        <v>20</v>
      </c>
    </row>
    <row r="49">
      <c r="A49" s="5" t="inlineStr">
        <is>
          <t>Personalaufwand in Mio. EUR</t>
        </is>
      </c>
      <c r="B49" s="5" t="inlineStr">
        <is>
          <t>Personnel expenses in M</t>
        </is>
      </c>
      <c r="C49" t="n">
        <v>76.90000000000001</v>
      </c>
      <c r="D49" t="n">
        <v>73.90000000000001</v>
      </c>
      <c r="E49" t="n">
        <v>71.8</v>
      </c>
      <c r="F49" t="n">
        <v>43.2</v>
      </c>
      <c r="G49" t="n">
        <v>15.7</v>
      </c>
      <c r="H49" t="n">
        <v>3.1</v>
      </c>
    </row>
    <row r="50">
      <c r="A50" s="5" t="inlineStr">
        <is>
          <t>Aufwand je Mitarbeiter in EUR</t>
        </is>
      </c>
      <c r="B50" s="5" t="inlineStr">
        <is>
          <t>Effort per employee</t>
        </is>
      </c>
      <c r="C50" t="n">
        <v>352752</v>
      </c>
      <c r="D50" t="n">
        <v>419886</v>
      </c>
      <c r="E50" t="n">
        <v>443210</v>
      </c>
      <c r="F50" t="n">
        <v>221538</v>
      </c>
      <c r="G50" t="n">
        <v>130833</v>
      </c>
      <c r="H50" t="n">
        <v>155000</v>
      </c>
    </row>
    <row r="51">
      <c r="A51" s="5" t="inlineStr">
        <is>
          <t>Umsatz je Aktie</t>
        </is>
      </c>
      <c r="B51" s="5" t="inlineStr">
        <is>
          <t>Revenue per share</t>
        </is>
      </c>
      <c r="C51" t="n">
        <v>2360000</v>
      </c>
      <c r="D51" t="n">
        <v>3350000</v>
      </c>
      <c r="E51" t="n">
        <v>2860000</v>
      </c>
      <c r="F51" t="n">
        <v>1800000</v>
      </c>
      <c r="G51" t="n">
        <v>1790000</v>
      </c>
      <c r="H51" t="n">
        <v>2830000</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row>
    <row r="53">
      <c r="A53" s="5" t="inlineStr">
        <is>
          <t>Gewinn je Mitarbeiter in EUR</t>
        </is>
      </c>
      <c r="B53" s="5" t="inlineStr">
        <is>
          <t>Earnings per employee</t>
        </is>
      </c>
      <c r="C53" t="n">
        <v>2590000</v>
      </c>
      <c r="D53" t="n">
        <v>4860000</v>
      </c>
      <c r="E53" t="n">
        <v>6790000</v>
      </c>
      <c r="F53" t="n">
        <v>2990000</v>
      </c>
      <c r="G53" t="n">
        <v>409167</v>
      </c>
      <c r="H53" t="n">
        <v>2490000</v>
      </c>
    </row>
    <row r="54">
      <c r="A54" s="5" t="inlineStr">
        <is>
          <t>KGV (Kurs/Gewinn)</t>
        </is>
      </c>
      <c r="B54" s="5" t="inlineStr">
        <is>
          <t>PE (price/earnings)</t>
        </is>
      </c>
      <c r="C54" t="n">
        <v>10.6</v>
      </c>
      <c r="D54" t="n">
        <v>5.9</v>
      </c>
      <c r="E54" t="n">
        <v>4.8</v>
      </c>
      <c r="F54" t="n">
        <v>6.4</v>
      </c>
      <c r="G54" t="n">
        <v>52.5</v>
      </c>
      <c r="H54" t="n">
        <v>17.3</v>
      </c>
    </row>
    <row r="55">
      <c r="A55" s="5" t="inlineStr">
        <is>
          <t>KUV (Kurs/Umsatz)</t>
        </is>
      </c>
      <c r="B55" s="5" t="inlineStr">
        <is>
          <t>PS (price/sales)</t>
        </is>
      </c>
      <c r="C55" t="n">
        <v>11.68</v>
      </c>
      <c r="D55" t="n">
        <v>8.59</v>
      </c>
      <c r="E55" t="n">
        <v>11.46</v>
      </c>
      <c r="F55" t="n">
        <v>13.8</v>
      </c>
      <c r="G55" t="n">
        <v>17.4</v>
      </c>
      <c r="H55" t="n">
        <v>22.9</v>
      </c>
    </row>
    <row r="56">
      <c r="A56" s="5" t="inlineStr">
        <is>
          <t>KBV (Kurs/Buchwert)</t>
        </is>
      </c>
      <c r="B56" s="5" t="inlineStr">
        <is>
          <t>PB (price/book value)</t>
        </is>
      </c>
      <c r="C56" t="n">
        <v>0.9</v>
      </c>
      <c r="D56" t="n">
        <v>0.79</v>
      </c>
      <c r="E56" t="n">
        <v>0.93</v>
      </c>
      <c r="F56" t="n">
        <v>1.01</v>
      </c>
      <c r="G56" t="n">
        <v>1.28</v>
      </c>
      <c r="H56" t="n">
        <v>0.99</v>
      </c>
    </row>
    <row r="57">
      <c r="A57" s="5" t="inlineStr">
        <is>
          <t>KCV (Kurs/Cashflow)</t>
        </is>
      </c>
      <c r="B57" s="5" t="inlineStr">
        <is>
          <t>PC (price/cashflow)</t>
        </is>
      </c>
      <c r="C57" t="n">
        <v>20.39</v>
      </c>
      <c r="D57" t="n">
        <v>19.92</v>
      </c>
      <c r="E57" t="n">
        <v>7.63</v>
      </c>
      <c r="F57" t="n">
        <v>-59.54</v>
      </c>
      <c r="G57" t="n">
        <v>55.44</v>
      </c>
      <c r="H57" t="n">
        <v>46.45</v>
      </c>
    </row>
    <row r="58">
      <c r="A58" s="5" t="inlineStr">
        <is>
          <t>Dividendenrendite in %</t>
        </is>
      </c>
      <c r="B58" s="5" t="inlineStr">
        <is>
          <t>Dividend Yield in %</t>
        </is>
      </c>
      <c r="C58" t="n">
        <v>4.06</v>
      </c>
      <c r="D58" t="n">
        <v>4.63</v>
      </c>
      <c r="E58" t="n">
        <v>4.07</v>
      </c>
      <c r="F58" t="n">
        <v>3.87</v>
      </c>
      <c r="G58" t="n">
        <v>1.61</v>
      </c>
      <c r="H58" t="inlineStr">
        <is>
          <t>-</t>
        </is>
      </c>
    </row>
    <row r="59">
      <c r="A59" s="5" t="inlineStr">
        <is>
          <t>Gewinnrendite in %</t>
        </is>
      </c>
      <c r="B59" s="5" t="inlineStr">
        <is>
          <t>Return on profit in %</t>
        </is>
      </c>
      <c r="C59" t="n">
        <v>9.5</v>
      </c>
      <c r="D59" t="n">
        <v>17</v>
      </c>
      <c r="E59" t="n">
        <v>20.8</v>
      </c>
      <c r="F59" t="n">
        <v>15.7</v>
      </c>
      <c r="G59" t="n">
        <v>1.9</v>
      </c>
      <c r="H59" t="n">
        <v>5.8</v>
      </c>
    </row>
    <row r="60">
      <c r="A60" s="5" t="inlineStr">
        <is>
          <t>Eigenkapitalrendite in %</t>
        </is>
      </c>
      <c r="B60" s="5" t="inlineStr">
        <is>
          <t>Return on Equity in %</t>
        </is>
      </c>
      <c r="C60" t="n">
        <v>8.4</v>
      </c>
      <c r="D60" t="n">
        <v>13.35</v>
      </c>
      <c r="E60" t="n">
        <v>19.22</v>
      </c>
      <c r="F60" t="n">
        <v>12.04</v>
      </c>
      <c r="G60" t="n">
        <v>1.68</v>
      </c>
      <c r="H60" t="n">
        <v>3.8</v>
      </c>
    </row>
    <row r="61">
      <c r="A61" s="5" t="inlineStr">
        <is>
          <t>Umsatzrendite in %</t>
        </is>
      </c>
      <c r="B61" s="5" t="inlineStr">
        <is>
          <t>Return on sales in %</t>
        </is>
      </c>
      <c r="C61" t="n">
        <v>109.46</v>
      </c>
      <c r="D61" t="n">
        <v>144.8</v>
      </c>
      <c r="E61" t="n">
        <v>237.51</v>
      </c>
      <c r="F61" t="n">
        <v>165.7</v>
      </c>
      <c r="G61" t="n">
        <v>22.9</v>
      </c>
      <c r="H61" t="n">
        <v>87.81</v>
      </c>
    </row>
    <row r="62">
      <c r="A62" s="5" t="inlineStr">
        <is>
          <t>Gesamtkapitalrendite in %</t>
        </is>
      </c>
      <c r="B62" s="5" t="inlineStr">
        <is>
          <t>Total Return on Investment in %</t>
        </is>
      </c>
      <c r="C62" t="n">
        <v>5.11</v>
      </c>
      <c r="D62" t="n">
        <v>7.72</v>
      </c>
      <c r="E62" t="n">
        <v>10.19</v>
      </c>
      <c r="F62" t="n">
        <v>6.17</v>
      </c>
      <c r="G62" t="n">
        <v>1.51</v>
      </c>
      <c r="H62" t="n">
        <v>2.83</v>
      </c>
    </row>
    <row r="63">
      <c r="A63" s="5" t="inlineStr">
        <is>
          <t>Return on Investment in %</t>
        </is>
      </c>
      <c r="B63" s="5" t="inlineStr">
        <is>
          <t>Return on Investment in %</t>
        </is>
      </c>
      <c r="C63" t="n">
        <v>4.24</v>
      </c>
      <c r="D63" t="n">
        <v>6.8</v>
      </c>
      <c r="E63" t="n">
        <v>9.17</v>
      </c>
      <c r="F63" t="n">
        <v>5.34</v>
      </c>
      <c r="G63" t="n">
        <v>0.71</v>
      </c>
      <c r="H63" t="n">
        <v>2.06</v>
      </c>
    </row>
    <row r="64">
      <c r="A64" s="5" t="inlineStr">
        <is>
          <t>Arbeitsintensität in %</t>
        </is>
      </c>
      <c r="B64" s="5" t="inlineStr">
        <is>
          <t>Work Intensity in %</t>
        </is>
      </c>
      <c r="C64" t="n">
        <v>2.35</v>
      </c>
      <c r="D64" t="n">
        <v>2.85</v>
      </c>
      <c r="E64" t="n">
        <v>5.12</v>
      </c>
      <c r="F64" t="n">
        <v>7.69</v>
      </c>
      <c r="G64" t="n">
        <v>12.88</v>
      </c>
      <c r="H64" t="n">
        <v>6.43</v>
      </c>
    </row>
    <row r="65">
      <c r="A65" s="5" t="inlineStr">
        <is>
          <t>Eigenkapitalquote in %</t>
        </is>
      </c>
      <c r="B65" s="5" t="inlineStr">
        <is>
          <t>Equity Ratio in %</t>
        </is>
      </c>
      <c r="C65" t="n">
        <v>50.42</v>
      </c>
      <c r="D65" t="n">
        <v>50.92</v>
      </c>
      <c r="E65" t="n">
        <v>47.68</v>
      </c>
      <c r="F65" t="n">
        <v>44.34</v>
      </c>
      <c r="G65" t="n">
        <v>42.31</v>
      </c>
      <c r="H65" t="n">
        <v>54.15</v>
      </c>
    </row>
    <row r="66">
      <c r="A66" s="5" t="inlineStr">
        <is>
          <t>Fremdkapitalquote in %</t>
        </is>
      </c>
      <c r="B66" s="5" t="inlineStr">
        <is>
          <t>Debt Ratio in %</t>
        </is>
      </c>
      <c r="C66" t="n">
        <v>49.58</v>
      </c>
      <c r="D66" t="n">
        <v>49.08</v>
      </c>
      <c r="E66" t="n">
        <v>52.32</v>
      </c>
      <c r="F66" t="n">
        <v>55.66</v>
      </c>
      <c r="G66" t="n">
        <v>57.69</v>
      </c>
      <c r="H66" t="n">
        <v>45.85</v>
      </c>
    </row>
    <row r="67">
      <c r="A67" s="5" t="inlineStr">
        <is>
          <t>Verschuldungsgrad in %</t>
        </is>
      </c>
      <c r="B67" s="5" t="inlineStr">
        <is>
          <t>Finance Gearing in %</t>
        </is>
      </c>
      <c r="C67" t="n">
        <v>98.33</v>
      </c>
      <c r="D67" t="n">
        <v>96.39</v>
      </c>
      <c r="E67" t="n">
        <v>109.74</v>
      </c>
      <c r="F67" t="n">
        <v>125.55</v>
      </c>
      <c r="G67" t="n">
        <v>136.34</v>
      </c>
      <c r="H67" t="n">
        <v>84.67</v>
      </c>
    </row>
    <row r="68">
      <c r="A68" s="5" t="inlineStr"/>
      <c r="B68" s="5" t="inlineStr"/>
    </row>
    <row r="69">
      <c r="A69" s="5" t="inlineStr">
        <is>
          <t>Kurzfristige Vermögensquote in %</t>
        </is>
      </c>
      <c r="B69" s="5" t="inlineStr">
        <is>
          <t>Current Assets Ratio in %</t>
        </is>
      </c>
      <c r="C69" t="n">
        <v>2.35</v>
      </c>
      <c r="D69" t="n">
        <v>2.85</v>
      </c>
      <c r="E69" t="n">
        <v>5.12</v>
      </c>
      <c r="F69" t="n">
        <v>7.69</v>
      </c>
      <c r="G69" t="n">
        <v>12.88</v>
      </c>
    </row>
    <row r="70">
      <c r="A70" s="5" t="inlineStr">
        <is>
          <t>Nettogewinn Marge in %</t>
        </is>
      </c>
      <c r="B70" s="5" t="inlineStr">
        <is>
          <t>Net Profit Marge in %</t>
        </is>
      </c>
      <c r="C70" t="n">
        <v>51236.36</v>
      </c>
      <c r="D70" t="n">
        <v>67849.21000000001</v>
      </c>
      <c r="E70" t="n">
        <v>111111.11</v>
      </c>
      <c r="F70" t="n">
        <v>77680</v>
      </c>
      <c r="G70" t="n">
        <v>7439.39</v>
      </c>
    </row>
    <row r="71">
      <c r="A71" s="5" t="inlineStr">
        <is>
          <t>Operative Ergebnis Marge in %</t>
        </is>
      </c>
      <c r="B71" s="5" t="inlineStr">
        <is>
          <t>EBIT Marge in %</t>
        </is>
      </c>
      <c r="C71" t="n">
        <v>64300</v>
      </c>
      <c r="D71" t="n">
        <v>86904.75999999999</v>
      </c>
      <c r="E71" t="n">
        <v>122828.28</v>
      </c>
      <c r="F71" t="n">
        <v>80053.33</v>
      </c>
      <c r="G71" t="n">
        <v>25090.91</v>
      </c>
    </row>
    <row r="72">
      <c r="A72" s="5" t="inlineStr">
        <is>
          <t>Vermögensumsschlag in %</t>
        </is>
      </c>
      <c r="B72" s="5" t="inlineStr">
        <is>
          <t>Asset Turnover in %</t>
        </is>
      </c>
      <c r="C72" t="n">
        <v>0.01</v>
      </c>
      <c r="D72" t="n">
        <v>0.01</v>
      </c>
      <c r="E72" t="n">
        <v>0.01</v>
      </c>
      <c r="F72" t="n">
        <v>0.01</v>
      </c>
      <c r="G72" t="n">
        <v>0.01</v>
      </c>
    </row>
    <row r="73">
      <c r="A73" s="5" t="inlineStr">
        <is>
          <t>Langfristige Vermögensquote in %</t>
        </is>
      </c>
      <c r="B73" s="5" t="inlineStr">
        <is>
          <t>Non-Current Assets Ratio in %</t>
        </is>
      </c>
      <c r="C73" t="n">
        <v>97.65000000000001</v>
      </c>
      <c r="D73" t="n">
        <v>97.15000000000001</v>
      </c>
      <c r="E73" t="n">
        <v>94.88</v>
      </c>
      <c r="F73" t="n">
        <v>92.31</v>
      </c>
      <c r="G73" t="n">
        <v>87.12</v>
      </c>
    </row>
    <row r="74">
      <c r="A74" s="5" t="inlineStr">
        <is>
          <t>Gesamtkapitalrentabilität</t>
        </is>
      </c>
      <c r="B74" s="5" t="inlineStr">
        <is>
          <t>ROA Return on Assets in %</t>
        </is>
      </c>
      <c r="C74" t="n">
        <v>4.24</v>
      </c>
      <c r="D74" t="n">
        <v>6.8</v>
      </c>
      <c r="E74" t="n">
        <v>9.16</v>
      </c>
      <c r="F74" t="n">
        <v>5.34</v>
      </c>
      <c r="G74" t="n">
        <v>0.71</v>
      </c>
    </row>
    <row r="75">
      <c r="A75" s="5" t="inlineStr">
        <is>
          <t>Ertrag des eingesetzten Kapitals</t>
        </is>
      </c>
      <c r="B75" s="5" t="inlineStr">
        <is>
          <t>ROCE Return on Cap. Empl. in %</t>
        </is>
      </c>
      <c r="C75" t="n">
        <v>5.4</v>
      </c>
      <c r="D75" t="n">
        <v>8.83</v>
      </c>
      <c r="E75" t="n">
        <v>10.37</v>
      </c>
      <c r="F75" t="n">
        <v>5.61</v>
      </c>
      <c r="G75" t="n">
        <v>3.53</v>
      </c>
    </row>
    <row r="76">
      <c r="A76" s="5" t="inlineStr">
        <is>
          <t>Eigenkapital zu Anlagevermögen</t>
        </is>
      </c>
      <c r="B76" s="5" t="inlineStr">
        <is>
          <t>Equity to Fixed Assets in %</t>
        </is>
      </c>
      <c r="C76" t="n">
        <v>51.64</v>
      </c>
      <c r="D76" t="n">
        <v>52.41</v>
      </c>
      <c r="E76" t="n">
        <v>50.2</v>
      </c>
      <c r="F76" t="n">
        <v>47.82</v>
      </c>
      <c r="G76" t="n">
        <v>48.55</v>
      </c>
    </row>
    <row r="77">
      <c r="A77" s="5" t="inlineStr">
        <is>
          <t>Liquidität Dritten Grades</t>
        </is>
      </c>
      <c r="B77" s="5" t="inlineStr">
        <is>
          <t>Current Ratio in %</t>
        </is>
      </c>
      <c r="C77" t="n">
        <v>146.12</v>
      </c>
      <c r="D77" t="n">
        <v>202.83</v>
      </c>
      <c r="E77" t="n">
        <v>224.06</v>
      </c>
      <c r="F77" t="n">
        <v>403.31</v>
      </c>
      <c r="G77" t="n">
        <v>39.97</v>
      </c>
    </row>
    <row r="78">
      <c r="A78" s="5" t="inlineStr">
        <is>
          <t>Operativer Cashflow</t>
        </is>
      </c>
      <c r="B78" s="5" t="inlineStr">
        <is>
          <t>Operating Cashflow in M</t>
        </is>
      </c>
      <c r="C78" t="n">
        <v>9578.6103</v>
      </c>
      <c r="D78" t="n">
        <v>9357.8184</v>
      </c>
      <c r="E78" t="n">
        <v>3584.3451</v>
      </c>
      <c r="F78" t="n">
        <v>-27970.1058</v>
      </c>
      <c r="G78" t="n">
        <v>17908.7832</v>
      </c>
    </row>
    <row r="79">
      <c r="A79" s="5" t="inlineStr">
        <is>
          <t>Aktienrückkauf</t>
        </is>
      </c>
      <c r="B79" s="5" t="inlineStr">
        <is>
          <t>Share Buyback in M</t>
        </is>
      </c>
      <c r="C79" t="n">
        <v>0</v>
      </c>
      <c r="D79" t="n">
        <v>0</v>
      </c>
      <c r="E79" t="n">
        <v>0</v>
      </c>
      <c r="F79" t="n">
        <v>-146.74</v>
      </c>
      <c r="G79" t="n">
        <v>-193.82</v>
      </c>
    </row>
    <row r="80">
      <c r="A80" s="5" t="inlineStr">
        <is>
          <t>Umsatzwachstum 1J in %</t>
        </is>
      </c>
      <c r="B80" s="5" t="inlineStr">
        <is>
          <t>Revenue Growth 1Y in %</t>
        </is>
      </c>
      <c r="C80" t="n">
        <v>-12.7</v>
      </c>
      <c r="D80" t="n">
        <v>27.27</v>
      </c>
      <c r="E80" t="n">
        <v>32</v>
      </c>
      <c r="F80" t="n">
        <v>13.64</v>
      </c>
      <c r="G80" t="n">
        <v>50</v>
      </c>
    </row>
    <row r="81">
      <c r="A81" s="5" t="inlineStr">
        <is>
          <t>Umsatzwachstum 3J in %</t>
        </is>
      </c>
      <c r="B81" s="5" t="inlineStr">
        <is>
          <t>Revenue Growth 3Y in %</t>
        </is>
      </c>
      <c r="C81" t="n">
        <v>15.52</v>
      </c>
      <c r="D81" t="n">
        <v>24.3</v>
      </c>
      <c r="E81" t="n">
        <v>31.88</v>
      </c>
      <c r="F81" t="inlineStr">
        <is>
          <t>-</t>
        </is>
      </c>
      <c r="G81" t="inlineStr">
        <is>
          <t>-</t>
        </is>
      </c>
    </row>
    <row r="82">
      <c r="A82" s="5" t="inlineStr">
        <is>
          <t>Umsatzwachstum 5J in %</t>
        </is>
      </c>
      <c r="B82" s="5" t="inlineStr">
        <is>
          <t>Revenue Growth 5Y in %</t>
        </is>
      </c>
      <c r="C82" t="n">
        <v>22.04</v>
      </c>
      <c r="D82" t="inlineStr">
        <is>
          <t>-</t>
        </is>
      </c>
      <c r="E82" t="inlineStr">
        <is>
          <t>-</t>
        </is>
      </c>
      <c r="F82" t="inlineStr">
        <is>
          <t>-</t>
        </is>
      </c>
      <c r="G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row>
    <row r="84">
      <c r="A84" s="5" t="inlineStr">
        <is>
          <t>Gewinnwachstum 1J in %</t>
        </is>
      </c>
      <c r="B84" s="5" t="inlineStr">
        <is>
          <t>Earnings Growth 1Y in %</t>
        </is>
      </c>
      <c r="C84" t="n">
        <v>-34.07</v>
      </c>
      <c r="D84" t="n">
        <v>-22.28</v>
      </c>
      <c r="E84" t="n">
        <v>88.81</v>
      </c>
      <c r="F84" t="n">
        <v>1086.56</v>
      </c>
      <c r="G84" t="n">
        <v>-1.21</v>
      </c>
    </row>
    <row r="85">
      <c r="A85" s="5" t="inlineStr">
        <is>
          <t>Gewinnwachstum 3J in %</t>
        </is>
      </c>
      <c r="B85" s="5" t="inlineStr">
        <is>
          <t>Earnings Growth 3Y in %</t>
        </is>
      </c>
      <c r="C85" t="n">
        <v>10.82</v>
      </c>
      <c r="D85" t="n">
        <v>384.36</v>
      </c>
      <c r="E85" t="n">
        <v>391.39</v>
      </c>
      <c r="F85" t="inlineStr">
        <is>
          <t>-</t>
        </is>
      </c>
      <c r="G85" t="inlineStr">
        <is>
          <t>-</t>
        </is>
      </c>
    </row>
    <row r="86">
      <c r="A86" s="5" t="inlineStr">
        <is>
          <t>Gewinnwachstum 5J in %</t>
        </is>
      </c>
      <c r="B86" s="5" t="inlineStr">
        <is>
          <t>Earnings Growth 5Y in %</t>
        </is>
      </c>
      <c r="C86" t="n">
        <v>223.56</v>
      </c>
      <c r="D86" t="inlineStr">
        <is>
          <t>-</t>
        </is>
      </c>
      <c r="E86" t="inlineStr">
        <is>
          <t>-</t>
        </is>
      </c>
      <c r="F86" t="inlineStr">
        <is>
          <t>-</t>
        </is>
      </c>
      <c r="G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row>
    <row r="88">
      <c r="A88" s="5" t="inlineStr">
        <is>
          <t>PEG Ratio</t>
        </is>
      </c>
      <c r="B88" s="5" t="inlineStr">
        <is>
          <t>KGW Kurs/Gewinn/Wachstum</t>
        </is>
      </c>
      <c r="C88" t="n">
        <v>0.05</v>
      </c>
      <c r="D88" t="inlineStr">
        <is>
          <t>-</t>
        </is>
      </c>
      <c r="E88" t="inlineStr">
        <is>
          <t>-</t>
        </is>
      </c>
      <c r="F88" t="inlineStr">
        <is>
          <t>-</t>
        </is>
      </c>
      <c r="G88" t="inlineStr">
        <is>
          <t>-</t>
        </is>
      </c>
    </row>
    <row r="89">
      <c r="A89" s="5" t="inlineStr">
        <is>
          <t>EBIT-Wachstum 1J in %</t>
        </is>
      </c>
      <c r="B89" s="5" t="inlineStr">
        <is>
          <t>EBIT Growth 1Y in %</t>
        </is>
      </c>
      <c r="C89" t="n">
        <v>-35.41</v>
      </c>
      <c r="D89" t="n">
        <v>-9.949999999999999</v>
      </c>
      <c r="E89" t="n">
        <v>102.53</v>
      </c>
      <c r="F89" t="n">
        <v>262.56</v>
      </c>
      <c r="G89" t="n">
        <v>266.37</v>
      </c>
    </row>
    <row r="90">
      <c r="A90" s="5" t="inlineStr">
        <is>
          <t>EBIT-Wachstum 3J in %</t>
        </is>
      </c>
      <c r="B90" s="5" t="inlineStr">
        <is>
          <t>EBIT Growth 3Y in %</t>
        </is>
      </c>
      <c r="C90" t="n">
        <v>19.06</v>
      </c>
      <c r="D90" t="n">
        <v>118.38</v>
      </c>
      <c r="E90" t="n">
        <v>210.49</v>
      </c>
      <c r="F90" t="inlineStr">
        <is>
          <t>-</t>
        </is>
      </c>
      <c r="G90" t="inlineStr">
        <is>
          <t>-</t>
        </is>
      </c>
    </row>
    <row r="91">
      <c r="A91" s="5" t="inlineStr">
        <is>
          <t>EBIT-Wachstum 5J in %</t>
        </is>
      </c>
      <c r="B91" s="5" t="inlineStr">
        <is>
          <t>EBIT Growth 5Y in %</t>
        </is>
      </c>
      <c r="C91" t="n">
        <v>117.22</v>
      </c>
      <c r="D91" t="inlineStr">
        <is>
          <t>-</t>
        </is>
      </c>
      <c r="E91" t="inlineStr">
        <is>
          <t>-</t>
        </is>
      </c>
      <c r="F91" t="inlineStr">
        <is>
          <t>-</t>
        </is>
      </c>
      <c r="G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row>
    <row r="93">
      <c r="A93" s="5" t="inlineStr">
        <is>
          <t>Op.Cashflow Wachstum 1J in %</t>
        </is>
      </c>
      <c r="B93" s="5" t="inlineStr">
        <is>
          <t>Op.Cashflow Wachstum 1Y in %</t>
        </is>
      </c>
      <c r="C93" t="n">
        <v>2.36</v>
      </c>
      <c r="D93" t="n">
        <v>161.07</v>
      </c>
      <c r="E93" t="n">
        <v>-112.81</v>
      </c>
      <c r="F93" t="n">
        <v>-207.4</v>
      </c>
      <c r="G93" t="n">
        <v>19.35</v>
      </c>
    </row>
    <row r="94">
      <c r="A94" s="5" t="inlineStr">
        <is>
          <t>Op.Cashflow Wachstum 3J in %</t>
        </is>
      </c>
      <c r="B94" s="5" t="inlineStr">
        <is>
          <t>Op.Cashflow Wachstum 3Y in %</t>
        </is>
      </c>
      <c r="C94" t="n">
        <v>16.87</v>
      </c>
      <c r="D94" t="n">
        <v>-53.05</v>
      </c>
      <c r="E94" t="n">
        <v>-100.29</v>
      </c>
      <c r="F94" t="inlineStr">
        <is>
          <t>-</t>
        </is>
      </c>
      <c r="G94" t="inlineStr">
        <is>
          <t>-</t>
        </is>
      </c>
    </row>
    <row r="95">
      <c r="A95" s="5" t="inlineStr">
        <is>
          <t>Op.Cashflow Wachstum 5J in %</t>
        </is>
      </c>
      <c r="B95" s="5" t="inlineStr">
        <is>
          <t>Op.Cashflow Wachstum 5Y in %</t>
        </is>
      </c>
      <c r="C95" t="n">
        <v>-27.49</v>
      </c>
      <c r="D95" t="inlineStr">
        <is>
          <t>-</t>
        </is>
      </c>
      <c r="E95" t="inlineStr">
        <is>
          <t>-</t>
        </is>
      </c>
      <c r="F95" t="inlineStr">
        <is>
          <t>-</t>
        </is>
      </c>
      <c r="G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row>
    <row r="97">
      <c r="A97" s="5" t="inlineStr">
        <is>
          <t>Working Capital in Mio</t>
        </is>
      </c>
      <c r="B97" s="5" t="inlineStr">
        <is>
          <t>Working Capital in M</t>
        </is>
      </c>
      <c r="C97" t="n">
        <v>98.7</v>
      </c>
      <c r="D97" t="n">
        <v>181.6</v>
      </c>
      <c r="E97" t="n">
        <v>340.3</v>
      </c>
      <c r="F97" t="n">
        <v>631.5</v>
      </c>
      <c r="G97" t="n">
        <v>-1338</v>
      </c>
      <c r="H97" t="n">
        <v>120.9</v>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20"/>
    <col customWidth="1" max="15" min="15" width="20"/>
    <col customWidth="1" max="16" min="16" width="11"/>
  </cols>
  <sheetData>
    <row r="1">
      <c r="A1" s="1" t="inlineStr">
        <is>
          <t xml:space="preserve">NATURGY ENERGY GROUP S A </t>
        </is>
      </c>
      <c r="B1" s="2" t="inlineStr">
        <is>
          <t>WKN: 853598  ISIN: ES0116870314  US-Symbol:GASNF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+34-902-199-199</t>
        </is>
      </c>
      <c r="G4" t="inlineStr">
        <is>
          <t>05.03.2020</t>
        </is>
      </c>
      <c r="H4" t="inlineStr">
        <is>
          <t>Publication Of Annual Report</t>
        </is>
      </c>
      <c r="J4" t="inlineStr">
        <is>
          <t>CAIXAHOLDING S.A.U.</t>
        </is>
      </c>
      <c r="L4" t="inlineStr">
        <is>
          <t>20,80%</t>
        </is>
      </c>
    </row>
    <row r="5">
      <c r="A5" s="5" t="inlineStr">
        <is>
          <t>Ticker</t>
        </is>
      </c>
      <c r="B5" t="inlineStr">
        <is>
          <t>GAN</t>
        </is>
      </c>
      <c r="C5" s="5" t="inlineStr">
        <is>
          <t>Fax</t>
        </is>
      </c>
      <c r="D5" s="5" t="inlineStr"/>
      <c r="E5" t="inlineStr">
        <is>
          <t>-</t>
        </is>
      </c>
      <c r="G5" t="inlineStr">
        <is>
          <t>17.03.2020</t>
        </is>
      </c>
      <c r="H5" t="inlineStr">
        <is>
          <t>Annual General Meeting</t>
        </is>
      </c>
      <c r="J5" t="inlineStr">
        <is>
          <t>Rioja Bidco Shareholgings SLU</t>
        </is>
      </c>
      <c r="L5" t="inlineStr">
        <is>
          <t>20,40%</t>
        </is>
      </c>
    </row>
    <row r="6">
      <c r="A6" s="5" t="inlineStr">
        <is>
          <t>Gelistet Seit / Listed Since</t>
        </is>
      </c>
      <c r="B6" t="inlineStr">
        <is>
          <t>-</t>
        </is>
      </c>
      <c r="C6" s="5" t="inlineStr">
        <is>
          <t>Internet</t>
        </is>
      </c>
      <c r="D6" s="5" t="inlineStr"/>
      <c r="E6" t="inlineStr">
        <is>
          <t>https://www.naturgy.com/inicio</t>
        </is>
      </c>
      <c r="G6" t="inlineStr">
        <is>
          <t>25.03.2020</t>
        </is>
      </c>
      <c r="H6" t="inlineStr">
        <is>
          <t>Dividend Payout</t>
        </is>
      </c>
      <c r="J6" t="inlineStr">
        <is>
          <t>GIP III Canary 1 S.À R.L.</t>
        </is>
      </c>
      <c r="L6" t="inlineStr">
        <is>
          <t>20,30%</t>
        </is>
      </c>
    </row>
    <row r="7">
      <c r="A7" s="5" t="inlineStr">
        <is>
          <t>Nominalwert / Nominal Value</t>
        </is>
      </c>
      <c r="B7" t="inlineStr">
        <is>
          <t>1,00</t>
        </is>
      </c>
      <c r="C7" s="5" t="inlineStr">
        <is>
          <t>Inv. Relations Telefon / Phone</t>
        </is>
      </c>
      <c r="D7" s="5" t="inlineStr"/>
      <c r="E7" t="inlineStr">
        <is>
          <t>+34-912-107-815</t>
        </is>
      </c>
      <c r="G7" t="inlineStr">
        <is>
          <t>29.04.2020</t>
        </is>
      </c>
      <c r="H7" t="inlineStr">
        <is>
          <t>Result Q1</t>
        </is>
      </c>
      <c r="J7" t="inlineStr">
        <is>
          <t>SONATRACH</t>
        </is>
      </c>
      <c r="L7" t="inlineStr">
        <is>
          <t>4,10%</t>
        </is>
      </c>
    </row>
    <row r="8">
      <c r="A8" s="5" t="inlineStr">
        <is>
          <t>Land / Country</t>
        </is>
      </c>
      <c r="B8" t="inlineStr">
        <is>
          <t>Spanien</t>
        </is>
      </c>
      <c r="C8" s="5" t="inlineStr">
        <is>
          <t>Inv. Relations E-Mail</t>
        </is>
      </c>
      <c r="D8" s="5" t="inlineStr"/>
      <c r="E8" t="inlineStr">
        <is>
          <t>ir@naturgy.com</t>
        </is>
      </c>
      <c r="G8" t="inlineStr">
        <is>
          <t>22.07.2020</t>
        </is>
      </c>
      <c r="H8" t="inlineStr">
        <is>
          <t>Score Half Year</t>
        </is>
      </c>
      <c r="J8" t="inlineStr">
        <is>
          <t>Freefloat</t>
        </is>
      </c>
      <c r="L8" t="inlineStr">
        <is>
          <t>34,40%</t>
        </is>
      </c>
    </row>
    <row r="9">
      <c r="A9" s="5" t="inlineStr">
        <is>
          <t>Währung / Currency</t>
        </is>
      </c>
      <c r="B9" t="inlineStr">
        <is>
          <t>EUR</t>
        </is>
      </c>
      <c r="C9" s="5" t="inlineStr">
        <is>
          <t>Kontaktperson / Contact Person</t>
        </is>
      </c>
      <c r="D9" s="5" t="inlineStr"/>
      <c r="E9" t="inlineStr">
        <is>
          <t>-</t>
        </is>
      </c>
      <c r="G9" t="inlineStr">
        <is>
          <t>28.10.2020</t>
        </is>
      </c>
      <c r="H9" t="inlineStr">
        <is>
          <t>Q3 Earnings</t>
        </is>
      </c>
    </row>
    <row r="10">
      <c r="A10" s="5" t="inlineStr">
        <is>
          <t>Branche / Industry</t>
        </is>
      </c>
      <c r="B10" t="inlineStr">
        <is>
          <t>Oil And Gas</t>
        </is>
      </c>
      <c r="C10" s="5" t="inlineStr"/>
      <c r="D10" s="5" t="inlineStr"/>
    </row>
    <row r="11">
      <c r="A11" s="5" t="inlineStr">
        <is>
          <t>Sektor / Sector</t>
        </is>
      </c>
      <c r="B11" t="inlineStr">
        <is>
          <t>Energy / Resources</t>
        </is>
      </c>
    </row>
    <row r="12">
      <c r="A12" s="5" t="inlineStr">
        <is>
          <t>Typ / Genre</t>
        </is>
      </c>
      <c r="B12" t="inlineStr">
        <is>
          <t>Stammaktie</t>
        </is>
      </c>
    </row>
    <row r="13">
      <c r="A13" s="5" t="inlineStr">
        <is>
          <t>Adresse / Address</t>
        </is>
      </c>
      <c r="B13" t="inlineStr">
        <is>
          <t>Naturgy Energy Group SAPlaça del Gas, 1  ES-08003 Barcelona</t>
        </is>
      </c>
    </row>
    <row r="14">
      <c r="A14" s="5" t="inlineStr">
        <is>
          <t>Management</t>
        </is>
      </c>
      <c r="B14" t="inlineStr">
        <is>
          <t>Francisco Reynés Massanet</t>
        </is>
      </c>
    </row>
    <row r="15">
      <c r="A15" s="5" t="inlineStr">
        <is>
          <t>Aufsichtsrat / Board</t>
        </is>
      </c>
      <c r="B15" t="inlineStr">
        <is>
          <t>Francisco Reynés Massanet, Ramon Adell Ramon, Enrique Alcantara-Garcia Irazoqui, Marcelino Armenter Vidal, Francisco Belil Creixell, Helena Herrero Starkie, Rajaram Rao, Javier de Jaime Guijarro, Claudi Santiago Ponsa, Pedro Sainz de Baranda Riva, Scott Stanley, José Antonio Torre de Silva López de Letona</t>
        </is>
      </c>
    </row>
    <row r="16">
      <c r="A16" s="5" t="inlineStr">
        <is>
          <t>Beschreibung</t>
        </is>
      </c>
      <c r="B16" t="inlineStr">
        <is>
          <t>Die Unternehmensgruppe Naturgy Energy Group SA (ehemals Gas Natural SDG S.A.) ist im Bereich Energiedienstleistungen international tätig. Nach der Fusion mit Union Fenosa S.A. im September 2009 ist der Konzern führend auf dem spanischen und lateinamerikanischen Strom- und Gasmarkt. Die Energiegruppe ist in über 30 Ländern präsent und betreut mehr als 18 Millionen Kunden weltweit. Die Geschäftsaktivitäten des Konzerns beinhalten die Versorgung mit Gas über Gas-Pipelines und in Form von verflüssigtem Erdgas (LNG), den Transport von LNG mit Containerschiffen wie auch den Erdgas-Vertrieb für den kommerziellen und industriellen Markt. Darüber hinaus ist die Gruppe im Betrieb von Wiederverdampfungsanlagen von verflüssigtem Erdgas (LNG) und der unterirdischen Lagerung von Erdgas tätig. Im Weiteren ist der Konzern in der Stromverteilung in Spanien, Moldawien und Lateinamerika aktiv. Zusätzlich erzeugt und vermarktet der Konzern Elektrizität durch Kombikraftwerk- und Kraft-Wärme-Kopplungsanlagen sowie Elektrizität, die in eigenen Kraftwerken mittels Wasserkraft, Kernkraft, Solar, Öl, Gas, Kohle und Windkraft produziert wird. Der Hauptsitz von Gas Natural SDG, S.A. ist Barcelona, Spanien. Copyright 2014 FINANCE BASE AG</t>
        </is>
      </c>
    </row>
    <row r="17">
      <c r="A17" s="5" t="inlineStr">
        <is>
          <t>Profile</t>
        </is>
      </c>
      <c r="B17" t="inlineStr">
        <is>
          <t>The group Naturgy Energy Group SA (formerly Gas Natural SDG S.A.) is internationally active in the field of energy services. After the merger with Union Fenosa S.A. In September 2009, the Group is the leader in the Spanish and Latin American power and gas market. The energy group is present in over 30 countries and serves more than 18 million customers worldwide. The business activities of the Group include the supply of gas via gas pipelines and in the form of liquefied natural gas (LNG), the transport of LNG container ships as well as the natural gas distribution for the commercial and industrial market. In addition, the group in the operation of regasification facilities of liquefied natural gas (LNG) and the underground storage of natural gas it operates. In addition, the Group is active in power distribution in Spain, Moldova and Latin America. Additionally generated and the Group markets electricity by Kombikraftwerk- and cogeneration systems and electricity is produced in its own power plants by means of water power, nuclear power, solar, oil, gas, coal and wind power. The headquarters of Gas Natural SDG, S.A. Barcelona in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23035</v>
      </c>
      <c r="D20" t="n">
        <v>24339</v>
      </c>
      <c r="E20" t="n">
        <v>23306</v>
      </c>
      <c r="F20" t="n">
        <v>23184</v>
      </c>
      <c r="G20" t="n">
        <v>26015</v>
      </c>
      <c r="H20" t="n">
        <v>24742</v>
      </c>
      <c r="I20" t="n">
        <v>24969</v>
      </c>
      <c r="J20" t="n">
        <v>24904</v>
      </c>
      <c r="K20" t="n">
        <v>21076</v>
      </c>
      <c r="L20" t="n">
        <v>19630</v>
      </c>
      <c r="M20" t="n">
        <v>14879</v>
      </c>
      <c r="N20" t="n">
        <v>13544</v>
      </c>
      <c r="O20" t="n">
        <v>10093</v>
      </c>
      <c r="P20" t="n">
        <v>10093</v>
      </c>
    </row>
    <row r="21">
      <c r="A21" s="5" t="inlineStr">
        <is>
          <t>Bruttoergebnis vom Umsatz</t>
        </is>
      </c>
      <c r="B21" s="5" t="inlineStr">
        <is>
          <t>Gross Profit</t>
        </is>
      </c>
      <c r="C21" t="n">
        <v>6724</v>
      </c>
      <c r="D21" t="n">
        <v>6616</v>
      </c>
      <c r="E21" t="n">
        <v>6627</v>
      </c>
      <c r="F21" t="n">
        <v>7764</v>
      </c>
      <c r="G21" t="n">
        <v>8018</v>
      </c>
      <c r="H21" t="n">
        <v>7374</v>
      </c>
      <c r="I21" t="n">
        <v>7741</v>
      </c>
      <c r="J21" t="n">
        <v>7595</v>
      </c>
      <c r="K21" t="n">
        <v>7002</v>
      </c>
      <c r="L21" t="n">
        <v>6660</v>
      </c>
      <c r="M21" t="n">
        <v>5746</v>
      </c>
      <c r="N21" t="n">
        <v>3748</v>
      </c>
      <c r="O21" t="n">
        <v>3346</v>
      </c>
      <c r="P21" t="n">
        <v>3346</v>
      </c>
    </row>
    <row r="22">
      <c r="A22" s="5" t="inlineStr">
        <is>
          <t>Operatives Ergebnis (EBIT)</t>
        </is>
      </c>
      <c r="B22" s="5" t="inlineStr">
        <is>
          <t>EBIT Earning Before Interest &amp; Tax</t>
        </is>
      </c>
      <c r="C22" t="n">
        <v>2863</v>
      </c>
      <c r="D22" t="n">
        <v>-2167</v>
      </c>
      <c r="E22" t="n">
        <v>2112</v>
      </c>
      <c r="F22" t="n">
        <v>3006</v>
      </c>
      <c r="G22" t="n">
        <v>3261</v>
      </c>
      <c r="H22" t="n">
        <v>3190</v>
      </c>
      <c r="I22" t="n">
        <v>2963</v>
      </c>
      <c r="J22" t="n">
        <v>3067</v>
      </c>
      <c r="K22" t="n">
        <v>2947</v>
      </c>
      <c r="L22" t="n">
        <v>2893</v>
      </c>
      <c r="M22" t="n">
        <v>2448</v>
      </c>
      <c r="N22" t="n">
        <v>1794</v>
      </c>
      <c r="O22" t="n">
        <v>1567</v>
      </c>
      <c r="P22" t="n">
        <v>1567</v>
      </c>
    </row>
    <row r="23">
      <c r="A23" s="5" t="inlineStr">
        <is>
          <t>Finanzergebnis</t>
        </is>
      </c>
      <c r="B23" s="5" t="inlineStr">
        <is>
          <t>Financial Result</t>
        </is>
      </c>
      <c r="C23" t="n">
        <v>-591</v>
      </c>
      <c r="D23" t="n">
        <v>-1198</v>
      </c>
      <c r="E23" t="n">
        <v>-685</v>
      </c>
      <c r="F23" t="n">
        <v>-923</v>
      </c>
      <c r="G23" t="n">
        <v>-898</v>
      </c>
      <c r="H23" t="n">
        <v>-1275</v>
      </c>
      <c r="I23" t="n">
        <v>-831</v>
      </c>
      <c r="J23" t="n">
        <v>-864</v>
      </c>
      <c r="K23" t="n">
        <v>-925</v>
      </c>
      <c r="L23" t="n">
        <v>-1010</v>
      </c>
      <c r="M23" t="n">
        <v>-657</v>
      </c>
      <c r="N23" t="n">
        <v>-243</v>
      </c>
      <c r="O23" t="n">
        <v>-152</v>
      </c>
      <c r="P23" t="n">
        <v>-152</v>
      </c>
    </row>
    <row r="24">
      <c r="A24" s="5" t="inlineStr">
        <is>
          <t>Ergebnis vor Steuer (EBT)</t>
        </is>
      </c>
      <c r="B24" s="5" t="inlineStr">
        <is>
          <t>EBT Earning Before Tax</t>
        </is>
      </c>
      <c r="C24" t="n">
        <v>2272</v>
      </c>
      <c r="D24" t="n">
        <v>-3365</v>
      </c>
      <c r="E24" t="n">
        <v>1427</v>
      </c>
      <c r="F24" t="n">
        <v>2083</v>
      </c>
      <c r="G24" t="n">
        <v>2363</v>
      </c>
      <c r="H24" t="n">
        <v>1915</v>
      </c>
      <c r="I24" t="n">
        <v>2132</v>
      </c>
      <c r="J24" t="n">
        <v>2203</v>
      </c>
      <c r="K24" t="n">
        <v>2022</v>
      </c>
      <c r="L24" t="n">
        <v>1883</v>
      </c>
      <c r="M24" t="n">
        <v>1791</v>
      </c>
      <c r="N24" t="n">
        <v>1551</v>
      </c>
      <c r="O24" t="n">
        <v>1415</v>
      </c>
      <c r="P24" t="n">
        <v>1415</v>
      </c>
    </row>
    <row r="25">
      <c r="A25" s="5" t="inlineStr">
        <is>
          <t>Ergebnis nach Steuer</t>
        </is>
      </c>
      <c r="B25" s="5" t="inlineStr">
        <is>
          <t>Earnings after tax</t>
        </is>
      </c>
      <c r="C25" t="n">
        <v>1796</v>
      </c>
      <c r="D25" t="n">
        <v>-2586</v>
      </c>
      <c r="E25" t="n">
        <v>1237</v>
      </c>
      <c r="F25" t="n">
        <v>1711</v>
      </c>
      <c r="G25" t="n">
        <v>1824</v>
      </c>
      <c r="H25" t="n">
        <v>1658</v>
      </c>
      <c r="I25" t="n">
        <v>1664</v>
      </c>
      <c r="J25" t="n">
        <v>1657</v>
      </c>
      <c r="K25" t="n">
        <v>1526</v>
      </c>
      <c r="L25" t="n">
        <v>1415</v>
      </c>
      <c r="M25" t="n">
        <v>1351</v>
      </c>
      <c r="N25" t="n">
        <v>1172</v>
      </c>
      <c r="O25" t="n">
        <v>1056</v>
      </c>
      <c r="P25" t="n">
        <v>1056</v>
      </c>
    </row>
    <row r="26">
      <c r="A26" s="5" t="inlineStr">
        <is>
          <t>Minderheitenanteil</t>
        </is>
      </c>
      <c r="B26" s="5" t="inlineStr">
        <is>
          <t>Minority Share</t>
        </is>
      </c>
      <c r="C26" t="n">
        <v>-395</v>
      </c>
      <c r="D26" t="n">
        <v>-226</v>
      </c>
      <c r="E26" t="n">
        <v>-337</v>
      </c>
      <c r="F26" t="n">
        <v>-364</v>
      </c>
      <c r="G26" t="n">
        <v>-322</v>
      </c>
      <c r="H26" t="n">
        <v>-196</v>
      </c>
      <c r="I26" t="n">
        <v>-219</v>
      </c>
      <c r="J26" t="n">
        <v>-216</v>
      </c>
      <c r="K26" t="n">
        <v>-201</v>
      </c>
      <c r="L26" t="n">
        <v>-214</v>
      </c>
      <c r="M26" t="n">
        <v>-195</v>
      </c>
      <c r="N26" t="n">
        <v>-115</v>
      </c>
      <c r="O26" t="n">
        <v>-97</v>
      </c>
      <c r="P26" t="n">
        <v>-97</v>
      </c>
    </row>
    <row r="27">
      <c r="A27" s="5" t="inlineStr">
        <is>
          <t>Jahresüberschuss/-fehlbetrag</t>
        </is>
      </c>
      <c r="B27" s="5" t="inlineStr">
        <is>
          <t>Net Profit</t>
        </is>
      </c>
      <c r="C27" t="n">
        <v>1401</v>
      </c>
      <c r="D27" t="n">
        <v>-2822</v>
      </c>
      <c r="E27" t="n">
        <v>1360</v>
      </c>
      <c r="F27" t="n">
        <v>1347</v>
      </c>
      <c r="G27" t="n">
        <v>1502</v>
      </c>
      <c r="H27" t="n">
        <v>1462</v>
      </c>
      <c r="I27" t="n">
        <v>1445</v>
      </c>
      <c r="J27" t="n">
        <v>1441</v>
      </c>
      <c r="K27" t="n">
        <v>1325</v>
      </c>
      <c r="L27" t="n">
        <v>1201</v>
      </c>
      <c r="M27" t="n">
        <v>1195</v>
      </c>
      <c r="N27" t="n">
        <v>1057</v>
      </c>
      <c r="O27" t="n">
        <v>959</v>
      </c>
      <c r="P27" t="n">
        <v>959</v>
      </c>
    </row>
    <row r="28">
      <c r="A28" s="5" t="inlineStr">
        <is>
          <t>Summe Umlaufvermögen</t>
        </is>
      </c>
      <c r="B28" s="5" t="inlineStr">
        <is>
          <t>Current Assets</t>
        </is>
      </c>
      <c r="C28" t="n">
        <v>8787</v>
      </c>
      <c r="D28" t="n">
        <v>8330</v>
      </c>
      <c r="E28" t="n">
        <v>11083</v>
      </c>
      <c r="F28" t="n">
        <v>8213</v>
      </c>
      <c r="G28" t="n">
        <v>9727</v>
      </c>
      <c r="H28" t="n">
        <v>10821</v>
      </c>
      <c r="I28" t="n">
        <v>10685</v>
      </c>
      <c r="J28" t="n">
        <v>11696</v>
      </c>
      <c r="K28" t="n">
        <v>10580</v>
      </c>
      <c r="L28" t="n">
        <v>9158</v>
      </c>
      <c r="M28" t="n">
        <v>8644</v>
      </c>
      <c r="N28" t="n">
        <v>3959</v>
      </c>
      <c r="O28" t="n">
        <v>3048</v>
      </c>
      <c r="P28" t="n">
        <v>3048</v>
      </c>
    </row>
    <row r="29">
      <c r="A29" s="5" t="inlineStr">
        <is>
          <t>Summe Anlagevermögen</t>
        </is>
      </c>
      <c r="B29" s="5" t="inlineStr">
        <is>
          <t>Fixed Assets</t>
        </is>
      </c>
      <c r="C29" t="n">
        <v>32351</v>
      </c>
      <c r="D29" t="n">
        <v>32301</v>
      </c>
      <c r="E29" t="n">
        <v>36239</v>
      </c>
      <c r="F29" t="n">
        <v>38901</v>
      </c>
      <c r="G29" t="n">
        <v>38405</v>
      </c>
      <c r="H29" t="n">
        <v>39507</v>
      </c>
      <c r="I29" t="n">
        <v>34260</v>
      </c>
      <c r="J29" t="n">
        <v>35191</v>
      </c>
      <c r="K29" t="n">
        <v>35922</v>
      </c>
      <c r="L29" t="n">
        <v>36185</v>
      </c>
      <c r="M29" t="n">
        <v>36708</v>
      </c>
      <c r="N29" t="n">
        <v>14806</v>
      </c>
      <c r="O29" t="n">
        <v>12372</v>
      </c>
      <c r="P29" t="n">
        <v>12372</v>
      </c>
    </row>
    <row r="30">
      <c r="A30" s="5" t="inlineStr">
        <is>
          <t>Summe Aktiva</t>
        </is>
      </c>
      <c r="B30" s="5" t="inlineStr">
        <is>
          <t>Total Assets</t>
        </is>
      </c>
      <c r="C30" t="n">
        <v>41138</v>
      </c>
      <c r="D30" t="n">
        <v>40631</v>
      </c>
      <c r="E30" t="n">
        <v>47322</v>
      </c>
      <c r="F30" t="n">
        <v>47114</v>
      </c>
      <c r="G30" t="n">
        <v>48132</v>
      </c>
      <c r="H30" t="n">
        <v>50328</v>
      </c>
      <c r="I30" t="n">
        <v>44945</v>
      </c>
      <c r="J30" t="n">
        <v>46887</v>
      </c>
      <c r="K30" t="n">
        <v>46502</v>
      </c>
      <c r="L30" t="n">
        <v>45343</v>
      </c>
      <c r="M30" t="n">
        <v>45352</v>
      </c>
      <c r="N30" t="n">
        <v>18765</v>
      </c>
      <c r="O30" t="n">
        <v>15420</v>
      </c>
      <c r="P30" t="n">
        <v>15420</v>
      </c>
    </row>
    <row r="31">
      <c r="A31" s="5" t="inlineStr">
        <is>
          <t>Summe kurzfristiges Fremdkapital</t>
        </is>
      </c>
      <c r="B31" s="5" t="inlineStr">
        <is>
          <t>Short-Term Debt</t>
        </is>
      </c>
      <c r="C31" t="n">
        <v>6653</v>
      </c>
      <c r="D31" t="n">
        <v>7007</v>
      </c>
      <c r="E31" t="n">
        <v>7608</v>
      </c>
      <c r="F31" t="n">
        <v>7176</v>
      </c>
      <c r="G31" t="n">
        <v>8133</v>
      </c>
      <c r="H31" t="n">
        <v>8423</v>
      </c>
      <c r="I31" t="n">
        <v>8527</v>
      </c>
      <c r="J31" t="n">
        <v>7897</v>
      </c>
      <c r="K31" t="n">
        <v>8332</v>
      </c>
      <c r="L31" t="n">
        <v>6927</v>
      </c>
      <c r="M31" t="n">
        <v>8154</v>
      </c>
      <c r="N31" t="n">
        <v>5130</v>
      </c>
      <c r="O31" t="n">
        <v>3816</v>
      </c>
      <c r="P31" t="n">
        <v>3816</v>
      </c>
    </row>
    <row r="32">
      <c r="A32" s="5" t="inlineStr">
        <is>
          <t>Summe langfristiges Fremdkapital</t>
        </is>
      </c>
      <c r="B32" s="5" t="inlineStr">
        <is>
          <t>Long-Term Debt</t>
        </is>
      </c>
      <c r="C32" t="n">
        <v>20509</v>
      </c>
      <c r="D32" t="n">
        <v>19029</v>
      </c>
      <c r="E32" t="n">
        <v>21409</v>
      </c>
      <c r="F32" t="n">
        <v>20933</v>
      </c>
      <c r="G32" t="n">
        <v>21481</v>
      </c>
      <c r="H32" t="n">
        <v>23885</v>
      </c>
      <c r="I32" t="n">
        <v>21408</v>
      </c>
      <c r="J32" t="n">
        <v>24111</v>
      </c>
      <c r="K32" t="n">
        <v>23729</v>
      </c>
      <c r="L32" t="n">
        <v>25442</v>
      </c>
      <c r="M32" t="n">
        <v>25021</v>
      </c>
      <c r="N32" t="n">
        <v>6914</v>
      </c>
      <c r="O32" t="n">
        <v>5177</v>
      </c>
      <c r="P32" t="n">
        <v>5177</v>
      </c>
    </row>
    <row r="33">
      <c r="A33" s="5" t="inlineStr">
        <is>
          <t>Summe Fremdkapital</t>
        </is>
      </c>
      <c r="B33" s="5" t="inlineStr">
        <is>
          <t>Total Liabilities</t>
        </is>
      </c>
      <c r="C33" t="n">
        <v>27162</v>
      </c>
      <c r="D33" t="n">
        <v>26036</v>
      </c>
      <c r="E33" t="n">
        <v>29017</v>
      </c>
      <c r="F33" t="n">
        <v>28109</v>
      </c>
      <c r="G33" t="n">
        <v>29614</v>
      </c>
      <c r="H33" t="n">
        <v>32308</v>
      </c>
      <c r="I33" t="n">
        <v>29935</v>
      </c>
      <c r="J33" t="n">
        <v>32008</v>
      </c>
      <c r="K33" t="n">
        <v>32061</v>
      </c>
      <c r="L33" t="n">
        <v>32369</v>
      </c>
      <c r="M33" t="n">
        <v>33175</v>
      </c>
      <c r="N33" t="n">
        <v>12044</v>
      </c>
      <c r="O33" t="n">
        <v>8993</v>
      </c>
      <c r="P33" t="n">
        <v>8993</v>
      </c>
    </row>
    <row r="34">
      <c r="A34" s="5" t="inlineStr">
        <is>
          <t>Minderheitenanteil</t>
        </is>
      </c>
      <c r="B34" s="5" t="inlineStr">
        <is>
          <t>Minority Share</t>
        </is>
      </c>
      <c r="C34" t="n">
        <v>3425</v>
      </c>
      <c r="D34" t="n">
        <v>3647</v>
      </c>
      <c r="E34" t="n">
        <v>3571</v>
      </c>
      <c r="F34" t="n">
        <v>3780</v>
      </c>
      <c r="G34" t="n">
        <v>4151</v>
      </c>
      <c r="H34" t="n">
        <v>3879</v>
      </c>
      <c r="I34" t="n">
        <v>1566</v>
      </c>
      <c r="J34" t="n">
        <v>1618</v>
      </c>
      <c r="K34" t="n">
        <v>1649</v>
      </c>
      <c r="L34" t="n">
        <v>1590</v>
      </c>
      <c r="M34" t="n">
        <v>1496</v>
      </c>
      <c r="N34" t="n">
        <v>345</v>
      </c>
      <c r="O34" t="n">
        <v>357</v>
      </c>
      <c r="P34" t="n">
        <v>357</v>
      </c>
    </row>
    <row r="35">
      <c r="A35" s="5" t="inlineStr">
        <is>
          <t>Summe Eigenkapital</t>
        </is>
      </c>
      <c r="B35" s="5" t="inlineStr">
        <is>
          <t>Equity</t>
        </is>
      </c>
      <c r="C35" t="n">
        <v>10551</v>
      </c>
      <c r="D35" t="n">
        <v>10948</v>
      </c>
      <c r="E35" t="n">
        <v>14734</v>
      </c>
      <c r="F35" t="n">
        <v>15225</v>
      </c>
      <c r="G35" t="n">
        <v>14367</v>
      </c>
      <c r="H35" t="n">
        <v>14141</v>
      </c>
      <c r="I35" t="n">
        <v>13444</v>
      </c>
      <c r="J35" t="n">
        <v>13261</v>
      </c>
      <c r="K35" t="n">
        <v>12792</v>
      </c>
      <c r="L35" t="n">
        <v>11384</v>
      </c>
      <c r="M35" t="n">
        <v>10681</v>
      </c>
      <c r="N35" t="n">
        <v>6376</v>
      </c>
      <c r="O35" t="n">
        <v>6070</v>
      </c>
      <c r="P35" t="n">
        <v>6070</v>
      </c>
    </row>
    <row r="36">
      <c r="A36" s="5" t="inlineStr">
        <is>
          <t>Summe Passiva</t>
        </is>
      </c>
      <c r="B36" s="5" t="inlineStr">
        <is>
          <t>Liabilities &amp; Shareholder Equity</t>
        </is>
      </c>
      <c r="C36" t="n">
        <v>41138</v>
      </c>
      <c r="D36" t="n">
        <v>40631</v>
      </c>
      <c r="E36" t="n">
        <v>47322</v>
      </c>
      <c r="F36" t="n">
        <v>47114</v>
      </c>
      <c r="G36" t="n">
        <v>48132</v>
      </c>
      <c r="H36" t="n">
        <v>50328</v>
      </c>
      <c r="I36" t="n">
        <v>44945</v>
      </c>
      <c r="J36" t="n">
        <v>46887</v>
      </c>
      <c r="K36" t="n">
        <v>46502</v>
      </c>
      <c r="L36" t="n">
        <v>45343</v>
      </c>
      <c r="M36" t="n">
        <v>45352</v>
      </c>
      <c r="N36" t="n">
        <v>18765</v>
      </c>
      <c r="O36" t="n">
        <v>15420</v>
      </c>
      <c r="P36" t="n">
        <v>15420</v>
      </c>
    </row>
    <row r="37">
      <c r="A37" s="5" t="inlineStr">
        <is>
          <t>Mio.Aktien im Umlauf</t>
        </is>
      </c>
      <c r="B37" s="5" t="inlineStr">
        <is>
          <t>Million shares outstanding</t>
        </is>
      </c>
      <c r="C37" t="n">
        <v>984.12</v>
      </c>
      <c r="D37" t="n">
        <v>1001</v>
      </c>
      <c r="E37" t="n">
        <v>1001</v>
      </c>
      <c r="F37" t="n">
        <v>1001</v>
      </c>
      <c r="G37" t="n">
        <v>1001</v>
      </c>
      <c r="H37" t="n">
        <v>1001</v>
      </c>
      <c r="I37" t="n">
        <v>1001</v>
      </c>
      <c r="J37" t="n">
        <v>1001</v>
      </c>
      <c r="K37" t="n">
        <v>991.7</v>
      </c>
      <c r="L37" t="n">
        <v>921.8</v>
      </c>
      <c r="M37" t="n">
        <v>921.8</v>
      </c>
      <c r="N37" t="n">
        <v>447.8</v>
      </c>
      <c r="O37" t="n">
        <v>447.8</v>
      </c>
      <c r="P37" t="n">
        <v>447.8</v>
      </c>
    </row>
    <row r="38">
      <c r="A38" s="5" t="inlineStr">
        <is>
          <t>Gezeichnetes Kapital (in Mio.)</t>
        </is>
      </c>
      <c r="B38" s="5" t="inlineStr">
        <is>
          <t>Subscribed Capital in M</t>
        </is>
      </c>
      <c r="C38" t="n">
        <v>984.12</v>
      </c>
      <c r="D38" t="n">
        <v>1001</v>
      </c>
      <c r="E38" t="n">
        <v>1001</v>
      </c>
      <c r="F38" t="n">
        <v>1001</v>
      </c>
      <c r="G38" t="n">
        <v>1001</v>
      </c>
      <c r="H38" t="n">
        <v>1001</v>
      </c>
      <c r="I38" t="n">
        <v>1001</v>
      </c>
      <c r="J38" t="n">
        <v>1001</v>
      </c>
      <c r="K38" t="n">
        <v>991.7</v>
      </c>
      <c r="L38" t="n">
        <v>921.8</v>
      </c>
      <c r="M38" t="n">
        <v>921.8</v>
      </c>
      <c r="N38" t="n">
        <v>447.8</v>
      </c>
      <c r="O38" t="n">
        <v>447.8</v>
      </c>
      <c r="P38" t="n">
        <v>447.8</v>
      </c>
    </row>
    <row r="39">
      <c r="A39" s="5" t="inlineStr">
        <is>
          <t>Ergebnis je Aktie (brutto)</t>
        </is>
      </c>
      <c r="B39" s="5" t="inlineStr">
        <is>
          <t>Earnings per share</t>
        </is>
      </c>
      <c r="C39" t="n">
        <v>2.31</v>
      </c>
      <c r="D39" t="n">
        <v>-3.36</v>
      </c>
      <c r="E39" t="n">
        <v>1.43</v>
      </c>
      <c r="F39" t="n">
        <v>2.08</v>
      </c>
      <c r="G39" t="n">
        <v>2.36</v>
      </c>
      <c r="H39" t="n">
        <v>1.91</v>
      </c>
      <c r="I39" t="n">
        <v>2.13</v>
      </c>
      <c r="J39" t="n">
        <v>2.2</v>
      </c>
      <c r="K39" t="n">
        <v>2.04</v>
      </c>
      <c r="L39" t="n">
        <v>2.04</v>
      </c>
      <c r="M39" t="n">
        <v>1.94</v>
      </c>
      <c r="N39" t="n">
        <v>3.46</v>
      </c>
      <c r="O39" t="n">
        <v>3.16</v>
      </c>
      <c r="P39" t="n">
        <v>3.16</v>
      </c>
    </row>
    <row r="40">
      <c r="A40" s="5" t="inlineStr">
        <is>
          <t>Ergebnis je Aktie (unverwässert)</t>
        </is>
      </c>
      <c r="B40" s="5" t="inlineStr">
        <is>
          <t>Basic Earnings per share</t>
        </is>
      </c>
      <c r="C40" t="n">
        <v>1.43</v>
      </c>
      <c r="D40" t="n">
        <v>-2.83</v>
      </c>
      <c r="E40" t="n">
        <v>1.36</v>
      </c>
      <c r="F40" t="n">
        <v>1.35</v>
      </c>
      <c r="G40" t="n">
        <v>1.56</v>
      </c>
      <c r="H40" t="n">
        <v>1.46</v>
      </c>
      <c r="I40" t="n">
        <v>1.44</v>
      </c>
      <c r="J40" t="n">
        <v>1.45</v>
      </c>
      <c r="K40" t="n">
        <v>1.39</v>
      </c>
      <c r="L40" t="n">
        <v>1.3</v>
      </c>
      <c r="M40" t="n">
        <v>1.45</v>
      </c>
      <c r="N40" t="n">
        <v>2.36</v>
      </c>
      <c r="O40" t="n">
        <v>2.14</v>
      </c>
      <c r="P40" t="n">
        <v>2.14</v>
      </c>
    </row>
    <row r="41">
      <c r="A41" s="5" t="inlineStr">
        <is>
          <t>Ergebnis je Aktie (verwässert)</t>
        </is>
      </c>
      <c r="B41" s="5" t="inlineStr">
        <is>
          <t>Diluted Earnings per share</t>
        </is>
      </c>
      <c r="C41" t="n">
        <v>1.43</v>
      </c>
      <c r="D41" t="n">
        <v>-2.83</v>
      </c>
      <c r="E41" t="n">
        <v>1.36</v>
      </c>
      <c r="F41" t="n">
        <v>1.35</v>
      </c>
      <c r="G41" t="n">
        <v>1.57</v>
      </c>
      <c r="H41" t="n">
        <v>1.46</v>
      </c>
      <c r="I41" t="n">
        <v>1.44</v>
      </c>
      <c r="J41" t="n">
        <v>1.45</v>
      </c>
      <c r="K41" t="n">
        <v>1.39</v>
      </c>
      <c r="L41" t="n">
        <v>1.3</v>
      </c>
      <c r="M41" t="n">
        <v>1.45</v>
      </c>
      <c r="N41" t="n">
        <v>2.36</v>
      </c>
      <c r="O41" t="n">
        <v>2.14</v>
      </c>
      <c r="P41" t="n">
        <v>2.14</v>
      </c>
    </row>
    <row r="42">
      <c r="A42" s="5" t="inlineStr">
        <is>
          <t>Dividende je Aktie</t>
        </is>
      </c>
      <c r="B42" s="5" t="inlineStr">
        <is>
          <t>Dividend per share</t>
        </is>
      </c>
      <c r="C42" t="n">
        <v>1.34</v>
      </c>
      <c r="D42" t="n">
        <v>1.4</v>
      </c>
      <c r="E42" t="n">
        <v>1</v>
      </c>
      <c r="F42" t="n">
        <v>1.33</v>
      </c>
      <c r="G42" t="n">
        <v>0.91</v>
      </c>
      <c r="H42" t="n">
        <v>0.91</v>
      </c>
      <c r="I42" t="n">
        <v>0.9</v>
      </c>
      <c r="J42" t="n">
        <v>0.9</v>
      </c>
      <c r="K42" t="n">
        <v>0.83</v>
      </c>
      <c r="L42" t="n">
        <v>0.8100000000000001</v>
      </c>
      <c r="M42" t="n">
        <v>0.79</v>
      </c>
      <c r="N42" t="n">
        <v>0.98</v>
      </c>
      <c r="O42" t="n">
        <v>1.14</v>
      </c>
      <c r="P42" t="n">
        <v>1.14</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23.41</v>
      </c>
      <c r="D44" t="n">
        <v>24.32</v>
      </c>
      <c r="E44" t="n">
        <v>23.29</v>
      </c>
      <c r="F44" t="n">
        <v>23.17</v>
      </c>
      <c r="G44" t="n">
        <v>26</v>
      </c>
      <c r="H44" t="n">
        <v>24.72</v>
      </c>
      <c r="I44" t="n">
        <v>24.95</v>
      </c>
      <c r="J44" t="n">
        <v>24.89</v>
      </c>
      <c r="K44" t="n">
        <v>21.25</v>
      </c>
      <c r="L44" t="n">
        <v>21.3</v>
      </c>
      <c r="M44" t="n">
        <v>16.14</v>
      </c>
      <c r="N44" t="n">
        <v>30.25</v>
      </c>
      <c r="O44" t="n">
        <v>22.54</v>
      </c>
      <c r="P44" t="n">
        <v>22.54</v>
      </c>
    </row>
    <row r="45">
      <c r="A45" s="5" t="inlineStr">
        <is>
          <t>Buchwert je Aktie</t>
        </is>
      </c>
      <c r="B45" s="5" t="inlineStr">
        <is>
          <t>Book value per share</t>
        </is>
      </c>
      <c r="C45" t="n">
        <v>10.72</v>
      </c>
      <c r="D45" t="n">
        <v>10.94</v>
      </c>
      <c r="E45" t="n">
        <v>14.72</v>
      </c>
      <c r="F45" t="n">
        <v>15.21</v>
      </c>
      <c r="G45" t="n">
        <v>14.36</v>
      </c>
      <c r="H45" t="n">
        <v>14.13</v>
      </c>
      <c r="I45" t="n">
        <v>13.43</v>
      </c>
      <c r="J45" t="n">
        <v>13.25</v>
      </c>
      <c r="K45" t="n">
        <v>12.9</v>
      </c>
      <c r="L45" t="n">
        <v>12.35</v>
      </c>
      <c r="M45" t="n">
        <v>11.59</v>
      </c>
      <c r="N45" t="n">
        <v>14.24</v>
      </c>
      <c r="O45" t="n">
        <v>13.56</v>
      </c>
      <c r="P45" t="n">
        <v>13.56</v>
      </c>
    </row>
    <row r="46">
      <c r="A46" s="5" t="inlineStr">
        <is>
          <t>Cashflow je Aktie</t>
        </is>
      </c>
      <c r="B46" s="5" t="inlineStr">
        <is>
          <t>Cashflow per share</t>
        </is>
      </c>
      <c r="C46" t="n">
        <v>4.09</v>
      </c>
      <c r="D46" t="n">
        <v>2.88</v>
      </c>
      <c r="E46" t="n">
        <v>2.77</v>
      </c>
      <c r="F46" t="n">
        <v>3.37</v>
      </c>
      <c r="G46" t="n">
        <v>3.5</v>
      </c>
      <c r="H46" t="n">
        <v>2.81</v>
      </c>
      <c r="I46" t="n">
        <v>3.45</v>
      </c>
      <c r="J46" t="n">
        <v>3.43</v>
      </c>
      <c r="K46" t="n">
        <v>2.15</v>
      </c>
      <c r="L46" t="n">
        <v>2.98</v>
      </c>
      <c r="M46" t="n">
        <v>2.73</v>
      </c>
      <c r="N46" t="n">
        <v>4.52</v>
      </c>
      <c r="O46" t="n">
        <v>4.08</v>
      </c>
      <c r="P46" t="n">
        <v>4.08</v>
      </c>
    </row>
    <row r="47">
      <c r="A47" s="5" t="inlineStr">
        <is>
          <t>Bilanzsumme je Aktie</t>
        </is>
      </c>
      <c r="B47" s="5" t="inlineStr">
        <is>
          <t>Total assets per share</t>
        </is>
      </c>
      <c r="C47" t="n">
        <v>41.8</v>
      </c>
      <c r="D47" t="n">
        <v>40.6</v>
      </c>
      <c r="E47" t="n">
        <v>47.29</v>
      </c>
      <c r="F47" t="n">
        <v>47.08</v>
      </c>
      <c r="G47" t="n">
        <v>48.1</v>
      </c>
      <c r="H47" t="n">
        <v>50.29</v>
      </c>
      <c r="I47" t="n">
        <v>44.91</v>
      </c>
      <c r="J47" t="n">
        <v>46.85</v>
      </c>
      <c r="K47" t="n">
        <v>46.89</v>
      </c>
      <c r="L47" t="n">
        <v>49.19</v>
      </c>
      <c r="M47" t="n">
        <v>49.2</v>
      </c>
      <c r="N47" t="n">
        <v>41.9</v>
      </c>
      <c r="O47" t="n">
        <v>34.44</v>
      </c>
      <c r="P47" t="n">
        <v>34.44</v>
      </c>
    </row>
    <row r="48">
      <c r="A48" s="5" t="inlineStr">
        <is>
          <t>Personal am Ende des Jahres</t>
        </is>
      </c>
      <c r="B48" s="5" t="inlineStr">
        <is>
          <t>Staff at the end of year</t>
        </is>
      </c>
      <c r="C48" t="n">
        <v>12138</v>
      </c>
      <c r="D48" t="n">
        <v>13945</v>
      </c>
      <c r="E48" t="n">
        <v>15374</v>
      </c>
      <c r="F48" t="n">
        <v>19661</v>
      </c>
      <c r="G48" t="n">
        <v>21542</v>
      </c>
      <c r="H48" t="n">
        <v>21961</v>
      </c>
      <c r="I48" t="n">
        <v>15173</v>
      </c>
      <c r="J48" t="n">
        <v>16172</v>
      </c>
      <c r="K48" t="n">
        <v>16724</v>
      </c>
      <c r="L48" t="n">
        <v>17773</v>
      </c>
      <c r="M48" t="n">
        <v>15354</v>
      </c>
      <c r="N48" t="n">
        <v>6850</v>
      </c>
      <c r="O48" t="n">
        <v>6705</v>
      </c>
      <c r="P48" t="n">
        <v>6705</v>
      </c>
    </row>
    <row r="49">
      <c r="A49" s="5" t="inlineStr">
        <is>
          <t>Personalaufwand in Mio. EUR</t>
        </is>
      </c>
      <c r="B49" s="5" t="inlineStr">
        <is>
          <t>Personnel expenses in M</t>
        </is>
      </c>
      <c r="C49" t="n">
        <v>924</v>
      </c>
      <c r="D49" t="n">
        <v>1010</v>
      </c>
      <c r="E49" t="n">
        <v>1009</v>
      </c>
      <c r="F49" t="n">
        <v>1013</v>
      </c>
      <c r="G49" t="n">
        <v>973</v>
      </c>
      <c r="H49" t="n">
        <v>832</v>
      </c>
      <c r="I49" t="n">
        <v>861</v>
      </c>
      <c r="J49" t="n">
        <v>871</v>
      </c>
      <c r="K49" t="n">
        <v>858</v>
      </c>
      <c r="L49" t="n">
        <v>798</v>
      </c>
      <c r="M49" t="n">
        <v>600</v>
      </c>
      <c r="N49" t="n">
        <v>338</v>
      </c>
      <c r="O49" t="n">
        <v>308</v>
      </c>
      <c r="P49" t="n">
        <v>308</v>
      </c>
    </row>
    <row r="50">
      <c r="A50" s="5" t="inlineStr">
        <is>
          <t>Aufwand je Mitarbeiter in EUR</t>
        </is>
      </c>
      <c r="B50" s="5" t="inlineStr">
        <is>
          <t>Effort per employee</t>
        </is>
      </c>
      <c r="C50" t="n">
        <v>76125</v>
      </c>
      <c r="D50" t="n">
        <v>72427</v>
      </c>
      <c r="E50" t="n">
        <v>65630</v>
      </c>
      <c r="F50" t="n">
        <v>51523</v>
      </c>
      <c r="G50" t="n">
        <v>45168</v>
      </c>
      <c r="H50" t="n">
        <v>37885</v>
      </c>
      <c r="I50" t="n">
        <v>56746</v>
      </c>
      <c r="J50" t="n">
        <v>53859</v>
      </c>
      <c r="K50" t="n">
        <v>51304</v>
      </c>
      <c r="L50" t="n">
        <v>44900</v>
      </c>
      <c r="M50" t="n">
        <v>39078</v>
      </c>
      <c r="N50" t="n">
        <v>49343</v>
      </c>
      <c r="O50" t="n">
        <v>45936</v>
      </c>
      <c r="P50" t="n">
        <v>45936</v>
      </c>
    </row>
    <row r="51">
      <c r="A51" s="5" t="inlineStr">
        <is>
          <t>Umsatz je Mitarbeiter in EUR</t>
        </is>
      </c>
      <c r="B51" s="5" t="inlineStr">
        <is>
          <t>Turnover per employee</t>
        </is>
      </c>
      <c r="C51" t="n">
        <v>1900000</v>
      </c>
      <c r="D51" t="n">
        <v>1750000</v>
      </c>
      <c r="E51" t="n">
        <v>1520000</v>
      </c>
      <c r="F51" t="n">
        <v>1180000</v>
      </c>
      <c r="G51" t="n">
        <v>1210000</v>
      </c>
      <c r="H51" t="n">
        <v>1130000</v>
      </c>
      <c r="I51" t="n">
        <v>1650000</v>
      </c>
      <c r="J51" t="n">
        <v>1540000</v>
      </c>
      <c r="K51" t="n">
        <v>1260000</v>
      </c>
      <c r="L51" t="n">
        <v>1100000</v>
      </c>
      <c r="M51" t="n">
        <v>969063</v>
      </c>
      <c r="N51" t="n">
        <v>1980000</v>
      </c>
      <c r="O51" t="n">
        <v>1510000</v>
      </c>
      <c r="P51" t="n">
        <v>1510000</v>
      </c>
    </row>
    <row r="52">
      <c r="A52" s="5" t="inlineStr">
        <is>
          <t>Bruttoergebnis je Mitarbeiter in EUR</t>
        </is>
      </c>
      <c r="B52" s="5" t="inlineStr">
        <is>
          <t>Gross Profit per employee</t>
        </is>
      </c>
      <c r="C52" t="n">
        <v>553963</v>
      </c>
      <c r="D52" t="n">
        <v>474435</v>
      </c>
      <c r="E52" t="n">
        <v>431052</v>
      </c>
      <c r="F52" t="n">
        <v>394893</v>
      </c>
      <c r="G52" t="n">
        <v>372203</v>
      </c>
      <c r="H52" t="n">
        <v>335777</v>
      </c>
      <c r="I52" t="n">
        <v>510183</v>
      </c>
      <c r="J52" t="n">
        <v>469639</v>
      </c>
      <c r="K52" t="n">
        <v>418680</v>
      </c>
      <c r="L52" t="n">
        <v>374726</v>
      </c>
      <c r="M52" t="n">
        <v>374235</v>
      </c>
      <c r="N52" t="n">
        <v>547153</v>
      </c>
      <c r="O52" t="n">
        <v>499031</v>
      </c>
      <c r="P52" t="n">
        <v>499031</v>
      </c>
    </row>
    <row r="53">
      <c r="A53" s="5" t="inlineStr">
        <is>
          <t>Gewinn je Mitarbeiter in EUR</t>
        </is>
      </c>
      <c r="B53" s="5" t="inlineStr">
        <is>
          <t>Earnings per employee</t>
        </is>
      </c>
      <c r="C53" t="n">
        <v>115423</v>
      </c>
      <c r="D53" t="n">
        <v>-202366</v>
      </c>
      <c r="E53" t="n">
        <v>88461</v>
      </c>
      <c r="F53" t="n">
        <v>68511</v>
      </c>
      <c r="G53" t="n">
        <v>69724</v>
      </c>
      <c r="H53" t="n">
        <v>66573</v>
      </c>
      <c r="I53" t="n">
        <v>95235</v>
      </c>
      <c r="J53" t="n">
        <v>89105</v>
      </c>
      <c r="K53" t="n">
        <v>79227</v>
      </c>
      <c r="L53" t="n">
        <v>67574</v>
      </c>
      <c r="M53" t="n">
        <v>77830</v>
      </c>
      <c r="N53" t="n">
        <v>154307</v>
      </c>
      <c r="O53" t="n">
        <v>143028</v>
      </c>
      <c r="P53" t="n">
        <v>143028</v>
      </c>
    </row>
    <row r="54">
      <c r="A54" s="5" t="inlineStr">
        <is>
          <t>KGV (Kurs/Gewinn)</t>
        </is>
      </c>
      <c r="B54" s="5" t="inlineStr">
        <is>
          <t>PE (price/earnings)</t>
        </is>
      </c>
      <c r="C54" t="n">
        <v>15.7</v>
      </c>
      <c r="D54" t="inlineStr">
        <is>
          <t>-</t>
        </is>
      </c>
      <c r="E54" t="n">
        <v>14.2</v>
      </c>
      <c r="F54" t="n">
        <v>13.3</v>
      </c>
      <c r="G54" t="n">
        <v>12.1</v>
      </c>
      <c r="H54" t="n">
        <v>14.3</v>
      </c>
      <c r="I54" t="n">
        <v>13</v>
      </c>
      <c r="J54" t="n">
        <v>9.4</v>
      </c>
      <c r="K54" t="n">
        <v>9.5</v>
      </c>
      <c r="L54" t="n">
        <v>8.800000000000001</v>
      </c>
      <c r="M54" t="n">
        <v>10.4</v>
      </c>
      <c r="N54" t="n">
        <v>8.199999999999999</v>
      </c>
      <c r="O54" t="n">
        <v>18.7</v>
      </c>
      <c r="P54" t="n">
        <v>18.7</v>
      </c>
    </row>
    <row r="55">
      <c r="A55" s="5" t="inlineStr">
        <is>
          <t>KUV (Kurs/Umsatz)</t>
        </is>
      </c>
      <c r="B55" s="5" t="inlineStr">
        <is>
          <t>PS (price/sales)</t>
        </is>
      </c>
      <c r="C55" t="n">
        <v>0.96</v>
      </c>
      <c r="D55" t="n">
        <v>0.92</v>
      </c>
      <c r="E55" t="n">
        <v>0.83</v>
      </c>
      <c r="F55" t="n">
        <v>0.77</v>
      </c>
      <c r="G55" t="n">
        <v>0.72</v>
      </c>
      <c r="H55" t="n">
        <v>0.84</v>
      </c>
      <c r="I55" t="n">
        <v>0.75</v>
      </c>
      <c r="J55" t="n">
        <v>0.55</v>
      </c>
      <c r="K55" t="n">
        <v>0.62</v>
      </c>
      <c r="L55" t="n">
        <v>0.54</v>
      </c>
      <c r="M55" t="n">
        <v>0.93</v>
      </c>
      <c r="N55" t="n">
        <v>0.64</v>
      </c>
      <c r="O55" t="n">
        <v>1.78</v>
      </c>
      <c r="P55" t="n">
        <v>1.78</v>
      </c>
    </row>
    <row r="56">
      <c r="A56" s="5" t="inlineStr">
        <is>
          <t>KBV (Kurs/Buchwert)</t>
        </is>
      </c>
      <c r="B56" s="5" t="inlineStr">
        <is>
          <t>PB (price/book value)</t>
        </is>
      </c>
      <c r="C56" t="n">
        <v>2.09</v>
      </c>
      <c r="D56" t="n">
        <v>2.03</v>
      </c>
      <c r="E56" t="n">
        <v>1.31</v>
      </c>
      <c r="F56" t="n">
        <v>1.18</v>
      </c>
      <c r="G56" t="n">
        <v>1.31</v>
      </c>
      <c r="H56" t="n">
        <v>1.47</v>
      </c>
      <c r="I56" t="n">
        <v>1.39</v>
      </c>
      <c r="J56" t="n">
        <v>1.02</v>
      </c>
      <c r="K56" t="n">
        <v>1.03</v>
      </c>
      <c r="L56" t="n">
        <v>0.93</v>
      </c>
      <c r="M56" t="n">
        <v>1.3</v>
      </c>
      <c r="N56" t="n">
        <v>1.35</v>
      </c>
      <c r="O56" t="n">
        <v>2.95</v>
      </c>
      <c r="P56" t="n">
        <v>2.95</v>
      </c>
    </row>
    <row r="57">
      <c r="A57" s="5" t="inlineStr">
        <is>
          <t>KCV (Kurs/Cashflow)</t>
        </is>
      </c>
      <c r="B57" s="5" t="inlineStr">
        <is>
          <t>PC (price/cashflow)</t>
        </is>
      </c>
      <c r="C57" t="n">
        <v>5.48</v>
      </c>
      <c r="D57" t="n">
        <v>7.73</v>
      </c>
      <c r="E57" t="n">
        <v>6.96</v>
      </c>
      <c r="F57" t="n">
        <v>5.31</v>
      </c>
      <c r="G57" t="n">
        <v>5.38</v>
      </c>
      <c r="H57" t="n">
        <v>7.42</v>
      </c>
      <c r="I57" t="n">
        <v>5.42</v>
      </c>
      <c r="J57" t="n">
        <v>3.95</v>
      </c>
      <c r="K57" t="n">
        <v>6.16</v>
      </c>
      <c r="L57" t="n">
        <v>3.86</v>
      </c>
      <c r="M57" t="n">
        <v>5.54</v>
      </c>
      <c r="N57" t="n">
        <v>4.27</v>
      </c>
      <c r="O57" t="n">
        <v>9.800000000000001</v>
      </c>
      <c r="P57" t="n">
        <v>9.800000000000001</v>
      </c>
    </row>
    <row r="58">
      <c r="A58" s="5" t="inlineStr">
        <is>
          <t>Dividendenrendite in %</t>
        </is>
      </c>
      <c r="B58" s="5" t="inlineStr">
        <is>
          <t>Dividend Yield in %</t>
        </is>
      </c>
      <c r="C58" t="n">
        <v>5.98</v>
      </c>
      <c r="D58" t="n">
        <v>6.29</v>
      </c>
      <c r="E58" t="n">
        <v>5.19</v>
      </c>
      <c r="F58" t="n">
        <v>7.43</v>
      </c>
      <c r="G58" t="n">
        <v>4.84</v>
      </c>
      <c r="H58" t="n">
        <v>4.37</v>
      </c>
      <c r="I58" t="n">
        <v>4.82</v>
      </c>
      <c r="J58" t="n">
        <v>6.63</v>
      </c>
      <c r="K58" t="n">
        <v>6.25</v>
      </c>
      <c r="L58" t="n">
        <v>7.05</v>
      </c>
      <c r="M58" t="n">
        <v>5.24</v>
      </c>
      <c r="N58" t="n">
        <v>5.08</v>
      </c>
      <c r="O58" t="n">
        <v>2.85</v>
      </c>
      <c r="P58" t="n">
        <v>2.85</v>
      </c>
    </row>
    <row r="59">
      <c r="A59" s="5" t="inlineStr">
        <is>
          <t>Gewinnrendite in %</t>
        </is>
      </c>
      <c r="B59" s="5" t="inlineStr">
        <is>
          <t>Return on profit in %</t>
        </is>
      </c>
      <c r="C59" t="n">
        <v>6.4</v>
      </c>
      <c r="D59" t="n">
        <v>-12.7</v>
      </c>
      <c r="E59" t="n">
        <v>7.1</v>
      </c>
      <c r="F59" t="n">
        <v>7.5</v>
      </c>
      <c r="G59" t="n">
        <v>8.300000000000001</v>
      </c>
      <c r="H59" t="n">
        <v>7</v>
      </c>
      <c r="I59" t="n">
        <v>7.7</v>
      </c>
      <c r="J59" t="n">
        <v>10.7</v>
      </c>
      <c r="K59" t="n">
        <v>10.5</v>
      </c>
      <c r="L59" t="n">
        <v>11.3</v>
      </c>
      <c r="M59" t="n">
        <v>9.6</v>
      </c>
      <c r="N59" t="n">
        <v>12.2</v>
      </c>
      <c r="O59" t="n">
        <v>5.3</v>
      </c>
      <c r="P59" t="n">
        <v>5.3</v>
      </c>
    </row>
    <row r="60">
      <c r="A60" s="5" t="inlineStr">
        <is>
          <t>Eigenkapitalrendite in %</t>
        </is>
      </c>
      <c r="B60" s="5" t="inlineStr">
        <is>
          <t>Return on Equity in %</t>
        </is>
      </c>
      <c r="C60" t="n">
        <v>13.28</v>
      </c>
      <c r="D60" t="n">
        <v>-25.78</v>
      </c>
      <c r="E60" t="n">
        <v>9.23</v>
      </c>
      <c r="F60" t="n">
        <v>8.85</v>
      </c>
      <c r="G60" t="n">
        <v>10.45</v>
      </c>
      <c r="H60" t="n">
        <v>10.34</v>
      </c>
      <c r="I60" t="n">
        <v>10.75</v>
      </c>
      <c r="J60" t="n">
        <v>10.87</v>
      </c>
      <c r="K60" t="n">
        <v>10.36</v>
      </c>
      <c r="L60" t="n">
        <v>10.55</v>
      </c>
      <c r="M60" t="n">
        <v>11.19</v>
      </c>
      <c r="N60" t="n">
        <v>16.58</v>
      </c>
      <c r="O60" t="n">
        <v>15.8</v>
      </c>
      <c r="P60" t="n">
        <v>15.8</v>
      </c>
    </row>
    <row r="61">
      <c r="A61" s="5" t="inlineStr">
        <is>
          <t>Umsatzrendite in %</t>
        </is>
      </c>
      <c r="B61" s="5" t="inlineStr">
        <is>
          <t>Return on sales in %</t>
        </is>
      </c>
      <c r="C61" t="n">
        <v>6.08</v>
      </c>
      <c r="D61" t="n">
        <v>-11.59</v>
      </c>
      <c r="E61" t="n">
        <v>5.84</v>
      </c>
      <c r="F61" t="n">
        <v>5.81</v>
      </c>
      <c r="G61" t="n">
        <v>5.77</v>
      </c>
      <c r="H61" t="n">
        <v>5.91</v>
      </c>
      <c r="I61" t="n">
        <v>5.79</v>
      </c>
      <c r="J61" t="n">
        <v>5.79</v>
      </c>
      <c r="K61" t="n">
        <v>6.29</v>
      </c>
      <c r="L61" t="n">
        <v>6.12</v>
      </c>
      <c r="M61" t="n">
        <v>8.029999999999999</v>
      </c>
      <c r="N61" t="n">
        <v>7.8</v>
      </c>
      <c r="O61" t="n">
        <v>9.5</v>
      </c>
      <c r="P61" t="n">
        <v>9.5</v>
      </c>
    </row>
    <row r="62">
      <c r="A62" s="5" t="inlineStr">
        <is>
          <t>Gesamtkapitalrendite in %</t>
        </is>
      </c>
      <c r="B62" s="5" t="inlineStr">
        <is>
          <t>Total Return on Investment in %</t>
        </is>
      </c>
      <c r="C62" t="n">
        <v>3.41</v>
      </c>
      <c r="D62" t="n">
        <v>-6.95</v>
      </c>
      <c r="E62" t="n">
        <v>2.87</v>
      </c>
      <c r="F62" t="n">
        <v>2.86</v>
      </c>
      <c r="G62" t="n">
        <v>3.12</v>
      </c>
      <c r="H62" t="n">
        <v>2.9</v>
      </c>
      <c r="I62" t="n">
        <v>3.22</v>
      </c>
      <c r="J62" t="n">
        <v>3.07</v>
      </c>
      <c r="K62" t="n">
        <v>2.85</v>
      </c>
      <c r="L62" t="n">
        <v>2.65</v>
      </c>
      <c r="M62" t="n">
        <v>2.63</v>
      </c>
      <c r="N62" t="n">
        <v>5.63</v>
      </c>
      <c r="O62" t="n">
        <v>6.22</v>
      </c>
      <c r="P62" t="n">
        <v>6.22</v>
      </c>
    </row>
    <row r="63">
      <c r="A63" s="5" t="inlineStr">
        <is>
          <t>Return on Investment in %</t>
        </is>
      </c>
      <c r="B63" s="5" t="inlineStr">
        <is>
          <t>Return on Investment in %</t>
        </is>
      </c>
      <c r="C63" t="n">
        <v>3.41</v>
      </c>
      <c r="D63" t="n">
        <v>-6.95</v>
      </c>
      <c r="E63" t="n">
        <v>2.87</v>
      </c>
      <c r="F63" t="n">
        <v>2.86</v>
      </c>
      <c r="G63" t="n">
        <v>3.12</v>
      </c>
      <c r="H63" t="n">
        <v>2.9</v>
      </c>
      <c r="I63" t="n">
        <v>3.22</v>
      </c>
      <c r="J63" t="n">
        <v>3.07</v>
      </c>
      <c r="K63" t="n">
        <v>2.85</v>
      </c>
      <c r="L63" t="n">
        <v>2.65</v>
      </c>
      <c r="M63" t="n">
        <v>2.63</v>
      </c>
      <c r="N63" t="n">
        <v>5.63</v>
      </c>
      <c r="O63" t="n">
        <v>6.22</v>
      </c>
      <c r="P63" t="n">
        <v>6.22</v>
      </c>
    </row>
    <row r="64">
      <c r="A64" s="5" t="inlineStr">
        <is>
          <t>Arbeitsintensität in %</t>
        </is>
      </c>
      <c r="B64" s="5" t="inlineStr">
        <is>
          <t>Work Intensity in %</t>
        </is>
      </c>
      <c r="C64" t="n">
        <v>21.36</v>
      </c>
      <c r="D64" t="n">
        <v>20.5</v>
      </c>
      <c r="E64" t="n">
        <v>23.42</v>
      </c>
      <c r="F64" t="n">
        <v>17.43</v>
      </c>
      <c r="G64" t="n">
        <v>20.21</v>
      </c>
      <c r="H64" t="n">
        <v>21.5</v>
      </c>
      <c r="I64" t="n">
        <v>23.77</v>
      </c>
      <c r="J64" t="n">
        <v>24.95</v>
      </c>
      <c r="K64" t="n">
        <v>22.75</v>
      </c>
      <c r="L64" t="n">
        <v>20.2</v>
      </c>
      <c r="M64" t="n">
        <v>19.06</v>
      </c>
      <c r="N64" t="n">
        <v>21.1</v>
      </c>
      <c r="O64" t="n">
        <v>19.77</v>
      </c>
      <c r="P64" t="n">
        <v>19.77</v>
      </c>
    </row>
    <row r="65">
      <c r="A65" s="5" t="inlineStr">
        <is>
          <t>Eigenkapitalquote in %</t>
        </is>
      </c>
      <c r="B65" s="5" t="inlineStr">
        <is>
          <t>Equity Ratio in %</t>
        </is>
      </c>
      <c r="C65" t="n">
        <v>25.65</v>
      </c>
      <c r="D65" t="n">
        <v>26.94</v>
      </c>
      <c r="E65" t="n">
        <v>31.14</v>
      </c>
      <c r="F65" t="n">
        <v>32.32</v>
      </c>
      <c r="G65" t="n">
        <v>29.85</v>
      </c>
      <c r="H65" t="n">
        <v>28.1</v>
      </c>
      <c r="I65" t="n">
        <v>29.91</v>
      </c>
      <c r="J65" t="n">
        <v>28.28</v>
      </c>
      <c r="K65" t="n">
        <v>27.51</v>
      </c>
      <c r="L65" t="n">
        <v>25.11</v>
      </c>
      <c r="M65" t="n">
        <v>23.55</v>
      </c>
      <c r="N65" t="n">
        <v>33.98</v>
      </c>
      <c r="O65" t="n">
        <v>39.36</v>
      </c>
      <c r="P65" t="n">
        <v>39.36</v>
      </c>
    </row>
    <row r="66">
      <c r="A66" s="5" t="inlineStr">
        <is>
          <t>Fremdkapitalquote in %</t>
        </is>
      </c>
      <c r="B66" s="5" t="inlineStr">
        <is>
          <t>Debt Ratio in %</t>
        </is>
      </c>
      <c r="C66" t="n">
        <v>74.34999999999999</v>
      </c>
      <c r="D66" t="n">
        <v>73.06</v>
      </c>
      <c r="E66" t="n">
        <v>68.86</v>
      </c>
      <c r="F66" t="n">
        <v>67.68000000000001</v>
      </c>
      <c r="G66" t="n">
        <v>70.15000000000001</v>
      </c>
      <c r="H66" t="n">
        <v>71.90000000000001</v>
      </c>
      <c r="I66" t="n">
        <v>70.09</v>
      </c>
      <c r="J66" t="n">
        <v>71.72</v>
      </c>
      <c r="K66" t="n">
        <v>72.48999999999999</v>
      </c>
      <c r="L66" t="n">
        <v>74.89</v>
      </c>
      <c r="M66" t="n">
        <v>76.45</v>
      </c>
      <c r="N66" t="n">
        <v>66.02</v>
      </c>
      <c r="O66" t="n">
        <v>60.64</v>
      </c>
      <c r="P66" t="n">
        <v>60.64</v>
      </c>
    </row>
    <row r="67">
      <c r="A67" s="5" t="inlineStr">
        <is>
          <t>Verschuldungsgrad in %</t>
        </is>
      </c>
      <c r="B67" s="5" t="inlineStr">
        <is>
          <t>Finance Gearing in %</t>
        </is>
      </c>
      <c r="C67" t="n">
        <v>289.9</v>
      </c>
      <c r="D67" t="n">
        <v>271.13</v>
      </c>
      <c r="E67" t="n">
        <v>221.18</v>
      </c>
      <c r="F67" t="n">
        <v>209.45</v>
      </c>
      <c r="G67" t="n">
        <v>235.02</v>
      </c>
      <c r="H67" t="n">
        <v>255.9</v>
      </c>
      <c r="I67" t="n">
        <v>234.31</v>
      </c>
      <c r="J67" t="n">
        <v>253.57</v>
      </c>
      <c r="K67" t="n">
        <v>263.52</v>
      </c>
      <c r="L67" t="n">
        <v>298.3</v>
      </c>
      <c r="M67" t="n">
        <v>324.6</v>
      </c>
      <c r="N67" t="n">
        <v>194.31</v>
      </c>
      <c r="O67" t="n">
        <v>154.04</v>
      </c>
      <c r="P67" t="n">
        <v>154.04</v>
      </c>
    </row>
    <row r="68">
      <c r="A68" s="5" t="inlineStr">
        <is>
          <t>Bruttoergebnis Marge in %</t>
        </is>
      </c>
      <c r="B68" s="5" t="inlineStr">
        <is>
          <t>Gross Profit Marge in %</t>
        </is>
      </c>
      <c r="C68" t="n">
        <v>29.19</v>
      </c>
      <c r="D68" t="n">
        <v>27.18</v>
      </c>
      <c r="E68" t="n">
        <v>28.43</v>
      </c>
      <c r="F68" t="n">
        <v>33.49</v>
      </c>
      <c r="G68" t="n">
        <v>30.82</v>
      </c>
      <c r="H68" t="n">
        <v>29.8</v>
      </c>
      <c r="I68" t="n">
        <v>31</v>
      </c>
      <c r="J68" t="n">
        <v>30.5</v>
      </c>
      <c r="K68" t="n">
        <v>33.22</v>
      </c>
      <c r="L68" t="n">
        <v>33.93</v>
      </c>
      <c r="M68" t="n">
        <v>38.62</v>
      </c>
      <c r="N68" t="n">
        <v>27.67</v>
      </c>
      <c r="O68" t="n">
        <v>33.15</v>
      </c>
    </row>
    <row r="69">
      <c r="A69" s="5" t="inlineStr">
        <is>
          <t>Kurzfristige Vermögensquote in %</t>
        </is>
      </c>
      <c r="B69" s="5" t="inlineStr">
        <is>
          <t>Current Assets Ratio in %</t>
        </is>
      </c>
      <c r="C69" t="n">
        <v>21.36</v>
      </c>
      <c r="D69" t="n">
        <v>20.5</v>
      </c>
      <c r="E69" t="n">
        <v>23.42</v>
      </c>
      <c r="F69" t="n">
        <v>17.43</v>
      </c>
      <c r="G69" t="n">
        <v>20.21</v>
      </c>
      <c r="H69" t="n">
        <v>21.5</v>
      </c>
      <c r="I69" t="n">
        <v>23.77</v>
      </c>
      <c r="J69" t="n">
        <v>24.95</v>
      </c>
      <c r="K69" t="n">
        <v>22.75</v>
      </c>
      <c r="L69" t="n">
        <v>20.2</v>
      </c>
      <c r="M69" t="n">
        <v>19.06</v>
      </c>
      <c r="N69" t="n">
        <v>21.1</v>
      </c>
      <c r="O69" t="n">
        <v>19.77</v>
      </c>
    </row>
    <row r="70">
      <c r="A70" s="5" t="inlineStr">
        <is>
          <t>Nettogewinn Marge in %</t>
        </is>
      </c>
      <c r="B70" s="5" t="inlineStr">
        <is>
          <t>Net Profit Marge in %</t>
        </is>
      </c>
      <c r="C70" t="n">
        <v>6.08</v>
      </c>
      <c r="D70" t="n">
        <v>-11.59</v>
      </c>
      <c r="E70" t="n">
        <v>5.84</v>
      </c>
      <c r="F70" t="n">
        <v>5.81</v>
      </c>
      <c r="G70" t="n">
        <v>5.77</v>
      </c>
      <c r="H70" t="n">
        <v>5.91</v>
      </c>
      <c r="I70" t="n">
        <v>5.79</v>
      </c>
      <c r="J70" t="n">
        <v>5.79</v>
      </c>
      <c r="K70" t="n">
        <v>6.29</v>
      </c>
      <c r="L70" t="n">
        <v>6.12</v>
      </c>
      <c r="M70" t="n">
        <v>8.029999999999999</v>
      </c>
      <c r="N70" t="n">
        <v>7.8</v>
      </c>
      <c r="O70" t="n">
        <v>9.5</v>
      </c>
    </row>
    <row r="71">
      <c r="A71" s="5" t="inlineStr">
        <is>
          <t>Operative Ergebnis Marge in %</t>
        </is>
      </c>
      <c r="B71" s="5" t="inlineStr">
        <is>
          <t>EBIT Marge in %</t>
        </is>
      </c>
      <c r="C71" t="n">
        <v>12.43</v>
      </c>
      <c r="D71" t="n">
        <v>-8.9</v>
      </c>
      <c r="E71" t="n">
        <v>9.06</v>
      </c>
      <c r="F71" t="n">
        <v>12.97</v>
      </c>
      <c r="G71" t="n">
        <v>12.54</v>
      </c>
      <c r="H71" t="n">
        <v>12.89</v>
      </c>
      <c r="I71" t="n">
        <v>11.87</v>
      </c>
      <c r="J71" t="n">
        <v>12.32</v>
      </c>
      <c r="K71" t="n">
        <v>13.98</v>
      </c>
      <c r="L71" t="n">
        <v>14.74</v>
      </c>
      <c r="M71" t="n">
        <v>16.45</v>
      </c>
      <c r="N71" t="n">
        <v>13.25</v>
      </c>
      <c r="O71" t="n">
        <v>15.53</v>
      </c>
    </row>
    <row r="72">
      <c r="A72" s="5" t="inlineStr">
        <is>
          <t>Vermögensumsschlag in %</t>
        </is>
      </c>
      <c r="B72" s="5" t="inlineStr">
        <is>
          <t>Asset Turnover in %</t>
        </is>
      </c>
      <c r="C72" t="n">
        <v>55.99</v>
      </c>
      <c r="D72" t="n">
        <v>59.9</v>
      </c>
      <c r="E72" t="n">
        <v>49.25</v>
      </c>
      <c r="F72" t="n">
        <v>49.21</v>
      </c>
      <c r="G72" t="n">
        <v>54.05</v>
      </c>
      <c r="H72" t="n">
        <v>49.16</v>
      </c>
      <c r="I72" t="n">
        <v>55.55</v>
      </c>
      <c r="J72" t="n">
        <v>53.11</v>
      </c>
      <c r="K72" t="n">
        <v>45.32</v>
      </c>
      <c r="L72" t="n">
        <v>43.29</v>
      </c>
      <c r="M72" t="n">
        <v>32.81</v>
      </c>
      <c r="N72" t="n">
        <v>72.18000000000001</v>
      </c>
      <c r="O72" t="n">
        <v>65.45</v>
      </c>
    </row>
    <row r="73">
      <c r="A73" s="5" t="inlineStr">
        <is>
          <t>Langfristige Vermögensquote in %</t>
        </is>
      </c>
      <c r="B73" s="5" t="inlineStr">
        <is>
          <t>Non-Current Assets Ratio in %</t>
        </is>
      </c>
      <c r="C73" t="n">
        <v>78.64</v>
      </c>
      <c r="D73" t="n">
        <v>79.5</v>
      </c>
      <c r="E73" t="n">
        <v>76.58</v>
      </c>
      <c r="F73" t="n">
        <v>82.56999999999999</v>
      </c>
      <c r="G73" t="n">
        <v>79.79000000000001</v>
      </c>
      <c r="H73" t="n">
        <v>78.5</v>
      </c>
      <c r="I73" t="n">
        <v>76.23</v>
      </c>
      <c r="J73" t="n">
        <v>75.05</v>
      </c>
      <c r="K73" t="n">
        <v>77.25</v>
      </c>
      <c r="L73" t="n">
        <v>79.8</v>
      </c>
      <c r="M73" t="n">
        <v>80.94</v>
      </c>
      <c r="N73" t="n">
        <v>78.90000000000001</v>
      </c>
      <c r="O73" t="n">
        <v>80.23</v>
      </c>
    </row>
    <row r="74">
      <c r="A74" s="5" t="inlineStr">
        <is>
          <t>Gesamtkapitalrentabilität</t>
        </is>
      </c>
      <c r="B74" s="5" t="inlineStr">
        <is>
          <t>ROA Return on Assets in %</t>
        </is>
      </c>
      <c r="C74" t="n">
        <v>3.41</v>
      </c>
      <c r="D74" t="n">
        <v>-6.95</v>
      </c>
      <c r="E74" t="n">
        <v>2.87</v>
      </c>
      <c r="F74" t="n">
        <v>2.86</v>
      </c>
      <c r="G74" t="n">
        <v>3.12</v>
      </c>
      <c r="H74" t="n">
        <v>2.9</v>
      </c>
      <c r="I74" t="n">
        <v>3.22</v>
      </c>
      <c r="J74" t="n">
        <v>3.07</v>
      </c>
      <c r="K74" t="n">
        <v>2.85</v>
      </c>
      <c r="L74" t="n">
        <v>2.65</v>
      </c>
      <c r="M74" t="n">
        <v>2.63</v>
      </c>
      <c r="N74" t="n">
        <v>5.63</v>
      </c>
      <c r="O74" t="n">
        <v>6.22</v>
      </c>
    </row>
    <row r="75">
      <c r="A75" s="5" t="inlineStr">
        <is>
          <t>Ertrag des eingesetzten Kapitals</t>
        </is>
      </c>
      <c r="B75" s="5" t="inlineStr">
        <is>
          <t>ROCE Return on Cap. Empl. in %</t>
        </is>
      </c>
      <c r="C75" t="n">
        <v>8.300000000000001</v>
      </c>
      <c r="D75" t="n">
        <v>-6.44</v>
      </c>
      <c r="E75" t="n">
        <v>5.32</v>
      </c>
      <c r="F75" t="n">
        <v>7.53</v>
      </c>
      <c r="G75" t="n">
        <v>8.15</v>
      </c>
      <c r="H75" t="n">
        <v>7.61</v>
      </c>
      <c r="I75" t="n">
        <v>8.140000000000001</v>
      </c>
      <c r="J75" t="n">
        <v>7.87</v>
      </c>
      <c r="K75" t="n">
        <v>7.72</v>
      </c>
      <c r="L75" t="n">
        <v>7.53</v>
      </c>
      <c r="M75" t="n">
        <v>6.58</v>
      </c>
      <c r="N75" t="n">
        <v>13.16</v>
      </c>
      <c r="O75" t="n">
        <v>13.5</v>
      </c>
    </row>
    <row r="76">
      <c r="A76" s="5" t="inlineStr">
        <is>
          <t>Eigenkapital zu Anlagevermögen</t>
        </is>
      </c>
      <c r="B76" s="5" t="inlineStr">
        <is>
          <t>Equity to Fixed Assets in %</t>
        </is>
      </c>
      <c r="C76" t="n">
        <v>32.61</v>
      </c>
      <c r="D76" t="n">
        <v>33.89</v>
      </c>
      <c r="E76" t="n">
        <v>40.66</v>
      </c>
      <c r="F76" t="n">
        <v>39.14</v>
      </c>
      <c r="G76" t="n">
        <v>37.41</v>
      </c>
      <c r="H76" t="n">
        <v>35.79</v>
      </c>
      <c r="I76" t="n">
        <v>39.24</v>
      </c>
      <c r="J76" t="n">
        <v>37.68</v>
      </c>
      <c r="K76" t="n">
        <v>35.61</v>
      </c>
      <c r="L76" t="n">
        <v>31.46</v>
      </c>
      <c r="M76" t="n">
        <v>29.1</v>
      </c>
      <c r="N76" t="n">
        <v>43.06</v>
      </c>
      <c r="O76" t="n">
        <v>49.06</v>
      </c>
    </row>
    <row r="77">
      <c r="A77" s="5" t="inlineStr">
        <is>
          <t>Liquidität Dritten Grades</t>
        </is>
      </c>
      <c r="B77" s="5" t="inlineStr">
        <is>
          <t>Current Ratio in %</t>
        </is>
      </c>
      <c r="C77" t="n">
        <v>132.08</v>
      </c>
      <c r="D77" t="n">
        <v>118.88</v>
      </c>
      <c r="E77" t="n">
        <v>145.68</v>
      </c>
      <c r="F77" t="n">
        <v>114.45</v>
      </c>
      <c r="G77" t="n">
        <v>119.6</v>
      </c>
      <c r="H77" t="n">
        <v>128.47</v>
      </c>
      <c r="I77" t="n">
        <v>125.31</v>
      </c>
      <c r="J77" t="n">
        <v>148.11</v>
      </c>
      <c r="K77" t="n">
        <v>126.98</v>
      </c>
      <c r="L77" t="n">
        <v>132.21</v>
      </c>
      <c r="M77" t="n">
        <v>106.01</v>
      </c>
      <c r="N77" t="n">
        <v>77.17</v>
      </c>
      <c r="O77" t="n">
        <v>79.87</v>
      </c>
    </row>
    <row r="78">
      <c r="A78" s="5" t="inlineStr">
        <is>
          <t>Operativer Cashflow</t>
        </is>
      </c>
      <c r="B78" s="5" t="inlineStr">
        <is>
          <t>Operating Cashflow in M</t>
        </is>
      </c>
      <c r="C78" t="n">
        <v>5392.9776</v>
      </c>
      <c r="D78" t="n">
        <v>7737.73</v>
      </c>
      <c r="E78" t="n">
        <v>6966.96</v>
      </c>
      <c r="F78" t="n">
        <v>5315.309999999999</v>
      </c>
      <c r="G78" t="n">
        <v>5385.38</v>
      </c>
      <c r="H78" t="n">
        <v>7427.42</v>
      </c>
      <c r="I78" t="n">
        <v>5425.42</v>
      </c>
      <c r="J78" t="n">
        <v>3953.95</v>
      </c>
      <c r="K78" t="n">
        <v>6108.872</v>
      </c>
      <c r="L78" t="n">
        <v>3558.148</v>
      </c>
      <c r="M78" t="n">
        <v>5106.772</v>
      </c>
      <c r="N78" t="n">
        <v>1912.106</v>
      </c>
      <c r="O78" t="n">
        <v>4388.440000000001</v>
      </c>
    </row>
    <row r="79">
      <c r="A79" s="5" t="inlineStr">
        <is>
          <t>Aktienrückkauf</t>
        </is>
      </c>
      <c r="B79" s="5" t="inlineStr">
        <is>
          <t>Share Buyback in M</t>
        </is>
      </c>
      <c r="C79" t="n">
        <v>16.88</v>
      </c>
      <c r="D79" t="n">
        <v>0</v>
      </c>
      <c r="E79" t="n">
        <v>0</v>
      </c>
      <c r="F79" t="n">
        <v>0</v>
      </c>
      <c r="G79" t="n">
        <v>0</v>
      </c>
      <c r="H79" t="n">
        <v>0</v>
      </c>
      <c r="I79" t="n">
        <v>0</v>
      </c>
      <c r="J79" t="n">
        <v>-9.299999999999955</v>
      </c>
      <c r="K79" t="n">
        <v>-69.90000000000009</v>
      </c>
      <c r="L79" t="n">
        <v>0</v>
      </c>
      <c r="M79" t="n">
        <v>-473.9999999999999</v>
      </c>
      <c r="N79" t="n">
        <v>0</v>
      </c>
      <c r="O79" t="n">
        <v>0</v>
      </c>
    </row>
    <row r="80">
      <c r="A80" s="5" t="inlineStr">
        <is>
          <t>Umsatzwachstum 1J in %</t>
        </is>
      </c>
      <c r="B80" s="5" t="inlineStr">
        <is>
          <t>Revenue Growth 1Y in %</t>
        </is>
      </c>
      <c r="C80" t="n">
        <v>-5.36</v>
      </c>
      <c r="D80" t="n">
        <v>4.43</v>
      </c>
      <c r="E80" t="n">
        <v>0.53</v>
      </c>
      <c r="F80" t="n">
        <v>-10.88</v>
      </c>
      <c r="G80" t="n">
        <v>5.15</v>
      </c>
      <c r="H80" t="n">
        <v>-0.91</v>
      </c>
      <c r="I80" t="n">
        <v>0.26</v>
      </c>
      <c r="J80" t="n">
        <v>18.16</v>
      </c>
      <c r="K80" t="n">
        <v>7.37</v>
      </c>
      <c r="L80" t="n">
        <v>31.93</v>
      </c>
      <c r="M80" t="n">
        <v>9.859999999999999</v>
      </c>
      <c r="N80" t="n">
        <v>34.19</v>
      </c>
      <c r="O80" t="inlineStr">
        <is>
          <t>-</t>
        </is>
      </c>
    </row>
    <row r="81">
      <c r="A81" s="5" t="inlineStr">
        <is>
          <t>Umsatzwachstum 3J in %</t>
        </is>
      </c>
      <c r="B81" s="5" t="inlineStr">
        <is>
          <t>Revenue Growth 3Y in %</t>
        </is>
      </c>
      <c r="C81" t="n">
        <v>-0.13</v>
      </c>
      <c r="D81" t="n">
        <v>-1.97</v>
      </c>
      <c r="E81" t="n">
        <v>-1.73</v>
      </c>
      <c r="F81" t="n">
        <v>-2.21</v>
      </c>
      <c r="G81" t="n">
        <v>1.5</v>
      </c>
      <c r="H81" t="n">
        <v>5.84</v>
      </c>
      <c r="I81" t="n">
        <v>8.6</v>
      </c>
      <c r="J81" t="n">
        <v>19.15</v>
      </c>
      <c r="K81" t="n">
        <v>16.39</v>
      </c>
      <c r="L81" t="n">
        <v>25.33</v>
      </c>
      <c r="M81" t="n">
        <v>14.68</v>
      </c>
      <c r="N81" t="inlineStr">
        <is>
          <t>-</t>
        </is>
      </c>
      <c r="O81" t="inlineStr">
        <is>
          <t>-</t>
        </is>
      </c>
    </row>
    <row r="82">
      <c r="A82" s="5" t="inlineStr">
        <is>
          <t>Umsatzwachstum 5J in %</t>
        </is>
      </c>
      <c r="B82" s="5" t="inlineStr">
        <is>
          <t>Revenue Growth 5Y in %</t>
        </is>
      </c>
      <c r="C82" t="n">
        <v>-1.23</v>
      </c>
      <c r="D82" t="n">
        <v>-0.34</v>
      </c>
      <c r="E82" t="n">
        <v>-1.17</v>
      </c>
      <c r="F82" t="n">
        <v>2.36</v>
      </c>
      <c r="G82" t="n">
        <v>6.01</v>
      </c>
      <c r="H82" t="n">
        <v>11.36</v>
      </c>
      <c r="I82" t="n">
        <v>13.52</v>
      </c>
      <c r="J82" t="n">
        <v>20.3</v>
      </c>
      <c r="K82" t="n">
        <v>16.67</v>
      </c>
      <c r="L82" t="inlineStr">
        <is>
          <t>-</t>
        </is>
      </c>
      <c r="M82" t="inlineStr">
        <is>
          <t>-</t>
        </is>
      </c>
      <c r="N82" t="inlineStr">
        <is>
          <t>-</t>
        </is>
      </c>
      <c r="O82" t="inlineStr">
        <is>
          <t>-</t>
        </is>
      </c>
    </row>
    <row r="83">
      <c r="A83" s="5" t="inlineStr">
        <is>
          <t>Umsatzwachstum 10J in %</t>
        </is>
      </c>
      <c r="B83" s="5" t="inlineStr">
        <is>
          <t>Revenue Growth 10Y in %</t>
        </is>
      </c>
      <c r="C83" t="n">
        <v>5.07</v>
      </c>
      <c r="D83" t="n">
        <v>6.59</v>
      </c>
      <c r="E83" t="n">
        <v>9.57</v>
      </c>
      <c r="F83" t="n">
        <v>9.51</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-149.65</v>
      </c>
      <c r="D84" t="n">
        <v>-307.5</v>
      </c>
      <c r="E84" t="n">
        <v>0.97</v>
      </c>
      <c r="F84" t="n">
        <v>-10.32</v>
      </c>
      <c r="G84" t="n">
        <v>2.74</v>
      </c>
      <c r="H84" t="n">
        <v>1.18</v>
      </c>
      <c r="I84" t="n">
        <v>0.28</v>
      </c>
      <c r="J84" t="n">
        <v>8.75</v>
      </c>
      <c r="K84" t="n">
        <v>10.32</v>
      </c>
      <c r="L84" t="n">
        <v>0.5</v>
      </c>
      <c r="M84" t="n">
        <v>13.06</v>
      </c>
      <c r="N84" t="n">
        <v>10.22</v>
      </c>
      <c r="O84" t="inlineStr">
        <is>
          <t>-</t>
        </is>
      </c>
    </row>
    <row r="85">
      <c r="A85" s="5" t="inlineStr">
        <is>
          <t>Gewinnwachstum 3J in %</t>
        </is>
      </c>
      <c r="B85" s="5" t="inlineStr">
        <is>
          <t>Earnings Growth 3Y in %</t>
        </is>
      </c>
      <c r="C85" t="n">
        <v>-152.06</v>
      </c>
      <c r="D85" t="n">
        <v>-105.62</v>
      </c>
      <c r="E85" t="n">
        <v>-2.2</v>
      </c>
      <c r="F85" t="n">
        <v>-2.13</v>
      </c>
      <c r="G85" t="n">
        <v>1.4</v>
      </c>
      <c r="H85" t="n">
        <v>3.4</v>
      </c>
      <c r="I85" t="n">
        <v>6.45</v>
      </c>
      <c r="J85" t="n">
        <v>6.52</v>
      </c>
      <c r="K85" t="n">
        <v>7.96</v>
      </c>
      <c r="L85" t="n">
        <v>7.93</v>
      </c>
      <c r="M85" t="n">
        <v>7.76</v>
      </c>
      <c r="N85" t="inlineStr">
        <is>
          <t>-</t>
        </is>
      </c>
      <c r="O85" t="inlineStr">
        <is>
          <t>-</t>
        </is>
      </c>
    </row>
    <row r="86">
      <c r="A86" s="5" t="inlineStr">
        <is>
          <t>Gewinnwachstum 5J in %</t>
        </is>
      </c>
      <c r="B86" s="5" t="inlineStr">
        <is>
          <t>Earnings Growth 5Y in %</t>
        </is>
      </c>
      <c r="C86" t="n">
        <v>-92.75</v>
      </c>
      <c r="D86" t="n">
        <v>-62.59</v>
      </c>
      <c r="E86" t="n">
        <v>-1.03</v>
      </c>
      <c r="F86" t="n">
        <v>0.53</v>
      </c>
      <c r="G86" t="n">
        <v>4.65</v>
      </c>
      <c r="H86" t="n">
        <v>4.21</v>
      </c>
      <c r="I86" t="n">
        <v>6.58</v>
      </c>
      <c r="J86" t="n">
        <v>8.57</v>
      </c>
      <c r="K86" t="n">
        <v>6.82</v>
      </c>
      <c r="L86" t="inlineStr">
        <is>
          <t>-</t>
        </is>
      </c>
      <c r="M86" t="inlineStr">
        <is>
          <t>-</t>
        </is>
      </c>
      <c r="N86" t="inlineStr">
        <is>
          <t>-</t>
        </is>
      </c>
      <c r="O86" t="inlineStr">
        <is>
          <t>-</t>
        </is>
      </c>
    </row>
    <row r="87">
      <c r="A87" s="5" t="inlineStr">
        <is>
          <t>Gewinnwachstum 10J in %</t>
        </is>
      </c>
      <c r="B87" s="5" t="inlineStr">
        <is>
          <t>Earnings Growth 10Y in %</t>
        </is>
      </c>
      <c r="C87" t="n">
        <v>-44.27</v>
      </c>
      <c r="D87" t="n">
        <v>-28</v>
      </c>
      <c r="E87" t="n">
        <v>3.77</v>
      </c>
      <c r="F87" t="n">
        <v>3.67</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-0.17</v>
      </c>
      <c r="D88" t="inlineStr">
        <is>
          <t>-</t>
        </is>
      </c>
      <c r="E88" t="n">
        <v>-13.79</v>
      </c>
      <c r="F88" t="n">
        <v>25.09</v>
      </c>
      <c r="G88" t="n">
        <v>2.6</v>
      </c>
      <c r="H88" t="n">
        <v>3.4</v>
      </c>
      <c r="I88" t="n">
        <v>1.98</v>
      </c>
      <c r="J88" t="n">
        <v>1.1</v>
      </c>
      <c r="K88" t="n">
        <v>1.39</v>
      </c>
      <c r="L88" t="inlineStr">
        <is>
          <t>-</t>
        </is>
      </c>
      <c r="M88" t="inlineStr">
        <is>
          <t>-</t>
        </is>
      </c>
      <c r="N88" t="inlineStr">
        <is>
          <t>-</t>
        </is>
      </c>
      <c r="O88" t="inlineStr">
        <is>
          <t>-</t>
        </is>
      </c>
    </row>
    <row r="89">
      <c r="A89" s="5" t="inlineStr">
        <is>
          <t>EBIT-Wachstum 1J in %</t>
        </is>
      </c>
      <c r="B89" s="5" t="inlineStr">
        <is>
          <t>EBIT Growth 1Y in %</t>
        </is>
      </c>
      <c r="C89" t="n">
        <v>-232.12</v>
      </c>
      <c r="D89" t="n">
        <v>-202.6</v>
      </c>
      <c r="E89" t="n">
        <v>-29.74</v>
      </c>
      <c r="F89" t="n">
        <v>-7.82</v>
      </c>
      <c r="G89" t="n">
        <v>2.23</v>
      </c>
      <c r="H89" t="n">
        <v>7.66</v>
      </c>
      <c r="I89" t="n">
        <v>-3.39</v>
      </c>
      <c r="J89" t="n">
        <v>4.07</v>
      </c>
      <c r="K89" t="n">
        <v>1.87</v>
      </c>
      <c r="L89" t="n">
        <v>18.18</v>
      </c>
      <c r="M89" t="n">
        <v>36.45</v>
      </c>
      <c r="N89" t="n">
        <v>14.49</v>
      </c>
      <c r="O89" t="inlineStr">
        <is>
          <t>-</t>
        </is>
      </c>
    </row>
    <row r="90">
      <c r="A90" s="5" t="inlineStr">
        <is>
          <t>EBIT-Wachstum 3J in %</t>
        </is>
      </c>
      <c r="B90" s="5" t="inlineStr">
        <is>
          <t>EBIT Growth 3Y in %</t>
        </is>
      </c>
      <c r="C90" t="n">
        <v>-154.82</v>
      </c>
      <c r="D90" t="n">
        <v>-80.05</v>
      </c>
      <c r="E90" t="n">
        <v>-11.78</v>
      </c>
      <c r="F90" t="n">
        <v>0.6899999999999999</v>
      </c>
      <c r="G90" t="n">
        <v>2.17</v>
      </c>
      <c r="H90" t="n">
        <v>2.78</v>
      </c>
      <c r="I90" t="n">
        <v>0.85</v>
      </c>
      <c r="J90" t="n">
        <v>8.039999999999999</v>
      </c>
      <c r="K90" t="n">
        <v>18.83</v>
      </c>
      <c r="L90" t="n">
        <v>23.04</v>
      </c>
      <c r="M90" t="n">
        <v>16.98</v>
      </c>
      <c r="N90" t="inlineStr">
        <is>
          <t>-</t>
        </is>
      </c>
      <c r="O90" t="inlineStr">
        <is>
          <t>-</t>
        </is>
      </c>
    </row>
    <row r="91">
      <c r="A91" s="5" t="inlineStr">
        <is>
          <t>EBIT-Wachstum 5J in %</t>
        </is>
      </c>
      <c r="B91" s="5" t="inlineStr">
        <is>
          <t>EBIT Growth 5Y in %</t>
        </is>
      </c>
      <c r="C91" t="n">
        <v>-94.01000000000001</v>
      </c>
      <c r="D91" t="n">
        <v>-46.05</v>
      </c>
      <c r="E91" t="n">
        <v>-6.21</v>
      </c>
      <c r="F91" t="n">
        <v>0.55</v>
      </c>
      <c r="G91" t="n">
        <v>2.49</v>
      </c>
      <c r="H91" t="n">
        <v>5.68</v>
      </c>
      <c r="I91" t="n">
        <v>11.44</v>
      </c>
      <c r="J91" t="n">
        <v>15.01</v>
      </c>
      <c r="K91" t="n">
        <v>14.2</v>
      </c>
      <c r="L91" t="inlineStr">
        <is>
          <t>-</t>
        </is>
      </c>
      <c r="M91" t="inlineStr">
        <is>
          <t>-</t>
        </is>
      </c>
      <c r="N91" t="inlineStr">
        <is>
          <t>-</t>
        </is>
      </c>
      <c r="O91" t="inlineStr">
        <is>
          <t>-</t>
        </is>
      </c>
    </row>
    <row r="92">
      <c r="A92" s="5" t="inlineStr">
        <is>
          <t>EBIT-Wachstum 10J in %</t>
        </is>
      </c>
      <c r="B92" s="5" t="inlineStr">
        <is>
          <t>EBIT Growth 10Y in %</t>
        </is>
      </c>
      <c r="C92" t="n">
        <v>-44.17</v>
      </c>
      <c r="D92" t="n">
        <v>-17.31</v>
      </c>
      <c r="E92" t="n">
        <v>4.4</v>
      </c>
      <c r="F92" t="n">
        <v>7.37</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-29.11</v>
      </c>
      <c r="D93" t="n">
        <v>11.06</v>
      </c>
      <c r="E93" t="n">
        <v>31.07</v>
      </c>
      <c r="F93" t="n">
        <v>-1.3</v>
      </c>
      <c r="G93" t="n">
        <v>-27.49</v>
      </c>
      <c r="H93" t="n">
        <v>36.9</v>
      </c>
      <c r="I93" t="n">
        <v>37.22</v>
      </c>
      <c r="J93" t="n">
        <v>-35.88</v>
      </c>
      <c r="K93" t="n">
        <v>59.59</v>
      </c>
      <c r="L93" t="n">
        <v>-30.32</v>
      </c>
      <c r="M93" t="n">
        <v>29.74</v>
      </c>
      <c r="N93" t="n">
        <v>-56.43</v>
      </c>
      <c r="O93" t="inlineStr">
        <is>
          <t>-</t>
        </is>
      </c>
    </row>
    <row r="94">
      <c r="A94" s="5" t="inlineStr">
        <is>
          <t>Op.Cashflow Wachstum 3J in %</t>
        </is>
      </c>
      <c r="B94" s="5" t="inlineStr">
        <is>
          <t>Op.Cashflow Wachstum 3Y in %</t>
        </is>
      </c>
      <c r="C94" t="n">
        <v>4.34</v>
      </c>
      <c r="D94" t="n">
        <v>13.61</v>
      </c>
      <c r="E94" t="n">
        <v>0.76</v>
      </c>
      <c r="F94" t="n">
        <v>2.7</v>
      </c>
      <c r="G94" t="n">
        <v>15.54</v>
      </c>
      <c r="H94" t="n">
        <v>12.75</v>
      </c>
      <c r="I94" t="n">
        <v>20.31</v>
      </c>
      <c r="J94" t="n">
        <v>-2.2</v>
      </c>
      <c r="K94" t="n">
        <v>19.67</v>
      </c>
      <c r="L94" t="n">
        <v>-19</v>
      </c>
      <c r="M94" t="n">
        <v>-8.9</v>
      </c>
      <c r="N94" t="inlineStr">
        <is>
          <t>-</t>
        </is>
      </c>
      <c r="O94" t="inlineStr">
        <is>
          <t>-</t>
        </is>
      </c>
    </row>
    <row r="95">
      <c r="A95" s="5" t="inlineStr">
        <is>
          <t>Op.Cashflow Wachstum 5J in %</t>
        </is>
      </c>
      <c r="B95" s="5" t="inlineStr">
        <is>
          <t>Op.Cashflow Wachstum 5Y in %</t>
        </is>
      </c>
      <c r="C95" t="n">
        <v>-3.15</v>
      </c>
      <c r="D95" t="n">
        <v>10.05</v>
      </c>
      <c r="E95" t="n">
        <v>15.28</v>
      </c>
      <c r="F95" t="n">
        <v>1.89</v>
      </c>
      <c r="G95" t="n">
        <v>14.07</v>
      </c>
      <c r="H95" t="n">
        <v>13.5</v>
      </c>
      <c r="I95" t="n">
        <v>12.07</v>
      </c>
      <c r="J95" t="n">
        <v>-6.66</v>
      </c>
      <c r="K95" t="n">
        <v>0.52</v>
      </c>
      <c r="L95" t="inlineStr">
        <is>
          <t>-</t>
        </is>
      </c>
      <c r="M95" t="inlineStr">
        <is>
          <t>-</t>
        </is>
      </c>
      <c r="N95" t="inlineStr">
        <is>
          <t>-</t>
        </is>
      </c>
      <c r="O95" t="inlineStr">
        <is>
          <t>-</t>
        </is>
      </c>
    </row>
    <row r="96">
      <c r="A96" s="5" t="inlineStr">
        <is>
          <t>Op.Cashflow Wachstum 10J in %</t>
        </is>
      </c>
      <c r="B96" s="5" t="inlineStr">
        <is>
          <t>Op.Cashflow Wachstum 10Y in %</t>
        </is>
      </c>
      <c r="C96" t="n">
        <v>5.17</v>
      </c>
      <c r="D96" t="n">
        <v>11.06</v>
      </c>
      <c r="E96" t="n">
        <v>4.31</v>
      </c>
      <c r="F96" t="n">
        <v>1.2</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2134</v>
      </c>
      <c r="D97" t="n">
        <v>1323</v>
      </c>
      <c r="E97" t="n">
        <v>3475</v>
      </c>
      <c r="F97" t="n">
        <v>1037</v>
      </c>
      <c r="G97" t="n">
        <v>1594</v>
      </c>
      <c r="H97" t="n">
        <v>2398</v>
      </c>
      <c r="I97" t="n">
        <v>2158</v>
      </c>
      <c r="J97" t="n">
        <v>3799</v>
      </c>
      <c r="K97" t="n">
        <v>2248</v>
      </c>
      <c r="L97" t="n">
        <v>2231</v>
      </c>
      <c r="M97" t="n">
        <v>490</v>
      </c>
      <c r="N97" t="n">
        <v>-1171</v>
      </c>
      <c r="O97" t="n">
        <v>-768</v>
      </c>
      <c r="P97" t="n">
        <v>-768</v>
      </c>
    </row>
  </sheetData>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9"/>
    <col customWidth="1" max="14" min="14" width="10"/>
    <col customWidth="1" max="15" min="15" width="19"/>
    <col customWidth="1" max="16" min="16" width="10"/>
  </cols>
  <sheetData>
    <row r="1">
      <c r="A1" s="1" t="inlineStr">
        <is>
          <t xml:space="preserve">RED ELECTRICA </t>
        </is>
      </c>
      <c r="B1" s="2" t="inlineStr">
        <is>
          <t>WKN: A2ANA3  ISIN: ES0173093024  US-Symbol:RDEIF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+34-91-650-8500</t>
        </is>
      </c>
      <c r="G4" t="inlineStr">
        <is>
          <t>07.01.2020</t>
        </is>
      </c>
      <c r="H4" t="inlineStr">
        <is>
          <t>Dividend Payout</t>
        </is>
      </c>
      <c r="J4" t="inlineStr">
        <is>
          <t>SEPI</t>
        </is>
      </c>
      <c r="L4" t="inlineStr">
        <is>
          <t>20,00%</t>
        </is>
      </c>
    </row>
    <row r="5">
      <c r="A5" s="5" t="inlineStr">
        <is>
          <t>Ticker</t>
        </is>
      </c>
      <c r="B5" t="inlineStr">
        <is>
          <t>RE21</t>
        </is>
      </c>
      <c r="C5" s="5" t="inlineStr">
        <is>
          <t>Fax</t>
        </is>
      </c>
      <c r="D5" s="5" t="inlineStr"/>
      <c r="E5" t="inlineStr">
        <is>
          <t>+34-91-650-4542</t>
        </is>
      </c>
      <c r="G5" t="inlineStr">
        <is>
          <t>26.02.2020</t>
        </is>
      </c>
      <c r="H5" t="inlineStr">
        <is>
          <t>Publication Of Annual Report</t>
        </is>
      </c>
      <c r="J5" t="inlineStr">
        <is>
          <t>Freefloat</t>
        </is>
      </c>
      <c r="L5" t="inlineStr">
        <is>
          <t>80,00%</t>
        </is>
      </c>
    </row>
    <row r="6">
      <c r="A6" s="5" t="inlineStr">
        <is>
          <t>Gelistet Seit / Listed Since</t>
        </is>
      </c>
      <c r="B6" t="inlineStr">
        <is>
          <t>-</t>
        </is>
      </c>
      <c r="C6" s="5" t="inlineStr">
        <is>
          <t>Internet</t>
        </is>
      </c>
      <c r="D6" s="5" t="inlineStr"/>
      <c r="E6" t="inlineStr">
        <is>
          <t>http://www.ree.es/en</t>
        </is>
      </c>
      <c r="G6" t="inlineStr">
        <is>
          <t>01.07.2020</t>
        </is>
      </c>
      <c r="H6" t="inlineStr">
        <is>
          <t>Dividend Payout</t>
        </is>
      </c>
    </row>
    <row r="7">
      <c r="A7" s="5" t="inlineStr">
        <is>
          <t>Nominalwert / Nominal Value</t>
        </is>
      </c>
      <c r="B7" t="inlineStr">
        <is>
          <t>-</t>
        </is>
      </c>
      <c r="C7" s="5" t="inlineStr">
        <is>
          <t>E-Mail</t>
        </is>
      </c>
      <c r="D7" s="5" t="inlineStr"/>
      <c r="E7" t="inlineStr">
        <is>
          <t>redelectrica@ree.es</t>
        </is>
      </c>
      <c r="G7" t="inlineStr">
        <is>
          <t>31.07.2020</t>
        </is>
      </c>
      <c r="H7" t="inlineStr">
        <is>
          <t>Result Half (Previous Year)</t>
        </is>
      </c>
    </row>
    <row r="8">
      <c r="A8" s="5" t="inlineStr">
        <is>
          <t>Land / Country</t>
        </is>
      </c>
      <c r="B8" t="inlineStr">
        <is>
          <t>Spanien</t>
        </is>
      </c>
      <c r="C8" s="5" t="inlineStr">
        <is>
          <t>Inv. Relations Telefon / Phone</t>
        </is>
      </c>
      <c r="D8" s="5" t="inlineStr"/>
      <c r="E8" t="inlineStr">
        <is>
          <t>+34-91-650-2012</t>
        </is>
      </c>
    </row>
    <row r="9">
      <c r="A9" s="5" t="inlineStr">
        <is>
          <t>Währung / Currency</t>
        </is>
      </c>
      <c r="B9" t="inlineStr">
        <is>
          <t>EUR</t>
        </is>
      </c>
      <c r="C9" s="5" t="inlineStr">
        <is>
          <t>Inv. Relations E-Mail</t>
        </is>
      </c>
      <c r="D9" s="5" t="inlineStr"/>
      <c r="E9" t="inlineStr">
        <is>
          <t>relacioninversores@ree.es</t>
        </is>
      </c>
    </row>
    <row r="10">
      <c r="A10" s="5" t="inlineStr">
        <is>
          <t>Branche / Industry</t>
        </is>
      </c>
      <c r="B10" t="inlineStr">
        <is>
          <t>Utilities</t>
        </is>
      </c>
      <c r="C10" s="5" t="inlineStr">
        <is>
          <t>Kontaktperson / Contact Person</t>
        </is>
      </c>
      <c r="D10" s="5" t="inlineStr"/>
      <c r="E10" t="inlineStr">
        <is>
          <t>-</t>
        </is>
      </c>
    </row>
    <row r="11">
      <c r="A11" s="5" t="inlineStr">
        <is>
          <t>Sektor / Sector</t>
        </is>
      </c>
      <c r="B11" t="inlineStr">
        <is>
          <t>Provider</t>
        </is>
      </c>
    </row>
    <row r="12">
      <c r="A12" s="5" t="inlineStr">
        <is>
          <t>Typ / Genre</t>
        </is>
      </c>
      <c r="B12" t="inlineStr">
        <is>
          <t>Stammaktie</t>
        </is>
      </c>
    </row>
    <row r="13">
      <c r="A13" s="5" t="inlineStr">
        <is>
          <t>Adresse / Address</t>
        </is>
      </c>
      <c r="B13" t="inlineStr">
        <is>
          <t>Red Electrica Corporation S.A.Paseo del Conde de los Gaitanes, 177  ES-28109 Alcobendas (Madrid)</t>
        </is>
      </c>
    </row>
    <row r="14">
      <c r="A14" s="5" t="inlineStr">
        <is>
          <t>Management</t>
        </is>
      </c>
      <c r="B14" t="inlineStr">
        <is>
          <t>Roberto García Merino, María Teresa Quirós Álvarez, Eva Pagán Díaz, Miguel Rafael Duvison García, Ángel Luis Mahou Fernández, José Antonio Vernia Peris, Laura de Rivera García de Leániz, Silvia Bruno de la Cruz</t>
        </is>
      </c>
    </row>
    <row r="15">
      <c r="A15" s="5" t="inlineStr">
        <is>
          <t>Aufsichtsrat / Board</t>
        </is>
      </c>
      <c r="B15" t="inlineStr">
        <is>
          <t>Jordi Sevilla Segura, Roberto García Merino, Mercedes Real Rodrigálvarez, Antonio Gómez Expósito, María Teresa Costa Campi, Carmen Gómez de Barreda Tous de Monsalve, María José García Beato, Socorro Fernández Larrea, Antonio Gómez Ciria, Arsenio Fernández de Mesa y Díaz del Río, Alberto Carbajo Josa, José Juan Ruiz Gómez, Rafael García de Diego, Fernando Frías Montejo</t>
        </is>
      </c>
    </row>
    <row r="16">
      <c r="A16" s="5" t="inlineStr">
        <is>
          <t>Beschreibung</t>
        </is>
      </c>
      <c r="B16" t="inlineStr">
        <is>
          <t>Red Electrica Corporation S.A. ist eine Unternehmensgruppe, die im Bereich Energieversorgung und Telekommunikation tätig ist. Durch die Tochtergesellschaft Red Eléctrica de España ist der Konzern Haupteigentümer des spanischen Hochspannungsleitungsnetzes und für die technische Verwaltung des spanischen Stromnetzes verantwortlich. Der Fokus liegt dabei auf der Gewährleistung der Kontinuität und der Sicherheit der Energieversorgung des Festlandes und der Inseln. Als Stromnetzbetreiber ist die Gesellschaft für die Verfügbarkeit und Zuverlässigkeit, die Instandhaltung und den bedarfsmässigen Ausbau und die Erweiterung des Hochspannungsleitungsnetzes sowie die Koordinierung der Stromerzeugung und des Transportsystems zuständig. Das Fernleitungsnetz von Red Electrica besteht aus über 40.000 km elektrischen Hochspannungsleitungen. International ist die Unternehmensgruppe über ihre Tochtergesellschaft Red Eléctrica Internacional (REI) aktiv sowie durch die Beteiligung an der INELFE. Im Bereich Telekommunikation verwaltet und betreibt der Konzern durch seine Tochtergesellschaft Red Eléctrica Infraestructuras de Telecomunicación (Reintel) ein Glasfasernetzwerk von über 32.000 km. Ausserdem gehören die Red Eléctrica de España Finance und die Red Eléctrica Financiaciones (verantwortlich für die Finanzierungsprojekte des Konzerns) sowie das firmeneigene Rückversicherungsunternehmen REDCOR Reaseguros S.A. zum Konzern. Der Hauptsitz von Red Electrica Corporation S.A. ist Alcobendas (Madrid), Spanien. Copyright 2014 FINANCE BASE AG</t>
        </is>
      </c>
    </row>
    <row r="17">
      <c r="A17" s="5" t="inlineStr">
        <is>
          <t>Profile</t>
        </is>
      </c>
      <c r="B17" t="inlineStr">
        <is>
          <t>Red Electrica S.A. Corporation is a group of companies that is active in energy supply and telecommunications. Through its subsidiary Red Eléctrica de España, the Group principal owner of the Spanish high-voltage line network and for the technical management of the Spanish electricity network is responsible. The focus is on ensuring the continuity and security of energy supply of the mainland and the islands. As a power company, the Society for the availability and reliability, maintenance and requires moderate expansion and extension of the high-voltage line network and the coordination of power generation and the transport system is responsible. The pipeline network Red Electrica consists of over 40,000 km high-voltage electric lines. Internationally, the Group through its subsidiary Red Eléctrica Internacional (REI) is active as well as through participation in the INELFE. In the telecommunications sector, the Group manages and operates through its subsidiary Red Eléctrica de Infraestructuras Telecomunicación (Reintel) a fiber optic network of over 32,000 kilometers. Also include the Red Eléctrica de España Finance and the Red Eléctrica Financiaciones (responsible for financing projects of the Group) and the captive reinsurance company REDCOR Reaseguros S.A. to the Group. The headquarters of Red Electrica S.A. Corporation is Alcobendas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2007</v>
      </c>
      <c r="D20" t="n">
        <v>1949</v>
      </c>
      <c r="E20" t="n">
        <v>1941</v>
      </c>
      <c r="F20" t="n">
        <v>1932</v>
      </c>
      <c r="G20" t="n">
        <v>1939</v>
      </c>
      <c r="H20" t="n">
        <v>1847</v>
      </c>
      <c r="I20" t="n">
        <v>1758</v>
      </c>
      <c r="J20" t="n">
        <v>1755</v>
      </c>
      <c r="K20" t="n">
        <v>1637</v>
      </c>
      <c r="L20" t="n">
        <v>1397</v>
      </c>
      <c r="M20" t="n">
        <v>1200</v>
      </c>
      <c r="N20" t="n">
        <v>1126</v>
      </c>
      <c r="O20" t="n">
        <v>1031</v>
      </c>
      <c r="P20" t="n">
        <v>1031</v>
      </c>
    </row>
    <row r="21">
      <c r="A21" s="5" t="inlineStr">
        <is>
          <t>Operatives Ergebnis (EBIT)</t>
        </is>
      </c>
      <c r="B21" s="5" t="inlineStr">
        <is>
          <t>EBIT Earning Before Interest &amp; Tax</t>
        </is>
      </c>
      <c r="C21" t="n">
        <v>1081</v>
      </c>
      <c r="D21" t="n">
        <v>1070</v>
      </c>
      <c r="E21" t="n">
        <v>1031</v>
      </c>
      <c r="F21" t="n">
        <v>1003</v>
      </c>
      <c r="G21" t="n">
        <v>989</v>
      </c>
      <c r="H21" t="n">
        <v>949.2</v>
      </c>
      <c r="I21" t="n">
        <v>898.7</v>
      </c>
      <c r="J21" t="n">
        <v>859.9</v>
      </c>
      <c r="K21" t="n">
        <v>843.8</v>
      </c>
      <c r="L21" t="n">
        <v>688.5</v>
      </c>
      <c r="M21" t="n">
        <v>544.9</v>
      </c>
      <c r="N21" t="n">
        <v>524.6</v>
      </c>
      <c r="O21" t="n">
        <v>468.1</v>
      </c>
      <c r="P21" t="n">
        <v>468.1</v>
      </c>
    </row>
    <row r="22">
      <c r="A22" s="5" t="inlineStr">
        <is>
          <t>Finanzergebnis</t>
        </is>
      </c>
      <c r="B22" s="5" t="inlineStr">
        <is>
          <t>Financial Result</t>
        </is>
      </c>
      <c r="C22" t="n">
        <v>-132.7</v>
      </c>
      <c r="D22" t="n">
        <v>-133.5</v>
      </c>
      <c r="E22" t="n">
        <v>-141.2</v>
      </c>
      <c r="F22" t="n">
        <v>-152.5</v>
      </c>
      <c r="G22" t="n">
        <v>-159.3</v>
      </c>
      <c r="H22" t="n">
        <v>-95.7</v>
      </c>
      <c r="I22" t="n">
        <v>-165.7</v>
      </c>
      <c r="J22" t="n">
        <v>-179.4</v>
      </c>
      <c r="K22" t="n">
        <v>-160.1</v>
      </c>
      <c r="L22" t="n">
        <v>-128.1</v>
      </c>
      <c r="M22" t="n">
        <v>-83.8</v>
      </c>
      <c r="N22" t="n">
        <v>-109.6</v>
      </c>
      <c r="O22" t="n">
        <v>-106.5</v>
      </c>
      <c r="P22" t="n">
        <v>-106.5</v>
      </c>
    </row>
    <row r="23">
      <c r="A23" s="5" t="inlineStr">
        <is>
          <t>Ergebnis vor Steuer (EBT)</t>
        </is>
      </c>
      <c r="B23" s="5" t="inlineStr">
        <is>
          <t>EBT Earning Before Tax</t>
        </is>
      </c>
      <c r="C23" t="n">
        <v>948.7</v>
      </c>
      <c r="D23" t="n">
        <v>936.3</v>
      </c>
      <c r="E23" t="n">
        <v>890.2</v>
      </c>
      <c r="F23" t="n">
        <v>850.8</v>
      </c>
      <c r="G23" t="n">
        <v>829.7</v>
      </c>
      <c r="H23" t="n">
        <v>853.5</v>
      </c>
      <c r="I23" t="n">
        <v>733</v>
      </c>
      <c r="J23" t="n">
        <v>680.5</v>
      </c>
      <c r="K23" t="n">
        <v>683.7</v>
      </c>
      <c r="L23" t="n">
        <v>560.4</v>
      </c>
      <c r="M23" t="n">
        <v>461.1</v>
      </c>
      <c r="N23" t="n">
        <v>415</v>
      </c>
      <c r="O23" t="n">
        <v>361.6</v>
      </c>
      <c r="P23" t="n">
        <v>361.6</v>
      </c>
    </row>
    <row r="24">
      <c r="A24" s="5" t="inlineStr">
        <is>
          <t>Ergebnis nach Steuer</t>
        </is>
      </c>
      <c r="B24" s="5" t="inlineStr">
        <is>
          <t>Earnings after tax</t>
        </is>
      </c>
      <c r="C24" t="n">
        <v>718.5</v>
      </c>
      <c r="D24" t="n">
        <v>704.5</v>
      </c>
      <c r="E24" t="n">
        <v>669.8</v>
      </c>
      <c r="F24" t="n">
        <v>638.6</v>
      </c>
      <c r="G24" t="n">
        <v>606.8</v>
      </c>
      <c r="H24" t="n">
        <v>719.1</v>
      </c>
      <c r="I24" t="n">
        <v>529.8</v>
      </c>
      <c r="J24" t="n">
        <v>492.1</v>
      </c>
      <c r="K24" t="n">
        <v>460.3</v>
      </c>
      <c r="L24" t="n">
        <v>390.1</v>
      </c>
      <c r="M24" t="n">
        <v>330.4</v>
      </c>
      <c r="N24" t="n">
        <v>286.1</v>
      </c>
      <c r="O24" t="n">
        <v>243.1</v>
      </c>
      <c r="P24" t="n">
        <v>243.1</v>
      </c>
    </row>
    <row r="25">
      <c r="A25" s="5" t="inlineStr">
        <is>
          <t>Minderheitenanteil</t>
        </is>
      </c>
      <c r="B25" s="5" t="inlineStr">
        <is>
          <t>Minority Share</t>
        </is>
      </c>
      <c r="C25" t="n">
        <v>-0.5</v>
      </c>
      <c r="D25" t="n">
        <v>0.07000000000000001</v>
      </c>
      <c r="E25" t="n">
        <v>0.02</v>
      </c>
      <c r="F25" t="n">
        <v>-1.7</v>
      </c>
      <c r="G25" t="n">
        <v>-0.7</v>
      </c>
      <c r="H25" t="n">
        <v>-1.2</v>
      </c>
      <c r="I25" t="n">
        <v>-0.7</v>
      </c>
      <c r="J25" t="n">
        <v>0.1</v>
      </c>
      <c r="K25" t="n">
        <v>0.1</v>
      </c>
      <c r="L25" t="inlineStr">
        <is>
          <t>-</t>
        </is>
      </c>
      <c r="M25" t="inlineStr">
        <is>
          <t>-</t>
        </is>
      </c>
      <c r="N25" t="inlineStr">
        <is>
          <t>-</t>
        </is>
      </c>
      <c r="O25" t="inlineStr">
        <is>
          <t>-</t>
        </is>
      </c>
      <c r="P25" t="inlineStr">
        <is>
          <t>-</t>
        </is>
      </c>
    </row>
    <row r="26">
      <c r="A26" s="5" t="inlineStr">
        <is>
          <t>Jahresüberschuss/-fehlbetrag</t>
        </is>
      </c>
      <c r="B26" s="5" t="inlineStr">
        <is>
          <t>Net Profit</t>
        </is>
      </c>
      <c r="C26" t="n">
        <v>718</v>
      </c>
      <c r="D26" t="n">
        <v>704.6</v>
      </c>
      <c r="E26" t="n">
        <v>669.8</v>
      </c>
      <c r="F26" t="n">
        <v>636.9</v>
      </c>
      <c r="G26" t="n">
        <v>606</v>
      </c>
      <c r="H26" t="n">
        <v>717.8</v>
      </c>
      <c r="I26" t="n">
        <v>529.1</v>
      </c>
      <c r="J26" t="n">
        <v>492.3</v>
      </c>
      <c r="K26" t="n">
        <v>460.3</v>
      </c>
      <c r="L26" t="n">
        <v>390.2</v>
      </c>
      <c r="M26" t="n">
        <v>330.4</v>
      </c>
      <c r="N26" t="n">
        <v>286.1</v>
      </c>
      <c r="O26" t="n">
        <v>243</v>
      </c>
      <c r="P26" t="n">
        <v>243</v>
      </c>
    </row>
    <row r="27">
      <c r="A27" s="5" t="inlineStr">
        <is>
          <t>Summe Umlaufvermögen</t>
        </is>
      </c>
      <c r="B27" s="5" t="inlineStr">
        <is>
          <t>Current Assets</t>
        </is>
      </c>
      <c r="C27" t="n">
        <v>1787</v>
      </c>
      <c r="D27" t="n">
        <v>1959</v>
      </c>
      <c r="E27" t="n">
        <v>1704</v>
      </c>
      <c r="F27" t="n">
        <v>1294</v>
      </c>
      <c r="G27" t="n">
        <v>1441</v>
      </c>
      <c r="H27" t="n">
        <v>1420</v>
      </c>
      <c r="I27" t="n">
        <v>805.4</v>
      </c>
      <c r="J27" t="n">
        <v>727.5</v>
      </c>
      <c r="K27" t="n">
        <v>432.6</v>
      </c>
      <c r="L27" t="n">
        <v>475.3</v>
      </c>
      <c r="M27" t="n">
        <v>424.2</v>
      </c>
      <c r="N27" t="n">
        <v>449.6</v>
      </c>
      <c r="O27" t="n">
        <v>355.7</v>
      </c>
      <c r="P27" t="n">
        <v>355.7</v>
      </c>
    </row>
    <row r="28">
      <c r="A28" s="5" t="inlineStr">
        <is>
          <t>Summe Anlagevermögen</t>
        </is>
      </c>
      <c r="B28" s="5" t="inlineStr">
        <is>
          <t>Fixed Assets</t>
        </is>
      </c>
      <c r="C28" t="n">
        <v>10875</v>
      </c>
      <c r="D28" t="n">
        <v>9304</v>
      </c>
      <c r="E28" t="n">
        <v>9214</v>
      </c>
      <c r="F28" t="n">
        <v>9257</v>
      </c>
      <c r="G28" t="n">
        <v>9157</v>
      </c>
      <c r="H28" t="n">
        <v>9138</v>
      </c>
      <c r="I28" t="n">
        <v>8615</v>
      </c>
      <c r="J28" t="n">
        <v>8488</v>
      </c>
      <c r="K28" t="n">
        <v>8333</v>
      </c>
      <c r="L28" t="n">
        <v>7809</v>
      </c>
      <c r="M28" t="n">
        <v>5777</v>
      </c>
      <c r="N28" t="n">
        <v>5364</v>
      </c>
      <c r="O28" t="n">
        <v>4959</v>
      </c>
      <c r="P28" t="n">
        <v>4959</v>
      </c>
    </row>
    <row r="29">
      <c r="A29" s="5" t="inlineStr">
        <is>
          <t>Summe Aktiva</t>
        </is>
      </c>
      <c r="B29" s="5" t="inlineStr">
        <is>
          <t>Total Assets</t>
        </is>
      </c>
      <c r="C29" t="n">
        <v>12662</v>
      </c>
      <c r="D29" t="n">
        <v>11262</v>
      </c>
      <c r="E29" t="n">
        <v>10918</v>
      </c>
      <c r="F29" t="n">
        <v>10550</v>
      </c>
      <c r="G29" t="n">
        <v>10598</v>
      </c>
      <c r="H29" t="n">
        <v>10558</v>
      </c>
      <c r="I29" t="n">
        <v>9420</v>
      </c>
      <c r="J29" t="n">
        <v>9215</v>
      </c>
      <c r="K29" t="n">
        <v>8766</v>
      </c>
      <c r="L29" t="n">
        <v>8284</v>
      </c>
      <c r="M29" t="n">
        <v>6202</v>
      </c>
      <c r="N29" t="n">
        <v>5813</v>
      </c>
      <c r="O29" t="n">
        <v>5315</v>
      </c>
      <c r="P29" t="n">
        <v>5315</v>
      </c>
    </row>
    <row r="30">
      <c r="A30" s="5" t="inlineStr">
        <is>
          <t>Summe kurzfristiges Fremdkapital</t>
        </is>
      </c>
      <c r="B30" s="5" t="inlineStr">
        <is>
          <t>Short-Term Debt</t>
        </is>
      </c>
      <c r="C30" t="n">
        <v>2272</v>
      </c>
      <c r="D30" t="n">
        <v>1564</v>
      </c>
      <c r="E30" t="n">
        <v>1875</v>
      </c>
      <c r="F30" t="n">
        <v>1402</v>
      </c>
      <c r="G30" t="n">
        <v>1797</v>
      </c>
      <c r="H30" t="n">
        <v>1827</v>
      </c>
      <c r="I30" t="n">
        <v>1358</v>
      </c>
      <c r="J30" t="n">
        <v>2038</v>
      </c>
      <c r="K30" t="n">
        <v>1967</v>
      </c>
      <c r="L30" t="n">
        <v>2067</v>
      </c>
      <c r="M30" t="n">
        <v>1093</v>
      </c>
      <c r="N30" t="n">
        <v>1070</v>
      </c>
      <c r="O30" t="n">
        <v>918.2</v>
      </c>
      <c r="P30" t="n">
        <v>918.2</v>
      </c>
    </row>
    <row r="31">
      <c r="A31" s="5" t="inlineStr">
        <is>
          <t>Summe langfristiges Fremdkapital</t>
        </is>
      </c>
      <c r="B31" s="5" t="inlineStr">
        <is>
          <t>Long-Term Debt</t>
        </is>
      </c>
      <c r="C31" t="n">
        <v>6775</v>
      </c>
      <c r="D31" t="n">
        <v>6336</v>
      </c>
      <c r="E31" t="n">
        <v>5950</v>
      </c>
      <c r="F31" t="n">
        <v>6228</v>
      </c>
      <c r="G31" t="n">
        <v>6041</v>
      </c>
      <c r="H31" t="n">
        <v>6178</v>
      </c>
      <c r="I31" t="n">
        <v>5837</v>
      </c>
      <c r="J31" t="n">
        <v>5186</v>
      </c>
      <c r="K31" t="n">
        <v>4985</v>
      </c>
      <c r="L31" t="n">
        <v>4593</v>
      </c>
      <c r="M31" t="n">
        <v>3670</v>
      </c>
      <c r="N31" t="n">
        <v>3407</v>
      </c>
      <c r="O31" t="n">
        <v>3194</v>
      </c>
      <c r="P31" t="n">
        <v>3194</v>
      </c>
    </row>
    <row r="32">
      <c r="A32" s="5" t="inlineStr">
        <is>
          <t>Summe Fremdkapital</t>
        </is>
      </c>
      <c r="B32" s="5" t="inlineStr">
        <is>
          <t>Total Liabilities</t>
        </is>
      </c>
      <c r="C32" t="n">
        <v>9048</v>
      </c>
      <c r="D32" t="n">
        <v>7901</v>
      </c>
      <c r="E32" t="n">
        <v>7825</v>
      </c>
      <c r="F32" t="n">
        <v>7630</v>
      </c>
      <c r="G32" t="n">
        <v>7837</v>
      </c>
      <c r="H32" t="n">
        <v>8006</v>
      </c>
      <c r="I32" t="n">
        <v>7195</v>
      </c>
      <c r="J32" t="n">
        <v>7224</v>
      </c>
      <c r="K32" t="n">
        <v>6952</v>
      </c>
      <c r="L32" t="n">
        <v>6659</v>
      </c>
      <c r="M32" t="n">
        <v>4762</v>
      </c>
      <c r="N32" t="n">
        <v>4477</v>
      </c>
      <c r="O32" t="n">
        <v>4112</v>
      </c>
      <c r="P32" t="n">
        <v>4112</v>
      </c>
    </row>
    <row r="33">
      <c r="A33" s="5" t="inlineStr">
        <is>
          <t>Minderheitenanteil</t>
        </is>
      </c>
      <c r="B33" s="5" t="inlineStr">
        <is>
          <t>Minority Share</t>
        </is>
      </c>
      <c r="C33" t="n">
        <v>98.59999999999999</v>
      </c>
      <c r="D33" t="n">
        <v>0.8</v>
      </c>
      <c r="E33" t="n">
        <v>0.06</v>
      </c>
      <c r="F33" t="n">
        <v>17.5</v>
      </c>
      <c r="G33" t="n">
        <v>15.4</v>
      </c>
      <c r="H33" t="n">
        <v>23</v>
      </c>
      <c r="I33" t="n">
        <v>18.1</v>
      </c>
      <c r="J33" t="n">
        <v>4.4</v>
      </c>
      <c r="K33" t="n">
        <v>1.7</v>
      </c>
      <c r="L33" t="n">
        <v>1.7</v>
      </c>
      <c r="M33" t="n">
        <v>0.1</v>
      </c>
      <c r="N33" t="n">
        <v>0.1</v>
      </c>
      <c r="O33" t="n">
        <v>0.1</v>
      </c>
      <c r="P33" t="n">
        <v>0.1</v>
      </c>
    </row>
    <row r="34">
      <c r="A34" s="5" t="inlineStr">
        <is>
          <t>Summe Eigenkapital</t>
        </is>
      </c>
      <c r="B34" s="5" t="inlineStr">
        <is>
          <t>Equity</t>
        </is>
      </c>
      <c r="C34" t="n">
        <v>3516</v>
      </c>
      <c r="D34" t="n">
        <v>3361</v>
      </c>
      <c r="E34" t="n">
        <v>3093</v>
      </c>
      <c r="F34" t="n">
        <v>2903</v>
      </c>
      <c r="G34" t="n">
        <v>2745</v>
      </c>
      <c r="H34" t="n">
        <v>2530</v>
      </c>
      <c r="I34" t="n">
        <v>2207</v>
      </c>
      <c r="J34" t="n">
        <v>1987</v>
      </c>
      <c r="K34" t="n">
        <v>1812</v>
      </c>
      <c r="L34" t="n">
        <v>1623</v>
      </c>
      <c r="M34" t="n">
        <v>1439</v>
      </c>
      <c r="N34" t="n">
        <v>1337</v>
      </c>
      <c r="O34" t="n">
        <v>1203</v>
      </c>
      <c r="P34" t="n">
        <v>1203</v>
      </c>
    </row>
    <row r="35">
      <c r="A35" s="5" t="inlineStr">
        <is>
          <t>Summe Passiva</t>
        </is>
      </c>
      <c r="B35" s="5" t="inlineStr">
        <is>
          <t>Liabilities &amp; Shareholder Equity</t>
        </is>
      </c>
      <c r="C35" t="n">
        <v>12662</v>
      </c>
      <c r="D35" t="n">
        <v>11262</v>
      </c>
      <c r="E35" t="n">
        <v>10918</v>
      </c>
      <c r="F35" t="n">
        <v>10550</v>
      </c>
      <c r="G35" t="n">
        <v>10598</v>
      </c>
      <c r="H35" t="n">
        <v>10558</v>
      </c>
      <c r="I35" t="n">
        <v>9420</v>
      </c>
      <c r="J35" t="n">
        <v>9215</v>
      </c>
      <c r="K35" t="n">
        <v>8766</v>
      </c>
      <c r="L35" t="n">
        <v>8284</v>
      </c>
      <c r="M35" t="n">
        <v>6202</v>
      </c>
      <c r="N35" t="n">
        <v>5813</v>
      </c>
      <c r="O35" t="n">
        <v>5315</v>
      </c>
      <c r="P35" t="n">
        <v>5315</v>
      </c>
    </row>
    <row r="36">
      <c r="A36" s="5" t="inlineStr">
        <is>
          <t>Mio.Aktien im Umlauf</t>
        </is>
      </c>
      <c r="B36" s="5" t="inlineStr">
        <is>
          <t>Million shares outstanding</t>
        </is>
      </c>
      <c r="C36" t="n">
        <v>541.08</v>
      </c>
      <c r="D36" t="n">
        <v>541.08</v>
      </c>
      <c r="E36" t="n">
        <v>541.08</v>
      </c>
      <c r="F36" t="n">
        <v>541.08</v>
      </c>
      <c r="G36" t="n">
        <v>541.08</v>
      </c>
      <c r="H36" t="n">
        <v>541.08</v>
      </c>
      <c r="I36" t="n">
        <v>541.08</v>
      </c>
      <c r="J36" t="n">
        <v>541.08</v>
      </c>
      <c r="K36" t="n">
        <v>541.08</v>
      </c>
      <c r="L36" t="n">
        <v>541.08</v>
      </c>
      <c r="M36" t="n">
        <v>541.08</v>
      </c>
      <c r="N36" t="n">
        <v>541.08</v>
      </c>
      <c r="O36" t="n">
        <v>541.08</v>
      </c>
      <c r="P36" t="n">
        <v>541.08</v>
      </c>
    </row>
    <row r="37">
      <c r="A37" s="5" t="inlineStr">
        <is>
          <t>Gezeichnetes Kapital (in Mio.)</t>
        </is>
      </c>
      <c r="B37" s="5" t="inlineStr">
        <is>
          <t>Subscribed Capital in M</t>
        </is>
      </c>
      <c r="C37" t="n">
        <v>270.5</v>
      </c>
      <c r="D37" t="n">
        <v>270.5</v>
      </c>
      <c r="E37" t="n">
        <v>270.5</v>
      </c>
      <c r="F37" t="n">
        <v>270.5</v>
      </c>
      <c r="G37" t="n">
        <v>270.5</v>
      </c>
      <c r="H37" t="n">
        <v>270.5</v>
      </c>
      <c r="I37" t="n">
        <v>270.5</v>
      </c>
      <c r="J37" t="n">
        <v>270.5</v>
      </c>
      <c r="K37" t="n">
        <v>270.5</v>
      </c>
      <c r="L37" t="n">
        <v>270.5</v>
      </c>
      <c r="M37" t="n">
        <v>270.5</v>
      </c>
      <c r="N37" t="n">
        <v>270.5</v>
      </c>
      <c r="O37" t="n">
        <v>270.5</v>
      </c>
      <c r="P37" t="n">
        <v>270.5</v>
      </c>
    </row>
    <row r="38">
      <c r="A38" s="5" t="inlineStr">
        <is>
          <t>Ergebnis je Aktie (brutto)</t>
        </is>
      </c>
      <c r="B38" s="5" t="inlineStr">
        <is>
          <t>Earnings per share</t>
        </is>
      </c>
      <c r="C38" t="n">
        <v>1.75</v>
      </c>
      <c r="D38" t="n">
        <v>1.73</v>
      </c>
      <c r="E38" t="n">
        <v>1.65</v>
      </c>
      <c r="F38" t="n">
        <v>1.57</v>
      </c>
      <c r="G38" t="n">
        <v>1.53</v>
      </c>
      <c r="H38" t="n">
        <v>1.58</v>
      </c>
      <c r="I38" t="n">
        <v>1.35</v>
      </c>
      <c r="J38" t="n">
        <v>1.26</v>
      </c>
      <c r="K38" t="n">
        <v>1.26</v>
      </c>
      <c r="L38" t="n">
        <v>1.04</v>
      </c>
      <c r="M38" t="n">
        <v>0.85</v>
      </c>
      <c r="N38" t="n">
        <v>0.77</v>
      </c>
      <c r="O38" t="n">
        <v>0.67</v>
      </c>
      <c r="P38" t="n">
        <v>0.67</v>
      </c>
    </row>
    <row r="39">
      <c r="A39" s="5" t="inlineStr">
        <is>
          <t>Ergebnis je Aktie (unverwässert)</t>
        </is>
      </c>
      <c r="B39" s="5" t="inlineStr">
        <is>
          <t>Basic Earnings per share</t>
        </is>
      </c>
      <c r="C39" t="n">
        <v>1.33</v>
      </c>
      <c r="D39" t="n">
        <v>1.31</v>
      </c>
      <c r="E39" t="n">
        <v>1.24</v>
      </c>
      <c r="F39" t="n">
        <v>1.18</v>
      </c>
      <c r="G39" t="n">
        <v>1.12</v>
      </c>
      <c r="H39" t="n">
        <v>1.33</v>
      </c>
      <c r="I39" t="n">
        <v>0.98</v>
      </c>
      <c r="J39" t="n">
        <v>0.92</v>
      </c>
      <c r="K39" t="n">
        <v>0.86</v>
      </c>
      <c r="L39" t="n">
        <v>0.73</v>
      </c>
      <c r="M39" t="n">
        <v>0.61</v>
      </c>
      <c r="N39" t="n">
        <v>0.53</v>
      </c>
      <c r="O39" t="n">
        <v>0.45</v>
      </c>
      <c r="P39" t="n">
        <v>0.45</v>
      </c>
    </row>
    <row r="40">
      <c r="A40" s="5" t="inlineStr">
        <is>
          <t>Ergebnis je Aktie (verwässert)</t>
        </is>
      </c>
      <c r="B40" s="5" t="inlineStr">
        <is>
          <t>Diluted Earnings per share</t>
        </is>
      </c>
      <c r="C40" t="n">
        <v>1.33</v>
      </c>
      <c r="D40" t="n">
        <v>1.31</v>
      </c>
      <c r="E40" t="n">
        <v>1.24</v>
      </c>
      <c r="F40" t="n">
        <v>1.18</v>
      </c>
      <c r="G40" t="n">
        <v>1.12</v>
      </c>
      <c r="H40" t="n">
        <v>1.33</v>
      </c>
      <c r="I40" t="n">
        <v>0.98</v>
      </c>
      <c r="J40" t="n">
        <v>0.92</v>
      </c>
      <c r="K40" t="n">
        <v>0.86</v>
      </c>
      <c r="L40" t="n">
        <v>0.73</v>
      </c>
      <c r="M40" t="n">
        <v>0.61</v>
      </c>
      <c r="N40" t="n">
        <v>0.53</v>
      </c>
      <c r="O40" t="n">
        <v>0.45</v>
      </c>
      <c r="P40" t="n">
        <v>0.45</v>
      </c>
    </row>
    <row r="41">
      <c r="A41" s="5" t="inlineStr">
        <is>
          <t>Dividende je Aktie</t>
        </is>
      </c>
      <c r="B41" s="5" t="inlineStr">
        <is>
          <t>Dividend per share</t>
        </is>
      </c>
      <c r="C41" t="n">
        <v>1.05</v>
      </c>
      <c r="D41" t="n">
        <v>0.98</v>
      </c>
      <c r="E41" t="n">
        <v>0.92</v>
      </c>
      <c r="F41" t="n">
        <v>0.8</v>
      </c>
      <c r="G41" t="n">
        <v>0.8</v>
      </c>
      <c r="H41" t="n">
        <v>0.75</v>
      </c>
      <c r="I41" t="n">
        <v>0.64</v>
      </c>
      <c r="J41" t="n">
        <v>0.59</v>
      </c>
      <c r="K41" t="n">
        <v>0.55</v>
      </c>
      <c r="L41" t="n">
        <v>0.47</v>
      </c>
      <c r="M41" t="n">
        <v>0.37</v>
      </c>
      <c r="N41" t="n">
        <v>0.32</v>
      </c>
      <c r="O41" t="n">
        <v>0.27</v>
      </c>
      <c r="P41" t="n">
        <v>0.27</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3.71</v>
      </c>
      <c r="D43" t="n">
        <v>3.6</v>
      </c>
      <c r="E43" t="n">
        <v>3.59</v>
      </c>
      <c r="F43" t="n">
        <v>3.57</v>
      </c>
      <c r="G43" t="n">
        <v>3.58</v>
      </c>
      <c r="H43" t="n">
        <v>3.41</v>
      </c>
      <c r="I43" t="n">
        <v>3.25</v>
      </c>
      <c r="J43" t="n">
        <v>3.24</v>
      </c>
      <c r="K43" t="n">
        <v>3.03</v>
      </c>
      <c r="L43" t="n">
        <v>2.58</v>
      </c>
      <c r="M43" t="n">
        <v>2.22</v>
      </c>
      <c r="N43" t="n">
        <v>2.08</v>
      </c>
      <c r="O43" t="n">
        <v>1.91</v>
      </c>
      <c r="P43" t="n">
        <v>1.91</v>
      </c>
    </row>
    <row r="44">
      <c r="A44" s="5" t="inlineStr">
        <is>
          <t>Buchwert je Aktie</t>
        </is>
      </c>
      <c r="B44" s="5" t="inlineStr">
        <is>
          <t>Book value per share</t>
        </is>
      </c>
      <c r="C44" t="n">
        <v>6.5</v>
      </c>
      <c r="D44" t="n">
        <v>6.21</v>
      </c>
      <c r="E44" t="n">
        <v>5.72</v>
      </c>
      <c r="F44" t="n">
        <v>5.37</v>
      </c>
      <c r="G44" t="n">
        <v>5.07</v>
      </c>
      <c r="H44" t="n">
        <v>4.67</v>
      </c>
      <c r="I44" t="n">
        <v>4.08</v>
      </c>
      <c r="J44" t="n">
        <v>3.67</v>
      </c>
      <c r="K44" t="n">
        <v>3.35</v>
      </c>
      <c r="L44" t="n">
        <v>3</v>
      </c>
      <c r="M44" t="n">
        <v>2.66</v>
      </c>
      <c r="N44" t="n">
        <v>2.47</v>
      </c>
      <c r="O44" t="n">
        <v>2.22</v>
      </c>
      <c r="P44" t="n">
        <v>2.22</v>
      </c>
    </row>
    <row r="45">
      <c r="A45" s="5" t="inlineStr">
        <is>
          <t>Cashflow je Aktie</t>
        </is>
      </c>
      <c r="B45" s="5" t="inlineStr">
        <is>
          <t>Cashflow per share</t>
        </is>
      </c>
      <c r="C45" t="n">
        <v>1.93</v>
      </c>
      <c r="D45" t="n">
        <v>2.03</v>
      </c>
      <c r="E45" t="n">
        <v>2.13</v>
      </c>
      <c r="F45" t="n">
        <v>1.86</v>
      </c>
      <c r="G45" t="n">
        <v>2.45</v>
      </c>
      <c r="H45" t="n">
        <v>0.95</v>
      </c>
      <c r="I45" t="n">
        <v>2.2</v>
      </c>
      <c r="J45" t="n">
        <v>1.48</v>
      </c>
      <c r="K45" t="n">
        <v>2.23</v>
      </c>
      <c r="L45" t="n">
        <v>1.52</v>
      </c>
      <c r="M45" t="n">
        <v>1.24</v>
      </c>
      <c r="N45" t="n">
        <v>0.74</v>
      </c>
      <c r="O45" t="n">
        <v>1.13</v>
      </c>
      <c r="P45" t="n">
        <v>1.13</v>
      </c>
    </row>
    <row r="46">
      <c r="A46" s="5" t="inlineStr">
        <is>
          <t>Bilanzsumme je Aktie</t>
        </is>
      </c>
      <c r="B46" s="5" t="inlineStr">
        <is>
          <t>Total assets per share</t>
        </is>
      </c>
      <c r="C46" t="n">
        <v>23.4</v>
      </c>
      <c r="D46" t="n">
        <v>20.81</v>
      </c>
      <c r="E46" t="n">
        <v>20.18</v>
      </c>
      <c r="F46" t="n">
        <v>19.5</v>
      </c>
      <c r="G46" t="n">
        <v>19.59</v>
      </c>
      <c r="H46" t="n">
        <v>19.51</v>
      </c>
      <c r="I46" t="n">
        <v>17.41</v>
      </c>
      <c r="J46" t="n">
        <v>17.03</v>
      </c>
      <c r="K46" t="n">
        <v>16.2</v>
      </c>
      <c r="L46" t="n">
        <v>15.31</v>
      </c>
      <c r="M46" t="n">
        <v>11.46</v>
      </c>
      <c r="N46" t="n">
        <v>10.74</v>
      </c>
      <c r="O46" t="n">
        <v>9.82</v>
      </c>
      <c r="P46" t="n">
        <v>9.82</v>
      </c>
    </row>
    <row r="47">
      <c r="A47" s="5" t="inlineStr">
        <is>
          <t>Personal am Ende des Jahres</t>
        </is>
      </c>
      <c r="B47" s="5" t="inlineStr">
        <is>
          <t>Staff at the end of year</t>
        </is>
      </c>
      <c r="C47" t="n">
        <v>1857</v>
      </c>
      <c r="D47" t="n">
        <v>1805</v>
      </c>
      <c r="E47" t="n">
        <v>1801</v>
      </c>
      <c r="F47" t="n">
        <v>1765</v>
      </c>
      <c r="G47" t="n">
        <v>1755</v>
      </c>
      <c r="H47" t="n">
        <v>1737</v>
      </c>
      <c r="I47" t="n">
        <v>1718</v>
      </c>
      <c r="J47" t="n">
        <v>1739</v>
      </c>
      <c r="K47" t="n">
        <v>1776</v>
      </c>
      <c r="L47" t="n">
        <v>1695</v>
      </c>
      <c r="M47" t="n">
        <v>1641</v>
      </c>
      <c r="N47" t="n">
        <v>1521</v>
      </c>
      <c r="O47" t="n">
        <v>1456</v>
      </c>
      <c r="P47" t="n">
        <v>1456</v>
      </c>
    </row>
    <row r="48">
      <c r="A48" s="5" t="inlineStr">
        <is>
          <t>Personalaufwand in Mio. EUR</t>
        </is>
      </c>
      <c r="B48" s="5" t="inlineStr">
        <is>
          <t>Personnel expenses in M</t>
        </is>
      </c>
      <c r="C48" t="n">
        <v>160.1</v>
      </c>
      <c r="D48" t="n">
        <v>151.8</v>
      </c>
      <c r="E48" t="n">
        <v>148.7</v>
      </c>
      <c r="F48" t="n">
        <v>145.1</v>
      </c>
      <c r="G48" t="n">
        <v>139.6</v>
      </c>
      <c r="H48" t="n">
        <v>133</v>
      </c>
      <c r="I48" t="n">
        <v>127.3</v>
      </c>
      <c r="J48" t="n">
        <v>129.1</v>
      </c>
      <c r="K48" t="n">
        <v>128.8</v>
      </c>
      <c r="L48" t="n">
        <v>112.7</v>
      </c>
      <c r="M48" t="n">
        <v>104.2</v>
      </c>
      <c r="N48" t="n">
        <v>93.90000000000001</v>
      </c>
      <c r="O48" t="n">
        <v>92.7</v>
      </c>
      <c r="P48" t="n">
        <v>92.7</v>
      </c>
    </row>
    <row r="49">
      <c r="A49" s="5" t="inlineStr">
        <is>
          <t>Aufwand je Mitarbeiter in EUR</t>
        </is>
      </c>
      <c r="B49" s="5" t="inlineStr">
        <is>
          <t>Effort per employee</t>
        </is>
      </c>
      <c r="C49" t="n">
        <v>86214</v>
      </c>
      <c r="D49" t="n">
        <v>84100</v>
      </c>
      <c r="E49" t="n">
        <v>82565</v>
      </c>
      <c r="F49" t="n">
        <v>82210</v>
      </c>
      <c r="G49" t="n">
        <v>79544</v>
      </c>
      <c r="H49" t="n">
        <v>76569</v>
      </c>
      <c r="I49" t="n">
        <v>74098</v>
      </c>
      <c r="J49" t="n">
        <v>74238</v>
      </c>
      <c r="K49" t="n">
        <v>72523</v>
      </c>
      <c r="L49" t="n">
        <v>66490</v>
      </c>
      <c r="M49" t="n">
        <v>63498</v>
      </c>
      <c r="N49" t="n">
        <v>61736</v>
      </c>
      <c r="O49" t="n">
        <v>63668</v>
      </c>
      <c r="P49" t="n">
        <v>63668</v>
      </c>
    </row>
    <row r="50">
      <c r="A50" s="5" t="inlineStr">
        <is>
          <t>Umsatz je Aktie</t>
        </is>
      </c>
      <c r="B50" s="5" t="inlineStr">
        <is>
          <t>Revenue per share</t>
        </is>
      </c>
      <c r="C50" t="n">
        <v>1080000</v>
      </c>
      <c r="D50" t="n">
        <v>1080000</v>
      </c>
      <c r="E50" t="n">
        <v>1080000</v>
      </c>
      <c r="F50" t="n">
        <v>1090000</v>
      </c>
      <c r="G50" t="n">
        <v>1100000</v>
      </c>
      <c r="H50" t="n">
        <v>1060000</v>
      </c>
      <c r="I50" t="n">
        <v>1020000</v>
      </c>
      <c r="J50" t="n">
        <v>1010000</v>
      </c>
      <c r="K50" t="n">
        <v>921903</v>
      </c>
      <c r="L50" t="n">
        <v>824366</v>
      </c>
      <c r="M50" t="n">
        <v>731322</v>
      </c>
      <c r="N50" t="n">
        <v>740237</v>
      </c>
      <c r="O50" t="n">
        <v>708036</v>
      </c>
      <c r="P50" t="n">
        <v>708036</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386645</v>
      </c>
      <c r="D52" t="n">
        <v>390360</v>
      </c>
      <c r="E52" t="n">
        <v>371905</v>
      </c>
      <c r="F52" t="n">
        <v>360850</v>
      </c>
      <c r="G52" t="n">
        <v>345299</v>
      </c>
      <c r="H52" t="n">
        <v>413241</v>
      </c>
      <c r="I52" t="n">
        <v>307974</v>
      </c>
      <c r="J52" t="n">
        <v>283094</v>
      </c>
      <c r="K52" t="n">
        <v>259178</v>
      </c>
      <c r="L52" t="n">
        <v>230206</v>
      </c>
      <c r="M52" t="n">
        <v>201341</v>
      </c>
      <c r="N52" t="n">
        <v>188100</v>
      </c>
      <c r="O52" t="n">
        <v>166896</v>
      </c>
      <c r="P52" t="n">
        <v>166896</v>
      </c>
    </row>
    <row r="53">
      <c r="A53" s="5" t="inlineStr">
        <is>
          <t>KGV (Kurs/Gewinn)</t>
        </is>
      </c>
      <c r="B53" s="5" t="inlineStr">
        <is>
          <t>PE (price/earnings)</t>
        </is>
      </c>
      <c r="C53" t="n">
        <v>13.5</v>
      </c>
      <c r="D53" t="n">
        <v>14.9</v>
      </c>
      <c r="E53" t="n">
        <v>15.1</v>
      </c>
      <c r="F53" t="n">
        <v>15.2</v>
      </c>
      <c r="G53" t="n">
        <v>17.2</v>
      </c>
      <c r="H53" t="n">
        <v>13.8</v>
      </c>
      <c r="I53" t="n">
        <v>12.4</v>
      </c>
      <c r="J53" t="n">
        <v>10.1</v>
      </c>
      <c r="K53" t="n">
        <v>9.6</v>
      </c>
      <c r="L53" t="n">
        <v>12.1</v>
      </c>
      <c r="M53" t="n">
        <v>15.9</v>
      </c>
      <c r="N53" t="n">
        <v>17</v>
      </c>
      <c r="O53" t="n">
        <v>24</v>
      </c>
      <c r="P53" t="n">
        <v>24</v>
      </c>
    </row>
    <row r="54">
      <c r="A54" s="5" t="inlineStr">
        <is>
          <t>KUV (Kurs/Umsatz)</t>
        </is>
      </c>
      <c r="B54" s="5" t="inlineStr">
        <is>
          <t>PS (price/sales)</t>
        </is>
      </c>
      <c r="C54" t="n">
        <v>4.83</v>
      </c>
      <c r="D54" t="n">
        <v>5.41</v>
      </c>
      <c r="E54" t="n">
        <v>5.22</v>
      </c>
      <c r="F54" t="n">
        <v>5.02</v>
      </c>
      <c r="G54" t="n">
        <v>5.38</v>
      </c>
      <c r="H54" t="n">
        <v>5.36</v>
      </c>
      <c r="I54" t="n">
        <v>3.73</v>
      </c>
      <c r="J54" t="n">
        <v>2.88</v>
      </c>
      <c r="K54" t="n">
        <v>2.73</v>
      </c>
      <c r="L54" t="n">
        <v>3.41</v>
      </c>
      <c r="M54" t="n">
        <v>4.38</v>
      </c>
      <c r="N54" t="n">
        <v>4.33</v>
      </c>
      <c r="O54" t="n">
        <v>5.67</v>
      </c>
      <c r="P54" t="n">
        <v>5.67</v>
      </c>
    </row>
    <row r="55">
      <c r="A55" s="5" t="inlineStr">
        <is>
          <t>KBV (Kurs/Buchwert)</t>
        </is>
      </c>
      <c r="B55" s="5" t="inlineStr">
        <is>
          <t>PB (price/book value)</t>
        </is>
      </c>
      <c r="C55" t="n">
        <v>2.76</v>
      </c>
      <c r="D55" t="n">
        <v>3.14</v>
      </c>
      <c r="E55" t="n">
        <v>3.27</v>
      </c>
      <c r="F55" t="n">
        <v>3.34</v>
      </c>
      <c r="G55" t="n">
        <v>3.8</v>
      </c>
      <c r="H55" t="n">
        <v>3.91</v>
      </c>
      <c r="I55" t="n">
        <v>2.97</v>
      </c>
      <c r="J55" t="n">
        <v>2.54</v>
      </c>
      <c r="K55" t="n">
        <v>2.47</v>
      </c>
      <c r="L55" t="n">
        <v>2.93</v>
      </c>
      <c r="M55" t="n">
        <v>3.65</v>
      </c>
      <c r="N55" t="n">
        <v>3.64</v>
      </c>
      <c r="O55" t="n">
        <v>4.86</v>
      </c>
      <c r="P55" t="n">
        <v>4.86</v>
      </c>
    </row>
    <row r="56">
      <c r="A56" s="5" t="inlineStr">
        <is>
          <t>KCV (Kurs/Cashflow)</t>
        </is>
      </c>
      <c r="B56" s="5" t="inlineStr">
        <is>
          <t>PC (price/cashflow)</t>
        </is>
      </c>
      <c r="C56" t="n">
        <v>9.279999999999999</v>
      </c>
      <c r="D56" t="n">
        <v>9.59</v>
      </c>
      <c r="E56" t="n">
        <v>8.779999999999999</v>
      </c>
      <c r="F56" t="n">
        <v>9.630000000000001</v>
      </c>
      <c r="G56" t="n">
        <v>7.87</v>
      </c>
      <c r="H56" t="n">
        <v>19.34</v>
      </c>
      <c r="I56" t="n">
        <v>5.51</v>
      </c>
      <c r="J56" t="n">
        <v>6.32</v>
      </c>
      <c r="K56" t="n">
        <v>3.71</v>
      </c>
      <c r="L56" t="n">
        <v>5.77</v>
      </c>
      <c r="M56" t="n">
        <v>7.83</v>
      </c>
      <c r="N56" t="n">
        <v>12.1</v>
      </c>
      <c r="O56" t="n">
        <v>9.550000000000001</v>
      </c>
      <c r="P56" t="n">
        <v>9.550000000000001</v>
      </c>
    </row>
    <row r="57">
      <c r="A57" s="5" t="inlineStr">
        <is>
          <t>Dividendenrendite in %</t>
        </is>
      </c>
      <c r="B57" s="5" t="inlineStr">
        <is>
          <t>Dividend Yield in %</t>
        </is>
      </c>
      <c r="C57" t="n">
        <v>5.87</v>
      </c>
      <c r="D57" t="n">
        <v>5.04</v>
      </c>
      <c r="E57" t="n">
        <v>4.91</v>
      </c>
      <c r="F57" t="n">
        <v>4.48</v>
      </c>
      <c r="G57" t="n">
        <v>4.15</v>
      </c>
      <c r="H57" t="n">
        <v>4.1</v>
      </c>
      <c r="I57" t="n">
        <v>5.28</v>
      </c>
      <c r="J57" t="n">
        <v>6.32</v>
      </c>
      <c r="K57" t="n">
        <v>6.65</v>
      </c>
      <c r="L57" t="n">
        <v>5.34</v>
      </c>
      <c r="M57" t="n">
        <v>3.81</v>
      </c>
      <c r="N57" t="n">
        <v>3.56</v>
      </c>
      <c r="O57" t="n">
        <v>2.5</v>
      </c>
      <c r="P57" t="n">
        <v>2.5</v>
      </c>
    </row>
    <row r="58">
      <c r="A58" s="5" t="inlineStr">
        <is>
          <t>Gewinnrendite in %</t>
        </is>
      </c>
      <c r="B58" s="5" t="inlineStr">
        <is>
          <t>Return on profit in %</t>
        </is>
      </c>
      <c r="C58" t="n">
        <v>7.4</v>
      </c>
      <c r="D58" t="n">
        <v>6.7</v>
      </c>
      <c r="E58" t="n">
        <v>6.6</v>
      </c>
      <c r="F58" t="n">
        <v>6.6</v>
      </c>
      <c r="G58" t="n">
        <v>5.8</v>
      </c>
      <c r="H58" t="n">
        <v>7.3</v>
      </c>
      <c r="I58" t="n">
        <v>8.1</v>
      </c>
      <c r="J58" t="n">
        <v>9.9</v>
      </c>
      <c r="K58" t="n">
        <v>10.4</v>
      </c>
      <c r="L58" t="n">
        <v>8.300000000000001</v>
      </c>
      <c r="M58" t="n">
        <v>6.3</v>
      </c>
      <c r="N58" t="n">
        <v>5.9</v>
      </c>
      <c r="O58" t="n">
        <v>4.2</v>
      </c>
      <c r="P58" t="n">
        <v>4.2</v>
      </c>
    </row>
    <row r="59">
      <c r="A59" s="5" t="inlineStr">
        <is>
          <t>Eigenkapitalrendite in %</t>
        </is>
      </c>
      <c r="B59" s="5" t="inlineStr">
        <is>
          <t>Return on Equity in %</t>
        </is>
      </c>
      <c r="C59" t="n">
        <v>20.42</v>
      </c>
      <c r="D59" t="n">
        <v>20.97</v>
      </c>
      <c r="E59" t="n">
        <v>21.65</v>
      </c>
      <c r="F59" t="n">
        <v>21.94</v>
      </c>
      <c r="G59" t="n">
        <v>22.07</v>
      </c>
      <c r="H59" t="n">
        <v>28.38</v>
      </c>
      <c r="I59" t="n">
        <v>23.98</v>
      </c>
      <c r="J59" t="n">
        <v>24.77</v>
      </c>
      <c r="K59" t="n">
        <v>25.4</v>
      </c>
      <c r="L59" t="n">
        <v>24.04</v>
      </c>
      <c r="M59" t="n">
        <v>22.96</v>
      </c>
      <c r="N59" t="n">
        <v>21.41</v>
      </c>
      <c r="O59" t="n">
        <v>20.2</v>
      </c>
      <c r="P59" t="n">
        <v>20.2</v>
      </c>
    </row>
    <row r="60">
      <c r="A60" s="5" t="inlineStr">
        <is>
          <t>Umsatzrendite in %</t>
        </is>
      </c>
      <c r="B60" s="5" t="inlineStr">
        <is>
          <t>Return on sales in %</t>
        </is>
      </c>
      <c r="C60" t="n">
        <v>35.77</v>
      </c>
      <c r="D60" t="n">
        <v>36.16</v>
      </c>
      <c r="E60" t="n">
        <v>34.5</v>
      </c>
      <c r="F60" t="n">
        <v>32.96</v>
      </c>
      <c r="G60" t="n">
        <v>31.25</v>
      </c>
      <c r="H60" t="n">
        <v>38.87</v>
      </c>
      <c r="I60" t="n">
        <v>30.09</v>
      </c>
      <c r="J60" t="n">
        <v>28.05</v>
      </c>
      <c r="K60" t="n">
        <v>28.11</v>
      </c>
      <c r="L60" t="n">
        <v>27.93</v>
      </c>
      <c r="M60" t="n">
        <v>27.53</v>
      </c>
      <c r="N60" t="n">
        <v>25.41</v>
      </c>
      <c r="O60" t="n">
        <v>23.57</v>
      </c>
      <c r="P60" t="n">
        <v>23.57</v>
      </c>
    </row>
    <row r="61">
      <c r="A61" s="5" t="inlineStr">
        <is>
          <t>Gesamtkapitalrendite in %</t>
        </is>
      </c>
      <c r="B61" s="5" t="inlineStr">
        <is>
          <t>Total Return on Investment in %</t>
        </is>
      </c>
      <c r="C61" t="n">
        <v>5.67</v>
      </c>
      <c r="D61" t="n">
        <v>6.26</v>
      </c>
      <c r="E61" t="n">
        <v>6.13</v>
      </c>
      <c r="F61" t="n">
        <v>6.04</v>
      </c>
      <c r="G61" t="n">
        <v>5.72</v>
      </c>
      <c r="H61" t="n">
        <v>6.8</v>
      </c>
      <c r="I61" t="n">
        <v>5.62</v>
      </c>
      <c r="J61" t="n">
        <v>5.34</v>
      </c>
      <c r="K61" t="n">
        <v>5.25</v>
      </c>
      <c r="L61" t="n">
        <v>4.71</v>
      </c>
      <c r="M61" t="n">
        <v>5.33</v>
      </c>
      <c r="N61" t="n">
        <v>4.92</v>
      </c>
      <c r="O61" t="n">
        <v>4.57</v>
      </c>
      <c r="P61" t="n">
        <v>4.57</v>
      </c>
    </row>
    <row r="62">
      <c r="A62" s="5" t="inlineStr">
        <is>
          <t>Return on Investment in %</t>
        </is>
      </c>
      <c r="B62" s="5" t="inlineStr">
        <is>
          <t>Return on Investment in %</t>
        </is>
      </c>
      <c r="C62" t="n">
        <v>5.67</v>
      </c>
      <c r="D62" t="n">
        <v>6.26</v>
      </c>
      <c r="E62" t="n">
        <v>6.13</v>
      </c>
      <c r="F62" t="n">
        <v>6.04</v>
      </c>
      <c r="G62" t="n">
        <v>5.72</v>
      </c>
      <c r="H62" t="n">
        <v>6.8</v>
      </c>
      <c r="I62" t="n">
        <v>5.62</v>
      </c>
      <c r="J62" t="n">
        <v>5.34</v>
      </c>
      <c r="K62" t="n">
        <v>5.25</v>
      </c>
      <c r="L62" t="n">
        <v>4.71</v>
      </c>
      <c r="M62" t="n">
        <v>5.33</v>
      </c>
      <c r="N62" t="n">
        <v>4.92</v>
      </c>
      <c r="O62" t="n">
        <v>4.57</v>
      </c>
      <c r="P62" t="n">
        <v>4.57</v>
      </c>
    </row>
    <row r="63">
      <c r="A63" s="5" t="inlineStr">
        <is>
          <t>Arbeitsintensität in %</t>
        </is>
      </c>
      <c r="B63" s="5" t="inlineStr">
        <is>
          <t>Work Intensity in %</t>
        </is>
      </c>
      <c r="C63" t="n">
        <v>14.11</v>
      </c>
      <c r="D63" t="n">
        <v>17.39</v>
      </c>
      <c r="E63" t="n">
        <v>15.6</v>
      </c>
      <c r="F63" t="n">
        <v>12.26</v>
      </c>
      <c r="G63" t="n">
        <v>13.6</v>
      </c>
      <c r="H63" t="n">
        <v>13.45</v>
      </c>
      <c r="I63" t="n">
        <v>8.550000000000001</v>
      </c>
      <c r="J63" t="n">
        <v>7.89</v>
      </c>
      <c r="K63" t="n">
        <v>4.94</v>
      </c>
      <c r="L63" t="n">
        <v>5.74</v>
      </c>
      <c r="M63" t="n">
        <v>6.84</v>
      </c>
      <c r="N63" t="n">
        <v>7.73</v>
      </c>
      <c r="O63" t="n">
        <v>6.69</v>
      </c>
      <c r="P63" t="n">
        <v>6.69</v>
      </c>
    </row>
    <row r="64">
      <c r="A64" s="5" t="inlineStr">
        <is>
          <t>Eigenkapitalquote in %</t>
        </is>
      </c>
      <c r="B64" s="5" t="inlineStr">
        <is>
          <t>Equity Ratio in %</t>
        </is>
      </c>
      <c r="C64" t="n">
        <v>27.77</v>
      </c>
      <c r="D64" t="n">
        <v>29.84</v>
      </c>
      <c r="E64" t="n">
        <v>28.33</v>
      </c>
      <c r="F64" t="n">
        <v>27.52</v>
      </c>
      <c r="G64" t="n">
        <v>25.9</v>
      </c>
      <c r="H64" t="n">
        <v>23.96</v>
      </c>
      <c r="I64" t="n">
        <v>23.42</v>
      </c>
      <c r="J64" t="n">
        <v>21.56</v>
      </c>
      <c r="K64" t="n">
        <v>20.67</v>
      </c>
      <c r="L64" t="n">
        <v>19.59</v>
      </c>
      <c r="M64" t="n">
        <v>23.21</v>
      </c>
      <c r="N64" t="n">
        <v>22.99</v>
      </c>
      <c r="O64" t="n">
        <v>22.63</v>
      </c>
      <c r="P64" t="n">
        <v>22.63</v>
      </c>
    </row>
    <row r="65">
      <c r="A65" s="5" t="inlineStr">
        <is>
          <t>Fremdkapitalquote in %</t>
        </is>
      </c>
      <c r="B65" s="5" t="inlineStr">
        <is>
          <t>Debt Ratio in %</t>
        </is>
      </c>
      <c r="C65" t="n">
        <v>72.23</v>
      </c>
      <c r="D65" t="n">
        <v>70.16</v>
      </c>
      <c r="E65" t="n">
        <v>71.67</v>
      </c>
      <c r="F65" t="n">
        <v>72.48</v>
      </c>
      <c r="G65" t="n">
        <v>74.09999999999999</v>
      </c>
      <c r="H65" t="n">
        <v>76.04000000000001</v>
      </c>
      <c r="I65" t="n">
        <v>76.58</v>
      </c>
      <c r="J65" t="n">
        <v>78.44</v>
      </c>
      <c r="K65" t="n">
        <v>79.33</v>
      </c>
      <c r="L65" t="n">
        <v>80.41</v>
      </c>
      <c r="M65" t="n">
        <v>76.79000000000001</v>
      </c>
      <c r="N65" t="n">
        <v>77.01000000000001</v>
      </c>
      <c r="O65" t="n">
        <v>77.37</v>
      </c>
      <c r="P65" t="n">
        <v>77.37</v>
      </c>
    </row>
    <row r="66">
      <c r="A66" s="5" t="inlineStr">
        <is>
          <t>Verschuldungsgrad in %</t>
        </is>
      </c>
      <c r="B66" s="5" t="inlineStr">
        <is>
          <t>Finance Gearing in %</t>
        </is>
      </c>
      <c r="C66" t="n">
        <v>260.15</v>
      </c>
      <c r="D66" t="n">
        <v>235.13</v>
      </c>
      <c r="E66" t="n">
        <v>252.94</v>
      </c>
      <c r="F66" t="n">
        <v>263.42</v>
      </c>
      <c r="G66" t="n">
        <v>286.04</v>
      </c>
      <c r="H66" t="n">
        <v>317.39</v>
      </c>
      <c r="I66" t="n">
        <v>326.9</v>
      </c>
      <c r="J66" t="n">
        <v>363.73</v>
      </c>
      <c r="K66" t="n">
        <v>383.77</v>
      </c>
      <c r="L66" t="n">
        <v>410.47</v>
      </c>
      <c r="M66" t="n">
        <v>330.91</v>
      </c>
      <c r="N66" t="n">
        <v>334.96</v>
      </c>
      <c r="O66" t="n">
        <v>341.89</v>
      </c>
      <c r="P66" t="n">
        <v>341.89</v>
      </c>
    </row>
    <row r="67">
      <c r="A67" s="5" t="inlineStr"/>
      <c r="B67" s="5" t="inlineStr"/>
    </row>
    <row r="68">
      <c r="A68" s="5" t="inlineStr">
        <is>
          <t>Kurzfristige Vermögensquote in %</t>
        </is>
      </c>
      <c r="B68" s="5" t="inlineStr">
        <is>
          <t>Current Assets Ratio in %</t>
        </is>
      </c>
      <c r="C68" t="n">
        <v>14.11</v>
      </c>
      <c r="D68" t="n">
        <v>17.39</v>
      </c>
      <c r="E68" t="n">
        <v>15.61</v>
      </c>
      <c r="F68" t="n">
        <v>12.27</v>
      </c>
      <c r="G68" t="n">
        <v>13.6</v>
      </c>
      <c r="H68" t="n">
        <v>13.45</v>
      </c>
      <c r="I68" t="n">
        <v>8.550000000000001</v>
      </c>
      <c r="J68" t="n">
        <v>7.89</v>
      </c>
      <c r="K68" t="n">
        <v>4.93</v>
      </c>
      <c r="L68" t="n">
        <v>5.74</v>
      </c>
      <c r="M68" t="n">
        <v>6.84</v>
      </c>
      <c r="N68" t="n">
        <v>7.73</v>
      </c>
      <c r="O68" t="n">
        <v>6.69</v>
      </c>
    </row>
    <row r="69">
      <c r="A69" s="5" t="inlineStr">
        <is>
          <t>Nettogewinn Marge in %</t>
        </is>
      </c>
      <c r="B69" s="5" t="inlineStr">
        <is>
          <t>Net Profit Marge in %</t>
        </is>
      </c>
      <c r="C69" t="n">
        <v>19353.1</v>
      </c>
      <c r="D69" t="n">
        <v>19572.22</v>
      </c>
      <c r="E69" t="n">
        <v>18657.38</v>
      </c>
      <c r="F69" t="n">
        <v>17840.34</v>
      </c>
      <c r="G69" t="n">
        <v>16927.37</v>
      </c>
      <c r="H69" t="n">
        <v>21049.85</v>
      </c>
      <c r="I69" t="n">
        <v>16280</v>
      </c>
      <c r="J69" t="n">
        <v>15194.44</v>
      </c>
      <c r="K69" t="n">
        <v>15191.42</v>
      </c>
      <c r="L69" t="n">
        <v>15124.03</v>
      </c>
      <c r="M69" t="n">
        <v>14882.88</v>
      </c>
      <c r="N69" t="n">
        <v>13754.81</v>
      </c>
      <c r="O69" t="n">
        <v>12722.51</v>
      </c>
    </row>
    <row r="70">
      <c r="A70" s="5" t="inlineStr">
        <is>
          <t>Operative Ergebnis Marge in %</t>
        </is>
      </c>
      <c r="B70" s="5" t="inlineStr">
        <is>
          <t>EBIT Marge in %</t>
        </is>
      </c>
      <c r="C70" t="n">
        <v>29137.47</v>
      </c>
      <c r="D70" t="n">
        <v>29722.22</v>
      </c>
      <c r="E70" t="n">
        <v>28718.66</v>
      </c>
      <c r="F70" t="n">
        <v>28095.24</v>
      </c>
      <c r="G70" t="n">
        <v>27625.7</v>
      </c>
      <c r="H70" t="n">
        <v>27835.78</v>
      </c>
      <c r="I70" t="n">
        <v>27652.31</v>
      </c>
      <c r="J70" t="n">
        <v>26540.12</v>
      </c>
      <c r="K70" t="n">
        <v>27848.18</v>
      </c>
      <c r="L70" t="n">
        <v>26686.05</v>
      </c>
      <c r="M70" t="n">
        <v>24545.05</v>
      </c>
      <c r="N70" t="n">
        <v>25221.15</v>
      </c>
      <c r="O70" t="n">
        <v>24507.85</v>
      </c>
    </row>
    <row r="71">
      <c r="A71" s="5" t="inlineStr">
        <is>
          <t>Vermögensumsschlag in %</t>
        </is>
      </c>
      <c r="B71" s="5" t="inlineStr">
        <is>
          <t>Asset Turnover in %</t>
        </is>
      </c>
      <c r="C71" t="n">
        <v>0.03</v>
      </c>
      <c r="D71" t="n">
        <v>0.03</v>
      </c>
      <c r="E71" t="n">
        <v>0.03</v>
      </c>
      <c r="F71" t="n">
        <v>0.03</v>
      </c>
      <c r="G71" t="n">
        <v>0.03</v>
      </c>
      <c r="H71" t="n">
        <v>0.03</v>
      </c>
      <c r="I71" t="n">
        <v>0.03</v>
      </c>
      <c r="J71" t="n">
        <v>0.04</v>
      </c>
      <c r="K71" t="n">
        <v>0.03</v>
      </c>
      <c r="L71" t="n">
        <v>0.03</v>
      </c>
      <c r="M71" t="n">
        <v>0.04</v>
      </c>
      <c r="N71" t="n">
        <v>0.04</v>
      </c>
      <c r="O71" t="n">
        <v>0.04</v>
      </c>
    </row>
    <row r="72">
      <c r="A72" s="5" t="inlineStr">
        <is>
          <t>Langfristige Vermögensquote in %</t>
        </is>
      </c>
      <c r="B72" s="5" t="inlineStr">
        <is>
          <t>Non-Current Assets Ratio in %</t>
        </is>
      </c>
      <c r="C72" t="n">
        <v>85.89</v>
      </c>
      <c r="D72" t="n">
        <v>82.61</v>
      </c>
      <c r="E72" t="n">
        <v>84.39</v>
      </c>
      <c r="F72" t="n">
        <v>87.73999999999999</v>
      </c>
      <c r="G72" t="n">
        <v>86.40000000000001</v>
      </c>
      <c r="H72" t="n">
        <v>86.55</v>
      </c>
      <c r="I72" t="n">
        <v>91.45</v>
      </c>
      <c r="J72" t="n">
        <v>92.11</v>
      </c>
      <c r="K72" t="n">
        <v>95.06</v>
      </c>
      <c r="L72" t="n">
        <v>94.27</v>
      </c>
      <c r="M72" t="n">
        <v>93.15000000000001</v>
      </c>
      <c r="N72" t="n">
        <v>92.28</v>
      </c>
      <c r="O72" t="n">
        <v>93.3</v>
      </c>
    </row>
    <row r="73">
      <c r="A73" s="5" t="inlineStr">
        <is>
          <t>Gesamtkapitalrentabilität</t>
        </is>
      </c>
      <c r="B73" s="5" t="inlineStr">
        <is>
          <t>ROA Return on Assets in %</t>
        </is>
      </c>
      <c r="C73" t="n">
        <v>5.67</v>
      </c>
      <c r="D73" t="n">
        <v>6.26</v>
      </c>
      <c r="E73" t="n">
        <v>6.13</v>
      </c>
      <c r="F73" t="n">
        <v>6.04</v>
      </c>
      <c r="G73" t="n">
        <v>5.72</v>
      </c>
      <c r="H73" t="n">
        <v>6.8</v>
      </c>
      <c r="I73" t="n">
        <v>5.62</v>
      </c>
      <c r="J73" t="n">
        <v>5.34</v>
      </c>
      <c r="K73" t="n">
        <v>5.25</v>
      </c>
      <c r="L73" t="n">
        <v>4.71</v>
      </c>
      <c r="M73" t="n">
        <v>5.33</v>
      </c>
      <c r="N73" t="n">
        <v>4.92</v>
      </c>
      <c r="O73" t="n">
        <v>4.57</v>
      </c>
    </row>
    <row r="74">
      <c r="A74" s="5" t="inlineStr">
        <is>
          <t>Ertrag des eingesetzten Kapitals</t>
        </is>
      </c>
      <c r="B74" s="5" t="inlineStr">
        <is>
          <t>ROCE Return on Cap. Empl. in %</t>
        </is>
      </c>
      <c r="C74" t="n">
        <v>10.4</v>
      </c>
      <c r="D74" t="n">
        <v>11.03</v>
      </c>
      <c r="E74" t="n">
        <v>11.4</v>
      </c>
      <c r="F74" t="n">
        <v>10.96</v>
      </c>
      <c r="G74" t="n">
        <v>11.24</v>
      </c>
      <c r="H74" t="n">
        <v>10.87</v>
      </c>
      <c r="I74" t="n">
        <v>11.15</v>
      </c>
      <c r="J74" t="n">
        <v>11.98</v>
      </c>
      <c r="K74" t="n">
        <v>12.41</v>
      </c>
      <c r="L74" t="n">
        <v>11.07</v>
      </c>
      <c r="M74" t="n">
        <v>10.67</v>
      </c>
      <c r="N74" t="n">
        <v>11.06</v>
      </c>
      <c r="O74" t="n">
        <v>10.65</v>
      </c>
    </row>
    <row r="75">
      <c r="A75" s="5" t="inlineStr">
        <is>
          <t>Eigenkapital zu Anlagevermögen</t>
        </is>
      </c>
      <c r="B75" s="5" t="inlineStr">
        <is>
          <t>Equity to Fixed Assets in %</t>
        </is>
      </c>
      <c r="C75" t="n">
        <v>32.33</v>
      </c>
      <c r="D75" t="n">
        <v>36.12</v>
      </c>
      <c r="E75" t="n">
        <v>33.57</v>
      </c>
      <c r="F75" t="n">
        <v>31.36</v>
      </c>
      <c r="G75" t="n">
        <v>29.98</v>
      </c>
      <c r="H75" t="n">
        <v>27.69</v>
      </c>
      <c r="I75" t="n">
        <v>25.62</v>
      </c>
      <c r="J75" t="n">
        <v>23.41</v>
      </c>
      <c r="K75" t="n">
        <v>21.74</v>
      </c>
      <c r="L75" t="n">
        <v>20.78</v>
      </c>
      <c r="M75" t="n">
        <v>24.91</v>
      </c>
      <c r="N75" t="n">
        <v>24.93</v>
      </c>
      <c r="O75" t="n">
        <v>24.26</v>
      </c>
    </row>
    <row r="76">
      <c r="A76" s="5" t="inlineStr">
        <is>
          <t>Liquidität Dritten Grades</t>
        </is>
      </c>
      <c r="B76" s="5" t="inlineStr">
        <is>
          <t>Current Ratio in %</t>
        </is>
      </c>
      <c r="C76" t="n">
        <v>78.65000000000001</v>
      </c>
      <c r="D76" t="n">
        <v>125.26</v>
      </c>
      <c r="E76" t="n">
        <v>90.88</v>
      </c>
      <c r="F76" t="n">
        <v>92.3</v>
      </c>
      <c r="G76" t="n">
        <v>80.19</v>
      </c>
      <c r="H76" t="n">
        <v>77.72</v>
      </c>
      <c r="I76" t="n">
        <v>59.31</v>
      </c>
      <c r="J76" t="n">
        <v>35.7</v>
      </c>
      <c r="K76" t="n">
        <v>21.99</v>
      </c>
      <c r="L76" t="n">
        <v>22.99</v>
      </c>
      <c r="M76" t="n">
        <v>38.81</v>
      </c>
      <c r="N76" t="n">
        <v>42.02</v>
      </c>
      <c r="O76" t="n">
        <v>38.74</v>
      </c>
    </row>
    <row r="77">
      <c r="A77" s="5" t="inlineStr">
        <is>
          <t>Operativer Cashflow</t>
        </is>
      </c>
      <c r="B77" s="5" t="inlineStr">
        <is>
          <t>Operating Cashflow in M</t>
        </is>
      </c>
      <c r="C77" t="n">
        <v>5021.2224</v>
      </c>
      <c r="D77" t="n">
        <v>5188.957200000001</v>
      </c>
      <c r="E77" t="n">
        <v>4750.6824</v>
      </c>
      <c r="F77" t="n">
        <v>5210.600400000001</v>
      </c>
      <c r="G77" t="n">
        <v>4258.2996</v>
      </c>
      <c r="H77" t="n">
        <v>10464.4872</v>
      </c>
      <c r="I77" t="n">
        <v>2981.3508</v>
      </c>
      <c r="J77" t="n">
        <v>3419.6256</v>
      </c>
      <c r="K77" t="n">
        <v>2007.4068</v>
      </c>
      <c r="L77" t="n">
        <v>3122.0316</v>
      </c>
      <c r="M77" t="n">
        <v>4236.656400000001</v>
      </c>
      <c r="N77" t="n">
        <v>6547.068</v>
      </c>
      <c r="O77" t="n">
        <v>5167.314000000001</v>
      </c>
    </row>
    <row r="78">
      <c r="A78" s="5" t="inlineStr">
        <is>
          <t>Aktienrückkauf</t>
        </is>
      </c>
      <c r="B78" s="5" t="inlineStr">
        <is>
          <t>Share Buyback in M</t>
        </is>
      </c>
      <c r="C78" t="n">
        <v>0</v>
      </c>
      <c r="D78" t="n">
        <v>0</v>
      </c>
      <c r="E78" t="n">
        <v>0</v>
      </c>
      <c r="F78" t="n">
        <v>0</v>
      </c>
      <c r="G78" t="n">
        <v>0</v>
      </c>
      <c r="H78" t="n">
        <v>0</v>
      </c>
      <c r="I78" t="n">
        <v>0</v>
      </c>
      <c r="J78" t="n">
        <v>0</v>
      </c>
      <c r="K78" t="n">
        <v>0</v>
      </c>
      <c r="L78" t="n">
        <v>0</v>
      </c>
      <c r="M78" t="n">
        <v>0</v>
      </c>
      <c r="N78" t="n">
        <v>0</v>
      </c>
      <c r="O78" t="n">
        <v>0</v>
      </c>
    </row>
    <row r="79">
      <c r="A79" s="5" t="inlineStr">
        <is>
          <t>Umsatzwachstum 1J in %</t>
        </is>
      </c>
      <c r="B79" s="5" t="inlineStr">
        <is>
          <t>Revenue Growth 1Y in %</t>
        </is>
      </c>
      <c r="C79" t="n">
        <v>3.06</v>
      </c>
      <c r="D79" t="n">
        <v>0.28</v>
      </c>
      <c r="E79" t="n">
        <v>0.5600000000000001</v>
      </c>
      <c r="F79" t="n">
        <v>-0.28</v>
      </c>
      <c r="G79" t="n">
        <v>4.99</v>
      </c>
      <c r="H79" t="n">
        <v>4.92</v>
      </c>
      <c r="I79" t="n">
        <v>0.31</v>
      </c>
      <c r="J79" t="n">
        <v>6.93</v>
      </c>
      <c r="K79" t="n">
        <v>17.44</v>
      </c>
      <c r="L79" t="n">
        <v>16.22</v>
      </c>
      <c r="M79" t="n">
        <v>6.73</v>
      </c>
      <c r="N79" t="n">
        <v>8.9</v>
      </c>
      <c r="O79" t="inlineStr">
        <is>
          <t>-</t>
        </is>
      </c>
    </row>
    <row r="80">
      <c r="A80" s="5" t="inlineStr">
        <is>
          <t>Umsatzwachstum 3J in %</t>
        </is>
      </c>
      <c r="B80" s="5" t="inlineStr">
        <is>
          <t>Revenue Growth 3Y in %</t>
        </is>
      </c>
      <c r="C80" t="n">
        <v>1.3</v>
      </c>
      <c r="D80" t="n">
        <v>0.19</v>
      </c>
      <c r="E80" t="n">
        <v>1.76</v>
      </c>
      <c r="F80" t="n">
        <v>3.21</v>
      </c>
      <c r="G80" t="n">
        <v>3.41</v>
      </c>
      <c r="H80" t="n">
        <v>4.05</v>
      </c>
      <c r="I80" t="n">
        <v>8.23</v>
      </c>
      <c r="J80" t="n">
        <v>13.53</v>
      </c>
      <c r="K80" t="n">
        <v>13.46</v>
      </c>
      <c r="L80" t="n">
        <v>10.62</v>
      </c>
      <c r="M80" t="n">
        <v>5.21</v>
      </c>
      <c r="N80" t="inlineStr">
        <is>
          <t>-</t>
        </is>
      </c>
      <c r="O80" t="inlineStr">
        <is>
          <t>-</t>
        </is>
      </c>
    </row>
    <row r="81">
      <c r="A81" s="5" t="inlineStr">
        <is>
          <t>Umsatzwachstum 5J in %</t>
        </is>
      </c>
      <c r="B81" s="5" t="inlineStr">
        <is>
          <t>Revenue Growth 5Y in %</t>
        </is>
      </c>
      <c r="C81" t="n">
        <v>1.72</v>
      </c>
      <c r="D81" t="n">
        <v>2.09</v>
      </c>
      <c r="E81" t="n">
        <v>2.1</v>
      </c>
      <c r="F81" t="n">
        <v>3.37</v>
      </c>
      <c r="G81" t="n">
        <v>6.92</v>
      </c>
      <c r="H81" t="n">
        <v>9.16</v>
      </c>
      <c r="I81" t="n">
        <v>9.529999999999999</v>
      </c>
      <c r="J81" t="n">
        <v>11.24</v>
      </c>
      <c r="K81" t="n">
        <v>9.859999999999999</v>
      </c>
      <c r="L81" t="inlineStr">
        <is>
          <t>-</t>
        </is>
      </c>
      <c r="M81" t="inlineStr">
        <is>
          <t>-</t>
        </is>
      </c>
      <c r="N81" t="inlineStr">
        <is>
          <t>-</t>
        </is>
      </c>
      <c r="O81" t="inlineStr">
        <is>
          <t>-</t>
        </is>
      </c>
    </row>
    <row r="82">
      <c r="A82" s="5" t="inlineStr">
        <is>
          <t>Umsatzwachstum 10J in %</t>
        </is>
      </c>
      <c r="B82" s="5" t="inlineStr">
        <is>
          <t>Revenue Growth 10Y in %</t>
        </is>
      </c>
      <c r="C82" t="n">
        <v>5.44</v>
      </c>
      <c r="D82" t="n">
        <v>5.81</v>
      </c>
      <c r="E82" t="n">
        <v>6.67</v>
      </c>
      <c r="F82" t="n">
        <v>6.62</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1.9</v>
      </c>
      <c r="D83" t="n">
        <v>5.2</v>
      </c>
      <c r="E83" t="n">
        <v>5.17</v>
      </c>
      <c r="F83" t="n">
        <v>5.1</v>
      </c>
      <c r="G83" t="n">
        <v>-15.58</v>
      </c>
      <c r="H83" t="n">
        <v>35.66</v>
      </c>
      <c r="I83" t="n">
        <v>7.48</v>
      </c>
      <c r="J83" t="n">
        <v>6.95</v>
      </c>
      <c r="K83" t="n">
        <v>17.97</v>
      </c>
      <c r="L83" t="n">
        <v>18.1</v>
      </c>
      <c r="M83" t="n">
        <v>15.48</v>
      </c>
      <c r="N83" t="n">
        <v>17.74</v>
      </c>
      <c r="O83" t="inlineStr">
        <is>
          <t>-</t>
        </is>
      </c>
    </row>
    <row r="84">
      <c r="A84" s="5" t="inlineStr">
        <is>
          <t>Gewinnwachstum 3J in %</t>
        </is>
      </c>
      <c r="B84" s="5" t="inlineStr">
        <is>
          <t>Earnings Growth 3Y in %</t>
        </is>
      </c>
      <c r="C84" t="n">
        <v>4.09</v>
      </c>
      <c r="D84" t="n">
        <v>5.16</v>
      </c>
      <c r="E84" t="n">
        <v>-1.77</v>
      </c>
      <c r="F84" t="n">
        <v>8.390000000000001</v>
      </c>
      <c r="G84" t="n">
        <v>9.19</v>
      </c>
      <c r="H84" t="n">
        <v>16.7</v>
      </c>
      <c r="I84" t="n">
        <v>10.8</v>
      </c>
      <c r="J84" t="n">
        <v>14.34</v>
      </c>
      <c r="K84" t="n">
        <v>17.18</v>
      </c>
      <c r="L84" t="n">
        <v>17.11</v>
      </c>
      <c r="M84" t="n">
        <v>11.07</v>
      </c>
      <c r="N84" t="inlineStr">
        <is>
          <t>-</t>
        </is>
      </c>
      <c r="O84" t="inlineStr">
        <is>
          <t>-</t>
        </is>
      </c>
    </row>
    <row r="85">
      <c r="A85" s="5" t="inlineStr">
        <is>
          <t>Gewinnwachstum 5J in %</t>
        </is>
      </c>
      <c r="B85" s="5" t="inlineStr">
        <is>
          <t>Earnings Growth 5Y in %</t>
        </is>
      </c>
      <c r="C85" t="n">
        <v>0.36</v>
      </c>
      <c r="D85" t="n">
        <v>7.11</v>
      </c>
      <c r="E85" t="n">
        <v>7.57</v>
      </c>
      <c r="F85" t="n">
        <v>7.92</v>
      </c>
      <c r="G85" t="n">
        <v>10.5</v>
      </c>
      <c r="H85" t="n">
        <v>17.23</v>
      </c>
      <c r="I85" t="n">
        <v>13.2</v>
      </c>
      <c r="J85" t="n">
        <v>15.25</v>
      </c>
      <c r="K85" t="n">
        <v>13.86</v>
      </c>
      <c r="L85" t="inlineStr">
        <is>
          <t>-</t>
        </is>
      </c>
      <c r="M85" t="inlineStr">
        <is>
          <t>-</t>
        </is>
      </c>
      <c r="N85" t="inlineStr">
        <is>
          <t>-</t>
        </is>
      </c>
      <c r="O85" t="inlineStr">
        <is>
          <t>-</t>
        </is>
      </c>
    </row>
    <row r="86">
      <c r="A86" s="5" t="inlineStr">
        <is>
          <t>Gewinnwachstum 10J in %</t>
        </is>
      </c>
      <c r="B86" s="5" t="inlineStr">
        <is>
          <t>Earnings Growth 10Y in %</t>
        </is>
      </c>
      <c r="C86" t="n">
        <v>8.789999999999999</v>
      </c>
      <c r="D86" t="n">
        <v>10.15</v>
      </c>
      <c r="E86" t="n">
        <v>11.41</v>
      </c>
      <c r="F86" t="n">
        <v>10.89</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37.5</v>
      </c>
      <c r="D87" t="n">
        <v>2.1</v>
      </c>
      <c r="E87" t="n">
        <v>1.99</v>
      </c>
      <c r="F87" t="n">
        <v>1.92</v>
      </c>
      <c r="G87" t="n">
        <v>1.64</v>
      </c>
      <c r="H87" t="n">
        <v>0.8</v>
      </c>
      <c r="I87" t="n">
        <v>0.9399999999999999</v>
      </c>
      <c r="J87" t="n">
        <v>0.66</v>
      </c>
      <c r="K87" t="n">
        <v>0.6899999999999999</v>
      </c>
      <c r="L87" t="inlineStr">
        <is>
          <t>-</t>
        </is>
      </c>
      <c r="M87" t="inlineStr">
        <is>
          <t>-</t>
        </is>
      </c>
      <c r="N87" t="inlineStr">
        <is>
          <t>-</t>
        </is>
      </c>
      <c r="O87" t="inlineStr">
        <is>
          <t>-</t>
        </is>
      </c>
    </row>
    <row r="88">
      <c r="A88" s="5" t="inlineStr">
        <is>
          <t>EBIT-Wachstum 1J in %</t>
        </is>
      </c>
      <c r="B88" s="5" t="inlineStr">
        <is>
          <t>EBIT Growth 1Y in %</t>
        </is>
      </c>
      <c r="C88" t="n">
        <v>1.03</v>
      </c>
      <c r="D88" t="n">
        <v>3.78</v>
      </c>
      <c r="E88" t="n">
        <v>2.79</v>
      </c>
      <c r="F88" t="n">
        <v>1.42</v>
      </c>
      <c r="G88" t="n">
        <v>4.19</v>
      </c>
      <c r="H88" t="n">
        <v>5.62</v>
      </c>
      <c r="I88" t="n">
        <v>4.51</v>
      </c>
      <c r="J88" t="n">
        <v>1.91</v>
      </c>
      <c r="K88" t="n">
        <v>22.56</v>
      </c>
      <c r="L88" t="n">
        <v>26.35</v>
      </c>
      <c r="M88" t="n">
        <v>3.87</v>
      </c>
      <c r="N88" t="n">
        <v>12.07</v>
      </c>
      <c r="O88" t="inlineStr">
        <is>
          <t>-</t>
        </is>
      </c>
    </row>
    <row r="89">
      <c r="A89" s="5" t="inlineStr">
        <is>
          <t>EBIT-Wachstum 3J in %</t>
        </is>
      </c>
      <c r="B89" s="5" t="inlineStr">
        <is>
          <t>EBIT Growth 3Y in %</t>
        </is>
      </c>
      <c r="C89" t="n">
        <v>2.53</v>
      </c>
      <c r="D89" t="n">
        <v>2.66</v>
      </c>
      <c r="E89" t="n">
        <v>2.8</v>
      </c>
      <c r="F89" t="n">
        <v>3.74</v>
      </c>
      <c r="G89" t="n">
        <v>4.77</v>
      </c>
      <c r="H89" t="n">
        <v>4.01</v>
      </c>
      <c r="I89" t="n">
        <v>9.66</v>
      </c>
      <c r="J89" t="n">
        <v>16.94</v>
      </c>
      <c r="K89" t="n">
        <v>17.59</v>
      </c>
      <c r="L89" t="n">
        <v>14.1</v>
      </c>
      <c r="M89" t="n">
        <v>5.31</v>
      </c>
      <c r="N89" t="inlineStr">
        <is>
          <t>-</t>
        </is>
      </c>
      <c r="O89" t="inlineStr">
        <is>
          <t>-</t>
        </is>
      </c>
    </row>
    <row r="90">
      <c r="A90" s="5" t="inlineStr">
        <is>
          <t>EBIT-Wachstum 5J in %</t>
        </is>
      </c>
      <c r="B90" s="5" t="inlineStr">
        <is>
          <t>EBIT Growth 5Y in %</t>
        </is>
      </c>
      <c r="C90" t="n">
        <v>2.64</v>
      </c>
      <c r="D90" t="n">
        <v>3.56</v>
      </c>
      <c r="E90" t="n">
        <v>3.71</v>
      </c>
      <c r="F90" t="n">
        <v>3.53</v>
      </c>
      <c r="G90" t="n">
        <v>7.76</v>
      </c>
      <c r="H90" t="n">
        <v>12.19</v>
      </c>
      <c r="I90" t="n">
        <v>11.84</v>
      </c>
      <c r="J90" t="n">
        <v>13.35</v>
      </c>
      <c r="K90" t="n">
        <v>12.97</v>
      </c>
      <c r="L90" t="inlineStr">
        <is>
          <t>-</t>
        </is>
      </c>
      <c r="M90" t="inlineStr">
        <is>
          <t>-</t>
        </is>
      </c>
      <c r="N90" t="inlineStr">
        <is>
          <t>-</t>
        </is>
      </c>
      <c r="O90" t="inlineStr">
        <is>
          <t>-</t>
        </is>
      </c>
    </row>
    <row r="91">
      <c r="A91" s="5" t="inlineStr">
        <is>
          <t>EBIT-Wachstum 10J in %</t>
        </is>
      </c>
      <c r="B91" s="5" t="inlineStr">
        <is>
          <t>EBIT Growth 10Y in %</t>
        </is>
      </c>
      <c r="C91" t="n">
        <v>7.42</v>
      </c>
      <c r="D91" t="n">
        <v>7.7</v>
      </c>
      <c r="E91" t="n">
        <v>8.529999999999999</v>
      </c>
      <c r="F91" t="n">
        <v>8.25</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-3.23</v>
      </c>
      <c r="D92" t="n">
        <v>9.23</v>
      </c>
      <c r="E92" t="n">
        <v>-8.83</v>
      </c>
      <c r="F92" t="n">
        <v>22.36</v>
      </c>
      <c r="G92" t="n">
        <v>-59.31</v>
      </c>
      <c r="H92" t="n">
        <v>251</v>
      </c>
      <c r="I92" t="n">
        <v>-12.82</v>
      </c>
      <c r="J92" t="n">
        <v>70.34999999999999</v>
      </c>
      <c r="K92" t="n">
        <v>-35.7</v>
      </c>
      <c r="L92" t="n">
        <v>-26.31</v>
      </c>
      <c r="M92" t="n">
        <v>-35.29</v>
      </c>
      <c r="N92" t="n">
        <v>26.7</v>
      </c>
      <c r="O92" t="inlineStr">
        <is>
          <t>-</t>
        </is>
      </c>
    </row>
    <row r="93">
      <c r="A93" s="5" t="inlineStr">
        <is>
          <t>Op.Cashflow Wachstum 3J in %</t>
        </is>
      </c>
      <c r="B93" s="5" t="inlineStr">
        <is>
          <t>Op.Cashflow Wachstum 3Y in %</t>
        </is>
      </c>
      <c r="C93" t="n">
        <v>-0.9399999999999999</v>
      </c>
      <c r="D93" t="n">
        <v>7.59</v>
      </c>
      <c r="E93" t="n">
        <v>-15.26</v>
      </c>
      <c r="F93" t="n">
        <v>71.34999999999999</v>
      </c>
      <c r="G93" t="n">
        <v>59.62</v>
      </c>
      <c r="H93" t="n">
        <v>102.84</v>
      </c>
      <c r="I93" t="n">
        <v>7.28</v>
      </c>
      <c r="J93" t="n">
        <v>2.78</v>
      </c>
      <c r="K93" t="n">
        <v>-32.43</v>
      </c>
      <c r="L93" t="n">
        <v>-11.63</v>
      </c>
      <c r="M93" t="n">
        <v>-2.86</v>
      </c>
      <c r="N93" t="inlineStr">
        <is>
          <t>-</t>
        </is>
      </c>
      <c r="O93" t="inlineStr">
        <is>
          <t>-</t>
        </is>
      </c>
    </row>
    <row r="94">
      <c r="A94" s="5" t="inlineStr">
        <is>
          <t>Op.Cashflow Wachstum 5J in %</t>
        </is>
      </c>
      <c r="B94" s="5" t="inlineStr">
        <is>
          <t>Op.Cashflow Wachstum 5Y in %</t>
        </is>
      </c>
      <c r="C94" t="n">
        <v>-7.96</v>
      </c>
      <c r="D94" t="n">
        <v>42.89</v>
      </c>
      <c r="E94" t="n">
        <v>38.48</v>
      </c>
      <c r="F94" t="n">
        <v>54.32</v>
      </c>
      <c r="G94" t="n">
        <v>42.7</v>
      </c>
      <c r="H94" t="n">
        <v>49.3</v>
      </c>
      <c r="I94" t="n">
        <v>-7.95</v>
      </c>
      <c r="J94" t="n">
        <v>-0.05</v>
      </c>
      <c r="K94" t="n">
        <v>-14.12</v>
      </c>
      <c r="L94" t="inlineStr">
        <is>
          <t>-</t>
        </is>
      </c>
      <c r="M94" t="inlineStr">
        <is>
          <t>-</t>
        </is>
      </c>
      <c r="N94" t="inlineStr">
        <is>
          <t>-</t>
        </is>
      </c>
      <c r="O94" t="inlineStr">
        <is>
          <t>-</t>
        </is>
      </c>
    </row>
    <row r="95">
      <c r="A95" s="5" t="inlineStr">
        <is>
          <t>Op.Cashflow Wachstum 10J in %</t>
        </is>
      </c>
      <c r="B95" s="5" t="inlineStr">
        <is>
          <t>Op.Cashflow Wachstum 10Y in %</t>
        </is>
      </c>
      <c r="C95" t="n">
        <v>20.67</v>
      </c>
      <c r="D95" t="n">
        <v>17.47</v>
      </c>
      <c r="E95" t="n">
        <v>19.21</v>
      </c>
      <c r="F95" t="n">
        <v>20.1</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-485.4</v>
      </c>
      <c r="D96" t="n">
        <v>394.2</v>
      </c>
      <c r="E96" t="n">
        <v>-170.9</v>
      </c>
      <c r="F96" t="n">
        <v>-108.4</v>
      </c>
      <c r="G96" t="n">
        <v>-355.2</v>
      </c>
      <c r="H96" t="n">
        <v>-407.3</v>
      </c>
      <c r="I96" t="n">
        <v>-552.5</v>
      </c>
      <c r="J96" t="n">
        <v>-1310</v>
      </c>
      <c r="K96" t="n">
        <v>-1534</v>
      </c>
      <c r="L96" t="n">
        <v>-1592</v>
      </c>
      <c r="M96" t="n">
        <v>-668.6</v>
      </c>
      <c r="N96" t="n">
        <v>-620.1</v>
      </c>
      <c r="O96" t="n">
        <v>-562.5</v>
      </c>
      <c r="P96" t="n">
        <v>-562.5</v>
      </c>
    </row>
  </sheetData>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9"/>
    <col customWidth="1" max="14" min="14" width="11"/>
    <col customWidth="1" max="15" min="15" width="11"/>
    <col customWidth="1" max="16" min="16" width="11"/>
    <col customWidth="1" max="17" min="17" width="19"/>
    <col customWidth="1" max="18" min="18" width="11"/>
    <col customWidth="1" max="19" min="19" width="11"/>
    <col customWidth="1" max="20" min="20" width="11"/>
    <col customWidth="1" max="21" min="21" width="11"/>
    <col customWidth="1" max="22" min="22" width="11"/>
    <col customWidth="1" max="23" min="23" width="9"/>
  </cols>
  <sheetData>
    <row r="1">
      <c r="A1" s="1" t="inlineStr">
        <is>
          <t xml:space="preserve">REPSOL </t>
        </is>
      </c>
      <c r="B1" s="2" t="inlineStr">
        <is>
          <t>WKN: 876845  ISIN: ES0173516115  US-Symbol:REPYF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+34-91-753-81-00</t>
        </is>
      </c>
      <c r="G4" t="inlineStr">
        <is>
          <t>20.02.2020</t>
        </is>
      </c>
      <c r="H4" t="inlineStr">
        <is>
          <t>Publication Of Annual Report</t>
        </is>
      </c>
      <c r="J4" t="inlineStr">
        <is>
          <t>Sacyr</t>
        </is>
      </c>
      <c r="L4" t="inlineStr">
        <is>
          <t>7,68%</t>
        </is>
      </c>
    </row>
    <row r="5">
      <c r="A5" s="5" t="inlineStr">
        <is>
          <t>Ticker</t>
        </is>
      </c>
      <c r="B5" t="inlineStr">
        <is>
          <t>REP</t>
        </is>
      </c>
      <c r="C5" s="5" t="inlineStr">
        <is>
          <t>Fax</t>
        </is>
      </c>
      <c r="D5" s="5" t="inlineStr"/>
      <c r="E5" t="inlineStr">
        <is>
          <t>+34-90-230-31-45</t>
        </is>
      </c>
      <c r="G5" t="inlineStr">
        <is>
          <t>05.05.2020</t>
        </is>
      </c>
      <c r="H5" t="inlineStr">
        <is>
          <t>Result Q1</t>
        </is>
      </c>
      <c r="J5" t="inlineStr">
        <is>
          <t>BlackRock</t>
        </is>
      </c>
      <c r="L5" t="inlineStr">
        <is>
          <t>4,56%</t>
        </is>
      </c>
    </row>
    <row r="6">
      <c r="A6" s="5" t="inlineStr">
        <is>
          <t>Gelistet Seit / Listed Since</t>
        </is>
      </c>
      <c r="B6" t="inlineStr">
        <is>
          <t>-</t>
        </is>
      </c>
      <c r="C6" s="5" t="inlineStr">
        <is>
          <t>Internet</t>
        </is>
      </c>
      <c r="D6" s="5" t="inlineStr"/>
      <c r="E6" t="inlineStr">
        <is>
          <t>http://www.repsol.com</t>
        </is>
      </c>
      <c r="G6" t="inlineStr">
        <is>
          <t>08.05.2020</t>
        </is>
      </c>
      <c r="H6" t="inlineStr">
        <is>
          <t>Annual General Meeting</t>
        </is>
      </c>
      <c r="J6" t="inlineStr">
        <is>
          <t>Freefloat</t>
        </is>
      </c>
      <c r="L6" t="inlineStr">
        <is>
          <t>87,76%</t>
        </is>
      </c>
    </row>
    <row r="7">
      <c r="A7" s="5" t="inlineStr">
        <is>
          <t>Nominalwert / Nominal Value</t>
        </is>
      </c>
      <c r="B7" t="inlineStr">
        <is>
          <t>1,00</t>
        </is>
      </c>
      <c r="C7" s="5" t="inlineStr">
        <is>
          <t>E-Mail</t>
        </is>
      </c>
      <c r="D7" s="5" t="inlineStr"/>
      <c r="E7" t="inlineStr">
        <is>
          <t>infoaccionistas@repsol.com</t>
        </is>
      </c>
      <c r="G7" t="inlineStr">
        <is>
          <t>23.07.2020</t>
        </is>
      </c>
      <c r="H7" t="inlineStr">
        <is>
          <t>Score Half Year</t>
        </is>
      </c>
    </row>
    <row r="8">
      <c r="A8" s="5" t="inlineStr">
        <is>
          <t>Land / Country</t>
        </is>
      </c>
      <c r="B8" t="inlineStr">
        <is>
          <t>Spanien</t>
        </is>
      </c>
      <c r="C8" s="5" t="inlineStr">
        <is>
          <t>Inv. Relations Telefon / Phone</t>
        </is>
      </c>
      <c r="D8" s="5" t="inlineStr"/>
      <c r="E8" t="inlineStr">
        <is>
          <t>+34-91-753-63-09</t>
        </is>
      </c>
      <c r="G8" t="inlineStr">
        <is>
          <t>29.10.2020</t>
        </is>
      </c>
      <c r="H8" t="inlineStr">
        <is>
          <t>Q3 Earnings</t>
        </is>
      </c>
    </row>
    <row r="9">
      <c r="A9" s="5" t="inlineStr">
        <is>
          <t>Währung / Currency</t>
        </is>
      </c>
      <c r="B9" t="inlineStr">
        <is>
          <t>EUR</t>
        </is>
      </c>
      <c r="C9" s="5" t="inlineStr">
        <is>
          <t>Inv. Relations E-Mail</t>
        </is>
      </c>
      <c r="D9" s="5" t="inlineStr"/>
      <c r="E9" t="inlineStr">
        <is>
          <t>investorsrelations@repsol.com</t>
        </is>
      </c>
    </row>
    <row r="10">
      <c r="A10" s="5" t="inlineStr">
        <is>
          <t>Branche / Industry</t>
        </is>
      </c>
      <c r="B10" t="inlineStr">
        <is>
          <t>Oil And Gas</t>
        </is>
      </c>
      <c r="C10" s="5" t="inlineStr">
        <is>
          <t>Kontaktperson / Contact Person</t>
        </is>
      </c>
      <c r="D10" s="5" t="inlineStr"/>
      <c r="E10" t="inlineStr">
        <is>
          <t>Ramón Álvarez-Pedrosa</t>
        </is>
      </c>
    </row>
    <row r="11">
      <c r="A11" s="5" t="inlineStr">
        <is>
          <t>Sektor / Sector</t>
        </is>
      </c>
      <c r="B11" t="inlineStr">
        <is>
          <t>Energy / Resources</t>
        </is>
      </c>
    </row>
    <row r="12">
      <c r="A12" s="5" t="inlineStr">
        <is>
          <t>Typ / Genre</t>
        </is>
      </c>
      <c r="B12" t="inlineStr">
        <is>
          <t>Inhaberaktie</t>
        </is>
      </c>
    </row>
    <row r="13">
      <c r="A13" s="5" t="inlineStr">
        <is>
          <t>Adresse / Address</t>
        </is>
      </c>
      <c r="B13" t="inlineStr">
        <is>
          <t>Repsol S.A.Méndez Álvaro, 44  ES-28045 Madrid</t>
        </is>
      </c>
    </row>
    <row r="14">
      <c r="A14" s="5" t="inlineStr">
        <is>
          <t>Management</t>
        </is>
      </c>
      <c r="B14" t="inlineStr">
        <is>
          <t>Josu Jon Imaz, Juan A. Carrillo Albornoz, Luis Cabra Dueñas, Begoña Elices García, Tomás García Blanco, Arturo Gonzalo Aizpiri, Miguel Klingenberg Calvo, Antonio Lorenzo Sierra, Maria Victoria Zingoni</t>
        </is>
      </c>
    </row>
    <row r="15">
      <c r="A15" s="5" t="inlineStr">
        <is>
          <t>Aufsichtsrat / Board</t>
        </is>
      </c>
      <c r="B15" t="inlineStr">
        <is>
          <t>Antonio Brufau Niubó, Josu Jon Imaz San Miguel, Manuel Manrique Cecilia, María Teresa Ballester Fornés, Rene Dahan, Aránzazu Estefanía Larrañaga, Carmina Ganyet i Cirera, María Teresa García-Milá Lloveras, José Manuel Loureda Mantiñán, Ignacio Martín San Vicente, Henri Philippe Reichstul, Mariano Marzo Carpio, J. Robinson West, Luis Suárez de Lezo Mantilla, Isabel Torremocha Ferrezuelo</t>
        </is>
      </c>
    </row>
    <row r="16">
      <c r="A16" s="5" t="inlineStr">
        <is>
          <t>Beschreibung</t>
        </is>
      </c>
      <c r="B16" t="inlineStr">
        <is>
          <t>Repsol S.A. ist ein spanischer, global präsenter Öl-Konzern, der in der Förderung von Rohöl und Erdgas sowie in der Petrochemie tätig ist. Das operative Geschäft wird über zahlreiche Tochterunternehmen abgewickelt, die sowohl die Förderung als auch die Raffination und die Energieerzeugung der Öl- und Gasprodukte übernehmen. Die erzeugten Treibstoffe werden an Endverbraucher, Transportunternehmen und Großabnehmer der Luftfahrtindustrie verkauft. Dabei vertreibt Repsol seine Produkte über ein weitreichendes Netz von mehr als 6900 Tank- und Verkaufsstellen in Europa und Lateinamerika, wovon sich allein über 3000 in Spanien befinden. Die regionalen Schwerpunkte des Konzerns liegen in Argentinien und Spanien. Dort befinden sich auch acht der neuen Raffinerien. Eine weitere ist in Peru. Copyright 2014 FINANCE BASE AG</t>
        </is>
      </c>
    </row>
    <row r="17">
      <c r="A17" s="5" t="inlineStr">
        <is>
          <t>Profile</t>
        </is>
      </c>
      <c r="B17" t="inlineStr">
        <is>
          <t>Repsol S.A. is a Spanish, Globally present oil company, which is engaged in the production of crude oil and natural gas and in the petrochemical industry. The operating business is handled through numerous subsidiaries that both the promotion take as well as the refining and energy production of oil and gas products. The fuels produced are sold to end users, transport companies and large customers in the aviation industry. Here Repsol sells its products through an extensive network of more than 6,900 tanks and outlets in Europe and Latin America, of which only about 3,000 are in Spain. The regional focus of the Group are located in Argentina and Spain. There are also eight of the new refineries. Another is in Peru.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49006</v>
      </c>
      <c r="D20" t="n">
        <v>49701</v>
      </c>
      <c r="E20" t="n">
        <v>41242</v>
      </c>
      <c r="F20" t="n">
        <v>34556</v>
      </c>
      <c r="G20" t="n">
        <v>39582</v>
      </c>
      <c r="H20" t="n">
        <v>45433</v>
      </c>
      <c r="I20" t="n">
        <v>54683</v>
      </c>
      <c r="J20" t="n">
        <v>57193</v>
      </c>
      <c r="K20" t="n">
        <v>60122</v>
      </c>
      <c r="L20" t="n">
        <v>53663</v>
      </c>
      <c r="M20" t="n">
        <v>45827</v>
      </c>
      <c r="N20" t="n">
        <v>57740</v>
      </c>
      <c r="O20" t="n">
        <v>52098</v>
      </c>
      <c r="P20" t="n">
        <v>51355</v>
      </c>
      <c r="Q20" t="n">
        <v>48024</v>
      </c>
      <c r="R20" t="n">
        <v>40585</v>
      </c>
      <c r="S20" t="n">
        <v>36069</v>
      </c>
      <c r="T20" t="n">
        <v>35555</v>
      </c>
      <c r="U20" t="n">
        <v>42851</v>
      </c>
      <c r="V20" t="n">
        <v>44043</v>
      </c>
      <c r="W20" t="n">
        <v>25633</v>
      </c>
    </row>
    <row r="21">
      <c r="A21" s="5" t="inlineStr">
        <is>
          <t>Operatives Ergebnis (EBIT)</t>
        </is>
      </c>
      <c r="B21" s="5" t="inlineStr">
        <is>
          <t>EBIT Earning Before Interest &amp; Tax</t>
        </is>
      </c>
      <c r="C21" t="n">
        <v>-3251</v>
      </c>
      <c r="D21" t="n">
        <v>2453</v>
      </c>
      <c r="E21" t="n">
        <v>2789</v>
      </c>
      <c r="F21" t="n">
        <v>1911</v>
      </c>
      <c r="G21" t="n">
        <v>-2440</v>
      </c>
      <c r="H21" t="n">
        <v>78</v>
      </c>
      <c r="I21" t="n">
        <v>2571</v>
      </c>
      <c r="J21" t="n">
        <v>4286</v>
      </c>
      <c r="K21" t="n">
        <v>4805</v>
      </c>
      <c r="L21" t="n">
        <v>7621</v>
      </c>
      <c r="M21" t="n">
        <v>3244</v>
      </c>
      <c r="N21" t="n">
        <v>5083</v>
      </c>
      <c r="O21" t="n">
        <v>5808</v>
      </c>
      <c r="P21" t="n">
        <v>5911</v>
      </c>
      <c r="Q21" t="n">
        <v>6161</v>
      </c>
      <c r="R21" t="n">
        <v>4547</v>
      </c>
      <c r="S21" t="n">
        <v>3860</v>
      </c>
      <c r="T21" t="n">
        <v>3323</v>
      </c>
      <c r="U21" t="n">
        <v>4920</v>
      </c>
      <c r="V21" t="n">
        <v>6242</v>
      </c>
      <c r="W21" t="n">
        <v>2629</v>
      </c>
    </row>
    <row r="22">
      <c r="A22" s="5" t="inlineStr">
        <is>
          <t>Finanzergebnis</t>
        </is>
      </c>
      <c r="B22" s="5" t="inlineStr">
        <is>
          <t>Financial Result</t>
        </is>
      </c>
      <c r="C22" t="n">
        <v>50</v>
      </c>
      <c r="D22" t="n">
        <v>880</v>
      </c>
      <c r="E22" t="n">
        <v>318</v>
      </c>
      <c r="F22" t="n">
        <v>-40</v>
      </c>
      <c r="G22" t="n">
        <v>356</v>
      </c>
      <c r="H22" t="n">
        <v>1044</v>
      </c>
      <c r="I22" t="n">
        <v>-707</v>
      </c>
      <c r="J22" t="n">
        <v>-857</v>
      </c>
      <c r="K22" t="n">
        <v>-822</v>
      </c>
      <c r="L22" t="n">
        <v>-1008</v>
      </c>
      <c r="M22" t="n">
        <v>-468</v>
      </c>
      <c r="N22" t="n">
        <v>-372</v>
      </c>
      <c r="O22" t="n">
        <v>-224</v>
      </c>
      <c r="P22" t="n">
        <v>-482</v>
      </c>
      <c r="Q22" t="n">
        <v>-722</v>
      </c>
      <c r="R22" t="n">
        <v>-286</v>
      </c>
      <c r="S22" t="n">
        <v>-400</v>
      </c>
      <c r="T22" t="n">
        <v>-786</v>
      </c>
      <c r="U22" t="n">
        <v>-1352</v>
      </c>
      <c r="V22" t="n">
        <v>-1300</v>
      </c>
      <c r="W22" t="n">
        <v>-726</v>
      </c>
    </row>
    <row r="23">
      <c r="A23" s="5" t="inlineStr">
        <is>
          <t>Ergebnis vor Steuer (EBT)</t>
        </is>
      </c>
      <c r="B23" s="5" t="inlineStr">
        <is>
          <t>EBT Earning Before Tax</t>
        </is>
      </c>
      <c r="C23" t="n">
        <v>-3201</v>
      </c>
      <c r="D23" t="n">
        <v>3333</v>
      </c>
      <c r="E23" t="n">
        <v>3107</v>
      </c>
      <c r="F23" t="n">
        <v>1871</v>
      </c>
      <c r="G23" t="n">
        <v>-2084</v>
      </c>
      <c r="H23" t="n">
        <v>1122</v>
      </c>
      <c r="I23" t="n">
        <v>1864</v>
      </c>
      <c r="J23" t="n">
        <v>3429</v>
      </c>
      <c r="K23" t="n">
        <v>3983</v>
      </c>
      <c r="L23" t="n">
        <v>6613</v>
      </c>
      <c r="M23" t="n">
        <v>2776</v>
      </c>
      <c r="N23" t="n">
        <v>4711</v>
      </c>
      <c r="O23" t="n">
        <v>5584</v>
      </c>
      <c r="P23" t="n">
        <v>5429</v>
      </c>
      <c r="Q23" t="n">
        <v>5439</v>
      </c>
      <c r="R23" t="n">
        <v>4261</v>
      </c>
      <c r="S23" t="n">
        <v>3460</v>
      </c>
      <c r="T23" t="n">
        <v>2537</v>
      </c>
      <c r="U23" t="n">
        <v>3568</v>
      </c>
      <c r="V23" t="n">
        <v>4942</v>
      </c>
      <c r="W23" t="n">
        <v>1903</v>
      </c>
    </row>
    <row r="24">
      <c r="A24" s="5" t="inlineStr">
        <is>
          <t>Steuern auf Einkommen und Ertrag</t>
        </is>
      </c>
      <c r="B24" s="5" t="inlineStr">
        <is>
          <t>Taxes on income and earnings</t>
        </is>
      </c>
      <c r="C24" t="n">
        <v>588</v>
      </c>
      <c r="D24" t="n">
        <v>1386</v>
      </c>
      <c r="E24" t="n">
        <v>1220</v>
      </c>
      <c r="F24" t="n">
        <v>391</v>
      </c>
      <c r="G24" t="n">
        <v>-899</v>
      </c>
      <c r="H24" t="n">
        <v>146</v>
      </c>
      <c r="I24" t="n">
        <v>947</v>
      </c>
      <c r="J24" t="n">
        <v>1581</v>
      </c>
      <c r="K24" t="n">
        <v>1514</v>
      </c>
      <c r="L24" t="n">
        <v>1742</v>
      </c>
      <c r="M24" t="n">
        <v>1130</v>
      </c>
      <c r="N24" t="n">
        <v>1940</v>
      </c>
      <c r="O24" t="n">
        <v>2338</v>
      </c>
      <c r="P24" t="n">
        <v>2220</v>
      </c>
      <c r="Q24" t="n">
        <v>2332</v>
      </c>
      <c r="R24" t="n">
        <v>1309</v>
      </c>
      <c r="S24" t="n">
        <v>1048</v>
      </c>
      <c r="T24" t="n">
        <v>564</v>
      </c>
      <c r="U24" t="n">
        <v>988</v>
      </c>
      <c r="V24" t="n">
        <v>1408</v>
      </c>
      <c r="W24" t="n">
        <v>557</v>
      </c>
    </row>
    <row r="25">
      <c r="A25" s="5" t="inlineStr">
        <is>
          <t>Ergebnis nach Steuer</t>
        </is>
      </c>
      <c r="B25" s="5" t="inlineStr">
        <is>
          <t>Earnings after tax</t>
        </is>
      </c>
      <c r="C25" t="n">
        <v>-3789</v>
      </c>
      <c r="D25" t="n">
        <v>1947</v>
      </c>
      <c r="E25" t="n">
        <v>1887</v>
      </c>
      <c r="F25" t="n">
        <v>1480</v>
      </c>
      <c r="G25" t="n">
        <v>-1185</v>
      </c>
      <c r="H25" t="n">
        <v>976</v>
      </c>
      <c r="I25" t="n">
        <v>917</v>
      </c>
      <c r="J25" t="n">
        <v>1848</v>
      </c>
      <c r="K25" t="n">
        <v>2469</v>
      </c>
      <c r="L25" t="n">
        <v>4871</v>
      </c>
      <c r="M25" t="n">
        <v>1646</v>
      </c>
      <c r="N25" t="n">
        <v>2771</v>
      </c>
      <c r="O25" t="n">
        <v>3246</v>
      </c>
      <c r="P25" t="n">
        <v>3209</v>
      </c>
      <c r="Q25" t="n">
        <v>3107</v>
      </c>
      <c r="R25" t="n">
        <v>2952</v>
      </c>
      <c r="S25" t="n">
        <v>2412</v>
      </c>
      <c r="T25" t="n">
        <v>1973</v>
      </c>
      <c r="U25" t="n">
        <v>2580</v>
      </c>
      <c r="V25" t="n">
        <v>3534</v>
      </c>
      <c r="W25" t="n">
        <v>1346</v>
      </c>
    </row>
    <row r="26">
      <c r="A26" s="5" t="inlineStr">
        <is>
          <t>Minderheitenanteil</t>
        </is>
      </c>
      <c r="B26" s="5" t="inlineStr">
        <is>
          <t>Minority Share</t>
        </is>
      </c>
      <c r="C26" t="n">
        <v>-27</v>
      </c>
      <c r="D26" t="n">
        <v>-18</v>
      </c>
      <c r="E26" t="n">
        <v>-40</v>
      </c>
      <c r="F26" t="n">
        <v>-43</v>
      </c>
      <c r="G26" t="n">
        <v>-42</v>
      </c>
      <c r="H26" t="n">
        <v>39</v>
      </c>
      <c r="I26" t="n">
        <v>-38</v>
      </c>
      <c r="J26" t="n">
        <v>-75</v>
      </c>
      <c r="K26" t="n">
        <v>-351</v>
      </c>
      <c r="L26" t="n">
        <v>-254</v>
      </c>
      <c r="M26" t="n">
        <v>-185</v>
      </c>
      <c r="N26" t="n">
        <v>-126</v>
      </c>
      <c r="O26" t="n">
        <v>-167</v>
      </c>
      <c r="P26" t="n">
        <v>-224</v>
      </c>
      <c r="Q26" t="n">
        <v>-104</v>
      </c>
      <c r="R26" t="n">
        <v>-230</v>
      </c>
      <c r="S26" t="n">
        <v>-210</v>
      </c>
      <c r="T26" t="n">
        <v>-334</v>
      </c>
      <c r="U26" t="n">
        <v>-490</v>
      </c>
      <c r="V26" t="n">
        <v>-488</v>
      </c>
      <c r="W26" t="n">
        <v>-175</v>
      </c>
    </row>
    <row r="27">
      <c r="A27" s="5" t="inlineStr">
        <is>
          <t>Jahresüberschuss/-fehlbetrag</t>
        </is>
      </c>
      <c r="B27" s="5" t="inlineStr">
        <is>
          <t>Net Profit</t>
        </is>
      </c>
      <c r="C27" t="n">
        <v>-3816</v>
      </c>
      <c r="D27" t="n">
        <v>2341</v>
      </c>
      <c r="E27" t="n">
        <v>2121</v>
      </c>
      <c r="F27" t="n">
        <v>1736</v>
      </c>
      <c r="G27" t="n">
        <v>-1227</v>
      </c>
      <c r="H27" t="n">
        <v>1612</v>
      </c>
      <c r="I27" t="n">
        <v>195</v>
      </c>
      <c r="J27" t="n">
        <v>2060</v>
      </c>
      <c r="K27" t="n">
        <v>2193</v>
      </c>
      <c r="L27" t="n">
        <v>4693</v>
      </c>
      <c r="M27" t="n">
        <v>1559</v>
      </c>
      <c r="N27" t="n">
        <v>2711</v>
      </c>
      <c r="O27" t="n">
        <v>3188</v>
      </c>
      <c r="P27" t="n">
        <v>3124</v>
      </c>
      <c r="Q27" t="n">
        <v>3120</v>
      </c>
      <c r="R27" t="n">
        <v>1950</v>
      </c>
      <c r="S27" t="n">
        <v>2020</v>
      </c>
      <c r="T27" t="n">
        <v>1952</v>
      </c>
      <c r="U27" t="n">
        <v>1025</v>
      </c>
      <c r="V27" t="n">
        <v>2429</v>
      </c>
      <c r="W27" t="n">
        <v>1011</v>
      </c>
    </row>
    <row r="28">
      <c r="A28" s="5" t="inlineStr">
        <is>
          <t>Summe Umlaufvermögen</t>
        </is>
      </c>
      <c r="B28" s="5" t="inlineStr">
        <is>
          <t>Current Assets</t>
        </is>
      </c>
      <c r="C28" t="n">
        <v>16487</v>
      </c>
      <c r="D28" t="n">
        <v>17294</v>
      </c>
      <c r="E28" t="n">
        <v>14771</v>
      </c>
      <c r="F28" t="n">
        <v>15928</v>
      </c>
      <c r="G28" t="n">
        <v>12751</v>
      </c>
      <c r="H28" t="n">
        <v>17041</v>
      </c>
      <c r="I28" t="n">
        <v>22504</v>
      </c>
      <c r="J28" t="n">
        <v>20161</v>
      </c>
      <c r="K28" t="n">
        <v>20329</v>
      </c>
      <c r="L28" t="n">
        <v>21878</v>
      </c>
      <c r="M28" t="n">
        <v>14773</v>
      </c>
      <c r="N28" t="n">
        <v>14852</v>
      </c>
      <c r="O28" t="n">
        <v>15543</v>
      </c>
      <c r="P28" t="n">
        <v>13913</v>
      </c>
      <c r="Q28" t="n">
        <v>14305</v>
      </c>
      <c r="R28" t="n">
        <v>12126</v>
      </c>
      <c r="S28" t="n">
        <v>12004</v>
      </c>
      <c r="T28" t="n">
        <v>11092</v>
      </c>
      <c r="U28" t="n">
        <v>12107</v>
      </c>
      <c r="V28" t="n">
        <v>11617</v>
      </c>
      <c r="W28" t="inlineStr">
        <is>
          <t>-</t>
        </is>
      </c>
    </row>
    <row r="29">
      <c r="A29" s="5" t="inlineStr">
        <is>
          <t>Summe Anlagevermögen</t>
        </is>
      </c>
      <c r="B29" s="5" t="inlineStr">
        <is>
          <t>Fixed Assets</t>
        </is>
      </c>
      <c r="C29" t="n">
        <v>41408</v>
      </c>
      <c r="D29" t="n">
        <v>43484</v>
      </c>
      <c r="E29" t="n">
        <v>45086</v>
      </c>
      <c r="F29" t="n">
        <v>48921</v>
      </c>
      <c r="G29" t="n">
        <v>50326</v>
      </c>
      <c r="H29" t="n">
        <v>34848</v>
      </c>
      <c r="I29" t="n">
        <v>42582</v>
      </c>
      <c r="J29" t="n">
        <v>44760</v>
      </c>
      <c r="K29" t="n">
        <v>50628</v>
      </c>
      <c r="L29" t="n">
        <v>45753</v>
      </c>
      <c r="M29" t="n">
        <v>43310</v>
      </c>
      <c r="N29" t="n">
        <v>34577</v>
      </c>
      <c r="O29" t="n">
        <v>31621</v>
      </c>
      <c r="P29" t="n">
        <v>31288</v>
      </c>
      <c r="Q29" t="n">
        <v>31477</v>
      </c>
      <c r="R29" t="n">
        <v>26817</v>
      </c>
      <c r="S29" t="n">
        <v>26029</v>
      </c>
      <c r="T29" t="n">
        <v>26972</v>
      </c>
      <c r="U29" t="n">
        <v>39332</v>
      </c>
      <c r="V29" t="n">
        <v>40802</v>
      </c>
      <c r="W29" t="inlineStr">
        <is>
          <t>-</t>
        </is>
      </c>
    </row>
    <row r="30">
      <c r="A30" s="5" t="inlineStr">
        <is>
          <t>Summe Aktiva</t>
        </is>
      </c>
      <c r="B30" s="5" t="inlineStr">
        <is>
          <t>Total Assets</t>
        </is>
      </c>
      <c r="C30" t="n">
        <v>57895</v>
      </c>
      <c r="D30" t="n">
        <v>60778</v>
      </c>
      <c r="E30" t="n">
        <v>59857</v>
      </c>
      <c r="F30" t="n">
        <v>64849</v>
      </c>
      <c r="G30" t="n">
        <v>63077</v>
      </c>
      <c r="H30" t="n">
        <v>51889</v>
      </c>
      <c r="I30" t="n">
        <v>65086</v>
      </c>
      <c r="J30" t="n">
        <v>64921</v>
      </c>
      <c r="K30" t="n">
        <v>70957</v>
      </c>
      <c r="L30" t="n">
        <v>67631</v>
      </c>
      <c r="M30" t="n">
        <v>58083</v>
      </c>
      <c r="N30" t="n">
        <v>49429</v>
      </c>
      <c r="O30" t="n">
        <v>47164</v>
      </c>
      <c r="P30" t="n">
        <v>45201</v>
      </c>
      <c r="Q30" t="n">
        <v>45782</v>
      </c>
      <c r="R30" t="n">
        <v>38943</v>
      </c>
      <c r="S30" t="n">
        <v>38033</v>
      </c>
      <c r="T30" t="n">
        <v>38064</v>
      </c>
      <c r="U30" t="n">
        <v>51439</v>
      </c>
      <c r="V30" t="n">
        <v>52419</v>
      </c>
      <c r="W30" t="inlineStr">
        <is>
          <t>-</t>
        </is>
      </c>
    </row>
    <row r="31">
      <c r="A31" s="5" t="inlineStr">
        <is>
          <t>Summe kurzfristiges Fremdkapital</t>
        </is>
      </c>
      <c r="B31" s="5" t="inlineStr">
        <is>
          <t>Short-Term Debt</t>
        </is>
      </c>
      <c r="C31" t="n">
        <v>15085</v>
      </c>
      <c r="D31" t="n">
        <v>12810</v>
      </c>
      <c r="E31" t="n">
        <v>12035</v>
      </c>
      <c r="F31" t="n">
        <v>14737</v>
      </c>
      <c r="G31" t="n">
        <v>14477</v>
      </c>
      <c r="H31" t="n">
        <v>10243</v>
      </c>
      <c r="I31" t="n">
        <v>14819</v>
      </c>
      <c r="J31" t="n">
        <v>13310</v>
      </c>
      <c r="K31" t="n">
        <v>17104</v>
      </c>
      <c r="L31" t="n">
        <v>15773</v>
      </c>
      <c r="M31" t="n">
        <v>11993</v>
      </c>
      <c r="N31" t="n">
        <v>11021</v>
      </c>
      <c r="O31" t="n">
        <v>11355</v>
      </c>
      <c r="P31" t="n">
        <v>10075</v>
      </c>
      <c r="Q31" t="n">
        <v>11309</v>
      </c>
      <c r="R31" t="n">
        <v>9398</v>
      </c>
      <c r="S31" t="n">
        <v>10185</v>
      </c>
      <c r="T31" t="n">
        <v>8935</v>
      </c>
      <c r="U31" t="n">
        <v>13090</v>
      </c>
      <c r="V31" t="n">
        <v>14468</v>
      </c>
      <c r="W31" t="inlineStr">
        <is>
          <t>-</t>
        </is>
      </c>
    </row>
    <row r="32">
      <c r="A32" s="5" t="inlineStr">
        <is>
          <t>Summe langfristiges Fremdkapital</t>
        </is>
      </c>
      <c r="B32" s="5" t="inlineStr">
        <is>
          <t>Long-Term Debt</t>
        </is>
      </c>
      <c r="C32" t="n">
        <v>18475</v>
      </c>
      <c r="D32" t="n">
        <v>17340</v>
      </c>
      <c r="E32" t="n">
        <v>18029</v>
      </c>
      <c r="F32" t="n">
        <v>19245</v>
      </c>
      <c r="G32" t="n">
        <v>20139</v>
      </c>
      <c r="H32" t="n">
        <v>13709</v>
      </c>
      <c r="I32" t="n">
        <v>23060</v>
      </c>
      <c r="J32" t="n">
        <v>24139</v>
      </c>
      <c r="K32" t="n">
        <v>30315</v>
      </c>
      <c r="L32" t="n">
        <v>27718</v>
      </c>
      <c r="M32" t="n">
        <v>26139</v>
      </c>
      <c r="N32" t="n">
        <v>18308</v>
      </c>
      <c r="O32" t="n">
        <v>17298</v>
      </c>
      <c r="P32" t="n">
        <v>17693</v>
      </c>
      <c r="Q32" t="n">
        <v>18211</v>
      </c>
      <c r="R32" t="n">
        <v>15000</v>
      </c>
      <c r="S32" t="n">
        <v>14216</v>
      </c>
      <c r="T32" t="n">
        <v>15543</v>
      </c>
      <c r="U32" t="n">
        <v>23811</v>
      </c>
      <c r="V32" t="n">
        <v>22808</v>
      </c>
      <c r="W32" t="inlineStr">
        <is>
          <t>-</t>
        </is>
      </c>
    </row>
    <row r="33">
      <c r="A33" s="5" t="inlineStr">
        <is>
          <t>Summe Fremdkapital</t>
        </is>
      </c>
      <c r="B33" s="5" t="inlineStr">
        <is>
          <t>Total Liabilities</t>
        </is>
      </c>
      <c r="C33" t="n">
        <v>33279</v>
      </c>
      <c r="D33" t="n">
        <v>29864</v>
      </c>
      <c r="E33" t="n">
        <v>29794</v>
      </c>
      <c r="F33" t="n">
        <v>33738</v>
      </c>
      <c r="G33" t="n">
        <v>34388</v>
      </c>
      <c r="H33" t="n">
        <v>23735</v>
      </c>
      <c r="I33" t="n">
        <v>37166</v>
      </c>
      <c r="J33" t="n">
        <v>33992</v>
      </c>
      <c r="K33" t="n">
        <v>43914</v>
      </c>
      <c r="L33" t="n">
        <v>41645</v>
      </c>
      <c r="M33" t="n">
        <v>36692</v>
      </c>
      <c r="N33" t="n">
        <v>28159</v>
      </c>
      <c r="O33" t="n">
        <v>28002</v>
      </c>
      <c r="P33" t="n">
        <v>27159</v>
      </c>
      <c r="Q33" t="n">
        <v>28992</v>
      </c>
      <c r="R33" t="n">
        <v>20362</v>
      </c>
      <c r="S33" t="n">
        <v>20347</v>
      </c>
      <c r="T33" t="n">
        <v>20255</v>
      </c>
      <c r="U33" t="n">
        <v>30310</v>
      </c>
      <c r="V33" t="n">
        <v>33754</v>
      </c>
      <c r="W33" t="inlineStr">
        <is>
          <t>-</t>
        </is>
      </c>
    </row>
    <row r="34">
      <c r="A34" s="5" t="inlineStr">
        <is>
          <t>Minderheitenanteil</t>
        </is>
      </c>
      <c r="B34" s="5" t="inlineStr">
        <is>
          <t>Minority Share</t>
        </is>
      </c>
      <c r="C34" t="n">
        <v>281</v>
      </c>
      <c r="D34" t="n">
        <v>286</v>
      </c>
      <c r="E34" t="n">
        <v>270</v>
      </c>
      <c r="F34" t="n">
        <v>244</v>
      </c>
      <c r="G34" t="n">
        <v>228</v>
      </c>
      <c r="H34" t="n">
        <v>217</v>
      </c>
      <c r="I34" t="n">
        <v>713</v>
      </c>
      <c r="J34" t="n">
        <v>3457</v>
      </c>
      <c r="K34" t="n">
        <v>3505</v>
      </c>
      <c r="L34" t="n">
        <v>1846</v>
      </c>
      <c r="M34" t="n">
        <v>1440</v>
      </c>
      <c r="N34" t="n">
        <v>1170</v>
      </c>
      <c r="O34" t="n">
        <v>651</v>
      </c>
      <c r="P34" t="n">
        <v>609</v>
      </c>
      <c r="Q34" t="n">
        <v>528</v>
      </c>
      <c r="R34" t="n">
        <v>4036</v>
      </c>
      <c r="S34" t="n">
        <v>4054</v>
      </c>
      <c r="T34" t="n">
        <v>4223</v>
      </c>
      <c r="U34" t="n">
        <v>6591</v>
      </c>
      <c r="V34" t="n">
        <v>3522</v>
      </c>
      <c r="W34" t="inlineStr">
        <is>
          <t>-</t>
        </is>
      </c>
    </row>
    <row r="35">
      <c r="A35" s="5" t="inlineStr">
        <is>
          <t>Summe Eigenkapital</t>
        </is>
      </c>
      <c r="B35" s="5" t="inlineStr">
        <is>
          <t>Equity</t>
        </is>
      </c>
      <c r="C35" t="n">
        <v>24335</v>
      </c>
      <c r="D35" t="n">
        <v>30628</v>
      </c>
      <c r="E35" t="n">
        <v>29793</v>
      </c>
      <c r="F35" t="n">
        <v>30867</v>
      </c>
      <c r="G35" t="n">
        <v>28461</v>
      </c>
      <c r="H35" t="n">
        <v>27937</v>
      </c>
      <c r="I35" t="n">
        <v>27207</v>
      </c>
      <c r="J35" t="n">
        <v>27472</v>
      </c>
      <c r="K35" t="n">
        <v>23538</v>
      </c>
      <c r="L35" t="n">
        <v>24140</v>
      </c>
      <c r="M35" t="n">
        <v>19951</v>
      </c>
      <c r="N35" t="n">
        <v>20100</v>
      </c>
      <c r="O35" t="n">
        <v>18511</v>
      </c>
      <c r="P35" t="n">
        <v>17433</v>
      </c>
      <c r="Q35" t="n">
        <v>16262</v>
      </c>
      <c r="R35" t="n">
        <v>14545</v>
      </c>
      <c r="S35" t="n">
        <v>13632</v>
      </c>
      <c r="T35" t="n">
        <v>13586</v>
      </c>
      <c r="U35" t="n">
        <v>14538</v>
      </c>
      <c r="V35" t="n">
        <v>15143</v>
      </c>
      <c r="W35" t="inlineStr">
        <is>
          <t>-</t>
        </is>
      </c>
    </row>
    <row r="36">
      <c r="A36" s="5" t="inlineStr">
        <is>
          <t>Summe Passiva</t>
        </is>
      </c>
      <c r="B36" s="5" t="inlineStr">
        <is>
          <t>Liabilities &amp; Shareholder Equity</t>
        </is>
      </c>
      <c r="C36" t="n">
        <v>57895</v>
      </c>
      <c r="D36" t="n">
        <v>60778</v>
      </c>
      <c r="E36" t="n">
        <v>59857</v>
      </c>
      <c r="F36" t="n">
        <v>64849</v>
      </c>
      <c r="G36" t="n">
        <v>63077</v>
      </c>
      <c r="H36" t="n">
        <v>51889</v>
      </c>
      <c r="I36" t="n">
        <v>65086</v>
      </c>
      <c r="J36" t="n">
        <v>64921</v>
      </c>
      <c r="K36" t="n">
        <v>70957</v>
      </c>
      <c r="L36" t="n">
        <v>67631</v>
      </c>
      <c r="M36" t="n">
        <v>58083</v>
      </c>
      <c r="N36" t="n">
        <v>49429</v>
      </c>
      <c r="O36" t="n">
        <v>47164</v>
      </c>
      <c r="P36" t="n">
        <v>45201</v>
      </c>
      <c r="Q36" t="n">
        <v>45782</v>
      </c>
      <c r="R36" t="n">
        <v>38943</v>
      </c>
      <c r="S36" t="n">
        <v>38033</v>
      </c>
      <c r="T36" t="n">
        <v>38064</v>
      </c>
      <c r="U36" t="n">
        <v>51439</v>
      </c>
      <c r="V36" t="n">
        <v>52419</v>
      </c>
      <c r="W36" t="inlineStr">
        <is>
          <t>-</t>
        </is>
      </c>
    </row>
    <row r="37">
      <c r="A37" s="5" t="inlineStr">
        <is>
          <t>Mio.Aktien im Umlauf</t>
        </is>
      </c>
      <c r="B37" s="5" t="inlineStr">
        <is>
          <t>Million shares outstanding</t>
        </is>
      </c>
      <c r="C37" t="n">
        <v>1556</v>
      </c>
      <c r="D37" t="n">
        <v>1559</v>
      </c>
      <c r="E37" t="n">
        <v>1551</v>
      </c>
      <c r="F37" t="n">
        <v>5863</v>
      </c>
      <c r="G37" t="n">
        <v>5601</v>
      </c>
      <c r="H37" t="n">
        <v>5401</v>
      </c>
      <c r="I37" t="n">
        <v>5210</v>
      </c>
      <c r="J37" t="n">
        <v>5025</v>
      </c>
      <c r="K37" t="n">
        <v>4883</v>
      </c>
      <c r="L37" t="n">
        <v>4883</v>
      </c>
      <c r="M37" t="n">
        <v>4883</v>
      </c>
      <c r="N37" t="n">
        <v>4858</v>
      </c>
      <c r="O37" t="n">
        <v>4884</v>
      </c>
      <c r="P37" t="n">
        <v>4884</v>
      </c>
      <c r="Q37" t="n">
        <v>4884</v>
      </c>
      <c r="R37" t="n">
        <v>4884</v>
      </c>
      <c r="S37" t="n">
        <v>4880</v>
      </c>
      <c r="T37" t="n">
        <v>4880</v>
      </c>
      <c r="U37" t="n">
        <v>4880</v>
      </c>
      <c r="V37" t="n">
        <v>4792</v>
      </c>
      <c r="W37" t="n">
        <v>4152</v>
      </c>
    </row>
    <row r="38">
      <c r="A38" s="5" t="inlineStr">
        <is>
          <t>Ergebnis je Aktie (brutto)</t>
        </is>
      </c>
      <c r="B38" s="5" t="inlineStr">
        <is>
          <t>Earnings per share</t>
        </is>
      </c>
      <c r="C38" t="n">
        <v>-2.06</v>
      </c>
      <c r="D38" t="n">
        <v>2.14</v>
      </c>
      <c r="E38" t="n">
        <v>2</v>
      </c>
      <c r="F38" t="n">
        <v>0.32</v>
      </c>
      <c r="G38" t="n">
        <v>-0.37</v>
      </c>
      <c r="H38" t="n">
        <v>0.21</v>
      </c>
      <c r="I38" t="n">
        <v>0.36</v>
      </c>
      <c r="J38" t="n">
        <v>0.68</v>
      </c>
      <c r="K38" t="n">
        <v>0.82</v>
      </c>
      <c r="L38" t="n">
        <v>1.35</v>
      </c>
      <c r="M38" t="n">
        <v>0.57</v>
      </c>
      <c r="N38" t="n">
        <v>0.97</v>
      </c>
      <c r="O38" t="n">
        <v>1.14</v>
      </c>
      <c r="P38" t="n">
        <v>1.11</v>
      </c>
      <c r="Q38" t="n">
        <v>1.11</v>
      </c>
      <c r="R38" t="n">
        <v>0.87</v>
      </c>
      <c r="S38" t="n">
        <v>0.71</v>
      </c>
      <c r="T38" t="n">
        <v>0.52</v>
      </c>
      <c r="U38" t="n">
        <v>0.73</v>
      </c>
      <c r="V38" t="n">
        <v>1.03</v>
      </c>
      <c r="W38" t="n">
        <v>0.46</v>
      </c>
    </row>
    <row r="39">
      <c r="A39" s="5" t="inlineStr">
        <is>
          <t>Ergebnis je Aktie (unverwässert)</t>
        </is>
      </c>
      <c r="B39" s="5" t="inlineStr">
        <is>
          <t>Basic Earnings per share</t>
        </is>
      </c>
      <c r="C39" t="n">
        <v>-2.48</v>
      </c>
      <c r="D39" t="n">
        <v>1.45</v>
      </c>
      <c r="E39" t="n">
        <v>1.35</v>
      </c>
      <c r="F39" t="n">
        <v>0.29</v>
      </c>
      <c r="G39" t="n">
        <v>-0.22</v>
      </c>
      <c r="H39" t="n">
        <v>0.29</v>
      </c>
      <c r="I39" t="n">
        <v>0.038</v>
      </c>
      <c r="J39" t="n">
        <v>0.43</v>
      </c>
      <c r="K39" t="n">
        <v>0.45</v>
      </c>
      <c r="L39" t="n">
        <v>0.96</v>
      </c>
      <c r="M39" t="n">
        <v>0.32</v>
      </c>
      <c r="N39" t="n">
        <v>0.5600000000000001</v>
      </c>
      <c r="O39" t="n">
        <v>0.65</v>
      </c>
      <c r="P39" t="n">
        <v>0.64</v>
      </c>
      <c r="Q39" t="n">
        <v>0.64</v>
      </c>
      <c r="R39" t="n">
        <v>0.4</v>
      </c>
      <c r="S39" t="n">
        <v>0.41</v>
      </c>
      <c r="T39" t="n">
        <v>0.4</v>
      </c>
      <c r="U39" t="n">
        <v>0.21</v>
      </c>
      <c r="V39" t="n">
        <v>0.51</v>
      </c>
      <c r="W39" t="n">
        <v>0.24</v>
      </c>
    </row>
    <row r="40">
      <c r="A40" s="5" t="inlineStr">
        <is>
          <t>Ergebnis je Aktie (verwässert)</t>
        </is>
      </c>
      <c r="B40" s="5" t="inlineStr">
        <is>
          <t>Diluted Earnings per share</t>
        </is>
      </c>
      <c r="C40" t="n">
        <v>-2.48</v>
      </c>
      <c r="D40" t="n">
        <v>1.45</v>
      </c>
      <c r="E40" t="n">
        <v>1.35</v>
      </c>
      <c r="F40" t="n">
        <v>0.29</v>
      </c>
      <c r="G40" t="n">
        <v>-0.22</v>
      </c>
      <c r="H40" t="n">
        <v>0.29</v>
      </c>
      <c r="I40" t="n">
        <v>0.038</v>
      </c>
      <c r="J40" t="n">
        <v>0.43</v>
      </c>
      <c r="K40" t="n">
        <v>0.45</v>
      </c>
      <c r="L40" t="n">
        <v>0.96</v>
      </c>
      <c r="M40" t="n">
        <v>0.32</v>
      </c>
      <c r="N40" t="n">
        <v>0.5600000000000001</v>
      </c>
      <c r="O40" t="n">
        <v>0.65</v>
      </c>
      <c r="P40" t="n">
        <v>0.64</v>
      </c>
      <c r="Q40" t="n">
        <v>0.64</v>
      </c>
      <c r="R40" t="n">
        <v>0.4</v>
      </c>
      <c r="S40" t="n">
        <v>0.41</v>
      </c>
      <c r="T40" t="n">
        <v>0.4</v>
      </c>
      <c r="U40" t="n">
        <v>0.21</v>
      </c>
      <c r="V40" t="n">
        <v>0.51</v>
      </c>
      <c r="W40" t="n">
        <v>0.24</v>
      </c>
    </row>
    <row r="41">
      <c r="A41" s="5" t="inlineStr">
        <is>
          <t>Dividende je Aktie</t>
        </is>
      </c>
      <c r="B41" s="5" t="inlineStr">
        <is>
          <t>Dividend per share</t>
        </is>
      </c>
      <c r="C41" t="inlineStr">
        <is>
          <t>-</t>
        </is>
      </c>
      <c r="D41" t="n">
        <v>0.87</v>
      </c>
      <c r="E41" t="n">
        <v>0.76</v>
      </c>
      <c r="F41" t="inlineStr">
        <is>
          <t>-</t>
        </is>
      </c>
      <c r="G41" t="inlineStr">
        <is>
          <t>-</t>
        </is>
      </c>
      <c r="H41" t="inlineStr">
        <is>
          <t>-</t>
        </is>
      </c>
      <c r="I41" t="n">
        <v>0.01</v>
      </c>
      <c r="J41" t="n">
        <v>0.13</v>
      </c>
      <c r="K41" t="n">
        <v>0.14</v>
      </c>
      <c r="L41" t="n">
        <v>0.26</v>
      </c>
      <c r="M41" t="n">
        <v>0.21</v>
      </c>
      <c r="N41" t="n">
        <v>0.26</v>
      </c>
      <c r="O41" t="n">
        <v>0.25</v>
      </c>
      <c r="P41" t="n">
        <v>0.18</v>
      </c>
      <c r="Q41" t="n">
        <v>0.15</v>
      </c>
      <c r="R41" t="n">
        <v>0.13</v>
      </c>
      <c r="S41" t="n">
        <v>0.1</v>
      </c>
      <c r="T41" t="n">
        <v>0.078</v>
      </c>
      <c r="U41" t="n">
        <v>0.053</v>
      </c>
      <c r="V41" t="n">
        <v>0.13</v>
      </c>
      <c r="W41" t="inlineStr">
        <is>
          <t>-</t>
        </is>
      </c>
    </row>
    <row r="42">
      <c r="A42" s="5" t="inlineStr">
        <is>
          <t>Sonderdividende je Aktie</t>
        </is>
      </c>
      <c r="B42" s="5" t="inlineStr">
        <is>
          <t>Special Dividend per share</t>
        </is>
      </c>
      <c r="C42" t="inlineStr">
        <is>
          <t>-</t>
        </is>
      </c>
      <c r="D42" t="inlineStr">
        <is>
          <t>-</t>
        </is>
      </c>
      <c r="E42" t="inlineStr">
        <is>
          <t>-</t>
        </is>
      </c>
      <c r="F42" t="n">
        <v>0.19</v>
      </c>
      <c r="G42" t="n">
        <v>0.24</v>
      </c>
      <c r="H42" t="n">
        <v>0.25</v>
      </c>
      <c r="I42" t="n">
        <v>0.25</v>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426</v>
      </c>
      <c r="E43" t="n">
        <v>597</v>
      </c>
      <c r="F43" t="n">
        <v>420</v>
      </c>
      <c r="G43" t="n">
        <v>488</v>
      </c>
      <c r="H43" t="n">
        <v>1712</v>
      </c>
      <c r="I43" t="n">
        <v>528</v>
      </c>
      <c r="J43" t="n">
        <v>947</v>
      </c>
      <c r="K43" t="n">
        <v>947</v>
      </c>
      <c r="L43" t="n">
        <v>1686</v>
      </c>
      <c r="M43" t="n">
        <v>806</v>
      </c>
      <c r="N43" t="n">
        <v>1935</v>
      </c>
      <c r="O43" t="n">
        <v>1608</v>
      </c>
      <c r="P43" t="n">
        <v>949</v>
      </c>
      <c r="Q43" t="n">
        <v>825</v>
      </c>
      <c r="R43" t="n">
        <v>681</v>
      </c>
      <c r="S43" t="n">
        <v>535</v>
      </c>
      <c r="T43" t="inlineStr">
        <is>
          <t>-</t>
        </is>
      </c>
      <c r="U43" t="inlineStr">
        <is>
          <t>-</t>
        </is>
      </c>
      <c r="V43" t="inlineStr">
        <is>
          <t>-</t>
        </is>
      </c>
      <c r="W43" t="inlineStr">
        <is>
          <t>-</t>
        </is>
      </c>
    </row>
    <row r="44">
      <c r="A44" s="5" t="inlineStr">
        <is>
          <t>Umsatz</t>
        </is>
      </c>
      <c r="B44" s="5" t="inlineStr">
        <is>
          <t>Revenue</t>
        </is>
      </c>
      <c r="C44" t="n">
        <v>31.49</v>
      </c>
      <c r="D44" t="n">
        <v>31.88</v>
      </c>
      <c r="E44" t="n">
        <v>26.59</v>
      </c>
      <c r="F44" t="n">
        <v>5.89</v>
      </c>
      <c r="G44" t="n">
        <v>7.07</v>
      </c>
      <c r="H44" t="n">
        <v>8.41</v>
      </c>
      <c r="I44" t="n">
        <v>10.5</v>
      </c>
      <c r="J44" t="n">
        <v>11.38</v>
      </c>
      <c r="K44" t="n">
        <v>12.31</v>
      </c>
      <c r="L44" t="n">
        <v>10.99</v>
      </c>
      <c r="M44" t="n">
        <v>9.380000000000001</v>
      </c>
      <c r="N44" t="n">
        <v>11.88</v>
      </c>
      <c r="O44" t="n">
        <v>10.67</v>
      </c>
      <c r="P44" t="n">
        <v>10.52</v>
      </c>
      <c r="Q44" t="n">
        <v>9.83</v>
      </c>
      <c r="R44" t="n">
        <v>8.31</v>
      </c>
      <c r="S44" t="n">
        <v>7.39</v>
      </c>
      <c r="T44" t="n">
        <v>7.29</v>
      </c>
      <c r="U44" t="n">
        <v>8.779999999999999</v>
      </c>
      <c r="V44" t="n">
        <v>9.19</v>
      </c>
      <c r="W44" t="n">
        <v>6.17</v>
      </c>
    </row>
    <row r="45">
      <c r="A45" s="5" t="inlineStr">
        <is>
          <t>Buchwert je Aktie</t>
        </is>
      </c>
      <c r="B45" s="5" t="inlineStr">
        <is>
          <t>Book value per share</t>
        </is>
      </c>
      <c r="C45" t="n">
        <v>15.64</v>
      </c>
      <c r="D45" t="n">
        <v>19.65</v>
      </c>
      <c r="E45" t="n">
        <v>19.21</v>
      </c>
      <c r="F45" t="n">
        <v>5.27</v>
      </c>
      <c r="G45" t="n">
        <v>5.08</v>
      </c>
      <c r="H45" t="n">
        <v>5.17</v>
      </c>
      <c r="I45" t="n">
        <v>5.22</v>
      </c>
      <c r="J45" t="n">
        <v>5.47</v>
      </c>
      <c r="K45" t="n">
        <v>4.82</v>
      </c>
      <c r="L45" t="n">
        <v>4.94</v>
      </c>
      <c r="M45" t="n">
        <v>4.09</v>
      </c>
      <c r="N45" t="n">
        <v>4.14</v>
      </c>
      <c r="O45" t="n">
        <v>3.79</v>
      </c>
      <c r="P45" t="n">
        <v>3.57</v>
      </c>
      <c r="Q45" t="n">
        <v>3.33</v>
      </c>
      <c r="R45" t="n">
        <v>2.98</v>
      </c>
      <c r="S45" t="n">
        <v>2.79</v>
      </c>
      <c r="T45" t="n">
        <v>2.78</v>
      </c>
      <c r="U45" t="n">
        <v>2.98</v>
      </c>
      <c r="V45" t="n">
        <v>3.16</v>
      </c>
      <c r="W45" t="inlineStr">
        <is>
          <t>-</t>
        </is>
      </c>
    </row>
    <row r="46">
      <c r="A46" s="5" t="inlineStr">
        <is>
          <t>Cashflow je Aktie</t>
        </is>
      </c>
      <c r="B46" s="5" t="inlineStr">
        <is>
          <t>Cashflow per share</t>
        </is>
      </c>
      <c r="C46" t="n">
        <v>3.12</v>
      </c>
      <c r="D46" t="n">
        <v>2.94</v>
      </c>
      <c r="E46" t="n">
        <v>3.3</v>
      </c>
      <c r="F46" t="n">
        <v>0.66</v>
      </c>
      <c r="G46" t="n">
        <v>0.87</v>
      </c>
      <c r="H46" t="n">
        <v>0.59</v>
      </c>
      <c r="I46" t="n">
        <v>0.77</v>
      </c>
      <c r="J46" t="n">
        <v>1.18</v>
      </c>
      <c r="K46" t="n">
        <v>0.84</v>
      </c>
      <c r="L46" t="n">
        <v>1.16</v>
      </c>
      <c r="M46" t="n">
        <v>0.98</v>
      </c>
      <c r="N46" t="n">
        <v>1.38</v>
      </c>
      <c r="O46" t="n">
        <v>1.17</v>
      </c>
      <c r="P46" t="n">
        <v>1.24</v>
      </c>
      <c r="Q46" t="n">
        <v>1.24</v>
      </c>
      <c r="R46" t="inlineStr">
        <is>
          <t>-</t>
        </is>
      </c>
      <c r="S46" t="inlineStr">
        <is>
          <t>-</t>
        </is>
      </c>
      <c r="T46" t="inlineStr">
        <is>
          <t>-</t>
        </is>
      </c>
      <c r="U46" t="n">
        <v>1.12</v>
      </c>
      <c r="V46" t="n">
        <v>1.14</v>
      </c>
      <c r="W46" t="n">
        <v>0.65</v>
      </c>
    </row>
    <row r="47">
      <c r="A47" s="5" t="inlineStr">
        <is>
          <t>Bilanzsumme je Aktie</t>
        </is>
      </c>
      <c r="B47" s="5" t="inlineStr">
        <is>
          <t>Total assets per share</t>
        </is>
      </c>
      <c r="C47" t="n">
        <v>37.21</v>
      </c>
      <c r="D47" t="n">
        <v>38.99</v>
      </c>
      <c r="E47" t="n">
        <v>38.59</v>
      </c>
      <c r="F47" t="n">
        <v>11.06</v>
      </c>
      <c r="G47" t="n">
        <v>11.26</v>
      </c>
      <c r="H47" t="n">
        <v>9.609999999999999</v>
      </c>
      <c r="I47" t="n">
        <v>12.49</v>
      </c>
      <c r="J47" t="n">
        <v>12.92</v>
      </c>
      <c r="K47" t="n">
        <v>14.53</v>
      </c>
      <c r="L47" t="n">
        <v>13.85</v>
      </c>
      <c r="M47" t="n">
        <v>11.89</v>
      </c>
      <c r="N47" t="n">
        <v>10.17</v>
      </c>
      <c r="O47" t="n">
        <v>9.66</v>
      </c>
      <c r="P47" t="n">
        <v>9.26</v>
      </c>
      <c r="Q47" t="n">
        <v>9.369999999999999</v>
      </c>
      <c r="R47" t="n">
        <v>7.97</v>
      </c>
      <c r="S47" t="n">
        <v>7.79</v>
      </c>
      <c r="T47" t="n">
        <v>7.8</v>
      </c>
      <c r="U47" t="n">
        <v>10.54</v>
      </c>
      <c r="V47" t="n">
        <v>10.94</v>
      </c>
      <c r="W47" t="inlineStr">
        <is>
          <t>-</t>
        </is>
      </c>
    </row>
    <row r="48">
      <c r="A48" s="5" t="inlineStr">
        <is>
          <t>Personal am Ende des Jahres</t>
        </is>
      </c>
      <c r="B48" s="5" t="inlineStr">
        <is>
          <t>Staff at the end of year</t>
        </is>
      </c>
      <c r="C48" t="n">
        <v>24634</v>
      </c>
      <c r="D48" t="n">
        <v>24506</v>
      </c>
      <c r="E48" t="n">
        <v>24226</v>
      </c>
      <c r="F48" t="n">
        <v>24535</v>
      </c>
      <c r="G48" t="n">
        <v>27111</v>
      </c>
      <c r="H48" t="n">
        <v>24289</v>
      </c>
      <c r="I48" t="n">
        <v>30296</v>
      </c>
      <c r="J48" t="n">
        <v>29997</v>
      </c>
      <c r="K48" t="n">
        <v>46575</v>
      </c>
      <c r="L48" t="n">
        <v>43298</v>
      </c>
      <c r="M48" t="n">
        <v>41014</v>
      </c>
      <c r="N48" t="n">
        <v>37371</v>
      </c>
      <c r="O48" t="n">
        <v>37565</v>
      </c>
      <c r="P48" t="n">
        <v>36931</v>
      </c>
      <c r="Q48" t="n">
        <v>35909</v>
      </c>
      <c r="R48" t="n">
        <v>32376</v>
      </c>
      <c r="S48" t="n">
        <v>30644</v>
      </c>
      <c r="T48" t="n">
        <v>32602</v>
      </c>
      <c r="U48" t="n">
        <v>37510</v>
      </c>
      <c r="V48" t="n">
        <v>37387</v>
      </c>
      <c r="W48" t="inlineStr">
        <is>
          <t>-</t>
        </is>
      </c>
    </row>
    <row r="49">
      <c r="A49" s="5" t="inlineStr">
        <is>
          <t>Personalaufwand in Mio. EUR</t>
        </is>
      </c>
      <c r="B49" s="5" t="inlineStr">
        <is>
          <t>Personnel expenses in M</t>
        </is>
      </c>
      <c r="C49" t="n">
        <v>1946</v>
      </c>
      <c r="D49" t="n">
        <v>1874</v>
      </c>
      <c r="E49" t="n">
        <v>1892</v>
      </c>
      <c r="F49" t="n">
        <v>2501</v>
      </c>
      <c r="G49" t="n">
        <v>2129</v>
      </c>
      <c r="H49" t="n">
        <v>1729</v>
      </c>
      <c r="I49" t="n">
        <v>2039</v>
      </c>
      <c r="J49" t="n">
        <v>1975</v>
      </c>
      <c r="K49" t="n">
        <v>2579</v>
      </c>
      <c r="L49" t="n">
        <v>2411</v>
      </c>
      <c r="M49" t="n">
        <v>2087</v>
      </c>
      <c r="N49" t="n">
        <v>2016</v>
      </c>
      <c r="O49" t="n">
        <v>1855</v>
      </c>
      <c r="P49" t="n">
        <v>1674</v>
      </c>
      <c r="Q49" t="n">
        <v>1542</v>
      </c>
      <c r="R49" t="n">
        <v>1236</v>
      </c>
      <c r="S49" t="n">
        <v>1111</v>
      </c>
      <c r="T49" t="n">
        <v>1161</v>
      </c>
      <c r="U49" t="n">
        <v>1732</v>
      </c>
      <c r="V49" t="n">
        <v>1648</v>
      </c>
      <c r="W49" t="inlineStr">
        <is>
          <t>-</t>
        </is>
      </c>
    </row>
    <row r="50">
      <c r="A50" s="5" t="inlineStr">
        <is>
          <t>Aufwand je Mitarbeiter in EUR</t>
        </is>
      </c>
      <c r="B50" s="5" t="inlineStr">
        <is>
          <t>Effort per employee</t>
        </is>
      </c>
      <c r="C50" t="n">
        <v>78997</v>
      </c>
      <c r="D50" t="n">
        <v>76471</v>
      </c>
      <c r="E50" t="n">
        <v>78098</v>
      </c>
      <c r="F50" t="n">
        <v>101936</v>
      </c>
      <c r="G50" t="n">
        <v>78529</v>
      </c>
      <c r="H50" t="n">
        <v>71184</v>
      </c>
      <c r="I50" t="n">
        <v>67303</v>
      </c>
      <c r="J50" t="n">
        <v>65840</v>
      </c>
      <c r="K50" t="n">
        <v>55373</v>
      </c>
      <c r="L50" t="n">
        <v>55684</v>
      </c>
      <c r="M50" t="n">
        <v>50885</v>
      </c>
      <c r="N50" t="n">
        <v>53946</v>
      </c>
      <c r="O50" t="n">
        <v>49381</v>
      </c>
      <c r="P50" t="n">
        <v>45328</v>
      </c>
      <c r="Q50" t="n">
        <v>42942</v>
      </c>
      <c r="R50" t="n">
        <v>38176</v>
      </c>
      <c r="S50" t="n">
        <v>36255</v>
      </c>
      <c r="T50" t="n">
        <v>35611</v>
      </c>
      <c r="U50" t="n">
        <v>46174</v>
      </c>
      <c r="V50" t="n">
        <v>44079</v>
      </c>
      <c r="W50" t="inlineStr">
        <is>
          <t>-</t>
        </is>
      </c>
    </row>
    <row r="51">
      <c r="A51" s="5" t="inlineStr">
        <is>
          <t>Umsatz je Aktie</t>
        </is>
      </c>
      <c r="B51" s="5" t="inlineStr">
        <is>
          <t>Revenue per share</t>
        </is>
      </c>
      <c r="C51" t="n">
        <v>1990000</v>
      </c>
      <c r="D51" t="n">
        <v>2030000</v>
      </c>
      <c r="E51" t="n">
        <v>1700000</v>
      </c>
      <c r="F51" t="n">
        <v>1410000</v>
      </c>
      <c r="G51" t="n">
        <v>1540000</v>
      </c>
      <c r="H51" t="n">
        <v>1950000</v>
      </c>
      <c r="I51" t="n">
        <v>1800000</v>
      </c>
      <c r="J51" t="n">
        <v>1860000</v>
      </c>
      <c r="K51" t="n">
        <v>1290000</v>
      </c>
      <c r="L51" t="n">
        <v>1240000</v>
      </c>
      <c r="M51" t="n">
        <v>1120000</v>
      </c>
      <c r="N51" t="n">
        <v>1550000</v>
      </c>
      <c r="O51" t="n">
        <v>1390000</v>
      </c>
      <c r="P51" t="n">
        <v>1390000</v>
      </c>
      <c r="Q51" t="n">
        <v>1340000</v>
      </c>
      <c r="R51" t="n">
        <v>1250000</v>
      </c>
      <c r="S51" t="n">
        <v>1210000</v>
      </c>
      <c r="T51" t="n">
        <v>1120000</v>
      </c>
      <c r="U51" t="n">
        <v>1160000</v>
      </c>
      <c r="V51" t="n">
        <v>1220000</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-154908</v>
      </c>
      <c r="D53" t="n">
        <v>95528</v>
      </c>
      <c r="E53" t="n">
        <v>87551</v>
      </c>
      <c r="F53" t="n">
        <v>70756</v>
      </c>
      <c r="G53" t="n">
        <v>-45258</v>
      </c>
      <c r="H53" t="n">
        <v>66367</v>
      </c>
      <c r="I53" t="n">
        <v>6436</v>
      </c>
      <c r="J53" t="n">
        <v>68674</v>
      </c>
      <c r="K53" t="n">
        <v>47085</v>
      </c>
      <c r="L53" t="n">
        <v>108388</v>
      </c>
      <c r="M53" t="n">
        <v>38011</v>
      </c>
      <c r="N53" t="n">
        <v>72543</v>
      </c>
      <c r="O53" t="n">
        <v>84866</v>
      </c>
      <c r="P53" t="n">
        <v>84590</v>
      </c>
      <c r="Q53" t="n">
        <v>86886</v>
      </c>
      <c r="R53" t="n">
        <v>60230</v>
      </c>
      <c r="S53" t="n">
        <v>65918</v>
      </c>
      <c r="T53" t="n">
        <v>59874</v>
      </c>
      <c r="U53" t="n">
        <v>27326</v>
      </c>
      <c r="V53" t="n">
        <v>64969</v>
      </c>
      <c r="W53" t="inlineStr">
        <is>
          <t>-</t>
        </is>
      </c>
    </row>
    <row r="54">
      <c r="A54" s="5" t="inlineStr">
        <is>
          <t>KGV (Kurs/Gewinn)</t>
        </is>
      </c>
      <c r="B54" s="5" t="inlineStr">
        <is>
          <t>PE (price/earnings)</t>
        </is>
      </c>
      <c r="C54" t="inlineStr">
        <is>
          <t>-</t>
        </is>
      </c>
      <c r="D54" t="n">
        <v>9.699999999999999</v>
      </c>
      <c r="E54" t="n">
        <v>10.9</v>
      </c>
      <c r="F54" t="n">
        <v>45.2</v>
      </c>
      <c r="G54" t="inlineStr">
        <is>
          <t>-</t>
        </is>
      </c>
      <c r="H54" t="n">
        <v>53.1</v>
      </c>
      <c r="I54" t="n">
        <v>482.1</v>
      </c>
      <c r="J54" t="n">
        <v>36.1</v>
      </c>
      <c r="K54" t="n">
        <v>52.8</v>
      </c>
      <c r="L54" t="n">
        <v>21.9</v>
      </c>
      <c r="M54" t="n">
        <v>58</v>
      </c>
      <c r="N54" t="n">
        <v>27.1</v>
      </c>
      <c r="O54" t="n">
        <v>37.3</v>
      </c>
      <c r="P54" t="n">
        <v>40.9</v>
      </c>
      <c r="Q54" t="n">
        <v>38.5</v>
      </c>
      <c r="R54" t="n">
        <v>47.9</v>
      </c>
      <c r="S54" t="n">
        <v>37.4</v>
      </c>
      <c r="T54" t="n">
        <v>31.5</v>
      </c>
      <c r="U54" t="n">
        <v>78</v>
      </c>
      <c r="V54" t="n">
        <v>33.5</v>
      </c>
      <c r="W54" t="n">
        <v>94.7</v>
      </c>
    </row>
    <row r="55">
      <c r="A55" s="5" t="inlineStr">
        <is>
          <t>KUV (Kurs/Umsatz)</t>
        </is>
      </c>
      <c r="B55" s="5" t="inlineStr">
        <is>
          <t>PS (price/sales)</t>
        </is>
      </c>
      <c r="C55" t="n">
        <v>0.4</v>
      </c>
      <c r="D55" t="n">
        <v>0.44</v>
      </c>
      <c r="E55" t="n">
        <v>0.55</v>
      </c>
      <c r="F55" t="n">
        <v>2.22</v>
      </c>
      <c r="G55" t="n">
        <v>1.43</v>
      </c>
      <c r="H55" t="n">
        <v>1.85</v>
      </c>
      <c r="I55" t="n">
        <v>1.75</v>
      </c>
      <c r="J55" t="n">
        <v>1.35</v>
      </c>
      <c r="K55" t="n">
        <v>1.93</v>
      </c>
      <c r="L55" t="n">
        <v>1.91</v>
      </c>
      <c r="M55" t="n">
        <v>2</v>
      </c>
      <c r="N55" t="n">
        <v>1.27</v>
      </c>
      <c r="O55" t="n">
        <v>2.29</v>
      </c>
      <c r="P55" t="n">
        <v>2.49</v>
      </c>
      <c r="Q55" t="n">
        <v>2.51</v>
      </c>
      <c r="R55" t="n">
        <v>2.31</v>
      </c>
      <c r="S55" t="n">
        <v>2.09</v>
      </c>
      <c r="T55" t="n">
        <v>1.73</v>
      </c>
      <c r="U55" t="n">
        <v>1.87</v>
      </c>
      <c r="V55" t="n">
        <v>1.85</v>
      </c>
      <c r="W55" t="n">
        <v>3.73</v>
      </c>
    </row>
    <row r="56">
      <c r="A56" s="5" t="inlineStr">
        <is>
          <t>KBV (Kurs/Buchwert)</t>
        </is>
      </c>
      <c r="B56" s="5" t="inlineStr">
        <is>
          <t>PB (price/book value)</t>
        </is>
      </c>
      <c r="C56" t="n">
        <v>0.8</v>
      </c>
      <c r="D56" t="n">
        <v>0.72</v>
      </c>
      <c r="E56" t="n">
        <v>0.77</v>
      </c>
      <c r="F56" t="n">
        <v>2.49</v>
      </c>
      <c r="G56" t="n">
        <v>1.99</v>
      </c>
      <c r="H56" t="n">
        <v>3.01</v>
      </c>
      <c r="I56" t="n">
        <v>3.51</v>
      </c>
      <c r="J56" t="n">
        <v>2.81</v>
      </c>
      <c r="K56" t="n">
        <v>4.93</v>
      </c>
      <c r="L56" t="n">
        <v>4.24</v>
      </c>
      <c r="M56" t="n">
        <v>4.59</v>
      </c>
      <c r="N56" t="n">
        <v>3.65</v>
      </c>
      <c r="O56" t="n">
        <v>6.43</v>
      </c>
      <c r="P56" t="n">
        <v>7.34</v>
      </c>
      <c r="Q56" t="n">
        <v>7.41</v>
      </c>
      <c r="R56" t="n">
        <v>6.43</v>
      </c>
      <c r="S56" t="n">
        <v>5.53</v>
      </c>
      <c r="T56" t="n">
        <v>4.53</v>
      </c>
      <c r="U56" t="n">
        <v>5.5</v>
      </c>
      <c r="V56" t="n">
        <v>5.39</v>
      </c>
      <c r="W56" t="inlineStr">
        <is>
          <t>-</t>
        </is>
      </c>
    </row>
    <row r="57">
      <c r="A57" s="5" t="inlineStr">
        <is>
          <t>KCV (Kurs/Cashflow)</t>
        </is>
      </c>
      <c r="B57" s="5" t="inlineStr">
        <is>
          <t>PC (price/cashflow)</t>
        </is>
      </c>
      <c r="C57" t="n">
        <v>4</v>
      </c>
      <c r="D57" t="n">
        <v>4.79</v>
      </c>
      <c r="E57" t="n">
        <v>4.47</v>
      </c>
      <c r="F57" t="n">
        <v>19.76</v>
      </c>
      <c r="G57" t="n">
        <v>11.69</v>
      </c>
      <c r="H57" t="n">
        <v>26.39</v>
      </c>
      <c r="I57" t="n">
        <v>23.89</v>
      </c>
      <c r="J57" t="n">
        <v>13.04</v>
      </c>
      <c r="K57" t="n">
        <v>28.14</v>
      </c>
      <c r="L57" t="n">
        <v>18.16</v>
      </c>
      <c r="M57" t="n">
        <v>19.2</v>
      </c>
      <c r="N57" t="n">
        <v>10.95</v>
      </c>
      <c r="O57" t="n">
        <v>20.84</v>
      </c>
      <c r="P57" t="n">
        <v>21.19</v>
      </c>
      <c r="Q57" t="n">
        <v>19.89</v>
      </c>
      <c r="R57" t="inlineStr">
        <is>
          <t>-</t>
        </is>
      </c>
      <c r="S57" t="inlineStr">
        <is>
          <t>-</t>
        </is>
      </c>
      <c r="T57" t="inlineStr">
        <is>
          <t>-</t>
        </is>
      </c>
      <c r="U57" t="n">
        <v>14.56</v>
      </c>
      <c r="V57" t="n">
        <v>14.92</v>
      </c>
      <c r="W57" t="n">
        <v>35.65</v>
      </c>
    </row>
    <row r="58">
      <c r="A58" s="5" t="inlineStr">
        <is>
          <t>Dividendenrendite in %</t>
        </is>
      </c>
      <c r="B58" s="5" t="inlineStr">
        <is>
          <t>Dividend Yield in %</t>
        </is>
      </c>
      <c r="C58" t="inlineStr">
        <is>
          <t>-</t>
        </is>
      </c>
      <c r="D58" t="n">
        <v>6.2</v>
      </c>
      <c r="E58" t="n">
        <v>5.16</v>
      </c>
      <c r="F58" t="inlineStr">
        <is>
          <t>-</t>
        </is>
      </c>
      <c r="G58" t="inlineStr">
        <is>
          <t>-</t>
        </is>
      </c>
      <c r="H58" t="inlineStr">
        <is>
          <t>-</t>
        </is>
      </c>
      <c r="I58" t="n">
        <v>0.05</v>
      </c>
      <c r="J58" t="n">
        <v>0.8100000000000001</v>
      </c>
      <c r="K58" t="n">
        <v>0.61</v>
      </c>
      <c r="L58" t="n">
        <v>1.25</v>
      </c>
      <c r="M58" t="n">
        <v>1.14</v>
      </c>
      <c r="N58" t="n">
        <v>1.74</v>
      </c>
      <c r="O58" t="n">
        <v>1.03</v>
      </c>
      <c r="P58" t="n">
        <v>0.6899999999999999</v>
      </c>
      <c r="Q58" t="n">
        <v>0.61</v>
      </c>
      <c r="R58" t="n">
        <v>0.65</v>
      </c>
      <c r="S58" t="n">
        <v>0.65</v>
      </c>
      <c r="T58" t="n">
        <v>0.62</v>
      </c>
      <c r="U58" t="n">
        <v>0.32</v>
      </c>
      <c r="V58" t="n">
        <v>0.73</v>
      </c>
      <c r="W58" t="inlineStr">
        <is>
          <t>-</t>
        </is>
      </c>
    </row>
    <row r="59">
      <c r="A59" s="5" t="inlineStr">
        <is>
          <t>Gewinnrendite in %</t>
        </is>
      </c>
      <c r="B59" s="5" t="inlineStr">
        <is>
          <t>Return on profit in %</t>
        </is>
      </c>
      <c r="C59" t="n">
        <v>-19.9</v>
      </c>
      <c r="D59" t="n">
        <v>10.3</v>
      </c>
      <c r="E59" t="n">
        <v>9.199999999999999</v>
      </c>
      <c r="F59" t="n">
        <v>2.2</v>
      </c>
      <c r="G59" t="n">
        <v>-2.2</v>
      </c>
      <c r="H59" t="n">
        <v>1.9</v>
      </c>
      <c r="I59" t="n">
        <v>0.2</v>
      </c>
      <c r="J59" t="n">
        <v>2.8</v>
      </c>
      <c r="K59" t="n">
        <v>1.9</v>
      </c>
      <c r="L59" t="n">
        <v>4.6</v>
      </c>
      <c r="M59" t="n">
        <v>1.7</v>
      </c>
      <c r="N59" t="n">
        <v>3.7</v>
      </c>
      <c r="O59" t="n">
        <v>2.7</v>
      </c>
      <c r="P59" t="n">
        <v>2.4</v>
      </c>
      <c r="Q59" t="n">
        <v>2.6</v>
      </c>
      <c r="R59" t="n">
        <v>2.1</v>
      </c>
      <c r="S59" t="n">
        <v>2.7</v>
      </c>
      <c r="T59" t="n">
        <v>3.2</v>
      </c>
      <c r="U59" t="n">
        <v>1.3</v>
      </c>
      <c r="V59" t="n">
        <v>3</v>
      </c>
      <c r="W59" t="n">
        <v>1.1</v>
      </c>
    </row>
    <row r="60">
      <c r="A60" s="5" t="inlineStr">
        <is>
          <t>Eigenkapitalrendite in %</t>
        </is>
      </c>
      <c r="B60" s="5" t="inlineStr">
        <is>
          <t>Return on Equity in %</t>
        </is>
      </c>
      <c r="C60" t="n">
        <v>-15.68</v>
      </c>
      <c r="D60" t="n">
        <v>7.64</v>
      </c>
      <c r="E60" t="n">
        <v>7.12</v>
      </c>
      <c r="F60" t="n">
        <v>5.62</v>
      </c>
      <c r="G60" t="n">
        <v>-4.31</v>
      </c>
      <c r="H60" t="n">
        <v>5.77</v>
      </c>
      <c r="I60" t="n">
        <v>0.72</v>
      </c>
      <c r="J60" t="n">
        <v>7.5</v>
      </c>
      <c r="K60" t="n">
        <v>9.32</v>
      </c>
      <c r="L60" t="n">
        <v>19.44</v>
      </c>
      <c r="M60" t="n">
        <v>7.81</v>
      </c>
      <c r="N60" t="n">
        <v>13.49</v>
      </c>
      <c r="O60" t="n">
        <v>17.22</v>
      </c>
      <c r="P60" t="n">
        <v>17.92</v>
      </c>
      <c r="Q60" t="n">
        <v>19.19</v>
      </c>
      <c r="R60" t="n">
        <v>13.41</v>
      </c>
      <c r="S60" t="n">
        <v>14.82</v>
      </c>
      <c r="T60" t="n">
        <v>14.37</v>
      </c>
      <c r="U60" t="n">
        <v>7.05</v>
      </c>
      <c r="V60" t="n">
        <v>16.04</v>
      </c>
      <c r="W60" t="inlineStr">
        <is>
          <t>-</t>
        </is>
      </c>
    </row>
    <row r="61">
      <c r="A61" s="5" t="inlineStr">
        <is>
          <t>Umsatzrendite in %</t>
        </is>
      </c>
      <c r="B61" s="5" t="inlineStr">
        <is>
          <t>Return on sales in %</t>
        </is>
      </c>
      <c r="C61" t="n">
        <v>-7.79</v>
      </c>
      <c r="D61" t="n">
        <v>4.71</v>
      </c>
      <c r="E61" t="n">
        <v>5.14</v>
      </c>
      <c r="F61" t="n">
        <v>5.02</v>
      </c>
      <c r="G61" t="n">
        <v>-3.1</v>
      </c>
      <c r="H61" t="n">
        <v>3.55</v>
      </c>
      <c r="I61" t="n">
        <v>0.36</v>
      </c>
      <c r="J61" t="n">
        <v>3.6</v>
      </c>
      <c r="K61" t="n">
        <v>3.65</v>
      </c>
      <c r="L61" t="n">
        <v>8.75</v>
      </c>
      <c r="M61" t="n">
        <v>3.4</v>
      </c>
      <c r="N61" t="n">
        <v>4.7</v>
      </c>
      <c r="O61" t="n">
        <v>6.12</v>
      </c>
      <c r="P61" t="n">
        <v>6.08</v>
      </c>
      <c r="Q61" t="n">
        <v>6.5</v>
      </c>
      <c r="R61" t="n">
        <v>9.609999999999999</v>
      </c>
      <c r="S61" t="n">
        <v>5.6</v>
      </c>
      <c r="T61" t="n">
        <v>5.49</v>
      </c>
      <c r="U61" t="n">
        <v>2.39</v>
      </c>
      <c r="V61" t="n">
        <v>5.52</v>
      </c>
      <c r="W61" t="n">
        <v>3.94</v>
      </c>
    </row>
    <row r="62">
      <c r="A62" s="5" t="inlineStr">
        <is>
          <t>Gesamtkapitalrendite in %</t>
        </is>
      </c>
      <c r="B62" s="5" t="inlineStr">
        <is>
          <t>Total Return on Investment in %</t>
        </is>
      </c>
      <c r="C62" t="n">
        <v>-6.17</v>
      </c>
      <c r="D62" t="n">
        <v>4.23</v>
      </c>
      <c r="E62" t="n">
        <v>4.02</v>
      </c>
      <c r="F62" t="n">
        <v>3.82</v>
      </c>
      <c r="G62" t="n">
        <v>-0.8100000000000001</v>
      </c>
      <c r="H62" t="n">
        <v>4.22</v>
      </c>
      <c r="I62" t="n">
        <v>1.78</v>
      </c>
      <c r="J62" t="n">
        <v>4.7</v>
      </c>
      <c r="K62" t="n">
        <v>4.55</v>
      </c>
      <c r="L62" t="n">
        <v>8.43</v>
      </c>
      <c r="M62" t="n">
        <v>3.49</v>
      </c>
      <c r="N62" t="n">
        <v>6.24</v>
      </c>
      <c r="O62" t="n">
        <v>7.23</v>
      </c>
      <c r="P62" t="n">
        <v>7.98</v>
      </c>
      <c r="Q62" t="n">
        <v>8.390000000000001</v>
      </c>
      <c r="R62" t="n">
        <v>9.33</v>
      </c>
      <c r="S62" t="n">
        <v>11.94</v>
      </c>
      <c r="T62" t="n">
        <v>13.46</v>
      </c>
      <c r="U62" t="n">
        <v>8</v>
      </c>
      <c r="V62" t="n">
        <v>8.85</v>
      </c>
      <c r="W62" t="inlineStr">
        <is>
          <t>-</t>
        </is>
      </c>
    </row>
    <row r="63">
      <c r="A63" s="5" t="inlineStr">
        <is>
          <t>Return on Investment in %</t>
        </is>
      </c>
      <c r="B63" s="5" t="inlineStr">
        <is>
          <t>Return on Investment in %</t>
        </is>
      </c>
      <c r="C63" t="n">
        <v>-6.59</v>
      </c>
      <c r="D63" t="n">
        <v>3.85</v>
      </c>
      <c r="E63" t="n">
        <v>3.54</v>
      </c>
      <c r="F63" t="n">
        <v>2.68</v>
      </c>
      <c r="G63" t="n">
        <v>-1.95</v>
      </c>
      <c r="H63" t="n">
        <v>3.11</v>
      </c>
      <c r="I63" t="n">
        <v>0.3</v>
      </c>
      <c r="J63" t="n">
        <v>3.17</v>
      </c>
      <c r="K63" t="n">
        <v>3.09</v>
      </c>
      <c r="L63" t="n">
        <v>6.94</v>
      </c>
      <c r="M63" t="n">
        <v>2.68</v>
      </c>
      <c r="N63" t="n">
        <v>5.48</v>
      </c>
      <c r="O63" t="n">
        <v>6.76</v>
      </c>
      <c r="P63" t="n">
        <v>6.91</v>
      </c>
      <c r="Q63" t="n">
        <v>6.81</v>
      </c>
      <c r="R63" t="n">
        <v>5.01</v>
      </c>
      <c r="S63" t="n">
        <v>5.31</v>
      </c>
      <c r="T63" t="n">
        <v>5.13</v>
      </c>
      <c r="U63" t="n">
        <v>1.99</v>
      </c>
      <c r="V63" t="n">
        <v>4.63</v>
      </c>
      <c r="W63" t="inlineStr">
        <is>
          <t>-</t>
        </is>
      </c>
    </row>
    <row r="64">
      <c r="A64" s="5" t="inlineStr">
        <is>
          <t>Arbeitsintensität in %</t>
        </is>
      </c>
      <c r="B64" s="5" t="inlineStr">
        <is>
          <t>Work Intensity in %</t>
        </is>
      </c>
      <c r="C64" t="n">
        <v>28.48</v>
      </c>
      <c r="D64" t="n">
        <v>28.45</v>
      </c>
      <c r="E64" t="n">
        <v>24.68</v>
      </c>
      <c r="F64" t="n">
        <v>24.56</v>
      </c>
      <c r="G64" t="n">
        <v>20.21</v>
      </c>
      <c r="H64" t="n">
        <v>32.84</v>
      </c>
      <c r="I64" t="n">
        <v>34.58</v>
      </c>
      <c r="J64" t="n">
        <v>31.05</v>
      </c>
      <c r="K64" t="n">
        <v>28.65</v>
      </c>
      <c r="L64" t="n">
        <v>32.35</v>
      </c>
      <c r="M64" t="n">
        <v>25.43</v>
      </c>
      <c r="N64" t="n">
        <v>30.05</v>
      </c>
      <c r="O64" t="n">
        <v>32.96</v>
      </c>
      <c r="P64" t="n">
        <v>30.78</v>
      </c>
      <c r="Q64" t="n">
        <v>31.25</v>
      </c>
      <c r="R64" t="n">
        <v>31.14</v>
      </c>
      <c r="S64" t="n">
        <v>31.56</v>
      </c>
      <c r="T64" t="n">
        <v>29.14</v>
      </c>
      <c r="U64" t="n">
        <v>23.54</v>
      </c>
      <c r="V64" t="n">
        <v>22.16</v>
      </c>
      <c r="W64" t="inlineStr">
        <is>
          <t>-</t>
        </is>
      </c>
    </row>
    <row r="65">
      <c r="A65" s="5" t="inlineStr">
        <is>
          <t>Eigenkapitalquote in %</t>
        </is>
      </c>
      <c r="B65" s="5" t="inlineStr">
        <is>
          <t>Equity Ratio in %</t>
        </is>
      </c>
      <c r="C65" t="n">
        <v>42.03</v>
      </c>
      <c r="D65" t="n">
        <v>50.39</v>
      </c>
      <c r="E65" t="n">
        <v>49.77</v>
      </c>
      <c r="F65" t="n">
        <v>47.6</v>
      </c>
      <c r="G65" t="n">
        <v>45.12</v>
      </c>
      <c r="H65" t="n">
        <v>53.84</v>
      </c>
      <c r="I65" t="n">
        <v>41.8</v>
      </c>
      <c r="J65" t="n">
        <v>42.32</v>
      </c>
      <c r="K65" t="n">
        <v>33.17</v>
      </c>
      <c r="L65" t="n">
        <v>35.69</v>
      </c>
      <c r="M65" t="n">
        <v>34.35</v>
      </c>
      <c r="N65" t="n">
        <v>40.66</v>
      </c>
      <c r="O65" t="n">
        <v>39.25</v>
      </c>
      <c r="P65" t="n">
        <v>38.57</v>
      </c>
      <c r="Q65" t="n">
        <v>35.52</v>
      </c>
      <c r="R65" t="n">
        <v>37.35</v>
      </c>
      <c r="S65" t="n">
        <v>35.84</v>
      </c>
      <c r="T65" t="n">
        <v>35.69</v>
      </c>
      <c r="U65" t="n">
        <v>28.26</v>
      </c>
      <c r="V65" t="n">
        <v>28.89</v>
      </c>
      <c r="W65" t="inlineStr">
        <is>
          <t>-</t>
        </is>
      </c>
    </row>
    <row r="66">
      <c r="A66" s="5" t="inlineStr">
        <is>
          <t>Fremdkapitalquote in %</t>
        </is>
      </c>
      <c r="B66" s="5" t="inlineStr">
        <is>
          <t>Debt Ratio in %</t>
        </is>
      </c>
      <c r="C66" t="n">
        <v>57.97</v>
      </c>
      <c r="D66" t="n">
        <v>49.61</v>
      </c>
      <c r="E66" t="n">
        <v>50.23</v>
      </c>
      <c r="F66" t="n">
        <v>52.4</v>
      </c>
      <c r="G66" t="n">
        <v>54.88</v>
      </c>
      <c r="H66" t="n">
        <v>46.16</v>
      </c>
      <c r="I66" t="n">
        <v>58.2</v>
      </c>
      <c r="J66" t="n">
        <v>57.68</v>
      </c>
      <c r="K66" t="n">
        <v>66.83</v>
      </c>
      <c r="L66" t="n">
        <v>64.31</v>
      </c>
      <c r="M66" t="n">
        <v>65.65000000000001</v>
      </c>
      <c r="N66" t="n">
        <v>59.34</v>
      </c>
      <c r="O66" t="n">
        <v>60.75</v>
      </c>
      <c r="P66" t="n">
        <v>61.43</v>
      </c>
      <c r="Q66" t="n">
        <v>64.48</v>
      </c>
      <c r="R66" t="n">
        <v>62.65</v>
      </c>
      <c r="S66" t="n">
        <v>64.16</v>
      </c>
      <c r="T66" t="n">
        <v>64.31</v>
      </c>
      <c r="U66" t="n">
        <v>71.73999999999999</v>
      </c>
      <c r="V66" t="n">
        <v>71.11</v>
      </c>
      <c r="W66" t="inlineStr">
        <is>
          <t>-</t>
        </is>
      </c>
    </row>
    <row r="67">
      <c r="A67" s="5" t="inlineStr">
        <is>
          <t>Verschuldungsgrad in %</t>
        </is>
      </c>
      <c r="B67" s="5" t="inlineStr">
        <is>
          <t>Finance Gearing in %</t>
        </is>
      </c>
      <c r="C67" t="n">
        <v>137.91</v>
      </c>
      <c r="D67" t="n">
        <v>98.44</v>
      </c>
      <c r="E67" t="n">
        <v>100.91</v>
      </c>
      <c r="F67" t="n">
        <v>110.09</v>
      </c>
      <c r="G67" t="n">
        <v>121.63</v>
      </c>
      <c r="H67" t="n">
        <v>85.73999999999999</v>
      </c>
      <c r="I67" t="n">
        <v>139.23</v>
      </c>
      <c r="J67" t="n">
        <v>136.32</v>
      </c>
      <c r="K67" t="n">
        <v>201.46</v>
      </c>
      <c r="L67" t="n">
        <v>180.16</v>
      </c>
      <c r="M67" t="n">
        <v>191.13</v>
      </c>
      <c r="N67" t="n">
        <v>145.92</v>
      </c>
      <c r="O67" t="n">
        <v>154.79</v>
      </c>
      <c r="P67" t="n">
        <v>159.28</v>
      </c>
      <c r="Q67" t="n">
        <v>181.53</v>
      </c>
      <c r="R67" t="n">
        <v>167.74</v>
      </c>
      <c r="S67" t="n">
        <v>179</v>
      </c>
      <c r="T67" t="n">
        <v>180.17</v>
      </c>
      <c r="U67" t="n">
        <v>253.82</v>
      </c>
      <c r="V67" t="n">
        <v>246.16</v>
      </c>
      <c r="W67" t="inlineStr">
        <is>
          <t>-</t>
        </is>
      </c>
    </row>
    <row r="68">
      <c r="A68" s="5" t="inlineStr"/>
      <c r="B68" s="5" t="inlineStr"/>
    </row>
    <row r="69">
      <c r="A69" s="5" t="inlineStr">
        <is>
          <t>Kurzfristige Vermögensquote in %</t>
        </is>
      </c>
      <c r="B69" s="5" t="inlineStr">
        <is>
          <t>Current Assets Ratio in %</t>
        </is>
      </c>
      <c r="C69" t="n">
        <v>28.48</v>
      </c>
      <c r="D69" t="n">
        <v>28.45</v>
      </c>
      <c r="E69" t="n">
        <v>24.68</v>
      </c>
      <c r="F69" t="n">
        <v>24.56</v>
      </c>
      <c r="G69" t="n">
        <v>20.21</v>
      </c>
      <c r="H69" t="n">
        <v>32.84</v>
      </c>
      <c r="I69" t="n">
        <v>34.58</v>
      </c>
      <c r="J69" t="n">
        <v>31.05</v>
      </c>
      <c r="K69" t="n">
        <v>28.65</v>
      </c>
      <c r="L69" t="n">
        <v>32.35</v>
      </c>
      <c r="M69" t="n">
        <v>25.43</v>
      </c>
      <c r="N69" t="n">
        <v>30.05</v>
      </c>
      <c r="O69" t="n">
        <v>32.96</v>
      </c>
      <c r="P69" t="n">
        <v>30.78</v>
      </c>
      <c r="Q69" t="n">
        <v>31.25</v>
      </c>
      <c r="R69" t="n">
        <v>31.14</v>
      </c>
      <c r="S69" t="n">
        <v>31.56</v>
      </c>
      <c r="T69" t="n">
        <v>29.14</v>
      </c>
      <c r="U69" t="n">
        <v>23.54</v>
      </c>
      <c r="V69" t="n">
        <v>22.16</v>
      </c>
    </row>
    <row r="70">
      <c r="A70" s="5" t="inlineStr">
        <is>
          <t>Nettogewinn Marge in %</t>
        </is>
      </c>
      <c r="B70" s="5" t="inlineStr">
        <is>
          <t>Net Profit Marge in %</t>
        </is>
      </c>
      <c r="C70" t="n">
        <v>-12118.13</v>
      </c>
      <c r="D70" t="n">
        <v>7343.16</v>
      </c>
      <c r="E70" t="n">
        <v>7976.68</v>
      </c>
      <c r="F70" t="n">
        <v>29473.68</v>
      </c>
      <c r="G70" t="n">
        <v>-17355.02</v>
      </c>
      <c r="H70" t="n">
        <v>19167.66</v>
      </c>
      <c r="I70" t="n">
        <v>1857.14</v>
      </c>
      <c r="J70" t="n">
        <v>18101.93</v>
      </c>
      <c r="K70" t="n">
        <v>17814.78</v>
      </c>
      <c r="L70" t="n">
        <v>42702.46</v>
      </c>
      <c r="M70" t="n">
        <v>16620.47</v>
      </c>
      <c r="N70" t="n">
        <v>22819.87</v>
      </c>
      <c r="O70" t="n">
        <v>29878.16</v>
      </c>
      <c r="P70" t="n">
        <v>29695.82</v>
      </c>
      <c r="Q70" t="n">
        <v>31739.57</v>
      </c>
      <c r="R70" t="n">
        <v>23465.7</v>
      </c>
      <c r="S70" t="n">
        <v>27334.24</v>
      </c>
      <c r="T70" t="n">
        <v>26776.41</v>
      </c>
      <c r="U70" t="n">
        <v>11674.26</v>
      </c>
      <c r="V70" t="n">
        <v>26430.9</v>
      </c>
    </row>
    <row r="71">
      <c r="A71" s="5" t="inlineStr">
        <is>
          <t>Operative Ergebnis Marge in %</t>
        </is>
      </c>
      <c r="B71" s="5" t="inlineStr">
        <is>
          <t>EBIT Marge in %</t>
        </is>
      </c>
      <c r="C71" t="n">
        <v>-10323.91</v>
      </c>
      <c r="D71" t="n">
        <v>7694.48</v>
      </c>
      <c r="E71" t="n">
        <v>10488.91</v>
      </c>
      <c r="F71" t="n">
        <v>32444.82</v>
      </c>
      <c r="G71" t="n">
        <v>-34512.02</v>
      </c>
      <c r="H71" t="n">
        <v>927.47</v>
      </c>
      <c r="I71" t="n">
        <v>24485.71</v>
      </c>
      <c r="J71" t="n">
        <v>37662.57</v>
      </c>
      <c r="K71" t="n">
        <v>39033.31</v>
      </c>
      <c r="L71" t="n">
        <v>69344.86</v>
      </c>
      <c r="M71" t="n">
        <v>34584.22</v>
      </c>
      <c r="N71" t="n">
        <v>42786.2</v>
      </c>
      <c r="O71" t="n">
        <v>54432.99</v>
      </c>
      <c r="P71" t="n">
        <v>56188.21</v>
      </c>
      <c r="Q71" t="n">
        <v>62675.48</v>
      </c>
      <c r="R71" t="n">
        <v>54717.21</v>
      </c>
      <c r="S71" t="n">
        <v>52232.75</v>
      </c>
      <c r="T71" t="n">
        <v>45582.99</v>
      </c>
      <c r="U71" t="n">
        <v>56036.45</v>
      </c>
      <c r="V71" t="n">
        <v>67921.64999999999</v>
      </c>
    </row>
    <row r="72">
      <c r="A72" s="5" t="inlineStr">
        <is>
          <t>Vermögensumsschlag in %</t>
        </is>
      </c>
      <c r="B72" s="5" t="inlineStr">
        <is>
          <t>Asset Turnover in %</t>
        </is>
      </c>
      <c r="C72" t="n">
        <v>0.05</v>
      </c>
      <c r="D72" t="n">
        <v>0.05</v>
      </c>
      <c r="E72" t="n">
        <v>0.04</v>
      </c>
      <c r="F72" t="n">
        <v>0.01</v>
      </c>
      <c r="G72" t="n">
        <v>0.01</v>
      </c>
      <c r="H72" t="n">
        <v>0.02</v>
      </c>
      <c r="I72" t="n">
        <v>0.02</v>
      </c>
      <c r="J72" t="n">
        <v>0.02</v>
      </c>
      <c r="K72" t="n">
        <v>0.02</v>
      </c>
      <c r="L72" t="n">
        <v>0.02</v>
      </c>
      <c r="M72" t="n">
        <v>0.02</v>
      </c>
      <c r="N72" t="n">
        <v>0.02</v>
      </c>
      <c r="O72" t="n">
        <v>0.02</v>
      </c>
      <c r="P72" t="n">
        <v>0.02</v>
      </c>
      <c r="Q72" t="n">
        <v>0.02</v>
      </c>
      <c r="R72" t="n">
        <v>0.02</v>
      </c>
      <c r="S72" t="n">
        <v>0.02</v>
      </c>
      <c r="T72" t="n">
        <v>0.02</v>
      </c>
      <c r="U72" t="n">
        <v>0.02</v>
      </c>
      <c r="V72" t="n">
        <v>0.02</v>
      </c>
    </row>
    <row r="73">
      <c r="A73" s="5" t="inlineStr">
        <is>
          <t>Langfristige Vermögensquote in %</t>
        </is>
      </c>
      <c r="B73" s="5" t="inlineStr">
        <is>
          <t>Non-Current Assets Ratio in %</t>
        </is>
      </c>
      <c r="C73" t="n">
        <v>71.52</v>
      </c>
      <c r="D73" t="n">
        <v>71.55</v>
      </c>
      <c r="E73" t="n">
        <v>75.31999999999999</v>
      </c>
      <c r="F73" t="n">
        <v>75.44</v>
      </c>
      <c r="G73" t="n">
        <v>79.79000000000001</v>
      </c>
      <c r="H73" t="n">
        <v>67.16</v>
      </c>
      <c r="I73" t="n">
        <v>65.42</v>
      </c>
      <c r="J73" t="n">
        <v>68.95</v>
      </c>
      <c r="K73" t="n">
        <v>71.34999999999999</v>
      </c>
      <c r="L73" t="n">
        <v>67.65000000000001</v>
      </c>
      <c r="M73" t="n">
        <v>74.56999999999999</v>
      </c>
      <c r="N73" t="n">
        <v>69.95</v>
      </c>
      <c r="O73" t="n">
        <v>67.04000000000001</v>
      </c>
      <c r="P73" t="n">
        <v>69.22</v>
      </c>
      <c r="Q73" t="n">
        <v>68.75</v>
      </c>
      <c r="R73" t="n">
        <v>68.86</v>
      </c>
      <c r="S73" t="n">
        <v>68.44</v>
      </c>
      <c r="T73" t="n">
        <v>70.86</v>
      </c>
      <c r="U73" t="n">
        <v>76.45999999999999</v>
      </c>
      <c r="V73" t="n">
        <v>77.84</v>
      </c>
    </row>
    <row r="74">
      <c r="A74" s="5" t="inlineStr">
        <is>
          <t>Gesamtkapitalrentabilität</t>
        </is>
      </c>
      <c r="B74" s="5" t="inlineStr">
        <is>
          <t>ROA Return on Assets in %</t>
        </is>
      </c>
      <c r="C74" t="n">
        <v>-6.59</v>
      </c>
      <c r="D74" t="n">
        <v>3.85</v>
      </c>
      <c r="E74" t="n">
        <v>3.54</v>
      </c>
      <c r="F74" t="n">
        <v>2.68</v>
      </c>
      <c r="G74" t="n">
        <v>-1.95</v>
      </c>
      <c r="H74" t="n">
        <v>3.11</v>
      </c>
      <c r="I74" t="n">
        <v>0.3</v>
      </c>
      <c r="J74" t="n">
        <v>3.17</v>
      </c>
      <c r="K74" t="n">
        <v>3.09</v>
      </c>
      <c r="L74" t="n">
        <v>6.94</v>
      </c>
      <c r="M74" t="n">
        <v>2.68</v>
      </c>
      <c r="N74" t="n">
        <v>5.48</v>
      </c>
      <c r="O74" t="n">
        <v>6.76</v>
      </c>
      <c r="P74" t="n">
        <v>6.91</v>
      </c>
      <c r="Q74" t="n">
        <v>6.81</v>
      </c>
      <c r="R74" t="n">
        <v>5.01</v>
      </c>
      <c r="S74" t="n">
        <v>5.31</v>
      </c>
      <c r="T74" t="n">
        <v>5.13</v>
      </c>
      <c r="U74" t="n">
        <v>1.99</v>
      </c>
      <c r="V74" t="n">
        <v>4.63</v>
      </c>
    </row>
    <row r="75">
      <c r="A75" s="5" t="inlineStr">
        <is>
          <t>Ertrag des eingesetzten Kapitals</t>
        </is>
      </c>
      <c r="B75" s="5" t="inlineStr">
        <is>
          <t>ROCE Return on Cap. Empl. in %</t>
        </is>
      </c>
      <c r="C75" t="n">
        <v>-7.59</v>
      </c>
      <c r="D75" t="n">
        <v>5.11</v>
      </c>
      <c r="E75" t="n">
        <v>5.83</v>
      </c>
      <c r="F75" t="n">
        <v>3.81</v>
      </c>
      <c r="G75" t="n">
        <v>-5.02</v>
      </c>
      <c r="H75" t="n">
        <v>0.19</v>
      </c>
      <c r="I75" t="n">
        <v>5.11</v>
      </c>
      <c r="J75" t="n">
        <v>8.300000000000001</v>
      </c>
      <c r="K75" t="n">
        <v>8.92</v>
      </c>
      <c r="L75" t="n">
        <v>14.7</v>
      </c>
      <c r="M75" t="n">
        <v>7.04</v>
      </c>
      <c r="N75" t="n">
        <v>13.23</v>
      </c>
      <c r="O75" t="n">
        <v>16.22</v>
      </c>
      <c r="P75" t="n">
        <v>16.83</v>
      </c>
      <c r="Q75" t="n">
        <v>17.87</v>
      </c>
      <c r="R75" t="n">
        <v>15.39</v>
      </c>
      <c r="S75" t="n">
        <v>13.86</v>
      </c>
      <c r="T75" t="n">
        <v>11.41</v>
      </c>
      <c r="U75" t="n">
        <v>12.83</v>
      </c>
      <c r="V75" t="n">
        <v>16.45</v>
      </c>
    </row>
    <row r="76">
      <c r="A76" s="5" t="inlineStr">
        <is>
          <t>Eigenkapital zu Anlagevermögen</t>
        </is>
      </c>
      <c r="B76" s="5" t="inlineStr">
        <is>
          <t>Equity to Fixed Assets in %</t>
        </is>
      </c>
      <c r="C76" t="n">
        <v>58.77</v>
      </c>
      <c r="D76" t="n">
        <v>70.44</v>
      </c>
      <c r="E76" t="n">
        <v>66.08</v>
      </c>
      <c r="F76" t="n">
        <v>63.1</v>
      </c>
      <c r="G76" t="n">
        <v>56.55</v>
      </c>
      <c r="H76" t="n">
        <v>80.17</v>
      </c>
      <c r="I76" t="n">
        <v>63.89</v>
      </c>
      <c r="J76" t="n">
        <v>61.38</v>
      </c>
      <c r="K76" t="n">
        <v>46.49</v>
      </c>
      <c r="L76" t="n">
        <v>52.76</v>
      </c>
      <c r="M76" t="n">
        <v>46.07</v>
      </c>
      <c r="N76" t="n">
        <v>58.13</v>
      </c>
      <c r="O76" t="n">
        <v>58.54</v>
      </c>
      <c r="P76" t="n">
        <v>55.72</v>
      </c>
      <c r="Q76" t="n">
        <v>51.66</v>
      </c>
      <c r="R76" t="n">
        <v>54.24</v>
      </c>
      <c r="S76" t="n">
        <v>52.37</v>
      </c>
      <c r="T76" t="n">
        <v>50.37</v>
      </c>
      <c r="U76" t="n">
        <v>36.96</v>
      </c>
      <c r="V76" t="n">
        <v>37.11</v>
      </c>
    </row>
    <row r="77">
      <c r="A77" s="5" t="inlineStr">
        <is>
          <t>Liquidität Dritten Grades</t>
        </is>
      </c>
      <c r="B77" s="5" t="inlineStr">
        <is>
          <t>Current Ratio in %</t>
        </is>
      </c>
      <c r="C77" t="n">
        <v>109.29</v>
      </c>
      <c r="D77" t="n">
        <v>135</v>
      </c>
      <c r="E77" t="n">
        <v>122.73</v>
      </c>
      <c r="F77" t="n">
        <v>108.08</v>
      </c>
      <c r="G77" t="n">
        <v>88.08</v>
      </c>
      <c r="H77" t="n">
        <v>166.37</v>
      </c>
      <c r="I77" t="n">
        <v>151.86</v>
      </c>
      <c r="J77" t="n">
        <v>151.47</v>
      </c>
      <c r="K77" t="n">
        <v>118.86</v>
      </c>
      <c r="L77" t="n">
        <v>138.71</v>
      </c>
      <c r="M77" t="n">
        <v>123.18</v>
      </c>
      <c r="N77" t="n">
        <v>134.76</v>
      </c>
      <c r="O77" t="n">
        <v>136.88</v>
      </c>
      <c r="P77" t="n">
        <v>138.09</v>
      </c>
      <c r="Q77" t="n">
        <v>126.49</v>
      </c>
      <c r="R77" t="n">
        <v>129.03</v>
      </c>
      <c r="S77" t="n">
        <v>117.86</v>
      </c>
      <c r="T77" t="n">
        <v>124.14</v>
      </c>
      <c r="U77" t="n">
        <v>92.48999999999999</v>
      </c>
      <c r="V77" t="n">
        <v>80.29000000000001</v>
      </c>
    </row>
    <row r="78">
      <c r="A78" s="5" t="inlineStr">
        <is>
          <t>Operativer Cashflow</t>
        </is>
      </c>
      <c r="B78" s="5" t="inlineStr">
        <is>
          <t>Operating Cashflow in M</t>
        </is>
      </c>
      <c r="C78" t="n">
        <v>6224</v>
      </c>
      <c r="D78" t="n">
        <v>7467.61</v>
      </c>
      <c r="E78" t="n">
        <v>6932.969999999999</v>
      </c>
      <c r="F78" t="n">
        <v>115852.88</v>
      </c>
      <c r="G78" t="n">
        <v>65475.69</v>
      </c>
      <c r="H78" t="n">
        <v>142532.39</v>
      </c>
      <c r="I78" t="n">
        <v>124466.9</v>
      </c>
      <c r="J78" t="n">
        <v>65525.99999999999</v>
      </c>
      <c r="K78" t="n">
        <v>137407.62</v>
      </c>
      <c r="L78" t="n">
        <v>88675.28</v>
      </c>
      <c r="M78" t="n">
        <v>93753.59999999999</v>
      </c>
      <c r="N78" t="n">
        <v>53195.1</v>
      </c>
      <c r="O78" t="n">
        <v>101782.56</v>
      </c>
      <c r="P78" t="n">
        <v>103491.96</v>
      </c>
      <c r="Q78" t="n">
        <v>97142.76000000001</v>
      </c>
      <c r="R78" t="inlineStr">
        <is>
          <t>-</t>
        </is>
      </c>
      <c r="S78" t="inlineStr">
        <is>
          <t>-</t>
        </is>
      </c>
      <c r="T78" t="inlineStr">
        <is>
          <t>-</t>
        </is>
      </c>
      <c r="U78" t="n">
        <v>71052.8</v>
      </c>
      <c r="V78" t="n">
        <v>71496.64</v>
      </c>
    </row>
    <row r="79">
      <c r="A79" s="5" t="inlineStr">
        <is>
          <t>Aktienrückkauf</t>
        </is>
      </c>
      <c r="B79" s="5" t="inlineStr">
        <is>
          <t>Share Buyback in M</t>
        </is>
      </c>
      <c r="C79" t="n">
        <v>3</v>
      </c>
      <c r="D79" t="n">
        <v>-8</v>
      </c>
      <c r="E79" t="n">
        <v>4312</v>
      </c>
      <c r="F79" t="n">
        <v>-262</v>
      </c>
      <c r="G79" t="n">
        <v>-200</v>
      </c>
      <c r="H79" t="n">
        <v>-191</v>
      </c>
      <c r="I79" t="n">
        <v>-185</v>
      </c>
      <c r="J79" t="n">
        <v>-142</v>
      </c>
      <c r="K79" t="n">
        <v>0</v>
      </c>
      <c r="L79" t="n">
        <v>0</v>
      </c>
      <c r="M79" t="n">
        <v>-25</v>
      </c>
      <c r="N79" t="n">
        <v>26</v>
      </c>
      <c r="O79" t="n">
        <v>0</v>
      </c>
      <c r="P79" t="n">
        <v>0</v>
      </c>
      <c r="Q79" t="n">
        <v>0</v>
      </c>
      <c r="R79" t="n">
        <v>-4</v>
      </c>
      <c r="S79" t="n">
        <v>0</v>
      </c>
      <c r="T79" t="n">
        <v>0</v>
      </c>
      <c r="U79" t="n">
        <v>-88</v>
      </c>
      <c r="V79" t="n">
        <v>-640</v>
      </c>
    </row>
    <row r="80">
      <c r="A80" s="5" t="inlineStr">
        <is>
          <t>Umsatzwachstum 1J in %</t>
        </is>
      </c>
      <c r="B80" s="5" t="inlineStr">
        <is>
          <t>Revenue Growth 1Y in %</t>
        </is>
      </c>
      <c r="C80" t="n">
        <v>-1.22</v>
      </c>
      <c r="D80" t="n">
        <v>19.89</v>
      </c>
      <c r="E80" t="n">
        <v>351.44</v>
      </c>
      <c r="F80" t="n">
        <v>-16.69</v>
      </c>
      <c r="G80" t="n">
        <v>-15.93</v>
      </c>
      <c r="H80" t="n">
        <v>-19.9</v>
      </c>
      <c r="I80" t="n">
        <v>-7.73</v>
      </c>
      <c r="J80" t="n">
        <v>-7.55</v>
      </c>
      <c r="K80" t="n">
        <v>12.01</v>
      </c>
      <c r="L80" t="n">
        <v>17.16</v>
      </c>
      <c r="M80" t="n">
        <v>-21.04</v>
      </c>
      <c r="N80" t="n">
        <v>11.34</v>
      </c>
      <c r="O80" t="n">
        <v>1.43</v>
      </c>
      <c r="P80" t="n">
        <v>7.02</v>
      </c>
      <c r="Q80" t="n">
        <v>18.29</v>
      </c>
      <c r="R80" t="n">
        <v>12.45</v>
      </c>
      <c r="S80" t="n">
        <v>1.37</v>
      </c>
      <c r="T80" t="n">
        <v>-16.97</v>
      </c>
      <c r="U80" t="n">
        <v>-4.46</v>
      </c>
      <c r="V80" t="n">
        <v>48.95</v>
      </c>
    </row>
    <row r="81">
      <c r="A81" s="5" t="inlineStr">
        <is>
          <t>Umsatzwachstum 3J in %</t>
        </is>
      </c>
      <c r="B81" s="5" t="inlineStr">
        <is>
          <t>Revenue Growth 3Y in %</t>
        </is>
      </c>
      <c r="C81" t="n">
        <v>123.37</v>
      </c>
      <c r="D81" t="n">
        <v>118.21</v>
      </c>
      <c r="E81" t="n">
        <v>106.27</v>
      </c>
      <c r="F81" t="n">
        <v>-17.51</v>
      </c>
      <c r="G81" t="n">
        <v>-14.52</v>
      </c>
      <c r="H81" t="n">
        <v>-11.73</v>
      </c>
      <c r="I81" t="n">
        <v>-1.09</v>
      </c>
      <c r="J81" t="n">
        <v>7.21</v>
      </c>
      <c r="K81" t="n">
        <v>2.71</v>
      </c>
      <c r="L81" t="n">
        <v>2.49</v>
      </c>
      <c r="M81" t="n">
        <v>-2.76</v>
      </c>
      <c r="N81" t="n">
        <v>6.6</v>
      </c>
      <c r="O81" t="n">
        <v>8.91</v>
      </c>
      <c r="P81" t="n">
        <v>12.59</v>
      </c>
      <c r="Q81" t="n">
        <v>10.7</v>
      </c>
      <c r="R81" t="n">
        <v>-1.05</v>
      </c>
      <c r="S81" t="n">
        <v>-6.69</v>
      </c>
      <c r="T81" t="n">
        <v>9.17</v>
      </c>
      <c r="U81" t="inlineStr">
        <is>
          <t>-</t>
        </is>
      </c>
      <c r="V81" t="inlineStr">
        <is>
          <t>-</t>
        </is>
      </c>
    </row>
    <row r="82">
      <c r="A82" s="5" t="inlineStr">
        <is>
          <t>Umsatzwachstum 5J in %</t>
        </is>
      </c>
      <c r="B82" s="5" t="inlineStr">
        <is>
          <t>Revenue Growth 5Y in %</t>
        </is>
      </c>
      <c r="C82" t="n">
        <v>67.5</v>
      </c>
      <c r="D82" t="n">
        <v>63.76</v>
      </c>
      <c r="E82" t="n">
        <v>58.24</v>
      </c>
      <c r="F82" t="n">
        <v>-13.56</v>
      </c>
      <c r="G82" t="n">
        <v>-7.82</v>
      </c>
      <c r="H82" t="n">
        <v>-1.2</v>
      </c>
      <c r="I82" t="n">
        <v>-1.43</v>
      </c>
      <c r="J82" t="n">
        <v>2.38</v>
      </c>
      <c r="K82" t="n">
        <v>4.18</v>
      </c>
      <c r="L82" t="n">
        <v>3.18</v>
      </c>
      <c r="M82" t="n">
        <v>3.41</v>
      </c>
      <c r="N82" t="n">
        <v>10.11</v>
      </c>
      <c r="O82" t="n">
        <v>8.109999999999999</v>
      </c>
      <c r="P82" t="n">
        <v>4.43</v>
      </c>
      <c r="Q82" t="n">
        <v>2.14</v>
      </c>
      <c r="R82" t="n">
        <v>8.27</v>
      </c>
      <c r="S82" t="inlineStr">
        <is>
          <t>-</t>
        </is>
      </c>
      <c r="T82" t="inlineStr">
        <is>
          <t>-</t>
        </is>
      </c>
      <c r="U82" t="inlineStr">
        <is>
          <t>-</t>
        </is>
      </c>
      <c r="V82" t="inlineStr">
        <is>
          <t>-</t>
        </is>
      </c>
    </row>
    <row r="83">
      <c r="A83" s="5" t="inlineStr">
        <is>
          <t>Umsatzwachstum 10J in %</t>
        </is>
      </c>
      <c r="B83" s="5" t="inlineStr">
        <is>
          <t>Revenue Growth 10Y in %</t>
        </is>
      </c>
      <c r="C83" t="n">
        <v>33.15</v>
      </c>
      <c r="D83" t="n">
        <v>31.17</v>
      </c>
      <c r="E83" t="n">
        <v>30.31</v>
      </c>
      <c r="F83" t="n">
        <v>-4.69</v>
      </c>
      <c r="G83" t="n">
        <v>-2.32</v>
      </c>
      <c r="H83" t="n">
        <v>1.1</v>
      </c>
      <c r="I83" t="n">
        <v>4.34</v>
      </c>
      <c r="J83" t="n">
        <v>5.25</v>
      </c>
      <c r="K83" t="n">
        <v>4.31</v>
      </c>
      <c r="L83" t="n">
        <v>2.66</v>
      </c>
      <c r="M83" t="n">
        <v>5.84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-263.01</v>
      </c>
      <c r="D84" t="n">
        <v>10.37</v>
      </c>
      <c r="E84" t="n">
        <v>22.18</v>
      </c>
      <c r="F84" t="n">
        <v>-241.48</v>
      </c>
      <c r="G84" t="n">
        <v>-176.12</v>
      </c>
      <c r="H84" t="n">
        <v>726.67</v>
      </c>
      <c r="I84" t="n">
        <v>-90.53</v>
      </c>
      <c r="J84" t="n">
        <v>-6.06</v>
      </c>
      <c r="K84" t="n">
        <v>-53.27</v>
      </c>
      <c r="L84" t="n">
        <v>201.03</v>
      </c>
      <c r="M84" t="n">
        <v>-42.49</v>
      </c>
      <c r="N84" t="n">
        <v>-14.96</v>
      </c>
      <c r="O84" t="n">
        <v>2.05</v>
      </c>
      <c r="P84" t="n">
        <v>0.13</v>
      </c>
      <c r="Q84" t="n">
        <v>60</v>
      </c>
      <c r="R84" t="n">
        <v>-3.47</v>
      </c>
      <c r="S84" t="n">
        <v>3.48</v>
      </c>
      <c r="T84" t="n">
        <v>90.44</v>
      </c>
      <c r="U84" t="n">
        <v>-57.8</v>
      </c>
      <c r="V84" t="n">
        <v>140.26</v>
      </c>
    </row>
    <row r="85">
      <c r="A85" s="5" t="inlineStr">
        <is>
          <t>Gewinnwachstum 3J in %</t>
        </is>
      </c>
      <c r="B85" s="5" t="inlineStr">
        <is>
          <t>Earnings Growth 3Y in %</t>
        </is>
      </c>
      <c r="C85" t="n">
        <v>-76.81999999999999</v>
      </c>
      <c r="D85" t="n">
        <v>-69.64</v>
      </c>
      <c r="E85" t="n">
        <v>-131.81</v>
      </c>
      <c r="F85" t="n">
        <v>103.02</v>
      </c>
      <c r="G85" t="n">
        <v>153.34</v>
      </c>
      <c r="H85" t="n">
        <v>210.03</v>
      </c>
      <c r="I85" t="n">
        <v>-49.95</v>
      </c>
      <c r="J85" t="n">
        <v>47.23</v>
      </c>
      <c r="K85" t="n">
        <v>35.09</v>
      </c>
      <c r="L85" t="n">
        <v>47.86</v>
      </c>
      <c r="M85" t="n">
        <v>-18.47</v>
      </c>
      <c r="N85" t="n">
        <v>-4.26</v>
      </c>
      <c r="O85" t="n">
        <v>20.73</v>
      </c>
      <c r="P85" t="n">
        <v>18.89</v>
      </c>
      <c r="Q85" t="n">
        <v>20</v>
      </c>
      <c r="R85" t="n">
        <v>30.15</v>
      </c>
      <c r="S85" t="n">
        <v>12.04</v>
      </c>
      <c r="T85" t="n">
        <v>57.63</v>
      </c>
      <c r="U85" t="inlineStr">
        <is>
          <t>-</t>
        </is>
      </c>
      <c r="V85" t="inlineStr">
        <is>
          <t>-</t>
        </is>
      </c>
    </row>
    <row r="86">
      <c r="A86" s="5" t="inlineStr">
        <is>
          <t>Gewinnwachstum 5J in %</t>
        </is>
      </c>
      <c r="B86" s="5" t="inlineStr">
        <is>
          <t>Earnings Growth 5Y in %</t>
        </is>
      </c>
      <c r="C86" t="n">
        <v>-129.61</v>
      </c>
      <c r="D86" t="n">
        <v>68.31999999999999</v>
      </c>
      <c r="E86" t="n">
        <v>48.14</v>
      </c>
      <c r="F86" t="n">
        <v>42.5</v>
      </c>
      <c r="G86" t="n">
        <v>80.14</v>
      </c>
      <c r="H86" t="n">
        <v>155.57</v>
      </c>
      <c r="I86" t="n">
        <v>1.74</v>
      </c>
      <c r="J86" t="n">
        <v>16.85</v>
      </c>
      <c r="K86" t="n">
        <v>18.47</v>
      </c>
      <c r="L86" t="n">
        <v>29.15</v>
      </c>
      <c r="M86" t="n">
        <v>0.95</v>
      </c>
      <c r="N86" t="n">
        <v>8.75</v>
      </c>
      <c r="O86" t="n">
        <v>12.44</v>
      </c>
      <c r="P86" t="n">
        <v>30.12</v>
      </c>
      <c r="Q86" t="n">
        <v>18.53</v>
      </c>
      <c r="R86" t="n">
        <v>34.58</v>
      </c>
      <c r="S86" t="inlineStr">
        <is>
          <t>-</t>
        </is>
      </c>
      <c r="T86" t="inlineStr">
        <is>
          <t>-</t>
        </is>
      </c>
      <c r="U86" t="inlineStr">
        <is>
          <t>-</t>
        </is>
      </c>
      <c r="V86" t="inlineStr">
        <is>
          <t>-</t>
        </is>
      </c>
    </row>
    <row r="87">
      <c r="A87" s="5" t="inlineStr">
        <is>
          <t>Gewinnwachstum 10J in %</t>
        </is>
      </c>
      <c r="B87" s="5" t="inlineStr">
        <is>
          <t>Earnings Growth 10Y in %</t>
        </is>
      </c>
      <c r="C87" t="n">
        <v>12.98</v>
      </c>
      <c r="D87" t="n">
        <v>35.03</v>
      </c>
      <c r="E87" t="n">
        <v>32.5</v>
      </c>
      <c r="F87" t="n">
        <v>30.48</v>
      </c>
      <c r="G87" t="n">
        <v>54.64</v>
      </c>
      <c r="H87" t="n">
        <v>78.26000000000001</v>
      </c>
      <c r="I87" t="n">
        <v>5.24</v>
      </c>
      <c r="J87" t="n">
        <v>14.64</v>
      </c>
      <c r="K87" t="n">
        <v>24.29</v>
      </c>
      <c r="L87" t="n">
        <v>23.84</v>
      </c>
      <c r="M87" t="n">
        <v>17.76</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0.14</v>
      </c>
      <c r="E88" t="n">
        <v>0.23</v>
      </c>
      <c r="F88" t="n">
        <v>1.06</v>
      </c>
      <c r="G88" t="inlineStr">
        <is>
          <t>-</t>
        </is>
      </c>
      <c r="H88" t="n">
        <v>0.34</v>
      </c>
      <c r="I88" t="n">
        <v>277.07</v>
      </c>
      <c r="J88" t="n">
        <v>2.14</v>
      </c>
      <c r="K88" t="n">
        <v>2.86</v>
      </c>
      <c r="L88" t="n">
        <v>0.75</v>
      </c>
      <c r="M88" t="n">
        <v>61.05</v>
      </c>
      <c r="N88" t="n">
        <v>3.1</v>
      </c>
      <c r="O88" t="n">
        <v>3</v>
      </c>
      <c r="P88" t="n">
        <v>1.36</v>
      </c>
      <c r="Q88" t="n">
        <v>2.08</v>
      </c>
      <c r="R88" t="n">
        <v>1.39</v>
      </c>
      <c r="S88" t="inlineStr">
        <is>
          <t>-</t>
        </is>
      </c>
      <c r="T88" t="inlineStr">
        <is>
          <t>-</t>
        </is>
      </c>
      <c r="U88" t="inlineStr">
        <is>
          <t>-</t>
        </is>
      </c>
      <c r="V88" t="inlineStr">
        <is>
          <t>-</t>
        </is>
      </c>
    </row>
    <row r="89">
      <c r="A89" s="5" t="inlineStr">
        <is>
          <t>EBIT-Wachstum 1J in %</t>
        </is>
      </c>
      <c r="B89" s="5" t="inlineStr">
        <is>
          <t>EBIT Growth 1Y in %</t>
        </is>
      </c>
      <c r="C89" t="n">
        <v>-232.53</v>
      </c>
      <c r="D89" t="n">
        <v>-12.05</v>
      </c>
      <c r="E89" t="n">
        <v>45.94</v>
      </c>
      <c r="F89" t="n">
        <v>-178.32</v>
      </c>
      <c r="G89" t="n">
        <v>-3228.21</v>
      </c>
      <c r="H89" t="n">
        <v>-96.97</v>
      </c>
      <c r="I89" t="n">
        <v>-40.01</v>
      </c>
      <c r="J89" t="n">
        <v>-10.8</v>
      </c>
      <c r="K89" t="n">
        <v>-36.95</v>
      </c>
      <c r="L89" t="n">
        <v>134.93</v>
      </c>
      <c r="M89" t="n">
        <v>-36.18</v>
      </c>
      <c r="N89" t="n">
        <v>-12.48</v>
      </c>
      <c r="O89" t="n">
        <v>-1.74</v>
      </c>
      <c r="P89" t="n">
        <v>-4.06</v>
      </c>
      <c r="Q89" t="n">
        <v>35.5</v>
      </c>
      <c r="R89" t="n">
        <v>17.8</v>
      </c>
      <c r="S89" t="n">
        <v>16.16</v>
      </c>
      <c r="T89" t="n">
        <v>-32.46</v>
      </c>
      <c r="U89" t="n">
        <v>-21.18</v>
      </c>
      <c r="V89" t="n">
        <v>137.43</v>
      </c>
    </row>
    <row r="90">
      <c r="A90" s="5" t="inlineStr">
        <is>
          <t>EBIT-Wachstum 3J in %</t>
        </is>
      </c>
      <c r="B90" s="5" t="inlineStr">
        <is>
          <t>EBIT Growth 3Y in %</t>
        </is>
      </c>
      <c r="C90" t="n">
        <v>-66.20999999999999</v>
      </c>
      <c r="D90" t="n">
        <v>-48.14</v>
      </c>
      <c r="E90" t="n">
        <v>-1120.2</v>
      </c>
      <c r="F90" t="n">
        <v>-1167.83</v>
      </c>
      <c r="G90" t="n">
        <v>-1121.73</v>
      </c>
      <c r="H90" t="n">
        <v>-49.26</v>
      </c>
      <c r="I90" t="n">
        <v>-29.25</v>
      </c>
      <c r="J90" t="n">
        <v>29.06</v>
      </c>
      <c r="K90" t="n">
        <v>20.6</v>
      </c>
      <c r="L90" t="n">
        <v>28.76</v>
      </c>
      <c r="M90" t="n">
        <v>-16.8</v>
      </c>
      <c r="N90" t="n">
        <v>-6.09</v>
      </c>
      <c r="O90" t="n">
        <v>9.9</v>
      </c>
      <c r="P90" t="n">
        <v>16.41</v>
      </c>
      <c r="Q90" t="n">
        <v>23.15</v>
      </c>
      <c r="R90" t="n">
        <v>0.5</v>
      </c>
      <c r="S90" t="n">
        <v>-12.49</v>
      </c>
      <c r="T90" t="n">
        <v>27.93</v>
      </c>
      <c r="U90" t="inlineStr">
        <is>
          <t>-</t>
        </is>
      </c>
      <c r="V90" t="inlineStr">
        <is>
          <t>-</t>
        </is>
      </c>
    </row>
    <row r="91">
      <c r="A91" s="5" t="inlineStr">
        <is>
          <t>EBIT-Wachstum 5J in %</t>
        </is>
      </c>
      <c r="B91" s="5" t="inlineStr">
        <is>
          <t>EBIT Growth 5Y in %</t>
        </is>
      </c>
      <c r="C91" t="n">
        <v>-721.03</v>
      </c>
      <c r="D91" t="n">
        <v>-693.92</v>
      </c>
      <c r="E91" t="n">
        <v>-699.51</v>
      </c>
      <c r="F91" t="n">
        <v>-710.86</v>
      </c>
      <c r="G91" t="n">
        <v>-682.59</v>
      </c>
      <c r="H91" t="n">
        <v>-9.960000000000001</v>
      </c>
      <c r="I91" t="n">
        <v>2.2</v>
      </c>
      <c r="J91" t="n">
        <v>7.7</v>
      </c>
      <c r="K91" t="n">
        <v>9.52</v>
      </c>
      <c r="L91" t="n">
        <v>16.09</v>
      </c>
      <c r="M91" t="n">
        <v>-3.79</v>
      </c>
      <c r="N91" t="n">
        <v>7</v>
      </c>
      <c r="O91" t="n">
        <v>12.73</v>
      </c>
      <c r="P91" t="n">
        <v>6.59</v>
      </c>
      <c r="Q91" t="n">
        <v>3.16</v>
      </c>
      <c r="R91" t="n">
        <v>23.55</v>
      </c>
      <c r="S91" t="inlineStr">
        <is>
          <t>-</t>
        </is>
      </c>
      <c r="T91" t="inlineStr">
        <is>
          <t>-</t>
        </is>
      </c>
      <c r="U91" t="inlineStr">
        <is>
          <t>-</t>
        </is>
      </c>
      <c r="V91" t="inlineStr">
        <is>
          <t>-</t>
        </is>
      </c>
    </row>
    <row r="92">
      <c r="A92" s="5" t="inlineStr">
        <is>
          <t>EBIT-Wachstum 10J in %</t>
        </is>
      </c>
      <c r="B92" s="5" t="inlineStr">
        <is>
          <t>EBIT Growth 10Y in %</t>
        </is>
      </c>
      <c r="C92" t="n">
        <v>-365.5</v>
      </c>
      <c r="D92" t="n">
        <v>-345.86</v>
      </c>
      <c r="E92" t="n">
        <v>-345.91</v>
      </c>
      <c r="F92" t="n">
        <v>-350.67</v>
      </c>
      <c r="G92" t="n">
        <v>-333.25</v>
      </c>
      <c r="H92" t="n">
        <v>-6.88</v>
      </c>
      <c r="I92" t="n">
        <v>4.6</v>
      </c>
      <c r="J92" t="n">
        <v>10.22</v>
      </c>
      <c r="K92" t="n">
        <v>8.050000000000001</v>
      </c>
      <c r="L92" t="n">
        <v>9.630000000000001</v>
      </c>
      <c r="M92" t="n">
        <v>9.880000000000001</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-16.49</v>
      </c>
      <c r="D93" t="n">
        <v>7.16</v>
      </c>
      <c r="E93" t="n">
        <v>-77.38</v>
      </c>
      <c r="F93" t="n">
        <v>69.03</v>
      </c>
      <c r="G93" t="n">
        <v>-55.7</v>
      </c>
      <c r="H93" t="n">
        <v>10.46</v>
      </c>
      <c r="I93" t="n">
        <v>83.20999999999999</v>
      </c>
      <c r="J93" t="n">
        <v>-53.66</v>
      </c>
      <c r="K93" t="n">
        <v>54.96</v>
      </c>
      <c r="L93" t="n">
        <v>-5.42</v>
      </c>
      <c r="M93" t="n">
        <v>75.34</v>
      </c>
      <c r="N93" t="n">
        <v>-47.46</v>
      </c>
      <c r="O93" t="n">
        <v>-1.65</v>
      </c>
      <c r="P93" t="n">
        <v>6.54</v>
      </c>
      <c r="Q93" t="inlineStr">
        <is>
          <t>-</t>
        </is>
      </c>
      <c r="R93" t="inlineStr">
        <is>
          <t>-</t>
        </is>
      </c>
      <c r="S93" t="inlineStr">
        <is>
          <t>-</t>
        </is>
      </c>
      <c r="T93" t="inlineStr">
        <is>
          <t>-</t>
        </is>
      </c>
      <c r="U93" t="n">
        <v>-2.41</v>
      </c>
      <c r="V93" t="n">
        <v>-58.15</v>
      </c>
    </row>
    <row r="94">
      <c r="A94" s="5" t="inlineStr">
        <is>
          <t>Op.Cashflow Wachstum 3J in %</t>
        </is>
      </c>
      <c r="B94" s="5" t="inlineStr">
        <is>
          <t>Op.Cashflow Wachstum 3Y in %</t>
        </is>
      </c>
      <c r="C94" t="n">
        <v>-28.9</v>
      </c>
      <c r="D94" t="n">
        <v>-0.4</v>
      </c>
      <c r="E94" t="n">
        <v>-21.35</v>
      </c>
      <c r="F94" t="n">
        <v>7.93</v>
      </c>
      <c r="G94" t="n">
        <v>12.66</v>
      </c>
      <c r="H94" t="n">
        <v>13.34</v>
      </c>
      <c r="I94" t="n">
        <v>28.17</v>
      </c>
      <c r="J94" t="n">
        <v>-1.37</v>
      </c>
      <c r="K94" t="n">
        <v>41.63</v>
      </c>
      <c r="L94" t="n">
        <v>7.49</v>
      </c>
      <c r="M94" t="n">
        <v>8.74</v>
      </c>
      <c r="N94" t="n">
        <v>-14.19</v>
      </c>
      <c r="O94" t="inlineStr">
        <is>
          <t>-</t>
        </is>
      </c>
      <c r="P94" t="inlineStr">
        <is>
          <t>-</t>
        </is>
      </c>
      <c r="Q94" t="inlineStr">
        <is>
          <t>-</t>
        </is>
      </c>
      <c r="R94" t="inlineStr">
        <is>
          <t>-</t>
        </is>
      </c>
      <c r="S94" t="inlineStr">
        <is>
          <t>-</t>
        </is>
      </c>
      <c r="T94" t="inlineStr">
        <is>
          <t>-</t>
        </is>
      </c>
      <c r="U94" t="inlineStr">
        <is>
          <t>-</t>
        </is>
      </c>
      <c r="V94" t="inlineStr">
        <is>
          <t>-</t>
        </is>
      </c>
    </row>
    <row r="95">
      <c r="A95" s="5" t="inlineStr">
        <is>
          <t>Op.Cashflow Wachstum 5J in %</t>
        </is>
      </c>
      <c r="B95" s="5" t="inlineStr">
        <is>
          <t>Op.Cashflow Wachstum 5Y in %</t>
        </is>
      </c>
      <c r="C95" t="n">
        <v>-14.68</v>
      </c>
      <c r="D95" t="n">
        <v>-9.289999999999999</v>
      </c>
      <c r="E95" t="n">
        <v>5.92</v>
      </c>
      <c r="F95" t="n">
        <v>10.67</v>
      </c>
      <c r="G95" t="n">
        <v>7.85</v>
      </c>
      <c r="H95" t="n">
        <v>17.91</v>
      </c>
      <c r="I95" t="n">
        <v>30.89</v>
      </c>
      <c r="J95" t="n">
        <v>4.75</v>
      </c>
      <c r="K95" t="n">
        <v>15.15</v>
      </c>
      <c r="L95" t="n">
        <v>5.47</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1.62</v>
      </c>
      <c r="D96" t="n">
        <v>10.8</v>
      </c>
      <c r="E96" t="n">
        <v>5.34</v>
      </c>
      <c r="F96" t="n">
        <v>12.91</v>
      </c>
      <c r="G96" t="n">
        <v>6.66</v>
      </c>
      <c r="H96" t="inlineStr">
        <is>
          <t>-</t>
        </is>
      </c>
      <c r="I96" t="inlineStr">
        <is>
          <t>-</t>
        </is>
      </c>
      <c r="J96" t="inlineStr">
        <is>
          <t>-</t>
        </is>
      </c>
      <c r="K96" t="inlineStr">
        <is>
          <t>-</t>
        </is>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1402</v>
      </c>
      <c r="D97" t="n">
        <v>4484</v>
      </c>
      <c r="E97" t="n">
        <v>2736</v>
      </c>
      <c r="F97" t="n">
        <v>1191</v>
      </c>
      <c r="G97" t="n">
        <v>-1726</v>
      </c>
      <c r="H97" t="n">
        <v>6798</v>
      </c>
      <c r="I97" t="n">
        <v>7685</v>
      </c>
      <c r="J97" t="n">
        <v>6851</v>
      </c>
      <c r="K97" t="n">
        <v>3225</v>
      </c>
      <c r="L97" t="n">
        <v>6105</v>
      </c>
      <c r="M97" t="n">
        <v>2780</v>
      </c>
      <c r="N97" t="n">
        <v>3831</v>
      </c>
      <c r="O97" t="n">
        <v>4188</v>
      </c>
      <c r="P97" t="n">
        <v>3838</v>
      </c>
      <c r="Q97" t="n">
        <v>2996</v>
      </c>
      <c r="R97" t="n">
        <v>2728</v>
      </c>
      <c r="S97" t="n">
        <v>1819</v>
      </c>
      <c r="T97" t="n">
        <v>2157</v>
      </c>
      <c r="U97" t="n">
        <v>-983</v>
      </c>
      <c r="V97" t="n">
        <v>-2851</v>
      </c>
      <c r="W97" t="inlineStr">
        <is>
          <t>-</t>
        </is>
      </c>
    </row>
  </sheetData>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V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1"/>
    <col customWidth="1" max="14" min="14" width="11"/>
    <col customWidth="1" max="15" min="15" width="11"/>
    <col customWidth="1" max="16" min="16" width="10"/>
    <col customWidth="1" max="17" min="17" width="11"/>
    <col customWidth="1" max="18" min="18" width="11"/>
    <col customWidth="1" max="19" min="19" width="10"/>
    <col customWidth="1" max="20" min="20" width="11"/>
    <col customWidth="1" max="21" min="21" width="10"/>
    <col customWidth="1" max="22" min="22" width="10"/>
  </cols>
  <sheetData>
    <row r="1">
      <c r="A1" s="1" t="inlineStr">
        <is>
          <t xml:space="preserve">TELEFONICA </t>
        </is>
      </c>
      <c r="B1" s="2" t="inlineStr">
        <is>
          <t>WKN: 850775  ISIN: ES0178430E18  US-Symbol:TEFOF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+34-91-482-8700</t>
        </is>
      </c>
      <c r="G4" t="inlineStr">
        <is>
          <t>20.02.2020</t>
        </is>
      </c>
      <c r="H4" t="inlineStr">
        <is>
          <t>Publication Of Annual Report</t>
        </is>
      </c>
      <c r="J4" t="inlineStr">
        <is>
          <t>BBVA</t>
        </is>
      </c>
      <c r="L4" t="inlineStr">
        <is>
          <t>5,28%</t>
        </is>
      </c>
    </row>
    <row r="5">
      <c r="A5" s="5" t="inlineStr">
        <is>
          <t>Ticker</t>
        </is>
      </c>
      <c r="B5" t="inlineStr">
        <is>
          <t>TNE5</t>
        </is>
      </c>
      <c r="C5" s="5" t="inlineStr">
        <is>
          <t>Fax</t>
        </is>
      </c>
      <c r="D5" s="5" t="inlineStr"/>
      <c r="E5" t="inlineStr">
        <is>
          <t>-</t>
        </is>
      </c>
      <c r="G5" t="inlineStr">
        <is>
          <t>07.05.2020</t>
        </is>
      </c>
      <c r="H5" t="inlineStr">
        <is>
          <t>Result Q1</t>
        </is>
      </c>
      <c r="J5" t="inlineStr">
        <is>
          <t>CaixaBank, S.A.</t>
        </is>
      </c>
      <c r="L5" t="inlineStr">
        <is>
          <t>5,01%</t>
        </is>
      </c>
    </row>
    <row r="6">
      <c r="A6" s="5" t="inlineStr">
        <is>
          <t>Gelistet Seit / Listed Since</t>
        </is>
      </c>
      <c r="B6" t="inlineStr">
        <is>
          <t>-</t>
        </is>
      </c>
      <c r="C6" s="5" t="inlineStr">
        <is>
          <t>Internet</t>
        </is>
      </c>
      <c r="D6" s="5" t="inlineStr"/>
      <c r="E6" t="inlineStr">
        <is>
          <t>http://www.telefonica.com/</t>
        </is>
      </c>
      <c r="G6" t="inlineStr">
        <is>
          <t>12.06.2020</t>
        </is>
      </c>
      <c r="H6" t="inlineStr">
        <is>
          <t>Annual General Meeting</t>
        </is>
      </c>
      <c r="J6" t="inlineStr">
        <is>
          <t>Blackrock, Inc</t>
        </is>
      </c>
      <c r="L6" t="inlineStr">
        <is>
          <t>5,08%</t>
        </is>
      </c>
    </row>
    <row r="7">
      <c r="A7" s="5" t="inlineStr">
        <is>
          <t>Nominalwert / Nominal Value</t>
        </is>
      </c>
      <c r="B7" t="inlineStr">
        <is>
          <t>1,00</t>
        </is>
      </c>
      <c r="C7" s="5" t="inlineStr">
        <is>
          <t>E-Mail</t>
        </is>
      </c>
      <c r="D7" s="5" t="inlineStr"/>
      <c r="E7" t="inlineStr">
        <is>
          <t>prensa@telefonica.es</t>
        </is>
      </c>
      <c r="G7" t="inlineStr">
        <is>
          <t>30.07.2020</t>
        </is>
      </c>
      <c r="H7" t="inlineStr">
        <is>
          <t>Score Half Year</t>
        </is>
      </c>
      <c r="J7" t="inlineStr">
        <is>
          <t>Freefloat</t>
        </is>
      </c>
      <c r="L7" t="inlineStr">
        <is>
          <t>84,63%</t>
        </is>
      </c>
    </row>
    <row r="8">
      <c r="A8" s="5" t="inlineStr">
        <is>
          <t>Land / Country</t>
        </is>
      </c>
      <c r="B8" t="inlineStr">
        <is>
          <t>Spanien</t>
        </is>
      </c>
      <c r="C8" s="5" t="inlineStr">
        <is>
          <t>Inv. Relations Telefon / Phone</t>
        </is>
      </c>
      <c r="D8" s="5" t="inlineStr"/>
      <c r="E8" t="inlineStr">
        <is>
          <t>+34-91-482-8599</t>
        </is>
      </c>
      <c r="G8" t="inlineStr">
        <is>
          <t>29.10.2020</t>
        </is>
      </c>
      <c r="H8" t="inlineStr">
        <is>
          <t>Q3 Earnings</t>
        </is>
      </c>
    </row>
    <row r="9">
      <c r="A9" s="5" t="inlineStr">
        <is>
          <t>Währung / Currency</t>
        </is>
      </c>
      <c r="B9" t="inlineStr">
        <is>
          <t>EUR</t>
        </is>
      </c>
      <c r="C9" s="5" t="inlineStr">
        <is>
          <t>Inv. Relations E-Mail</t>
        </is>
      </c>
      <c r="D9" s="5" t="inlineStr"/>
      <c r="E9" t="inlineStr">
        <is>
          <t>ir@telefonica.com</t>
        </is>
      </c>
    </row>
    <row r="10">
      <c r="A10" s="5" t="inlineStr">
        <is>
          <t>Branche / Industry</t>
        </is>
      </c>
      <c r="B10" t="inlineStr">
        <is>
          <t>Telecommunications Provider</t>
        </is>
      </c>
      <c r="C10" s="5" t="inlineStr">
        <is>
          <t>Kontaktperson / Contact Person</t>
        </is>
      </c>
      <c r="D10" s="5" t="inlineStr"/>
      <c r="E10" t="inlineStr">
        <is>
          <t>Luis Carlos Plaster</t>
        </is>
      </c>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Telefónica S.A.Distrito C, Ronda de la Comunicación, s/n  ES-28050 Madrid</t>
        </is>
      </c>
    </row>
    <row r="14">
      <c r="A14" s="5" t="inlineStr">
        <is>
          <t>Management</t>
        </is>
      </c>
      <c r="B14" t="inlineStr">
        <is>
          <t>José María Álvarez-Pallete López, Laura Abasolo</t>
        </is>
      </c>
    </row>
    <row r="15">
      <c r="A15" s="5" t="inlineStr">
        <is>
          <t>Aufsichtsrat / Board</t>
        </is>
      </c>
      <c r="B15" t="inlineStr">
        <is>
          <t>José María Álvarez-Pallete López, Isidro Fainé Casas, José María Abril Pérez, Ángel Vilá Boix, Juan Ignacio Cirac Sasturain, José Javier Echenique Landiribar, Peter Erskine, Sabina Fluxà Thienemann, Luiz Fernando Furlán, Carmen García de Andrés, María Luisa García Blanco, Jordi Gual Solé, Peter Löscher, Ignacio Moreno Martínez, Francisco Javier de Paz Mancho, Francisco José Riberas Mera, Wang Xiaochu, Pablo de Carvajal González, Antonio García-Mon Marañés</t>
        </is>
      </c>
    </row>
    <row r="16">
      <c r="A16" s="5" t="inlineStr">
        <is>
          <t>Beschreibung</t>
        </is>
      </c>
      <c r="B16" t="inlineStr">
        <is>
          <t>Telefónica S.A. ist ein Telekommunikationsanbieter, der in den Bereichen Festnetz, Mobilfunk, Internet, Medien und Verzeichnis-Erstellung tätig ist. Das Unternehmen ist primär in spanisch- und portugiesisch sprechenden Ländern vertreten. In Lateinamerika bedient die Gesellschaft über zweihundertzehn Millionen Kunden und gilt in Chile, Argentinien, Brasilien und Peru als führender Anbieter. In Europa gilt Telefónica als führende Telekommunikationsgesellschaft in Spanien und hält darüber hinaus Niederlassungen in Irland, Deutschland, Großbritannien, Tschechien und in der Slowakei. Das Unternehmen vertreibt seine Services unter den Markennamen vivo, O2, movistar und Telefónica. Die Produktpalette deckt das gesamte Spektrum der Telekommunikation und Datenübertragung ab: das Angebot reicht von Festnetz, Breitband TV, Drahtlostelefonie, Internet, dem Versand umfangreicher Daten und value added Services. Der Bereich Festnetz, der Kernbereich des Unternehmens, bietet Festnetzanschlüsse und unterhält die Leitungsnetze in Spanien und Lateinamerika. Zu den Angeboten gehören Orts- und Ferngespräche, unternehmensinterne Kommunikationsnetze, öffentliche Telefonzellen, der Verkauf von Telefonen und Zubehör sowie Beratungsservice. Der Mobilfunkbereich unterhält Mobilfunknetze und Serviceangebote für eine große Teilnehmerzahl in Spanien und Lateinamerika. Der Daten- und Internetbereich bietet Dienstleistungen wie Datentransfer, Internet-Logins, Telefondienste und Beratung für multinationale Unternehmen, großen Kooperationen und internationalen Newcomer. Copyright 2014 FINANCE BASE AG</t>
        </is>
      </c>
    </row>
    <row r="17">
      <c r="A17" s="5" t="inlineStr">
        <is>
          <t>Profile</t>
        </is>
      </c>
      <c r="B17" t="inlineStr">
        <is>
          <t>Telefónica S.A. is a telecommunications provider that operates in the areas of fixed, mobile, Internet, media and directory creation. The company is primarily represented in Spanish and Portuguese-speaking countries. In Latin America, the company operates over two hundred ten million customers and is in Chile, Argentina, Brazil and Peru as a leader. In Europe, Telefonica is considered the leading telecommunications company in Spain and also holds offices in Ireland, Germany, Great Britain, Czech Republic and Slovakia. The company sells its services under the brand names vivo, O2, movistar and Telefónica. The product range covers the full range of telecommunications and data transmission: the offer ranges from fixed-line, broadband TV, wireless telephony, Internet, sending large amounts of data and value added services. The fixed network, the core area of ​​the company, provides fixed-line connections and maintains the pipeline networks in Spain and Latin America. Offerings include local and long distance, corporate communication networks, public telephone booths, the sale of handsets and accessories, as well as consulting services. The mobile sector maintains mobile networks and services for a large number of participants in Spain and Latin America. The data and Internet sector provides services such as data transfer, Internet logins, telephone services and consulting for multinational companies, large cooperations and international newcomers.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48422</v>
      </c>
      <c r="D20" t="n">
        <v>48693</v>
      </c>
      <c r="E20" t="n">
        <v>52008</v>
      </c>
      <c r="F20" t="n">
        <v>52036</v>
      </c>
      <c r="G20" t="n">
        <v>47219</v>
      </c>
      <c r="H20" t="n">
        <v>50377</v>
      </c>
      <c r="I20" t="n">
        <v>57061</v>
      </c>
      <c r="J20" t="n">
        <v>62356</v>
      </c>
      <c r="K20" t="n">
        <v>62837</v>
      </c>
      <c r="L20" t="n">
        <v>60737</v>
      </c>
      <c r="M20" t="n">
        <v>56731</v>
      </c>
      <c r="N20" t="n">
        <v>57946</v>
      </c>
      <c r="O20" t="n">
        <v>56441</v>
      </c>
      <c r="P20" t="n">
        <v>52901</v>
      </c>
      <c r="Q20" t="n">
        <v>37882</v>
      </c>
      <c r="R20" t="n">
        <v>30322</v>
      </c>
      <c r="S20" t="n">
        <v>28400</v>
      </c>
      <c r="T20" t="n">
        <v>28411</v>
      </c>
      <c r="U20" t="n">
        <v>31053</v>
      </c>
      <c r="V20" t="n">
        <v>28486</v>
      </c>
    </row>
    <row r="21">
      <c r="A21" s="5" t="inlineStr">
        <is>
          <t>Operatives Ergebnis (EBIT)</t>
        </is>
      </c>
      <c r="B21" s="5" t="inlineStr">
        <is>
          <t>EBIT Earning Before Interest &amp; Tax</t>
        </is>
      </c>
      <c r="C21" t="n">
        <v>4537</v>
      </c>
      <c r="D21" t="n">
        <v>6522</v>
      </c>
      <c r="E21" t="n">
        <v>6791</v>
      </c>
      <c r="F21" t="n">
        <v>5469</v>
      </c>
      <c r="G21" t="n">
        <v>2897</v>
      </c>
      <c r="H21" t="n">
        <v>6967</v>
      </c>
      <c r="I21" t="n">
        <v>9450</v>
      </c>
      <c r="J21" t="n">
        <v>10798</v>
      </c>
      <c r="K21" t="n">
        <v>10064</v>
      </c>
      <c r="L21" t="n">
        <v>16474</v>
      </c>
      <c r="M21" t="n">
        <v>13647</v>
      </c>
      <c r="N21" t="n">
        <v>13873</v>
      </c>
      <c r="O21" t="n">
        <v>13388</v>
      </c>
      <c r="P21" t="n">
        <v>9422</v>
      </c>
      <c r="Q21" t="n">
        <v>8559</v>
      </c>
      <c r="R21" t="n">
        <v>7235</v>
      </c>
      <c r="S21" t="n">
        <v>6328</v>
      </c>
      <c r="T21" t="n">
        <v>5032</v>
      </c>
      <c r="U21" t="n">
        <v>5430</v>
      </c>
      <c r="V21" t="n">
        <v>4958</v>
      </c>
    </row>
    <row r="22">
      <c r="A22" s="5" t="inlineStr">
        <is>
          <t>Finanzergebnis</t>
        </is>
      </c>
      <c r="B22" s="5" t="inlineStr">
        <is>
          <t>Financial Result</t>
        </is>
      </c>
      <c r="C22" t="n">
        <v>-1819</v>
      </c>
      <c r="D22" t="n">
        <v>-951</v>
      </c>
      <c r="E22" t="n">
        <v>-2194</v>
      </c>
      <c r="F22" t="n">
        <v>-2219</v>
      </c>
      <c r="G22" t="n">
        <v>1</v>
      </c>
      <c r="H22" t="n">
        <v>-3332</v>
      </c>
      <c r="I22" t="n">
        <v>-3170</v>
      </c>
      <c r="J22" t="n">
        <v>-4934</v>
      </c>
      <c r="K22" t="n">
        <v>-3576</v>
      </c>
      <c r="L22" t="n">
        <v>-2573</v>
      </c>
      <c r="M22" t="n">
        <v>-3260</v>
      </c>
      <c r="N22" t="n">
        <v>-2958</v>
      </c>
      <c r="O22" t="n">
        <v>-2704</v>
      </c>
      <c r="P22" t="n">
        <v>-2658</v>
      </c>
      <c r="Q22" t="n">
        <v>-1763</v>
      </c>
      <c r="R22" t="n">
        <v>-1183</v>
      </c>
      <c r="S22" t="n">
        <v>-1061</v>
      </c>
      <c r="T22" t="n">
        <v>-2222</v>
      </c>
      <c r="U22" t="n">
        <v>-2391</v>
      </c>
      <c r="V22" t="n">
        <v>-1860</v>
      </c>
    </row>
    <row r="23">
      <c r="A23" s="5" t="inlineStr">
        <is>
          <t>Ergebnis vor Steuer (EBT)</t>
        </is>
      </c>
      <c r="B23" s="5" t="inlineStr">
        <is>
          <t>EBT Earning Before Tax</t>
        </is>
      </c>
      <c r="C23" t="n">
        <v>2718</v>
      </c>
      <c r="D23" t="n">
        <v>5571</v>
      </c>
      <c r="E23" t="n">
        <v>4597</v>
      </c>
      <c r="F23" t="n">
        <v>3250</v>
      </c>
      <c r="G23" t="n">
        <v>2898</v>
      </c>
      <c r="H23" t="n">
        <v>3635</v>
      </c>
      <c r="I23" t="n">
        <v>6280</v>
      </c>
      <c r="J23" t="n">
        <v>5864</v>
      </c>
      <c r="K23" t="n">
        <v>6488</v>
      </c>
      <c r="L23" t="n">
        <v>13901</v>
      </c>
      <c r="M23" t="n">
        <v>10387</v>
      </c>
      <c r="N23" t="n">
        <v>10915</v>
      </c>
      <c r="O23" t="n">
        <v>10684</v>
      </c>
      <c r="P23" t="n">
        <v>6764</v>
      </c>
      <c r="Q23" t="n">
        <v>6796</v>
      </c>
      <c r="R23" t="n">
        <v>6052</v>
      </c>
      <c r="S23" t="n">
        <v>5267</v>
      </c>
      <c r="T23" t="n">
        <v>2810</v>
      </c>
      <c r="U23" t="n">
        <v>3039</v>
      </c>
      <c r="V23" t="n">
        <v>3098</v>
      </c>
    </row>
    <row r="24">
      <c r="A24" s="5" t="inlineStr">
        <is>
          <t>Steuern auf Einkommen und Ertrag</t>
        </is>
      </c>
      <c r="B24" s="5" t="inlineStr">
        <is>
          <t>Taxes on income and earnings</t>
        </is>
      </c>
      <c r="C24" t="n">
        <v>1054</v>
      </c>
      <c r="D24" t="n">
        <v>1621</v>
      </c>
      <c r="E24" t="n">
        <v>1219</v>
      </c>
      <c r="F24" t="n">
        <v>846</v>
      </c>
      <c r="G24" t="n">
        <v>13</v>
      </c>
      <c r="H24" t="n">
        <v>383</v>
      </c>
      <c r="I24" t="n">
        <v>1311</v>
      </c>
      <c r="J24" t="n">
        <v>1461</v>
      </c>
      <c r="K24" t="n">
        <v>301</v>
      </c>
      <c r="L24" t="n">
        <v>3829</v>
      </c>
      <c r="M24" t="n">
        <v>2450</v>
      </c>
      <c r="N24" t="n">
        <v>3089</v>
      </c>
      <c r="O24" t="n">
        <v>1565</v>
      </c>
      <c r="P24" t="n">
        <v>1781</v>
      </c>
      <c r="Q24" t="n">
        <v>1969</v>
      </c>
      <c r="R24" t="n">
        <v>1139</v>
      </c>
      <c r="S24" t="n">
        <v>913.5</v>
      </c>
      <c r="T24" t="n">
        <v>-3229</v>
      </c>
      <c r="U24" t="n">
        <v>198.1</v>
      </c>
      <c r="V24" t="n">
        <v>242.2</v>
      </c>
    </row>
    <row r="25">
      <c r="A25" s="5" t="inlineStr">
        <is>
          <t>Ergebnis nach Steuer</t>
        </is>
      </c>
      <c r="B25" s="5" t="inlineStr">
        <is>
          <t>Earnings after tax</t>
        </is>
      </c>
      <c r="C25" t="n">
        <v>1664</v>
      </c>
      <c r="D25" t="n">
        <v>3950</v>
      </c>
      <c r="E25" t="n">
        <v>3378</v>
      </c>
      <c r="F25" t="n">
        <v>2404</v>
      </c>
      <c r="G25" t="n">
        <v>2885</v>
      </c>
      <c r="H25" t="n">
        <v>3252</v>
      </c>
      <c r="I25" t="n">
        <v>4969</v>
      </c>
      <c r="J25" t="n">
        <v>4403</v>
      </c>
      <c r="K25" t="n">
        <v>6187</v>
      </c>
      <c r="L25" t="n">
        <v>10072</v>
      </c>
      <c r="M25" t="n">
        <v>7937</v>
      </c>
      <c r="N25" t="n">
        <v>7826</v>
      </c>
      <c r="O25" t="n">
        <v>9119</v>
      </c>
      <c r="P25" t="n">
        <v>4983</v>
      </c>
      <c r="Q25" t="n">
        <v>4827</v>
      </c>
      <c r="R25" t="n">
        <v>4914</v>
      </c>
      <c r="S25" t="n">
        <v>4354</v>
      </c>
      <c r="T25" t="n">
        <v>6039</v>
      </c>
      <c r="U25" t="n">
        <v>2841</v>
      </c>
      <c r="V25" t="n">
        <v>2856</v>
      </c>
    </row>
    <row r="26">
      <c r="A26" s="5" t="inlineStr">
        <is>
          <t>Minderheitenanteil</t>
        </is>
      </c>
      <c r="B26" s="5" t="inlineStr">
        <is>
          <t>Minority Share</t>
        </is>
      </c>
      <c r="C26" t="n">
        <v>-522</v>
      </c>
      <c r="D26" t="n">
        <v>-619</v>
      </c>
      <c r="E26" t="n">
        <v>-246</v>
      </c>
      <c r="F26" t="n">
        <v>-30</v>
      </c>
      <c r="G26" t="n">
        <v>-135</v>
      </c>
      <c r="H26" t="n">
        <v>-251</v>
      </c>
      <c r="I26" t="n">
        <v>-376</v>
      </c>
      <c r="J26" t="n">
        <v>-475</v>
      </c>
      <c r="K26" t="n">
        <v>-784</v>
      </c>
      <c r="L26" t="n">
        <v>95</v>
      </c>
      <c r="M26" t="n">
        <v>-161</v>
      </c>
      <c r="N26" t="n">
        <v>-234</v>
      </c>
      <c r="O26" t="n">
        <v>-213</v>
      </c>
      <c r="P26" t="n">
        <v>-346</v>
      </c>
      <c r="Q26" t="n">
        <v>-381.2</v>
      </c>
      <c r="R26" t="n">
        <v>-381</v>
      </c>
      <c r="S26" t="n">
        <v>-174.8</v>
      </c>
      <c r="T26" t="n">
        <v>5796</v>
      </c>
      <c r="U26" t="n">
        <v>271</v>
      </c>
      <c r="V26" t="n">
        <v>-120.6</v>
      </c>
    </row>
    <row r="27">
      <c r="A27" s="5" t="inlineStr">
        <is>
          <t>Jahresüberschuss/-fehlbetrag</t>
        </is>
      </c>
      <c r="B27" s="5" t="inlineStr">
        <is>
          <t>Net Profit</t>
        </is>
      </c>
      <c r="C27" t="n">
        <v>1142</v>
      </c>
      <c r="D27" t="n">
        <v>3331</v>
      </c>
      <c r="E27" t="n">
        <v>3132</v>
      </c>
      <c r="F27" t="n">
        <v>2369</v>
      </c>
      <c r="G27" t="n">
        <v>2745</v>
      </c>
      <c r="H27" t="n">
        <v>3001</v>
      </c>
      <c r="I27" t="n">
        <v>4593</v>
      </c>
      <c r="J27" t="n">
        <v>3928</v>
      </c>
      <c r="K27" t="n">
        <v>5403</v>
      </c>
      <c r="L27" t="n">
        <v>10167</v>
      </c>
      <c r="M27" t="n">
        <v>7776</v>
      </c>
      <c r="N27" t="n">
        <v>7592</v>
      </c>
      <c r="O27" t="n">
        <v>8906</v>
      </c>
      <c r="P27" t="n">
        <v>6233</v>
      </c>
      <c r="Q27" t="n">
        <v>4446</v>
      </c>
      <c r="R27" t="n">
        <v>2877</v>
      </c>
      <c r="S27" t="n">
        <v>2204</v>
      </c>
      <c r="T27" t="n">
        <v>-5577</v>
      </c>
      <c r="U27" t="n">
        <v>2107</v>
      </c>
      <c r="V27" t="n">
        <v>2505</v>
      </c>
    </row>
    <row r="28">
      <c r="A28" s="5" t="inlineStr">
        <is>
          <t>Summe Umlaufvermögen</t>
        </is>
      </c>
      <c r="B28" s="5" t="inlineStr">
        <is>
          <t>Current Assets</t>
        </is>
      </c>
      <c r="C28" t="n">
        <v>24328</v>
      </c>
      <c r="D28" t="n">
        <v>23340</v>
      </c>
      <c r="E28" t="n">
        <v>19931</v>
      </c>
      <c r="F28" t="n">
        <v>19974</v>
      </c>
      <c r="G28" t="n">
        <v>31576</v>
      </c>
      <c r="H28" t="n">
        <v>22864</v>
      </c>
      <c r="I28" t="n">
        <v>29265</v>
      </c>
      <c r="J28" t="n">
        <v>25596</v>
      </c>
      <c r="K28" t="n">
        <v>20823</v>
      </c>
      <c r="L28" t="n">
        <v>21054</v>
      </c>
      <c r="M28" t="n">
        <v>23830</v>
      </c>
      <c r="N28" t="n">
        <v>17973</v>
      </c>
      <c r="O28" t="n">
        <v>18478</v>
      </c>
      <c r="P28" t="n">
        <v>17713</v>
      </c>
      <c r="Q28" t="n">
        <v>13629</v>
      </c>
      <c r="R28" t="n">
        <v>11643</v>
      </c>
      <c r="S28" t="n">
        <v>10482</v>
      </c>
      <c r="T28" t="n">
        <v>10574</v>
      </c>
      <c r="U28" t="n">
        <v>12237</v>
      </c>
      <c r="V28" t="n">
        <v>16592</v>
      </c>
    </row>
    <row r="29">
      <c r="A29" s="5" t="inlineStr">
        <is>
          <t>Summe Anlagevermögen</t>
        </is>
      </c>
      <c r="B29" s="5" t="inlineStr">
        <is>
          <t>Fixed Assets</t>
        </is>
      </c>
      <c r="C29" t="n">
        <v>94549</v>
      </c>
      <c r="D29" t="n">
        <v>90707</v>
      </c>
      <c r="E29" t="n">
        <v>95135</v>
      </c>
      <c r="F29" t="n">
        <v>103667</v>
      </c>
      <c r="G29" t="n">
        <v>91398</v>
      </c>
      <c r="H29" t="n">
        <v>99435</v>
      </c>
      <c r="I29" t="n">
        <v>89597</v>
      </c>
      <c r="J29" t="n">
        <v>104177</v>
      </c>
      <c r="K29" t="n">
        <v>108800</v>
      </c>
      <c r="L29" t="n">
        <v>108721</v>
      </c>
      <c r="M29" t="n">
        <v>84311</v>
      </c>
      <c r="N29" t="n">
        <v>81923</v>
      </c>
      <c r="O29" t="n">
        <v>87395</v>
      </c>
      <c r="P29" t="n">
        <v>91269</v>
      </c>
      <c r="Q29" t="n">
        <v>59545</v>
      </c>
      <c r="R29" t="n">
        <v>51824</v>
      </c>
      <c r="S29" t="n">
        <v>51593</v>
      </c>
      <c r="T29" t="n">
        <v>57468</v>
      </c>
      <c r="U29" t="n">
        <v>74186</v>
      </c>
      <c r="V29" t="n">
        <v>75785</v>
      </c>
    </row>
    <row r="30">
      <c r="A30" s="5" t="inlineStr">
        <is>
          <t>Summe Aktiva</t>
        </is>
      </c>
      <c r="B30" s="5" t="inlineStr">
        <is>
          <t>Total Assets</t>
        </is>
      </c>
      <c r="C30" t="n">
        <v>118877</v>
      </c>
      <c r="D30" t="n">
        <v>114047</v>
      </c>
      <c r="E30" t="n">
        <v>115066</v>
      </c>
      <c r="F30" t="n">
        <v>123641</v>
      </c>
      <c r="G30" t="n">
        <v>122974</v>
      </c>
      <c r="H30" t="n">
        <v>122299</v>
      </c>
      <c r="I30" t="n">
        <v>118862</v>
      </c>
      <c r="J30" t="n">
        <v>129773</v>
      </c>
      <c r="K30" t="n">
        <v>129623</v>
      </c>
      <c r="L30" t="n">
        <v>129775</v>
      </c>
      <c r="M30" t="n">
        <v>108141</v>
      </c>
      <c r="N30" t="n">
        <v>99896</v>
      </c>
      <c r="O30" t="n">
        <v>105873</v>
      </c>
      <c r="P30" t="n">
        <v>108982</v>
      </c>
      <c r="Q30" t="n">
        <v>73174</v>
      </c>
      <c r="R30" t="n">
        <v>63466</v>
      </c>
      <c r="S30" t="n">
        <v>62075</v>
      </c>
      <c r="T30" t="n">
        <v>68041</v>
      </c>
      <c r="U30" t="n">
        <v>86423</v>
      </c>
      <c r="V30" t="n">
        <v>92377</v>
      </c>
    </row>
    <row r="31">
      <c r="A31" s="5" t="inlineStr">
        <is>
          <t>Summe kurzfristiges Fremdkapital</t>
        </is>
      </c>
      <c r="B31" s="5" t="inlineStr">
        <is>
          <t>Short-Term Debt</t>
        </is>
      </c>
      <c r="C31" t="n">
        <v>30191</v>
      </c>
      <c r="D31" t="n">
        <v>29649</v>
      </c>
      <c r="E31" t="n">
        <v>29066</v>
      </c>
      <c r="F31" t="n">
        <v>35451</v>
      </c>
      <c r="G31" t="n">
        <v>34869</v>
      </c>
      <c r="H31" t="n">
        <v>29699</v>
      </c>
      <c r="I31" t="n">
        <v>29144</v>
      </c>
      <c r="J31" t="n">
        <v>31511</v>
      </c>
      <c r="K31" t="n">
        <v>32578</v>
      </c>
      <c r="L31" t="n">
        <v>33492</v>
      </c>
      <c r="M31" t="n">
        <v>26936</v>
      </c>
      <c r="N31" t="n">
        <v>25132</v>
      </c>
      <c r="O31" t="n">
        <v>24974</v>
      </c>
      <c r="P31" t="n">
        <v>26336</v>
      </c>
      <c r="Q31" t="n">
        <v>21889</v>
      </c>
      <c r="R31" t="n">
        <v>19345</v>
      </c>
      <c r="S31" t="n">
        <v>14039</v>
      </c>
      <c r="T31" t="n">
        <v>14799</v>
      </c>
      <c r="U31" t="n">
        <v>18419</v>
      </c>
      <c r="V31" t="n">
        <v>24079</v>
      </c>
    </row>
    <row r="32">
      <c r="A32" s="5" t="inlineStr">
        <is>
          <t>Summe langfristiges Fremdkapital</t>
        </is>
      </c>
      <c r="B32" s="5" t="inlineStr">
        <is>
          <t>Long-Term Debt</t>
        </is>
      </c>
      <c r="C32" t="n">
        <v>63236</v>
      </c>
      <c r="D32" t="n">
        <v>57418</v>
      </c>
      <c r="E32" t="n">
        <v>59382</v>
      </c>
      <c r="F32" t="n">
        <v>59805</v>
      </c>
      <c r="G32" t="n">
        <v>60549</v>
      </c>
      <c r="H32" t="n">
        <v>62311</v>
      </c>
      <c r="I32" t="n">
        <v>62236</v>
      </c>
      <c r="J32" t="n">
        <v>70601</v>
      </c>
      <c r="K32" t="n">
        <v>69662</v>
      </c>
      <c r="L32" t="n">
        <v>64599</v>
      </c>
      <c r="M32" t="n">
        <v>56931</v>
      </c>
      <c r="N32" t="n">
        <v>55202</v>
      </c>
      <c r="O32" t="n">
        <v>58044</v>
      </c>
      <c r="P32" t="n">
        <v>62645</v>
      </c>
      <c r="Q32" t="n">
        <v>35126</v>
      </c>
      <c r="R32" t="n">
        <v>24121</v>
      </c>
      <c r="S32" t="n">
        <v>26855</v>
      </c>
      <c r="T32" t="n">
        <v>30633</v>
      </c>
      <c r="U32" t="n">
        <v>34709</v>
      </c>
      <c r="V32" t="n">
        <v>33038</v>
      </c>
    </row>
    <row r="33">
      <c r="A33" s="5" t="inlineStr">
        <is>
          <t>Summe Fremdkapital</t>
        </is>
      </c>
      <c r="B33" s="5" t="inlineStr">
        <is>
          <t>Total Liabilities</t>
        </is>
      </c>
      <c r="C33" t="n">
        <v>93427</v>
      </c>
      <c r="D33" t="n">
        <v>87067</v>
      </c>
      <c r="E33" t="n">
        <v>88448</v>
      </c>
      <c r="F33" t="n">
        <v>95256</v>
      </c>
      <c r="G33" t="n">
        <v>95418</v>
      </c>
      <c r="H33" t="n">
        <v>92010</v>
      </c>
      <c r="I33" t="n">
        <v>91380</v>
      </c>
      <c r="J33" t="n">
        <v>102112</v>
      </c>
      <c r="K33" t="n">
        <v>102240</v>
      </c>
      <c r="L33" t="n">
        <v>98091</v>
      </c>
      <c r="M33" t="n">
        <v>83867</v>
      </c>
      <c r="N33" t="n">
        <v>80334</v>
      </c>
      <c r="O33" t="n">
        <v>83018</v>
      </c>
      <c r="P33" t="n">
        <v>88981</v>
      </c>
      <c r="Q33" t="n">
        <v>57015</v>
      </c>
      <c r="R33" t="n">
        <v>43466</v>
      </c>
      <c r="S33" t="n">
        <v>40893</v>
      </c>
      <c r="T33" t="n">
        <v>45432</v>
      </c>
      <c r="U33" t="n">
        <v>53127</v>
      </c>
      <c r="V33" t="n">
        <v>57117</v>
      </c>
    </row>
    <row r="34">
      <c r="A34" s="5" t="inlineStr">
        <is>
          <t>Minderheitenanteil</t>
        </is>
      </c>
      <c r="B34" s="5" t="inlineStr">
        <is>
          <t>Minority Share</t>
        </is>
      </c>
      <c r="C34" t="n">
        <v>8332</v>
      </c>
      <c r="D34" t="n">
        <v>9033</v>
      </c>
      <c r="E34" t="n">
        <v>9698</v>
      </c>
      <c r="F34" t="n">
        <v>10228</v>
      </c>
      <c r="G34" t="n">
        <v>9665</v>
      </c>
      <c r="H34" t="n">
        <v>9174</v>
      </c>
      <c r="I34" t="n">
        <v>6297</v>
      </c>
      <c r="J34" t="n">
        <v>7200</v>
      </c>
      <c r="K34" t="n">
        <v>5747</v>
      </c>
      <c r="L34" t="n">
        <v>7232</v>
      </c>
      <c r="M34" t="n">
        <v>2540</v>
      </c>
      <c r="N34" t="n">
        <v>2331</v>
      </c>
      <c r="O34" t="n">
        <v>2730</v>
      </c>
      <c r="P34" t="n">
        <v>2823</v>
      </c>
      <c r="Q34" t="n">
        <v>3425</v>
      </c>
      <c r="R34" t="n">
        <v>3776</v>
      </c>
      <c r="S34" t="n">
        <v>4426</v>
      </c>
      <c r="T34" t="n">
        <v>5613</v>
      </c>
      <c r="U34" t="n">
        <v>7434</v>
      </c>
      <c r="V34" t="n">
        <v>9330</v>
      </c>
    </row>
    <row r="35">
      <c r="A35" s="5" t="inlineStr">
        <is>
          <t>Summe Eigenkapital</t>
        </is>
      </c>
      <c r="B35" s="5" t="inlineStr">
        <is>
          <t>Equity</t>
        </is>
      </c>
      <c r="C35" t="n">
        <v>17118</v>
      </c>
      <c r="D35" t="n">
        <v>17947</v>
      </c>
      <c r="E35" t="n">
        <v>16920</v>
      </c>
      <c r="F35" t="n">
        <v>18157</v>
      </c>
      <c r="G35" t="n">
        <v>17891</v>
      </c>
      <c r="H35" t="n">
        <v>21115</v>
      </c>
      <c r="I35" t="n">
        <v>21185</v>
      </c>
      <c r="J35" t="n">
        <v>20461</v>
      </c>
      <c r="K35" t="n">
        <v>21636</v>
      </c>
      <c r="L35" t="n">
        <v>24452</v>
      </c>
      <c r="M35" t="n">
        <v>21734</v>
      </c>
      <c r="N35" t="n">
        <v>17231</v>
      </c>
      <c r="O35" t="n">
        <v>20125</v>
      </c>
      <c r="P35" t="n">
        <v>17178</v>
      </c>
      <c r="Q35" t="n">
        <v>12733</v>
      </c>
      <c r="R35" t="n">
        <v>16225</v>
      </c>
      <c r="S35" t="n">
        <v>16756</v>
      </c>
      <c r="T35" t="n">
        <v>16996</v>
      </c>
      <c r="U35" t="n">
        <v>25862</v>
      </c>
      <c r="V35" t="n">
        <v>25931</v>
      </c>
    </row>
    <row r="36">
      <c r="A36" s="5" t="inlineStr">
        <is>
          <t>Summe Passiva</t>
        </is>
      </c>
      <c r="B36" s="5" t="inlineStr">
        <is>
          <t>Liabilities &amp; Shareholder Equity</t>
        </is>
      </c>
      <c r="C36" t="n">
        <v>118877</v>
      </c>
      <c r="D36" t="n">
        <v>114047</v>
      </c>
      <c r="E36" t="n">
        <v>115066</v>
      </c>
      <c r="F36" t="n">
        <v>123641</v>
      </c>
      <c r="G36" t="n">
        <v>122974</v>
      </c>
      <c r="H36" t="n">
        <v>122299</v>
      </c>
      <c r="I36" t="n">
        <v>118862</v>
      </c>
      <c r="J36" t="n">
        <v>129773</v>
      </c>
      <c r="K36" t="n">
        <v>129623</v>
      </c>
      <c r="L36" t="n">
        <v>129775</v>
      </c>
      <c r="M36" t="n">
        <v>108141</v>
      </c>
      <c r="N36" t="n">
        <v>99896</v>
      </c>
      <c r="O36" t="n">
        <v>105873</v>
      </c>
      <c r="P36" t="n">
        <v>108982</v>
      </c>
      <c r="Q36" t="n">
        <v>73174</v>
      </c>
      <c r="R36" t="n">
        <v>63466</v>
      </c>
      <c r="S36" t="n">
        <v>62075</v>
      </c>
      <c r="T36" t="n">
        <v>68041</v>
      </c>
      <c r="U36" t="n">
        <v>86423</v>
      </c>
      <c r="V36" t="n">
        <v>92377</v>
      </c>
    </row>
    <row r="37">
      <c r="A37" s="5" t="inlineStr">
        <is>
          <t>Mio.Aktien im Umlauf</t>
        </is>
      </c>
      <c r="B37" s="5" t="inlineStr">
        <is>
          <t>Million shares outstanding</t>
        </is>
      </c>
      <c r="C37" t="n">
        <v>5192</v>
      </c>
      <c r="D37" t="n">
        <v>5192</v>
      </c>
      <c r="E37" t="n">
        <v>5192</v>
      </c>
      <c r="F37" t="n">
        <v>5038</v>
      </c>
      <c r="G37" t="n">
        <v>4975</v>
      </c>
      <c r="H37" t="n">
        <v>4657</v>
      </c>
      <c r="I37" t="n">
        <v>4551</v>
      </c>
      <c r="J37" t="n">
        <v>4551</v>
      </c>
      <c r="K37" t="n">
        <v>4511</v>
      </c>
      <c r="L37" t="n">
        <v>4522</v>
      </c>
      <c r="M37" t="n">
        <v>4553</v>
      </c>
      <c r="N37" t="n">
        <v>4705</v>
      </c>
      <c r="O37" t="n">
        <v>4774</v>
      </c>
      <c r="P37" t="n">
        <v>4921</v>
      </c>
      <c r="Q37" t="n">
        <v>4921</v>
      </c>
      <c r="R37" t="n">
        <v>4796</v>
      </c>
      <c r="S37" t="n">
        <v>4956</v>
      </c>
      <c r="T37" t="n">
        <v>4861</v>
      </c>
      <c r="U37" t="n">
        <v>4607</v>
      </c>
      <c r="V37" t="n">
        <v>3887</v>
      </c>
    </row>
    <row r="38">
      <c r="A38" s="5" t="inlineStr">
        <is>
          <t>Ergebnis je Aktie (brutto)</t>
        </is>
      </c>
      <c r="B38" s="5" t="inlineStr">
        <is>
          <t>Earnings per share</t>
        </is>
      </c>
      <c r="C38" t="n">
        <v>0.52</v>
      </c>
      <c r="D38" t="n">
        <v>1.07</v>
      </c>
      <c r="E38" t="n">
        <v>0.89</v>
      </c>
      <c r="F38" t="n">
        <v>0.65</v>
      </c>
      <c r="G38" t="n">
        <v>0.58</v>
      </c>
      <c r="H38" t="n">
        <v>0.78</v>
      </c>
      <c r="I38" t="n">
        <v>1.38</v>
      </c>
      <c r="J38" t="n">
        <v>1.29</v>
      </c>
      <c r="K38" t="n">
        <v>1.44</v>
      </c>
      <c r="L38" t="n">
        <v>3.07</v>
      </c>
      <c r="M38" t="n">
        <v>2.28</v>
      </c>
      <c r="N38" t="n">
        <v>2.32</v>
      </c>
      <c r="O38" t="n">
        <v>2.24</v>
      </c>
      <c r="P38" t="n">
        <v>1.37</v>
      </c>
      <c r="Q38" t="n">
        <v>1.38</v>
      </c>
      <c r="R38" t="n">
        <v>1.26</v>
      </c>
      <c r="S38" t="n">
        <v>1.06</v>
      </c>
      <c r="T38" t="n">
        <v>0.58</v>
      </c>
      <c r="U38" t="n">
        <v>0.66</v>
      </c>
      <c r="V38" t="n">
        <v>0.8</v>
      </c>
    </row>
    <row r="39">
      <c r="A39" s="5" t="inlineStr">
        <is>
          <t>Ergebnis je Aktie (unverwässert)</t>
        </is>
      </c>
      <c r="B39" s="5" t="inlineStr">
        <is>
          <t>Basic Earnings per share</t>
        </is>
      </c>
      <c r="C39" t="n">
        <v>0.17</v>
      </c>
      <c r="D39" t="n">
        <v>0.57</v>
      </c>
      <c r="E39" t="n">
        <v>0.5600000000000001</v>
      </c>
      <c r="F39" t="n">
        <v>0.42</v>
      </c>
      <c r="G39" t="n">
        <v>0.51</v>
      </c>
      <c r="H39" t="n">
        <v>0.61</v>
      </c>
      <c r="I39" t="n">
        <v>1.01</v>
      </c>
      <c r="J39" t="n">
        <v>0.87</v>
      </c>
      <c r="K39" t="n">
        <v>1.2</v>
      </c>
      <c r="L39" t="n">
        <v>2.25</v>
      </c>
      <c r="M39" t="n">
        <v>1.71</v>
      </c>
      <c r="N39" t="n">
        <v>1.63</v>
      </c>
      <c r="O39" t="n">
        <v>1.87</v>
      </c>
      <c r="P39" t="n">
        <v>1.3</v>
      </c>
      <c r="Q39" t="n">
        <v>0.91</v>
      </c>
      <c r="R39" t="n">
        <v>0.6</v>
      </c>
      <c r="S39" t="n">
        <v>0.44</v>
      </c>
      <c r="T39" t="n">
        <v>-1.12</v>
      </c>
      <c r="U39" t="n">
        <v>0.46</v>
      </c>
      <c r="V39" t="n">
        <v>0.64</v>
      </c>
    </row>
    <row r="40">
      <c r="A40" s="5" t="inlineStr">
        <is>
          <t>Ergebnis je Aktie (verwässert)</t>
        </is>
      </c>
      <c r="B40" s="5" t="inlineStr">
        <is>
          <t>Diluted Earnings per share</t>
        </is>
      </c>
      <c r="C40" t="n">
        <v>0.17</v>
      </c>
      <c r="D40" t="n">
        <v>0.57</v>
      </c>
      <c r="E40" t="n">
        <v>0.5600000000000001</v>
      </c>
      <c r="F40" t="n">
        <v>0.42</v>
      </c>
      <c r="G40" t="n">
        <v>0.52</v>
      </c>
      <c r="H40" t="n">
        <v>0.61</v>
      </c>
      <c r="I40" t="n">
        <v>1.01</v>
      </c>
      <c r="J40" t="n">
        <v>0.87</v>
      </c>
      <c r="K40" t="n">
        <v>1.2</v>
      </c>
      <c r="L40" t="n">
        <v>2.25</v>
      </c>
      <c r="M40" t="n">
        <v>1.71</v>
      </c>
      <c r="N40" t="n">
        <v>1.63</v>
      </c>
      <c r="O40" t="n">
        <v>1.87</v>
      </c>
      <c r="P40" t="n">
        <v>1.3</v>
      </c>
      <c r="Q40" t="n">
        <v>0.91</v>
      </c>
      <c r="R40" t="n">
        <v>0.6</v>
      </c>
      <c r="S40" t="n">
        <v>0.44</v>
      </c>
      <c r="T40" t="n">
        <v>-1.12</v>
      </c>
      <c r="U40" t="n">
        <v>0.46</v>
      </c>
      <c r="V40" t="n">
        <v>0.64</v>
      </c>
    </row>
    <row r="41">
      <c r="A41" s="5" t="inlineStr">
        <is>
          <t>Dividende je Aktie</t>
        </is>
      </c>
      <c r="B41" s="5" t="inlineStr">
        <is>
          <t>Dividend per share</t>
        </is>
      </c>
      <c r="C41" t="n">
        <v>0.4</v>
      </c>
      <c r="D41" t="n">
        <v>0.4</v>
      </c>
      <c r="E41" t="n">
        <v>0.4</v>
      </c>
      <c r="F41" t="n">
        <v>0.55</v>
      </c>
      <c r="G41" t="n">
        <v>0.4</v>
      </c>
      <c r="H41" t="n">
        <v>0.4</v>
      </c>
      <c r="I41" t="n">
        <v>0.75</v>
      </c>
      <c r="J41" t="n">
        <v>0.82</v>
      </c>
      <c r="K41" t="n">
        <v>1.52</v>
      </c>
      <c r="L41" t="n">
        <v>1.3</v>
      </c>
      <c r="M41" t="n">
        <v>1</v>
      </c>
      <c r="N41" t="n">
        <v>0.9</v>
      </c>
      <c r="O41" t="n">
        <v>0.65</v>
      </c>
      <c r="P41" t="n">
        <v>0.55</v>
      </c>
      <c r="Q41" t="n">
        <v>0.5</v>
      </c>
      <c r="R41" t="n">
        <v>0.4</v>
      </c>
      <c r="S41" t="n">
        <v>0.25</v>
      </c>
      <c r="T41" t="inlineStr">
        <is>
          <t>-</t>
        </is>
      </c>
      <c r="U41" t="inlineStr">
        <is>
          <t>-</t>
        </is>
      </c>
      <c r="V41" t="inlineStr">
        <is>
          <t>-</t>
        </is>
      </c>
    </row>
    <row r="42">
      <c r="A42" s="5" t="inlineStr">
        <is>
          <t>Dividendenausschüttung in Mio</t>
        </is>
      </c>
      <c r="B42" s="5" t="inlineStr">
        <is>
          <t>Dividend Payment in M</t>
        </is>
      </c>
      <c r="C42" t="n">
        <v>2742</v>
      </c>
      <c r="D42" t="n">
        <v>2794</v>
      </c>
      <c r="E42" t="n">
        <v>2459</v>
      </c>
      <c r="F42" t="n">
        <v>2906</v>
      </c>
      <c r="G42" t="n">
        <v>2775</v>
      </c>
      <c r="H42" t="n">
        <v>2328</v>
      </c>
      <c r="I42" t="n">
        <v>2182</v>
      </c>
      <c r="J42" t="n">
        <v>2836</v>
      </c>
      <c r="K42" t="n">
        <v>6852</v>
      </c>
      <c r="L42" t="n">
        <v>5872</v>
      </c>
      <c r="M42" t="n">
        <v>4557</v>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Umsatz</t>
        </is>
      </c>
      <c r="B43" s="5" t="inlineStr">
        <is>
          <t>Revenue</t>
        </is>
      </c>
      <c r="C43" t="n">
        <v>9.33</v>
      </c>
      <c r="D43" t="n">
        <v>9.380000000000001</v>
      </c>
      <c r="E43" t="n">
        <v>10.02</v>
      </c>
      <c r="F43" t="n">
        <v>10.33</v>
      </c>
      <c r="G43" t="n">
        <v>9.49</v>
      </c>
      <c r="H43" t="n">
        <v>10.82</v>
      </c>
      <c r="I43" t="n">
        <v>12.54</v>
      </c>
      <c r="J43" t="n">
        <v>13.7</v>
      </c>
      <c r="K43" t="n">
        <v>13.93</v>
      </c>
      <c r="L43" t="n">
        <v>13.43</v>
      </c>
      <c r="M43" t="n">
        <v>12.46</v>
      </c>
      <c r="N43" t="n">
        <v>12.32</v>
      </c>
      <c r="O43" t="n">
        <v>11.82</v>
      </c>
      <c r="P43" t="n">
        <v>10.75</v>
      </c>
      <c r="Q43" t="n">
        <v>7.7</v>
      </c>
      <c r="R43" t="n">
        <v>6.32</v>
      </c>
      <c r="S43" t="n">
        <v>5.73</v>
      </c>
      <c r="T43" t="n">
        <v>5.85</v>
      </c>
      <c r="U43" t="n">
        <v>6.74</v>
      </c>
      <c r="V43" t="n">
        <v>7.33</v>
      </c>
    </row>
    <row r="44">
      <c r="A44" s="5" t="inlineStr">
        <is>
          <t>Buchwert je Aktie</t>
        </is>
      </c>
      <c r="B44" s="5" t="inlineStr">
        <is>
          <t>Book value per share</t>
        </is>
      </c>
      <c r="C44" t="n">
        <v>3.3</v>
      </c>
      <c r="D44" t="n">
        <v>3.46</v>
      </c>
      <c r="E44" t="n">
        <v>3.26</v>
      </c>
      <c r="F44" t="n">
        <v>3.6</v>
      </c>
      <c r="G44" t="n">
        <v>3.6</v>
      </c>
      <c r="H44" t="n">
        <v>4.53</v>
      </c>
      <c r="I44" t="n">
        <v>4.65</v>
      </c>
      <c r="J44" t="n">
        <v>4.5</v>
      </c>
      <c r="K44" t="n">
        <v>4.8</v>
      </c>
      <c r="L44" t="n">
        <v>5.41</v>
      </c>
      <c r="M44" t="n">
        <v>4.77</v>
      </c>
      <c r="N44" t="n">
        <v>3.66</v>
      </c>
      <c r="O44" t="n">
        <v>4.22</v>
      </c>
      <c r="P44" t="n">
        <v>3.49</v>
      </c>
      <c r="Q44" t="n">
        <v>2.59</v>
      </c>
      <c r="R44" t="n">
        <v>3.38</v>
      </c>
      <c r="S44" t="n">
        <v>3.38</v>
      </c>
      <c r="T44" t="n">
        <v>3.5</v>
      </c>
      <c r="U44" t="n">
        <v>5.61</v>
      </c>
      <c r="V44" t="n">
        <v>6.67</v>
      </c>
    </row>
    <row r="45">
      <c r="A45" s="5" t="inlineStr">
        <is>
          <t>Cashflow je Aktie</t>
        </is>
      </c>
      <c r="B45" s="5" t="inlineStr">
        <is>
          <t>Cashflow per share</t>
        </is>
      </c>
      <c r="C45" t="n">
        <v>2.89</v>
      </c>
      <c r="D45" t="n">
        <v>2.59</v>
      </c>
      <c r="E45" t="n">
        <v>2.66</v>
      </c>
      <c r="F45" t="n">
        <v>2.65</v>
      </c>
      <c r="G45" t="n">
        <v>2.74</v>
      </c>
      <c r="H45" t="n">
        <v>2.62</v>
      </c>
      <c r="I45" t="n">
        <v>3.15</v>
      </c>
      <c r="J45" t="n">
        <v>3.34</v>
      </c>
      <c r="K45" t="n">
        <v>3.88</v>
      </c>
      <c r="L45" t="n">
        <v>3.69</v>
      </c>
      <c r="M45" t="n">
        <v>3.55</v>
      </c>
      <c r="N45" t="n">
        <v>3.48</v>
      </c>
      <c r="O45" t="n">
        <v>3.26</v>
      </c>
      <c r="P45" t="n">
        <v>3.13</v>
      </c>
      <c r="Q45" t="n">
        <v>2.26</v>
      </c>
      <c r="R45" t="inlineStr">
        <is>
          <t>-</t>
        </is>
      </c>
      <c r="S45" t="inlineStr">
        <is>
          <t>-</t>
        </is>
      </c>
      <c r="T45" t="inlineStr">
        <is>
          <t>-</t>
        </is>
      </c>
      <c r="U45" t="inlineStr">
        <is>
          <t>-</t>
        </is>
      </c>
      <c r="V45" t="inlineStr">
        <is>
          <t>-</t>
        </is>
      </c>
    </row>
    <row r="46">
      <c r="A46" s="5" t="inlineStr">
        <is>
          <t>Bilanzsumme je Aktie</t>
        </is>
      </c>
      <c r="B46" s="5" t="inlineStr">
        <is>
          <t>Total assets per share</t>
        </is>
      </c>
      <c r="C46" t="n">
        <v>22.9</v>
      </c>
      <c r="D46" t="n">
        <v>21.97</v>
      </c>
      <c r="E46" t="n">
        <v>22.16</v>
      </c>
      <c r="F46" t="n">
        <v>24.54</v>
      </c>
      <c r="G46" t="n">
        <v>24.72</v>
      </c>
      <c r="H46" t="n">
        <v>26.26</v>
      </c>
      <c r="I46" t="n">
        <v>26.12</v>
      </c>
      <c r="J46" t="n">
        <v>28.52</v>
      </c>
      <c r="K46" t="n">
        <v>28.73</v>
      </c>
      <c r="L46" t="n">
        <v>28.7</v>
      </c>
      <c r="M46" t="n">
        <v>23.75</v>
      </c>
      <c r="N46" t="n">
        <v>21.23</v>
      </c>
      <c r="O46" t="n">
        <v>22.18</v>
      </c>
      <c r="P46" t="n">
        <v>22.15</v>
      </c>
      <c r="Q46" t="n">
        <v>14.87</v>
      </c>
      <c r="R46" t="n">
        <v>13.23</v>
      </c>
      <c r="S46" t="n">
        <v>12.53</v>
      </c>
      <c r="T46" t="n">
        <v>14</v>
      </c>
      <c r="U46" t="n">
        <v>18.76</v>
      </c>
      <c r="V46" t="n">
        <v>23.77</v>
      </c>
    </row>
    <row r="47">
      <c r="A47" s="5" t="inlineStr">
        <is>
          <t>Personal am Ende des Jahres</t>
        </is>
      </c>
      <c r="B47" s="5" t="inlineStr">
        <is>
          <t>Staff at the end of year</t>
        </is>
      </c>
      <c r="C47" t="n">
        <v>113819</v>
      </c>
      <c r="D47" t="n">
        <v>120138</v>
      </c>
      <c r="E47" t="n">
        <v>122718</v>
      </c>
      <c r="F47" t="n">
        <v>132120</v>
      </c>
      <c r="G47" t="n">
        <v>129890</v>
      </c>
      <c r="H47" t="n">
        <v>123700</v>
      </c>
      <c r="I47" t="n">
        <v>126730</v>
      </c>
      <c r="J47" t="n">
        <v>272598</v>
      </c>
      <c r="K47" t="n">
        <v>286145</v>
      </c>
      <c r="L47" t="n">
        <v>269047</v>
      </c>
      <c r="M47" t="n">
        <v>255151</v>
      </c>
      <c r="N47" t="n">
        <v>251775</v>
      </c>
      <c r="O47" t="n">
        <v>248487</v>
      </c>
      <c r="P47" t="n">
        <v>234900</v>
      </c>
      <c r="Q47" t="n">
        <v>207641</v>
      </c>
      <c r="R47" t="n">
        <v>173554</v>
      </c>
      <c r="S47" t="n">
        <v>148280</v>
      </c>
      <c r="T47" t="n">
        <v>152845</v>
      </c>
      <c r="U47" t="n">
        <v>161527</v>
      </c>
      <c r="V47" t="n">
        <v>145730</v>
      </c>
    </row>
    <row r="48">
      <c r="A48" s="5" t="inlineStr">
        <is>
          <t>Personalaufwand in Mio. EUR</t>
        </is>
      </c>
      <c r="B48" s="5" t="inlineStr">
        <is>
          <t>Personnel expenses in M</t>
        </is>
      </c>
      <c r="C48" t="n">
        <v>6899</v>
      </c>
      <c r="D48" t="n">
        <v>5385</v>
      </c>
      <c r="E48" t="n">
        <v>6578</v>
      </c>
      <c r="F48" t="n">
        <v>9098</v>
      </c>
      <c r="G48" t="n">
        <v>9800</v>
      </c>
      <c r="H48" t="n">
        <v>7098</v>
      </c>
      <c r="I48" t="n">
        <v>7208</v>
      </c>
      <c r="J48" t="n">
        <v>8569</v>
      </c>
      <c r="K48" t="n">
        <v>11080</v>
      </c>
      <c r="L48" t="n">
        <v>8409</v>
      </c>
      <c r="M48" t="n">
        <v>6775</v>
      </c>
      <c r="N48" t="n">
        <v>6762</v>
      </c>
      <c r="O48" t="n">
        <v>7893</v>
      </c>
      <c r="P48" t="n">
        <v>7622</v>
      </c>
      <c r="Q48" t="n">
        <v>5656</v>
      </c>
      <c r="R48" t="n">
        <v>4412</v>
      </c>
      <c r="S48" t="n">
        <v>4641</v>
      </c>
      <c r="T48" t="n">
        <v>4794</v>
      </c>
      <c r="U48" t="n">
        <v>5390</v>
      </c>
      <c r="V48" t="n">
        <v>5112</v>
      </c>
    </row>
    <row r="49">
      <c r="A49" s="5" t="inlineStr">
        <is>
          <t>Aufwand je Mitarbeiter in EUR</t>
        </is>
      </c>
      <c r="B49" s="5" t="inlineStr">
        <is>
          <t>Effort per employee</t>
        </is>
      </c>
      <c r="C49" t="n">
        <v>60614</v>
      </c>
      <c r="D49" t="n">
        <v>44823</v>
      </c>
      <c r="E49" t="n">
        <v>53603</v>
      </c>
      <c r="F49" t="n">
        <v>68862</v>
      </c>
      <c r="G49" t="n">
        <v>75448</v>
      </c>
      <c r="H49" t="n">
        <v>57381</v>
      </c>
      <c r="I49" t="n">
        <v>56877</v>
      </c>
      <c r="J49" t="n">
        <v>31435</v>
      </c>
      <c r="K49" t="n">
        <v>38722</v>
      </c>
      <c r="L49" t="n">
        <v>31255</v>
      </c>
      <c r="M49" t="n">
        <v>26553</v>
      </c>
      <c r="N49" t="n">
        <v>26857</v>
      </c>
      <c r="O49" t="n">
        <v>31764</v>
      </c>
      <c r="P49" t="n">
        <v>32448</v>
      </c>
      <c r="Q49" t="n">
        <v>27241</v>
      </c>
      <c r="R49" t="n">
        <v>25420</v>
      </c>
      <c r="S49" t="n">
        <v>31301</v>
      </c>
      <c r="T49" t="n">
        <v>31364</v>
      </c>
      <c r="U49" t="n">
        <v>33371</v>
      </c>
      <c r="V49" t="n">
        <v>35077</v>
      </c>
    </row>
    <row r="50">
      <c r="A50" s="5" t="inlineStr">
        <is>
          <t>Umsatz je Aktie</t>
        </is>
      </c>
      <c r="B50" s="5" t="inlineStr">
        <is>
          <t>Revenue per share</t>
        </is>
      </c>
      <c r="C50" t="n">
        <v>425430</v>
      </c>
      <c r="D50" t="n">
        <v>405309</v>
      </c>
      <c r="E50" t="n">
        <v>423801</v>
      </c>
      <c r="F50" t="n">
        <v>393854</v>
      </c>
      <c r="G50" t="n">
        <v>377704</v>
      </c>
      <c r="H50" t="n">
        <v>407251</v>
      </c>
      <c r="I50" t="n">
        <v>450256</v>
      </c>
      <c r="J50" t="n">
        <v>228747</v>
      </c>
      <c r="K50" t="n">
        <v>219598</v>
      </c>
      <c r="L50" t="n">
        <v>225749</v>
      </c>
      <c r="M50" t="n">
        <v>222342</v>
      </c>
      <c r="N50" t="n">
        <v>230149</v>
      </c>
      <c r="O50" t="n">
        <v>227138</v>
      </c>
      <c r="P50" t="n">
        <v>225206</v>
      </c>
      <c r="Q50" t="n">
        <v>182440</v>
      </c>
      <c r="R50" t="n">
        <v>174711</v>
      </c>
      <c r="S50" t="n">
        <v>191528</v>
      </c>
      <c r="T50" t="n">
        <v>185883</v>
      </c>
      <c r="U50" t="n">
        <v>192244</v>
      </c>
      <c r="V50" t="n">
        <v>195467</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row>
    <row r="52">
      <c r="A52" s="5" t="inlineStr">
        <is>
          <t>Gewinn je Mitarbeiter in EUR</t>
        </is>
      </c>
      <c r="B52" s="5" t="inlineStr">
        <is>
          <t>Earnings per employee</t>
        </is>
      </c>
      <c r="C52" t="n">
        <v>10033</v>
      </c>
      <c r="D52" t="n">
        <v>27726</v>
      </c>
      <c r="E52" t="n">
        <v>25522</v>
      </c>
      <c r="F52" t="n">
        <v>17931</v>
      </c>
      <c r="G52" t="n">
        <v>21133</v>
      </c>
      <c r="H52" t="n">
        <v>24260</v>
      </c>
      <c r="I52" t="n">
        <v>36242</v>
      </c>
      <c r="J52" t="n">
        <v>14410</v>
      </c>
      <c r="K52" t="n">
        <v>18882</v>
      </c>
      <c r="L52" t="n">
        <v>37789</v>
      </c>
      <c r="M52" t="n">
        <v>30476</v>
      </c>
      <c r="N52" t="n">
        <v>30154</v>
      </c>
      <c r="O52" t="n">
        <v>35841</v>
      </c>
      <c r="P52" t="n">
        <v>26535</v>
      </c>
      <c r="Q52" t="n">
        <v>21411</v>
      </c>
      <c r="R52" t="n">
        <v>16579</v>
      </c>
      <c r="S52" t="n">
        <v>14860</v>
      </c>
      <c r="T52" t="n">
        <v>-36487</v>
      </c>
      <c r="U52" t="n">
        <v>13043</v>
      </c>
      <c r="V52" t="n">
        <v>17188</v>
      </c>
    </row>
    <row r="53">
      <c r="A53" s="5" t="inlineStr">
        <is>
          <t>KGV (Kurs/Gewinn)</t>
        </is>
      </c>
      <c r="B53" s="5" t="inlineStr">
        <is>
          <t>PE (price/earnings)</t>
        </is>
      </c>
      <c r="C53" t="n">
        <v>36.6</v>
      </c>
      <c r="D53" t="n">
        <v>12.9</v>
      </c>
      <c r="E53" t="n">
        <v>14.5</v>
      </c>
      <c r="F53" t="n">
        <v>21</v>
      </c>
      <c r="G53" t="n">
        <v>20.1</v>
      </c>
      <c r="H53" t="n">
        <v>19.5</v>
      </c>
      <c r="I53" t="n">
        <v>11.7</v>
      </c>
      <c r="J53" t="n">
        <v>11.7</v>
      </c>
      <c r="K53" t="n">
        <v>11.2</v>
      </c>
      <c r="L53" t="n">
        <v>7.5</v>
      </c>
      <c r="M53" t="n">
        <v>11.4</v>
      </c>
      <c r="N53" t="n">
        <v>9.699999999999999</v>
      </c>
      <c r="O53" t="n">
        <v>11.9</v>
      </c>
      <c r="P53" t="n">
        <v>12.4</v>
      </c>
      <c r="Q53" t="n">
        <v>14</v>
      </c>
      <c r="R53" t="n">
        <v>23.1</v>
      </c>
      <c r="S53" t="n">
        <v>26.5</v>
      </c>
      <c r="T53" t="inlineStr">
        <is>
          <t>-</t>
        </is>
      </c>
      <c r="U53" t="n">
        <v>9.699999999999999</v>
      </c>
      <c r="V53" t="n">
        <v>8.9</v>
      </c>
    </row>
    <row r="54">
      <c r="A54" s="5" t="inlineStr">
        <is>
          <t>KUV (Kurs/Umsatz)</t>
        </is>
      </c>
      <c r="B54" s="5" t="inlineStr">
        <is>
          <t>PS (price/sales)</t>
        </is>
      </c>
      <c r="C54" t="n">
        <v>0.67</v>
      </c>
      <c r="D54" t="n">
        <v>0.78</v>
      </c>
      <c r="E54" t="n">
        <v>0.8100000000000001</v>
      </c>
      <c r="F54" t="n">
        <v>0.85</v>
      </c>
      <c r="G54" t="n">
        <v>1.08</v>
      </c>
      <c r="H54" t="n">
        <v>1.1</v>
      </c>
      <c r="I54" t="n">
        <v>0.9399999999999999</v>
      </c>
      <c r="J54" t="n">
        <v>0.74</v>
      </c>
      <c r="K54" t="n">
        <v>0.96</v>
      </c>
      <c r="L54" t="n">
        <v>1.26</v>
      </c>
      <c r="M54" t="n">
        <v>1.57</v>
      </c>
      <c r="N54" t="n">
        <v>1.29</v>
      </c>
      <c r="O54" t="n">
        <v>1.88</v>
      </c>
      <c r="P54" t="n">
        <v>1.5</v>
      </c>
      <c r="Q54" t="n">
        <v>1.65</v>
      </c>
      <c r="R54" t="n">
        <v>2.19</v>
      </c>
      <c r="S54" t="n">
        <v>2.03</v>
      </c>
      <c r="T54" t="n">
        <v>0.52</v>
      </c>
      <c r="U54" t="n">
        <v>0.66</v>
      </c>
      <c r="V54" t="n">
        <v>0.78</v>
      </c>
    </row>
    <row r="55">
      <c r="A55" s="5" t="inlineStr">
        <is>
          <t>KBV (Kurs/Buchwert)</t>
        </is>
      </c>
      <c r="B55" s="5" t="inlineStr">
        <is>
          <t>PB (price/book value)</t>
        </is>
      </c>
      <c r="C55" t="n">
        <v>1.89</v>
      </c>
      <c r="D55" t="n">
        <v>2.12</v>
      </c>
      <c r="E55" t="n">
        <v>2.49</v>
      </c>
      <c r="F55" t="n">
        <v>2.45</v>
      </c>
      <c r="G55" t="n">
        <v>2.85</v>
      </c>
      <c r="H55" t="n">
        <v>2.63</v>
      </c>
      <c r="I55" t="n">
        <v>2.54</v>
      </c>
      <c r="J55" t="n">
        <v>2.27</v>
      </c>
      <c r="K55" t="n">
        <v>2.79</v>
      </c>
      <c r="L55" t="n">
        <v>3.14</v>
      </c>
      <c r="M55" t="n">
        <v>4.09</v>
      </c>
      <c r="N55" t="n">
        <v>4.33</v>
      </c>
      <c r="O55" t="n">
        <v>5.27</v>
      </c>
      <c r="P55" t="n">
        <v>4.62</v>
      </c>
      <c r="Q55" t="n">
        <v>4.91</v>
      </c>
      <c r="R55" t="n">
        <v>4.1</v>
      </c>
      <c r="S55" t="n">
        <v>3.44</v>
      </c>
      <c r="T55" t="n">
        <v>0.87</v>
      </c>
      <c r="U55" t="n">
        <v>0.79</v>
      </c>
      <c r="V55" t="n">
        <v>0.85</v>
      </c>
    </row>
    <row r="56">
      <c r="A56" s="5" t="inlineStr">
        <is>
          <t>KCV (Kurs/Cashflow)</t>
        </is>
      </c>
      <c r="B56" s="5" t="inlineStr">
        <is>
          <t>PC (price/cashflow)</t>
        </is>
      </c>
      <c r="C56" t="n">
        <v>2.15</v>
      </c>
      <c r="D56" t="n">
        <v>2.84</v>
      </c>
      <c r="E56" t="n">
        <v>3.06</v>
      </c>
      <c r="F56" t="n">
        <v>3.33</v>
      </c>
      <c r="G56" t="n">
        <v>3.74</v>
      </c>
      <c r="H56" t="n">
        <v>4.54</v>
      </c>
      <c r="I56" t="n">
        <v>3.76</v>
      </c>
      <c r="J56" t="n">
        <v>3.05</v>
      </c>
      <c r="K56" t="n">
        <v>3.45</v>
      </c>
      <c r="L56" t="n">
        <v>4.6</v>
      </c>
      <c r="M56" t="n">
        <v>5.5</v>
      </c>
      <c r="N56" t="n">
        <v>4.56</v>
      </c>
      <c r="O56" t="n">
        <v>6.82</v>
      </c>
      <c r="P56" t="n">
        <v>5.15</v>
      </c>
      <c r="Q56" t="n">
        <v>5.62</v>
      </c>
      <c r="R56" t="inlineStr">
        <is>
          <t>-</t>
        </is>
      </c>
      <c r="S56" t="inlineStr">
        <is>
          <t>-</t>
        </is>
      </c>
      <c r="T56" t="inlineStr">
        <is>
          <t>-</t>
        </is>
      </c>
      <c r="U56" t="inlineStr">
        <is>
          <t>-</t>
        </is>
      </c>
      <c r="V56" t="inlineStr">
        <is>
          <t>-</t>
        </is>
      </c>
    </row>
    <row r="57">
      <c r="A57" s="5" t="inlineStr">
        <is>
          <t>Dividendenrendite in %</t>
        </is>
      </c>
      <c r="B57" s="5" t="inlineStr">
        <is>
          <t>Dividend Yield in %</t>
        </is>
      </c>
      <c r="C57" t="n">
        <v>6.42</v>
      </c>
      <c r="D57" t="n">
        <v>5.45</v>
      </c>
      <c r="E57" t="n">
        <v>4.92</v>
      </c>
      <c r="F57" t="n">
        <v>6.24</v>
      </c>
      <c r="G57" t="n">
        <v>3.91</v>
      </c>
      <c r="H57" t="n">
        <v>3.36</v>
      </c>
      <c r="I57" t="n">
        <v>6.33</v>
      </c>
      <c r="J57" t="n">
        <v>8.050000000000001</v>
      </c>
      <c r="K57" t="n">
        <v>11.35</v>
      </c>
      <c r="L57" t="n">
        <v>7.66</v>
      </c>
      <c r="M57" t="n">
        <v>5.12</v>
      </c>
      <c r="N57" t="n">
        <v>5.68</v>
      </c>
      <c r="O57" t="n">
        <v>2.93</v>
      </c>
      <c r="P57" t="n">
        <v>3.41</v>
      </c>
      <c r="Q57" t="n">
        <v>3.93</v>
      </c>
      <c r="R57" t="n">
        <v>2.89</v>
      </c>
      <c r="S57" t="n">
        <v>2.15</v>
      </c>
      <c r="T57" t="inlineStr">
        <is>
          <t>-</t>
        </is>
      </c>
      <c r="U57" t="inlineStr">
        <is>
          <t>-</t>
        </is>
      </c>
      <c r="V57" t="inlineStr">
        <is>
          <t>-</t>
        </is>
      </c>
    </row>
    <row r="58">
      <c r="A58" s="5" t="inlineStr">
        <is>
          <t>Gewinnrendite in %</t>
        </is>
      </c>
      <c r="B58" s="5" t="inlineStr">
        <is>
          <t>Return on profit in %</t>
        </is>
      </c>
      <c r="C58" t="n">
        <v>2.7</v>
      </c>
      <c r="D58" t="n">
        <v>7.8</v>
      </c>
      <c r="E58" t="n">
        <v>6.9</v>
      </c>
      <c r="F58" t="n">
        <v>4.8</v>
      </c>
      <c r="G58" t="n">
        <v>5</v>
      </c>
      <c r="H58" t="n">
        <v>5.1</v>
      </c>
      <c r="I58" t="n">
        <v>8.5</v>
      </c>
      <c r="J58" t="n">
        <v>8.5</v>
      </c>
      <c r="K58" t="n">
        <v>9</v>
      </c>
      <c r="L58" t="n">
        <v>13.3</v>
      </c>
      <c r="M58" t="n">
        <v>8.800000000000001</v>
      </c>
      <c r="N58" t="n">
        <v>10.3</v>
      </c>
      <c r="O58" t="n">
        <v>8.4</v>
      </c>
      <c r="P58" t="n">
        <v>8.1</v>
      </c>
      <c r="Q58" t="n">
        <v>7.2</v>
      </c>
      <c r="R58" t="n">
        <v>4.3</v>
      </c>
      <c r="S58" t="n">
        <v>3.8</v>
      </c>
      <c r="T58" t="n">
        <v>-37</v>
      </c>
      <c r="U58" t="n">
        <v>10.3</v>
      </c>
      <c r="V58" t="n">
        <v>11.2</v>
      </c>
    </row>
    <row r="59">
      <c r="A59" s="5" t="inlineStr">
        <is>
          <t>Eigenkapitalrendite in %</t>
        </is>
      </c>
      <c r="B59" s="5" t="inlineStr">
        <is>
          <t>Return on Equity in %</t>
        </is>
      </c>
      <c r="C59" t="n">
        <v>6.67</v>
      </c>
      <c r="D59" t="n">
        <v>18.56</v>
      </c>
      <c r="E59" t="n">
        <v>18.51</v>
      </c>
      <c r="F59" t="n">
        <v>13.05</v>
      </c>
      <c r="G59" t="n">
        <v>15.34</v>
      </c>
      <c r="H59" t="n">
        <v>14.21</v>
      </c>
      <c r="I59" t="n">
        <v>21.68</v>
      </c>
      <c r="J59" t="n">
        <v>19.2</v>
      </c>
      <c r="K59" t="n">
        <v>24.97</v>
      </c>
      <c r="L59" t="n">
        <v>41.58</v>
      </c>
      <c r="M59" t="n">
        <v>35.78</v>
      </c>
      <c r="N59" t="n">
        <v>44.06</v>
      </c>
      <c r="O59" t="n">
        <v>44.25</v>
      </c>
      <c r="P59" t="n">
        <v>36.28</v>
      </c>
      <c r="Q59" t="n">
        <v>34.92</v>
      </c>
      <c r="R59" t="n">
        <v>17.73</v>
      </c>
      <c r="S59" t="n">
        <v>13.15</v>
      </c>
      <c r="T59" t="n">
        <v>-32.81</v>
      </c>
      <c r="U59" t="n">
        <v>8.15</v>
      </c>
      <c r="V59" t="n">
        <v>9.66</v>
      </c>
    </row>
    <row r="60">
      <c r="A60" s="5" t="inlineStr">
        <is>
          <t>Umsatzrendite in %</t>
        </is>
      </c>
      <c r="B60" s="5" t="inlineStr">
        <is>
          <t>Return on sales in %</t>
        </is>
      </c>
      <c r="C60" t="n">
        <v>2.36</v>
      </c>
      <c r="D60" t="n">
        <v>6.84</v>
      </c>
      <c r="E60" t="n">
        <v>6.02</v>
      </c>
      <c r="F60" t="n">
        <v>4.55</v>
      </c>
      <c r="G60" t="n">
        <v>5.81</v>
      </c>
      <c r="H60" t="n">
        <v>5.96</v>
      </c>
      <c r="I60" t="n">
        <v>8.050000000000001</v>
      </c>
      <c r="J60" t="n">
        <v>6.3</v>
      </c>
      <c r="K60" t="n">
        <v>8.6</v>
      </c>
      <c r="L60" t="n">
        <v>16.74</v>
      </c>
      <c r="M60" t="n">
        <v>13.71</v>
      </c>
      <c r="N60" t="n">
        <v>13.1</v>
      </c>
      <c r="O60" t="n">
        <v>15.78</v>
      </c>
      <c r="P60" t="n">
        <v>11.78</v>
      </c>
      <c r="Q60" t="n">
        <v>11.74</v>
      </c>
      <c r="R60" t="n">
        <v>18.98</v>
      </c>
      <c r="S60" t="n">
        <v>7.76</v>
      </c>
      <c r="T60" t="n">
        <v>-19.63</v>
      </c>
      <c r="U60" t="n">
        <v>6.78</v>
      </c>
      <c r="V60" t="n">
        <v>8.789999999999999</v>
      </c>
    </row>
    <row r="61">
      <c r="A61" s="5" t="inlineStr">
        <is>
          <t>Gesamtkapitalrendite in %</t>
        </is>
      </c>
      <c r="B61" s="5" t="inlineStr">
        <is>
          <t>Total Return on Investment in %</t>
        </is>
      </c>
      <c r="C61" t="n">
        <v>3.31</v>
      </c>
      <c r="D61" t="n">
        <v>5.28</v>
      </c>
      <c r="E61" t="n">
        <v>5.64</v>
      </c>
      <c r="F61" t="n">
        <v>5.54</v>
      </c>
      <c r="G61" t="n">
        <v>5.81</v>
      </c>
      <c r="H61" t="n">
        <v>5.32</v>
      </c>
      <c r="I61" t="n">
        <v>6.92</v>
      </c>
      <c r="J61" t="n">
        <v>6.13</v>
      </c>
      <c r="K61" t="n">
        <v>6.95</v>
      </c>
      <c r="L61" t="n">
        <v>7.83</v>
      </c>
      <c r="M61" t="n">
        <v>7.19</v>
      </c>
      <c r="N61" t="n">
        <v>7.6</v>
      </c>
      <c r="O61" t="n">
        <v>8.41</v>
      </c>
      <c r="P61" t="n">
        <v>5.72</v>
      </c>
      <c r="Q61" t="n">
        <v>6.08</v>
      </c>
      <c r="R61" t="n">
        <v>4.53</v>
      </c>
      <c r="S61" t="n">
        <v>3.55</v>
      </c>
      <c r="T61" t="n">
        <v>-8.199999999999999</v>
      </c>
      <c r="U61" t="n">
        <v>2.44</v>
      </c>
      <c r="V61" t="n">
        <v>2.71</v>
      </c>
    </row>
    <row r="62">
      <c r="A62" s="5" t="inlineStr">
        <is>
          <t>Return on Investment in %</t>
        </is>
      </c>
      <c r="B62" s="5" t="inlineStr">
        <is>
          <t>Return on Investment in %</t>
        </is>
      </c>
      <c r="C62" t="n">
        <v>0.96</v>
      </c>
      <c r="D62" t="n">
        <v>2.92</v>
      </c>
      <c r="E62" t="n">
        <v>2.72</v>
      </c>
      <c r="F62" t="n">
        <v>1.92</v>
      </c>
      <c r="G62" t="n">
        <v>2.23</v>
      </c>
      <c r="H62" t="n">
        <v>2.45</v>
      </c>
      <c r="I62" t="n">
        <v>3.86</v>
      </c>
      <c r="J62" t="n">
        <v>3.03</v>
      </c>
      <c r="K62" t="n">
        <v>4.17</v>
      </c>
      <c r="L62" t="n">
        <v>7.83</v>
      </c>
      <c r="M62" t="n">
        <v>7.19</v>
      </c>
      <c r="N62" t="n">
        <v>7.6</v>
      </c>
      <c r="O62" t="n">
        <v>8.41</v>
      </c>
      <c r="P62" t="n">
        <v>5.72</v>
      </c>
      <c r="Q62" t="n">
        <v>6.08</v>
      </c>
      <c r="R62" t="n">
        <v>4.53</v>
      </c>
      <c r="S62" t="n">
        <v>3.55</v>
      </c>
      <c r="T62" t="n">
        <v>-8.199999999999999</v>
      </c>
      <c r="U62" t="n">
        <v>2.44</v>
      </c>
      <c r="V62" t="n">
        <v>2.71</v>
      </c>
    </row>
    <row r="63">
      <c r="A63" s="5" t="inlineStr">
        <is>
          <t>Arbeitsintensität in %</t>
        </is>
      </c>
      <c r="B63" s="5" t="inlineStr">
        <is>
          <t>Work Intensity in %</t>
        </is>
      </c>
      <c r="C63" t="n">
        <v>20.46</v>
      </c>
      <c r="D63" t="n">
        <v>20.47</v>
      </c>
      <c r="E63" t="n">
        <v>17.32</v>
      </c>
      <c r="F63" t="n">
        <v>16.15</v>
      </c>
      <c r="G63" t="n">
        <v>25.68</v>
      </c>
      <c r="H63" t="n">
        <v>18.7</v>
      </c>
      <c r="I63" t="n">
        <v>24.62</v>
      </c>
      <c r="J63" t="n">
        <v>19.72</v>
      </c>
      <c r="K63" t="n">
        <v>16.06</v>
      </c>
      <c r="L63" t="n">
        <v>16.22</v>
      </c>
      <c r="M63" t="n">
        <v>22.04</v>
      </c>
      <c r="N63" t="n">
        <v>17.99</v>
      </c>
      <c r="O63" t="n">
        <v>17.45</v>
      </c>
      <c r="P63" t="n">
        <v>16.25</v>
      </c>
      <c r="Q63" t="n">
        <v>18.63</v>
      </c>
      <c r="R63" t="n">
        <v>18.34</v>
      </c>
      <c r="S63" t="n">
        <v>16.89</v>
      </c>
      <c r="T63" t="n">
        <v>15.54</v>
      </c>
      <c r="U63" t="n">
        <v>14.16</v>
      </c>
      <c r="V63" t="n">
        <v>17.96</v>
      </c>
    </row>
    <row r="64">
      <c r="A64" s="5" t="inlineStr">
        <is>
          <t>Eigenkapitalquote in %</t>
        </is>
      </c>
      <c r="B64" s="5" t="inlineStr">
        <is>
          <t>Equity Ratio in %</t>
        </is>
      </c>
      <c r="C64" t="n">
        <v>14.4</v>
      </c>
      <c r="D64" t="n">
        <v>15.74</v>
      </c>
      <c r="E64" t="n">
        <v>14.7</v>
      </c>
      <c r="F64" t="n">
        <v>14.69</v>
      </c>
      <c r="G64" t="n">
        <v>14.55</v>
      </c>
      <c r="H64" t="n">
        <v>17.27</v>
      </c>
      <c r="I64" t="n">
        <v>17.82</v>
      </c>
      <c r="J64" t="n">
        <v>15.77</v>
      </c>
      <c r="K64" t="n">
        <v>16.69</v>
      </c>
      <c r="L64" t="n">
        <v>18.84</v>
      </c>
      <c r="M64" t="n">
        <v>20.1</v>
      </c>
      <c r="N64" t="n">
        <v>17.25</v>
      </c>
      <c r="O64" t="n">
        <v>19.01</v>
      </c>
      <c r="P64" t="n">
        <v>15.76</v>
      </c>
      <c r="Q64" t="n">
        <v>17.4</v>
      </c>
      <c r="R64" t="n">
        <v>25.56</v>
      </c>
      <c r="S64" t="n">
        <v>26.99</v>
      </c>
      <c r="T64" t="n">
        <v>24.98</v>
      </c>
      <c r="U64" t="n">
        <v>29.92</v>
      </c>
      <c r="V64" t="n">
        <v>28.07</v>
      </c>
    </row>
    <row r="65">
      <c r="A65" s="5" t="inlineStr">
        <is>
          <t>Fremdkapitalquote in %</t>
        </is>
      </c>
      <c r="B65" s="5" t="inlineStr">
        <is>
          <t>Debt Ratio in %</t>
        </is>
      </c>
      <c r="C65" t="n">
        <v>85.59999999999999</v>
      </c>
      <c r="D65" t="n">
        <v>84.26000000000001</v>
      </c>
      <c r="E65" t="n">
        <v>85.3</v>
      </c>
      <c r="F65" t="n">
        <v>85.31</v>
      </c>
      <c r="G65" t="n">
        <v>85.45</v>
      </c>
      <c r="H65" t="n">
        <v>82.73</v>
      </c>
      <c r="I65" t="n">
        <v>82.18000000000001</v>
      </c>
      <c r="J65" t="n">
        <v>84.23</v>
      </c>
      <c r="K65" t="n">
        <v>83.31</v>
      </c>
      <c r="L65" t="n">
        <v>81.16</v>
      </c>
      <c r="M65" t="n">
        <v>79.90000000000001</v>
      </c>
      <c r="N65" t="n">
        <v>82.75</v>
      </c>
      <c r="O65" t="n">
        <v>80.98999999999999</v>
      </c>
      <c r="P65" t="n">
        <v>84.23999999999999</v>
      </c>
      <c r="Q65" t="n">
        <v>82.59999999999999</v>
      </c>
      <c r="R65" t="n">
        <v>74.44</v>
      </c>
      <c r="S65" t="n">
        <v>73.01000000000001</v>
      </c>
      <c r="T65" t="n">
        <v>75.02</v>
      </c>
      <c r="U65" t="n">
        <v>70.08</v>
      </c>
      <c r="V65" t="n">
        <v>71.93000000000001</v>
      </c>
    </row>
    <row r="66">
      <c r="A66" s="5" t="inlineStr">
        <is>
          <t>Verschuldungsgrad in %</t>
        </is>
      </c>
      <c r="B66" s="5" t="inlineStr">
        <is>
          <t>Finance Gearing in %</t>
        </is>
      </c>
      <c r="C66" t="n">
        <v>594.46</v>
      </c>
      <c r="D66" t="n">
        <v>535.47</v>
      </c>
      <c r="E66" t="n">
        <v>580.0599999999999</v>
      </c>
      <c r="F66" t="n">
        <v>580.96</v>
      </c>
      <c r="G66" t="n">
        <v>587.35</v>
      </c>
      <c r="H66" t="n">
        <v>479.2</v>
      </c>
      <c r="I66" t="n">
        <v>461.07</v>
      </c>
      <c r="J66" t="n">
        <v>534.25</v>
      </c>
      <c r="K66" t="n">
        <v>499.11</v>
      </c>
      <c r="L66" t="n">
        <v>430.73</v>
      </c>
      <c r="M66" t="n">
        <v>397.57</v>
      </c>
      <c r="N66" t="n">
        <v>479.75</v>
      </c>
      <c r="O66" t="n">
        <v>426.08</v>
      </c>
      <c r="P66" t="n">
        <v>534.4299999999999</v>
      </c>
      <c r="Q66" t="n">
        <v>474.66</v>
      </c>
      <c r="R66" t="n">
        <v>291.16</v>
      </c>
      <c r="S66" t="n">
        <v>270.46</v>
      </c>
      <c r="T66" t="n">
        <v>300.34</v>
      </c>
      <c r="U66" t="n">
        <v>234.17</v>
      </c>
      <c r="V66" t="n">
        <v>256.25</v>
      </c>
    </row>
    <row r="67">
      <c r="A67" s="5" t="inlineStr"/>
      <c r="B67" s="5" t="inlineStr"/>
    </row>
    <row r="68">
      <c r="A68" s="5" t="inlineStr">
        <is>
          <t>Kurzfristige Vermögensquote in %</t>
        </is>
      </c>
      <c r="B68" s="5" t="inlineStr">
        <is>
          <t>Current Assets Ratio in %</t>
        </is>
      </c>
      <c r="C68" t="n">
        <v>20.46</v>
      </c>
      <c r="D68" t="n">
        <v>20.47</v>
      </c>
      <c r="E68" t="n">
        <v>17.32</v>
      </c>
      <c r="F68" t="n">
        <v>16.15</v>
      </c>
      <c r="G68" t="n">
        <v>25.68</v>
      </c>
      <c r="H68" t="n">
        <v>18.7</v>
      </c>
      <c r="I68" t="n">
        <v>24.62</v>
      </c>
      <c r="J68" t="n">
        <v>19.72</v>
      </c>
      <c r="K68" t="n">
        <v>16.06</v>
      </c>
      <c r="L68" t="n">
        <v>16.22</v>
      </c>
      <c r="M68" t="n">
        <v>22.04</v>
      </c>
      <c r="N68" t="n">
        <v>17.99</v>
      </c>
      <c r="O68" t="n">
        <v>17.45</v>
      </c>
      <c r="P68" t="n">
        <v>16.25</v>
      </c>
      <c r="Q68" t="n">
        <v>18.63</v>
      </c>
      <c r="R68" t="n">
        <v>18.35</v>
      </c>
      <c r="S68" t="n">
        <v>16.89</v>
      </c>
      <c r="T68" t="n">
        <v>15.54</v>
      </c>
      <c r="U68" t="n">
        <v>14.16</v>
      </c>
    </row>
    <row r="69">
      <c r="A69" s="5" t="inlineStr">
        <is>
          <t>Nettogewinn Marge in %</t>
        </is>
      </c>
      <c r="B69" s="5" t="inlineStr">
        <is>
          <t>Net Profit Marge in %</t>
        </is>
      </c>
      <c r="C69" t="n">
        <v>12240.09</v>
      </c>
      <c r="D69" t="n">
        <v>35511.73</v>
      </c>
      <c r="E69" t="n">
        <v>31257.49</v>
      </c>
      <c r="F69" t="n">
        <v>22933.2</v>
      </c>
      <c r="G69" t="n">
        <v>28925.18</v>
      </c>
      <c r="H69" t="n">
        <v>27735.67</v>
      </c>
      <c r="I69" t="n">
        <v>36626.79</v>
      </c>
      <c r="J69" t="n">
        <v>28671.53</v>
      </c>
      <c r="K69" t="n">
        <v>38786.79</v>
      </c>
      <c r="L69" t="n">
        <v>75703.64999999999</v>
      </c>
      <c r="M69" t="n">
        <v>62407.7</v>
      </c>
      <c r="N69" t="n">
        <v>61623.38</v>
      </c>
      <c r="O69" t="n">
        <v>75346.87</v>
      </c>
      <c r="P69" t="n">
        <v>57981.4</v>
      </c>
      <c r="Q69" t="n">
        <v>57740.26</v>
      </c>
      <c r="R69" t="n">
        <v>45522.15</v>
      </c>
      <c r="S69" t="n">
        <v>38464.22</v>
      </c>
      <c r="T69" t="n">
        <v>-95333.33</v>
      </c>
      <c r="U69" t="n">
        <v>31261.13</v>
      </c>
    </row>
    <row r="70">
      <c r="A70" s="5" t="inlineStr">
        <is>
          <t>Operative Ergebnis Marge in %</t>
        </is>
      </c>
      <c r="B70" s="5" t="inlineStr">
        <is>
          <t>EBIT Marge in %</t>
        </is>
      </c>
      <c r="C70" t="n">
        <v>48628.08</v>
      </c>
      <c r="D70" t="n">
        <v>69530.92</v>
      </c>
      <c r="E70" t="n">
        <v>67774.45</v>
      </c>
      <c r="F70" t="n">
        <v>52942.88</v>
      </c>
      <c r="G70" t="n">
        <v>30526.87</v>
      </c>
      <c r="H70" t="n">
        <v>64390.02</v>
      </c>
      <c r="I70" t="n">
        <v>75358.85000000001</v>
      </c>
      <c r="J70" t="n">
        <v>78817.52</v>
      </c>
      <c r="K70" t="n">
        <v>72246.95</v>
      </c>
      <c r="L70" t="n">
        <v>122665.67</v>
      </c>
      <c r="M70" t="n">
        <v>109526.48</v>
      </c>
      <c r="N70" t="n">
        <v>112605.52</v>
      </c>
      <c r="O70" t="n">
        <v>113265.65</v>
      </c>
      <c r="P70" t="n">
        <v>87646.50999999999</v>
      </c>
      <c r="Q70" t="n">
        <v>111155.84</v>
      </c>
      <c r="R70" t="n">
        <v>114477.85</v>
      </c>
      <c r="S70" t="n">
        <v>110436.3</v>
      </c>
      <c r="T70" t="n">
        <v>86017.09</v>
      </c>
      <c r="U70" t="n">
        <v>80563.8</v>
      </c>
    </row>
    <row r="71">
      <c r="A71" s="5" t="inlineStr">
        <is>
          <t>Vermögensumsschlag in %</t>
        </is>
      </c>
      <c r="B71" s="5" t="inlineStr">
        <is>
          <t>Asset Turnover in %</t>
        </is>
      </c>
      <c r="C71" t="n">
        <v>0.01</v>
      </c>
      <c r="D71" t="n">
        <v>0.01</v>
      </c>
      <c r="E71" t="n">
        <v>0.01</v>
      </c>
      <c r="F71" t="n">
        <v>0.01</v>
      </c>
      <c r="G71" t="n">
        <v>0.01</v>
      </c>
      <c r="H71" t="n">
        <v>0.01</v>
      </c>
      <c r="I71" t="n">
        <v>0.01</v>
      </c>
      <c r="J71" t="n">
        <v>0.01</v>
      </c>
      <c r="K71" t="n">
        <v>0.01</v>
      </c>
      <c r="L71" t="n">
        <v>0.01</v>
      </c>
      <c r="M71" t="n">
        <v>0.01</v>
      </c>
      <c r="N71" t="n">
        <v>0.01</v>
      </c>
      <c r="O71" t="n">
        <v>0.01</v>
      </c>
      <c r="P71" t="n">
        <v>0.01</v>
      </c>
      <c r="Q71" t="n">
        <v>0.01</v>
      </c>
      <c r="R71" t="n">
        <v>0.01</v>
      </c>
      <c r="S71" t="n">
        <v>0.01</v>
      </c>
      <c r="T71" t="n">
        <v>0.01</v>
      </c>
      <c r="U71" t="n">
        <v>0.01</v>
      </c>
    </row>
    <row r="72">
      <c r="A72" s="5" t="inlineStr">
        <is>
          <t>Langfristige Vermögensquote in %</t>
        </is>
      </c>
      <c r="B72" s="5" t="inlineStr">
        <is>
          <t>Non-Current Assets Ratio in %</t>
        </is>
      </c>
      <c r="C72" t="n">
        <v>79.54000000000001</v>
      </c>
      <c r="D72" t="n">
        <v>79.53</v>
      </c>
      <c r="E72" t="n">
        <v>82.68000000000001</v>
      </c>
      <c r="F72" t="n">
        <v>83.84999999999999</v>
      </c>
      <c r="G72" t="n">
        <v>74.31999999999999</v>
      </c>
      <c r="H72" t="n">
        <v>81.3</v>
      </c>
      <c r="I72" t="n">
        <v>75.38</v>
      </c>
      <c r="J72" t="n">
        <v>80.28</v>
      </c>
      <c r="K72" t="n">
        <v>83.94</v>
      </c>
      <c r="L72" t="n">
        <v>83.78</v>
      </c>
      <c r="M72" t="n">
        <v>77.95999999999999</v>
      </c>
      <c r="N72" t="n">
        <v>82.01000000000001</v>
      </c>
      <c r="O72" t="n">
        <v>82.55</v>
      </c>
      <c r="P72" t="n">
        <v>83.75</v>
      </c>
      <c r="Q72" t="n">
        <v>81.37</v>
      </c>
      <c r="R72" t="n">
        <v>81.66</v>
      </c>
      <c r="S72" t="n">
        <v>83.11</v>
      </c>
      <c r="T72" t="n">
        <v>84.45999999999999</v>
      </c>
      <c r="U72" t="n">
        <v>85.84</v>
      </c>
    </row>
    <row r="73">
      <c r="A73" s="5" t="inlineStr">
        <is>
          <t>Gesamtkapitalrentabilität</t>
        </is>
      </c>
      <c r="B73" s="5" t="inlineStr">
        <is>
          <t>ROA Return on Assets in %</t>
        </is>
      </c>
      <c r="C73" t="n">
        <v>0.96</v>
      </c>
      <c r="D73" t="n">
        <v>2.92</v>
      </c>
      <c r="E73" t="n">
        <v>2.72</v>
      </c>
      <c r="F73" t="n">
        <v>1.92</v>
      </c>
      <c r="G73" t="n">
        <v>2.23</v>
      </c>
      <c r="H73" t="n">
        <v>2.45</v>
      </c>
      <c r="I73" t="n">
        <v>3.86</v>
      </c>
      <c r="J73" t="n">
        <v>3.03</v>
      </c>
      <c r="K73" t="n">
        <v>4.17</v>
      </c>
      <c r="L73" t="n">
        <v>7.83</v>
      </c>
      <c r="M73" t="n">
        <v>7.19</v>
      </c>
      <c r="N73" t="n">
        <v>7.6</v>
      </c>
      <c r="O73" t="n">
        <v>8.41</v>
      </c>
      <c r="P73" t="n">
        <v>5.72</v>
      </c>
      <c r="Q73" t="n">
        <v>6.08</v>
      </c>
      <c r="R73" t="n">
        <v>4.53</v>
      </c>
      <c r="S73" t="n">
        <v>3.55</v>
      </c>
      <c r="T73" t="n">
        <v>-8.199999999999999</v>
      </c>
      <c r="U73" t="n">
        <v>2.44</v>
      </c>
    </row>
    <row r="74">
      <c r="A74" s="5" t="inlineStr">
        <is>
          <t>Ertrag des eingesetzten Kapitals</t>
        </is>
      </c>
      <c r="B74" s="5" t="inlineStr">
        <is>
          <t>ROCE Return on Cap. Empl. in %</t>
        </is>
      </c>
      <c r="C74" t="n">
        <v>5.12</v>
      </c>
      <c r="D74" t="n">
        <v>7.73</v>
      </c>
      <c r="E74" t="n">
        <v>7.9</v>
      </c>
      <c r="F74" t="n">
        <v>6.2</v>
      </c>
      <c r="G74" t="n">
        <v>3.29</v>
      </c>
      <c r="H74" t="n">
        <v>7.52</v>
      </c>
      <c r="I74" t="n">
        <v>10.53</v>
      </c>
      <c r="J74" t="n">
        <v>10.99</v>
      </c>
      <c r="K74" t="n">
        <v>10.37</v>
      </c>
      <c r="L74" t="n">
        <v>17.11</v>
      </c>
      <c r="M74" t="n">
        <v>16.81</v>
      </c>
      <c r="N74" t="n">
        <v>18.56</v>
      </c>
      <c r="O74" t="n">
        <v>16.55</v>
      </c>
      <c r="P74" t="n">
        <v>11.4</v>
      </c>
      <c r="Q74" t="n">
        <v>16.69</v>
      </c>
      <c r="R74" t="n">
        <v>16.4</v>
      </c>
      <c r="S74" t="n">
        <v>13.17</v>
      </c>
      <c r="T74" t="n">
        <v>9.449999999999999</v>
      </c>
      <c r="U74" t="n">
        <v>7.98</v>
      </c>
    </row>
    <row r="75">
      <c r="A75" s="5" t="inlineStr">
        <is>
          <t>Eigenkapital zu Anlagevermögen</t>
        </is>
      </c>
      <c r="B75" s="5" t="inlineStr">
        <is>
          <t>Equity to Fixed Assets in %</t>
        </is>
      </c>
      <c r="C75" t="n">
        <v>18.1</v>
      </c>
      <c r="D75" t="n">
        <v>19.79</v>
      </c>
      <c r="E75" t="n">
        <v>17.79</v>
      </c>
      <c r="F75" t="n">
        <v>17.51</v>
      </c>
      <c r="G75" t="n">
        <v>19.57</v>
      </c>
      <c r="H75" t="n">
        <v>21.23</v>
      </c>
      <c r="I75" t="n">
        <v>23.64</v>
      </c>
      <c r="J75" t="n">
        <v>19.64</v>
      </c>
      <c r="K75" t="n">
        <v>19.89</v>
      </c>
      <c r="L75" t="n">
        <v>22.49</v>
      </c>
      <c r="M75" t="n">
        <v>25.78</v>
      </c>
      <c r="N75" t="n">
        <v>21.03</v>
      </c>
      <c r="O75" t="n">
        <v>23.03</v>
      </c>
      <c r="P75" t="n">
        <v>18.82</v>
      </c>
      <c r="Q75" t="n">
        <v>21.38</v>
      </c>
      <c r="R75" t="n">
        <v>31.31</v>
      </c>
      <c r="S75" t="n">
        <v>32.48</v>
      </c>
      <c r="T75" t="n">
        <v>29.57</v>
      </c>
      <c r="U75" t="n">
        <v>34.86</v>
      </c>
    </row>
    <row r="76">
      <c r="A76" s="5" t="inlineStr">
        <is>
          <t>Liquidität Dritten Grades</t>
        </is>
      </c>
      <c r="B76" s="5" t="inlineStr">
        <is>
          <t>Current Ratio in %</t>
        </is>
      </c>
      <c r="C76" t="n">
        <v>80.58</v>
      </c>
      <c r="D76" t="n">
        <v>78.72</v>
      </c>
      <c r="E76" t="n">
        <v>68.56999999999999</v>
      </c>
      <c r="F76" t="n">
        <v>56.34</v>
      </c>
      <c r="G76" t="n">
        <v>90.56</v>
      </c>
      <c r="H76" t="n">
        <v>76.98999999999999</v>
      </c>
      <c r="I76" t="n">
        <v>100.42</v>
      </c>
      <c r="J76" t="n">
        <v>81.23</v>
      </c>
      <c r="K76" t="n">
        <v>63.92</v>
      </c>
      <c r="L76" t="n">
        <v>62.86</v>
      </c>
      <c r="M76" t="n">
        <v>88.47</v>
      </c>
      <c r="N76" t="n">
        <v>71.51000000000001</v>
      </c>
      <c r="O76" t="n">
        <v>73.98999999999999</v>
      </c>
      <c r="P76" t="n">
        <v>67.26000000000001</v>
      </c>
      <c r="Q76" t="n">
        <v>62.26</v>
      </c>
      <c r="R76" t="n">
        <v>60.19</v>
      </c>
      <c r="S76" t="n">
        <v>74.66</v>
      </c>
      <c r="T76" t="n">
        <v>71.45</v>
      </c>
      <c r="U76" t="n">
        <v>66.44</v>
      </c>
    </row>
    <row r="77">
      <c r="A77" s="5" t="inlineStr">
        <is>
          <t>Operativer Cashflow</t>
        </is>
      </c>
      <c r="B77" s="5" t="inlineStr">
        <is>
          <t>Operating Cashflow in M</t>
        </is>
      </c>
      <c r="C77" t="n">
        <v>11162.8</v>
      </c>
      <c r="D77" t="n">
        <v>14745.28</v>
      </c>
      <c r="E77" t="n">
        <v>15887.52</v>
      </c>
      <c r="F77" t="n">
        <v>16776.54</v>
      </c>
      <c r="G77" t="n">
        <v>18606.5</v>
      </c>
      <c r="H77" t="n">
        <v>21142.78</v>
      </c>
      <c r="I77" t="n">
        <v>17111.76</v>
      </c>
      <c r="J77" t="n">
        <v>13880.55</v>
      </c>
      <c r="K77" t="n">
        <v>15562.95</v>
      </c>
      <c r="L77" t="n">
        <v>20801.2</v>
      </c>
      <c r="M77" t="n">
        <v>25041.5</v>
      </c>
      <c r="N77" t="n">
        <v>21454.8</v>
      </c>
      <c r="O77" t="n">
        <v>32558.68</v>
      </c>
      <c r="P77" t="n">
        <v>25343.15</v>
      </c>
      <c r="Q77" t="n">
        <v>27656.02</v>
      </c>
      <c r="R77" t="inlineStr">
        <is>
          <t>-</t>
        </is>
      </c>
      <c r="S77" t="inlineStr">
        <is>
          <t>-</t>
        </is>
      </c>
      <c r="T77" t="inlineStr">
        <is>
          <t>-</t>
        </is>
      </c>
      <c r="U77" t="inlineStr">
        <is>
          <t>-</t>
        </is>
      </c>
    </row>
    <row r="78">
      <c r="A78" s="5" t="inlineStr">
        <is>
          <t>Aktienrückkauf</t>
        </is>
      </c>
      <c r="B78" s="5" t="inlineStr">
        <is>
          <t>Share Buyback in M</t>
        </is>
      </c>
      <c r="C78" t="n">
        <v>0</v>
      </c>
      <c r="D78" t="n">
        <v>0</v>
      </c>
      <c r="E78" t="n">
        <v>-154</v>
      </c>
      <c r="F78" t="n">
        <v>-63</v>
      </c>
      <c r="G78" t="n">
        <v>-318</v>
      </c>
      <c r="H78" t="n">
        <v>-106</v>
      </c>
      <c r="I78" t="n">
        <v>0</v>
      </c>
      <c r="J78" t="n">
        <v>-40</v>
      </c>
      <c r="K78" t="n">
        <v>11</v>
      </c>
      <c r="L78" t="n">
        <v>31</v>
      </c>
      <c r="M78" t="n">
        <v>152</v>
      </c>
      <c r="N78" t="n">
        <v>69</v>
      </c>
      <c r="O78" t="n">
        <v>147</v>
      </c>
      <c r="P78" t="n">
        <v>0</v>
      </c>
      <c r="Q78" t="n">
        <v>-125</v>
      </c>
      <c r="R78" t="n">
        <v>160</v>
      </c>
      <c r="S78" t="n">
        <v>-95</v>
      </c>
      <c r="T78" t="n">
        <v>-254</v>
      </c>
      <c r="U78" t="n">
        <v>-720</v>
      </c>
    </row>
    <row r="79">
      <c r="A79" s="5" t="inlineStr">
        <is>
          <t>Umsatzwachstum 1J in %</t>
        </is>
      </c>
      <c r="B79" s="5" t="inlineStr">
        <is>
          <t>Revenue Growth 1Y in %</t>
        </is>
      </c>
      <c r="C79" t="n">
        <v>-0.53</v>
      </c>
      <c r="D79" t="n">
        <v>-6.39</v>
      </c>
      <c r="E79" t="n">
        <v>-3</v>
      </c>
      <c r="F79" t="n">
        <v>8.85</v>
      </c>
      <c r="G79" t="n">
        <v>-12.29</v>
      </c>
      <c r="H79" t="n">
        <v>-13.72</v>
      </c>
      <c r="I79" t="n">
        <v>-8.470000000000001</v>
      </c>
      <c r="J79" t="n">
        <v>-1.65</v>
      </c>
      <c r="K79" t="n">
        <v>3.72</v>
      </c>
      <c r="L79" t="n">
        <v>7.78</v>
      </c>
      <c r="M79" t="n">
        <v>1.14</v>
      </c>
      <c r="N79" t="n">
        <v>4.23</v>
      </c>
      <c r="O79" t="n">
        <v>9.949999999999999</v>
      </c>
      <c r="P79" t="n">
        <v>39.61</v>
      </c>
      <c r="Q79" t="n">
        <v>21.84</v>
      </c>
      <c r="R79" t="n">
        <v>10.3</v>
      </c>
      <c r="S79" t="n">
        <v>-2.05</v>
      </c>
      <c r="T79" t="n">
        <v>-13.2</v>
      </c>
      <c r="U79" t="n">
        <v>-8.050000000000001</v>
      </c>
    </row>
    <row r="80">
      <c r="A80" s="5" t="inlineStr">
        <is>
          <t>Umsatzwachstum 3J in %</t>
        </is>
      </c>
      <c r="B80" s="5" t="inlineStr">
        <is>
          <t>Revenue Growth 3Y in %</t>
        </is>
      </c>
      <c r="C80" t="n">
        <v>-3.31</v>
      </c>
      <c r="D80" t="n">
        <v>-0.18</v>
      </c>
      <c r="E80" t="n">
        <v>-2.15</v>
      </c>
      <c r="F80" t="n">
        <v>-5.72</v>
      </c>
      <c r="G80" t="n">
        <v>-11.49</v>
      </c>
      <c r="H80" t="n">
        <v>-7.95</v>
      </c>
      <c r="I80" t="n">
        <v>-2.13</v>
      </c>
      <c r="J80" t="n">
        <v>3.28</v>
      </c>
      <c r="K80" t="n">
        <v>4.21</v>
      </c>
      <c r="L80" t="n">
        <v>4.38</v>
      </c>
      <c r="M80" t="n">
        <v>5.11</v>
      </c>
      <c r="N80" t="n">
        <v>17.93</v>
      </c>
      <c r="O80" t="n">
        <v>23.8</v>
      </c>
      <c r="P80" t="n">
        <v>23.92</v>
      </c>
      <c r="Q80" t="n">
        <v>10.03</v>
      </c>
      <c r="R80" t="n">
        <v>-1.65</v>
      </c>
      <c r="S80" t="n">
        <v>-7.77</v>
      </c>
      <c r="T80" t="inlineStr">
        <is>
          <t>-</t>
        </is>
      </c>
      <c r="U80" t="inlineStr">
        <is>
          <t>-</t>
        </is>
      </c>
    </row>
    <row r="81">
      <c r="A81" s="5" t="inlineStr">
        <is>
          <t>Umsatzwachstum 5J in %</t>
        </is>
      </c>
      <c r="B81" s="5" t="inlineStr">
        <is>
          <t>Revenue Growth 5Y in %</t>
        </is>
      </c>
      <c r="C81" t="n">
        <v>-2.67</v>
      </c>
      <c r="D81" t="n">
        <v>-5.31</v>
      </c>
      <c r="E81" t="n">
        <v>-5.73</v>
      </c>
      <c r="F81" t="n">
        <v>-5.46</v>
      </c>
      <c r="G81" t="n">
        <v>-6.48</v>
      </c>
      <c r="H81" t="n">
        <v>-2.47</v>
      </c>
      <c r="I81" t="n">
        <v>0.5</v>
      </c>
      <c r="J81" t="n">
        <v>3.04</v>
      </c>
      <c r="K81" t="n">
        <v>5.36</v>
      </c>
      <c r="L81" t="n">
        <v>12.54</v>
      </c>
      <c r="M81" t="n">
        <v>15.35</v>
      </c>
      <c r="N81" t="n">
        <v>17.19</v>
      </c>
      <c r="O81" t="n">
        <v>15.93</v>
      </c>
      <c r="P81" t="n">
        <v>11.3</v>
      </c>
      <c r="Q81" t="n">
        <v>1.77</v>
      </c>
      <c r="R81" t="inlineStr">
        <is>
          <t>-</t>
        </is>
      </c>
      <c r="S81" t="inlineStr">
        <is>
          <t>-</t>
        </is>
      </c>
      <c r="T81" t="inlineStr">
        <is>
          <t>-</t>
        </is>
      </c>
      <c r="U81" t="inlineStr">
        <is>
          <t>-</t>
        </is>
      </c>
    </row>
    <row r="82">
      <c r="A82" s="5" t="inlineStr">
        <is>
          <t>Umsatzwachstum 10J in %</t>
        </is>
      </c>
      <c r="B82" s="5" t="inlineStr">
        <is>
          <t>Revenue Growth 10Y in %</t>
        </is>
      </c>
      <c r="C82" t="n">
        <v>-2.57</v>
      </c>
      <c r="D82" t="n">
        <v>-2.4</v>
      </c>
      <c r="E82" t="n">
        <v>-1.34</v>
      </c>
      <c r="F82" t="n">
        <v>-0.05</v>
      </c>
      <c r="G82" t="n">
        <v>3.03</v>
      </c>
      <c r="H82" t="n">
        <v>6.44</v>
      </c>
      <c r="I82" t="n">
        <v>8.85</v>
      </c>
      <c r="J82" t="n">
        <v>9.49</v>
      </c>
      <c r="K82" t="n">
        <v>8.33</v>
      </c>
      <c r="L82" t="n">
        <v>7.15</v>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Gewinnwachstum 1J in %</t>
        </is>
      </c>
      <c r="B83" s="5" t="inlineStr">
        <is>
          <t>Earnings Growth 1Y in %</t>
        </is>
      </c>
      <c r="C83" t="n">
        <v>-65.72</v>
      </c>
      <c r="D83" t="n">
        <v>6.35</v>
      </c>
      <c r="E83" t="n">
        <v>32.21</v>
      </c>
      <c r="F83" t="n">
        <v>-13.7</v>
      </c>
      <c r="G83" t="n">
        <v>-8.529999999999999</v>
      </c>
      <c r="H83" t="n">
        <v>-34.66</v>
      </c>
      <c r="I83" t="n">
        <v>16.93</v>
      </c>
      <c r="J83" t="n">
        <v>-27.3</v>
      </c>
      <c r="K83" t="n">
        <v>-46.86</v>
      </c>
      <c r="L83" t="n">
        <v>30.75</v>
      </c>
      <c r="M83" t="n">
        <v>2.42</v>
      </c>
      <c r="N83" t="n">
        <v>-14.75</v>
      </c>
      <c r="O83" t="n">
        <v>42.88</v>
      </c>
      <c r="P83" t="n">
        <v>40.19</v>
      </c>
      <c r="Q83" t="n">
        <v>54.54</v>
      </c>
      <c r="R83" t="n">
        <v>30.54</v>
      </c>
      <c r="S83" t="n">
        <v>-139.52</v>
      </c>
      <c r="T83" t="n">
        <v>-364.69</v>
      </c>
      <c r="U83" t="n">
        <v>-15.89</v>
      </c>
    </row>
    <row r="84">
      <c r="A84" s="5" t="inlineStr">
        <is>
          <t>Gewinnwachstum 3J in %</t>
        </is>
      </c>
      <c r="B84" s="5" t="inlineStr">
        <is>
          <t>Earnings Growth 3Y in %</t>
        </is>
      </c>
      <c r="C84" t="n">
        <v>-9.050000000000001</v>
      </c>
      <c r="D84" t="n">
        <v>8.289999999999999</v>
      </c>
      <c r="E84" t="n">
        <v>3.33</v>
      </c>
      <c r="F84" t="n">
        <v>-18.96</v>
      </c>
      <c r="G84" t="n">
        <v>-8.75</v>
      </c>
      <c r="H84" t="n">
        <v>-15.01</v>
      </c>
      <c r="I84" t="n">
        <v>-19.08</v>
      </c>
      <c r="J84" t="n">
        <v>-14.47</v>
      </c>
      <c r="K84" t="n">
        <v>-4.56</v>
      </c>
      <c r="L84" t="n">
        <v>6.14</v>
      </c>
      <c r="M84" t="n">
        <v>10.18</v>
      </c>
      <c r="N84" t="n">
        <v>22.77</v>
      </c>
      <c r="O84" t="n">
        <v>45.87</v>
      </c>
      <c r="P84" t="n">
        <v>41.76</v>
      </c>
      <c r="Q84" t="n">
        <v>-18.15</v>
      </c>
      <c r="R84" t="n">
        <v>-157.89</v>
      </c>
      <c r="S84" t="n">
        <v>-173.37</v>
      </c>
      <c r="T84" t="inlineStr">
        <is>
          <t>-</t>
        </is>
      </c>
      <c r="U84" t="inlineStr">
        <is>
          <t>-</t>
        </is>
      </c>
    </row>
    <row r="85">
      <c r="A85" s="5" t="inlineStr">
        <is>
          <t>Gewinnwachstum 5J in %</t>
        </is>
      </c>
      <c r="B85" s="5" t="inlineStr">
        <is>
          <t>Earnings Growth 5Y in %</t>
        </is>
      </c>
      <c r="C85" t="n">
        <v>-9.880000000000001</v>
      </c>
      <c r="D85" t="n">
        <v>-3.67</v>
      </c>
      <c r="E85" t="n">
        <v>-1.55</v>
      </c>
      <c r="F85" t="n">
        <v>-13.45</v>
      </c>
      <c r="G85" t="n">
        <v>-20.08</v>
      </c>
      <c r="H85" t="n">
        <v>-12.23</v>
      </c>
      <c r="I85" t="n">
        <v>-4.81</v>
      </c>
      <c r="J85" t="n">
        <v>-11.15</v>
      </c>
      <c r="K85" t="n">
        <v>2.89</v>
      </c>
      <c r="L85" t="n">
        <v>20.3</v>
      </c>
      <c r="M85" t="n">
        <v>25.06</v>
      </c>
      <c r="N85" t="n">
        <v>30.68</v>
      </c>
      <c r="O85" t="n">
        <v>5.73</v>
      </c>
      <c r="P85" t="n">
        <v>-75.79000000000001</v>
      </c>
      <c r="Q85" t="n">
        <v>-87</v>
      </c>
      <c r="R85" t="inlineStr">
        <is>
          <t>-</t>
        </is>
      </c>
      <c r="S85" t="inlineStr">
        <is>
          <t>-</t>
        </is>
      </c>
      <c r="T85" t="inlineStr">
        <is>
          <t>-</t>
        </is>
      </c>
      <c r="U85" t="inlineStr">
        <is>
          <t>-</t>
        </is>
      </c>
    </row>
    <row r="86">
      <c r="A86" s="5" t="inlineStr">
        <is>
          <t>Gewinnwachstum 10J in %</t>
        </is>
      </c>
      <c r="B86" s="5" t="inlineStr">
        <is>
          <t>Earnings Growth 10Y in %</t>
        </is>
      </c>
      <c r="C86" t="n">
        <v>-11.05</v>
      </c>
      <c r="D86" t="n">
        <v>-4.24</v>
      </c>
      <c r="E86" t="n">
        <v>-6.35</v>
      </c>
      <c r="F86" t="n">
        <v>-5.28</v>
      </c>
      <c r="G86" t="n">
        <v>0.11</v>
      </c>
      <c r="H86" t="n">
        <v>6.41</v>
      </c>
      <c r="I86" t="n">
        <v>12.93</v>
      </c>
      <c r="J86" t="n">
        <v>-2.71</v>
      </c>
      <c r="K86" t="n">
        <v>-36.45</v>
      </c>
      <c r="L86" t="n">
        <v>-33.35</v>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PEG Ratio</t>
        </is>
      </c>
      <c r="B87" s="5" t="inlineStr">
        <is>
          <t>KGW Kurs/Gewinn/Wachstum</t>
        </is>
      </c>
      <c r="C87" t="n">
        <v>-3.7</v>
      </c>
      <c r="D87" t="n">
        <v>-3.51</v>
      </c>
      <c r="E87" t="n">
        <v>-9.35</v>
      </c>
      <c r="F87" t="n">
        <v>-1.56</v>
      </c>
      <c r="G87" t="n">
        <v>-1</v>
      </c>
      <c r="H87" t="n">
        <v>-1.59</v>
      </c>
      <c r="I87" t="n">
        <v>-2.43</v>
      </c>
      <c r="J87" t="n">
        <v>-1.05</v>
      </c>
      <c r="K87" t="n">
        <v>3.88</v>
      </c>
      <c r="L87" t="n">
        <v>0.37</v>
      </c>
      <c r="M87" t="n">
        <v>0.45</v>
      </c>
      <c r="N87" t="n">
        <v>0.32</v>
      </c>
      <c r="O87" t="n">
        <v>2.08</v>
      </c>
      <c r="P87" t="n">
        <v>-0.16</v>
      </c>
      <c r="Q87" t="n">
        <v>-0.16</v>
      </c>
      <c r="R87" t="inlineStr">
        <is>
          <t>-</t>
        </is>
      </c>
      <c r="S87" t="inlineStr">
        <is>
          <t>-</t>
        </is>
      </c>
      <c r="T87" t="inlineStr">
        <is>
          <t>-</t>
        </is>
      </c>
      <c r="U87" t="inlineStr">
        <is>
          <t>-</t>
        </is>
      </c>
    </row>
    <row r="88">
      <c r="A88" s="5" t="inlineStr">
        <is>
          <t>EBIT-Wachstum 1J in %</t>
        </is>
      </c>
      <c r="B88" s="5" t="inlineStr">
        <is>
          <t>EBIT Growth 1Y in %</t>
        </is>
      </c>
      <c r="C88" t="n">
        <v>-30.44</v>
      </c>
      <c r="D88" t="n">
        <v>-3.96</v>
      </c>
      <c r="E88" t="n">
        <v>24.17</v>
      </c>
      <c r="F88" t="n">
        <v>88.78</v>
      </c>
      <c r="G88" t="n">
        <v>-58.42</v>
      </c>
      <c r="H88" t="n">
        <v>-26.28</v>
      </c>
      <c r="I88" t="n">
        <v>-12.48</v>
      </c>
      <c r="J88" t="n">
        <v>7.29</v>
      </c>
      <c r="K88" t="n">
        <v>-38.91</v>
      </c>
      <c r="L88" t="n">
        <v>20.72</v>
      </c>
      <c r="M88" t="n">
        <v>-1.63</v>
      </c>
      <c r="N88" t="n">
        <v>3.62</v>
      </c>
      <c r="O88" t="n">
        <v>42.09</v>
      </c>
      <c r="P88" t="n">
        <v>10.08</v>
      </c>
      <c r="Q88" t="n">
        <v>18.3</v>
      </c>
      <c r="R88" t="n">
        <v>14.33</v>
      </c>
      <c r="S88" t="n">
        <v>25.76</v>
      </c>
      <c r="T88" t="n">
        <v>-7.33</v>
      </c>
      <c r="U88" t="n">
        <v>9.52</v>
      </c>
    </row>
    <row r="89">
      <c r="A89" s="5" t="inlineStr">
        <is>
          <t>EBIT-Wachstum 3J in %</t>
        </is>
      </c>
      <c r="B89" s="5" t="inlineStr">
        <is>
          <t>EBIT Growth 3Y in %</t>
        </is>
      </c>
      <c r="C89" t="n">
        <v>-3.41</v>
      </c>
      <c r="D89" t="n">
        <v>36.33</v>
      </c>
      <c r="E89" t="n">
        <v>18.18</v>
      </c>
      <c r="F89" t="n">
        <v>1.36</v>
      </c>
      <c r="G89" t="n">
        <v>-32.39</v>
      </c>
      <c r="H89" t="n">
        <v>-10.49</v>
      </c>
      <c r="I89" t="n">
        <v>-14.7</v>
      </c>
      <c r="J89" t="n">
        <v>-3.63</v>
      </c>
      <c r="K89" t="n">
        <v>-6.61</v>
      </c>
      <c r="L89" t="n">
        <v>7.57</v>
      </c>
      <c r="M89" t="n">
        <v>14.69</v>
      </c>
      <c r="N89" t="n">
        <v>18.6</v>
      </c>
      <c r="O89" t="n">
        <v>23.49</v>
      </c>
      <c r="P89" t="n">
        <v>14.24</v>
      </c>
      <c r="Q89" t="n">
        <v>19.46</v>
      </c>
      <c r="R89" t="n">
        <v>10.92</v>
      </c>
      <c r="S89" t="n">
        <v>9.32</v>
      </c>
      <c r="T89" t="inlineStr">
        <is>
          <t>-</t>
        </is>
      </c>
      <c r="U89" t="inlineStr">
        <is>
          <t>-</t>
        </is>
      </c>
    </row>
    <row r="90">
      <c r="A90" s="5" t="inlineStr">
        <is>
          <t>EBIT-Wachstum 5J in %</t>
        </is>
      </c>
      <c r="B90" s="5" t="inlineStr">
        <is>
          <t>EBIT Growth 5Y in %</t>
        </is>
      </c>
      <c r="C90" t="n">
        <v>4.03</v>
      </c>
      <c r="D90" t="n">
        <v>4.86</v>
      </c>
      <c r="E90" t="n">
        <v>3.15</v>
      </c>
      <c r="F90" t="n">
        <v>-0.22</v>
      </c>
      <c r="G90" t="n">
        <v>-25.76</v>
      </c>
      <c r="H90" t="n">
        <v>-9.93</v>
      </c>
      <c r="I90" t="n">
        <v>-5</v>
      </c>
      <c r="J90" t="n">
        <v>-1.78</v>
      </c>
      <c r="K90" t="n">
        <v>5.18</v>
      </c>
      <c r="L90" t="n">
        <v>14.98</v>
      </c>
      <c r="M90" t="n">
        <v>14.49</v>
      </c>
      <c r="N90" t="n">
        <v>17.68</v>
      </c>
      <c r="O90" t="n">
        <v>22.11</v>
      </c>
      <c r="P90" t="n">
        <v>12.23</v>
      </c>
      <c r="Q90" t="n">
        <v>12.12</v>
      </c>
      <c r="R90" t="inlineStr">
        <is>
          <t>-</t>
        </is>
      </c>
      <c r="S90" t="inlineStr">
        <is>
          <t>-</t>
        </is>
      </c>
      <c r="T90" t="inlineStr">
        <is>
          <t>-</t>
        </is>
      </c>
      <c r="U90" t="inlineStr">
        <is>
          <t>-</t>
        </is>
      </c>
    </row>
    <row r="91">
      <c r="A91" s="5" t="inlineStr">
        <is>
          <t>EBIT-Wachstum 10J in %</t>
        </is>
      </c>
      <c r="B91" s="5" t="inlineStr">
        <is>
          <t>EBIT Growth 10Y in %</t>
        </is>
      </c>
      <c r="C91" t="n">
        <v>-2.95</v>
      </c>
      <c r="D91" t="n">
        <v>-0.07000000000000001</v>
      </c>
      <c r="E91" t="n">
        <v>0.6899999999999999</v>
      </c>
      <c r="F91" t="n">
        <v>2.48</v>
      </c>
      <c r="G91" t="n">
        <v>-5.39</v>
      </c>
      <c r="H91" t="n">
        <v>2.28</v>
      </c>
      <c r="I91" t="n">
        <v>6.34</v>
      </c>
      <c r="J91" t="n">
        <v>10.17</v>
      </c>
      <c r="K91" t="n">
        <v>8.699999999999999</v>
      </c>
      <c r="L91" t="n">
        <v>13.55</v>
      </c>
      <c r="M91" t="inlineStr">
        <is>
          <t>-</t>
        </is>
      </c>
      <c r="N91" t="inlineStr">
        <is>
          <t>-</t>
        </is>
      </c>
      <c r="O91" t="inlineStr">
        <is>
          <t>-</t>
        </is>
      </c>
      <c r="P91" t="inlineStr">
        <is>
          <t>-</t>
        </is>
      </c>
      <c r="Q91" t="inlineStr">
        <is>
          <t>-</t>
        </is>
      </c>
      <c r="R91" t="inlineStr">
        <is>
          <t>-</t>
        </is>
      </c>
      <c r="S91" t="inlineStr">
        <is>
          <t>-</t>
        </is>
      </c>
      <c r="T91" t="inlineStr">
        <is>
          <t>-</t>
        </is>
      </c>
      <c r="U91" t="inlineStr">
        <is>
          <t>-</t>
        </is>
      </c>
    </row>
    <row r="92">
      <c r="A92" s="5" t="inlineStr">
        <is>
          <t>Op.Cashflow Wachstum 1J in %</t>
        </is>
      </c>
      <c r="B92" s="5" t="inlineStr">
        <is>
          <t>Op.Cashflow Wachstum 1Y in %</t>
        </is>
      </c>
      <c r="C92" t="n">
        <v>-24.3</v>
      </c>
      <c r="D92" t="n">
        <v>-7.19</v>
      </c>
      <c r="E92" t="n">
        <v>-8.109999999999999</v>
      </c>
      <c r="F92" t="n">
        <v>-10.96</v>
      </c>
      <c r="G92" t="n">
        <v>-17.62</v>
      </c>
      <c r="H92" t="n">
        <v>20.74</v>
      </c>
      <c r="I92" t="n">
        <v>23.28</v>
      </c>
      <c r="J92" t="n">
        <v>-11.59</v>
      </c>
      <c r="K92" t="n">
        <v>-25</v>
      </c>
      <c r="L92" t="n">
        <v>-16.36</v>
      </c>
      <c r="M92" t="n">
        <v>20.61</v>
      </c>
      <c r="N92" t="n">
        <v>-33.14</v>
      </c>
      <c r="O92" t="n">
        <v>32.43</v>
      </c>
      <c r="P92" t="n">
        <v>-8.359999999999999</v>
      </c>
      <c r="Q92" t="inlineStr">
        <is>
          <t>-</t>
        </is>
      </c>
      <c r="R92" t="inlineStr">
        <is>
          <t>-</t>
        </is>
      </c>
      <c r="S92" t="inlineStr">
        <is>
          <t>-</t>
        </is>
      </c>
      <c r="T92" t="inlineStr">
        <is>
          <t>-</t>
        </is>
      </c>
      <c r="U92" t="inlineStr">
        <is>
          <t>-</t>
        </is>
      </c>
    </row>
    <row r="93">
      <c r="A93" s="5" t="inlineStr">
        <is>
          <t>Op.Cashflow Wachstum 3J in %</t>
        </is>
      </c>
      <c r="B93" s="5" t="inlineStr">
        <is>
          <t>Op.Cashflow Wachstum 3Y in %</t>
        </is>
      </c>
      <c r="C93" t="n">
        <v>-13.2</v>
      </c>
      <c r="D93" t="n">
        <v>-8.75</v>
      </c>
      <c r="E93" t="n">
        <v>-12.23</v>
      </c>
      <c r="F93" t="n">
        <v>-2.61</v>
      </c>
      <c r="G93" t="n">
        <v>8.800000000000001</v>
      </c>
      <c r="H93" t="n">
        <v>10.81</v>
      </c>
      <c r="I93" t="n">
        <v>-4.44</v>
      </c>
      <c r="J93" t="n">
        <v>-17.65</v>
      </c>
      <c r="K93" t="n">
        <v>-6.92</v>
      </c>
      <c r="L93" t="n">
        <v>-9.630000000000001</v>
      </c>
      <c r="M93" t="n">
        <v>6.63</v>
      </c>
      <c r="N93" t="n">
        <v>-3.02</v>
      </c>
      <c r="O93" t="inlineStr">
        <is>
          <t>-</t>
        </is>
      </c>
      <c r="P93" t="inlineStr">
        <is>
          <t>-</t>
        </is>
      </c>
      <c r="Q93" t="inlineStr">
        <is>
          <t>-</t>
        </is>
      </c>
      <c r="R93" t="inlineStr">
        <is>
          <t>-</t>
        </is>
      </c>
      <c r="S93" t="inlineStr">
        <is>
          <t>-</t>
        </is>
      </c>
      <c r="T93" t="inlineStr">
        <is>
          <t>-</t>
        </is>
      </c>
      <c r="U93" t="inlineStr">
        <is>
          <t>-</t>
        </is>
      </c>
    </row>
    <row r="94">
      <c r="A94" s="5" t="inlineStr">
        <is>
          <t>Op.Cashflow Wachstum 5J in %</t>
        </is>
      </c>
      <c r="B94" s="5" t="inlineStr">
        <is>
          <t>Op.Cashflow Wachstum 5Y in %</t>
        </is>
      </c>
      <c r="C94" t="n">
        <v>-13.64</v>
      </c>
      <c r="D94" t="n">
        <v>-4.63</v>
      </c>
      <c r="E94" t="n">
        <v>1.47</v>
      </c>
      <c r="F94" t="n">
        <v>0.77</v>
      </c>
      <c r="G94" t="n">
        <v>-2.04</v>
      </c>
      <c r="H94" t="n">
        <v>-1.79</v>
      </c>
      <c r="I94" t="n">
        <v>-1.81</v>
      </c>
      <c r="J94" t="n">
        <v>-13.1</v>
      </c>
      <c r="K94" t="n">
        <v>-4.29</v>
      </c>
      <c r="L94" t="n">
        <v>-0.96</v>
      </c>
      <c r="M94" t="inlineStr">
        <is>
          <t>-</t>
        </is>
      </c>
      <c r="N94" t="inlineStr">
        <is>
          <t>-</t>
        </is>
      </c>
      <c r="O94" t="inlineStr">
        <is>
          <t>-</t>
        </is>
      </c>
      <c r="P94" t="inlineStr">
        <is>
          <t>-</t>
        </is>
      </c>
      <c r="Q94" t="inlineStr">
        <is>
          <t>-</t>
        </is>
      </c>
      <c r="R94" t="inlineStr">
        <is>
          <t>-</t>
        </is>
      </c>
      <c r="S94" t="inlineStr">
        <is>
          <t>-</t>
        </is>
      </c>
      <c r="T94" t="inlineStr">
        <is>
          <t>-</t>
        </is>
      </c>
      <c r="U94" t="inlineStr">
        <is>
          <t>-</t>
        </is>
      </c>
    </row>
    <row r="95">
      <c r="A95" s="5" t="inlineStr">
        <is>
          <t>Op.Cashflow Wachstum 10J in %</t>
        </is>
      </c>
      <c r="B95" s="5" t="inlineStr">
        <is>
          <t>Op.Cashflow Wachstum 10Y in %</t>
        </is>
      </c>
      <c r="C95" t="n">
        <v>-7.71</v>
      </c>
      <c r="D95" t="n">
        <v>-3.22</v>
      </c>
      <c r="E95" t="n">
        <v>-5.81</v>
      </c>
      <c r="F95" t="n">
        <v>-1.76</v>
      </c>
      <c r="G95" t="n">
        <v>-1.5</v>
      </c>
      <c r="H95" t="inlineStr">
        <is>
          <t>-</t>
        </is>
      </c>
      <c r="I95" t="inlineStr">
        <is>
          <t>-</t>
        </is>
      </c>
      <c r="J95" t="inlineStr">
        <is>
          <t>-</t>
        </is>
      </c>
      <c r="K95" t="inlineStr">
        <is>
          <t>-</t>
        </is>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row>
    <row r="96">
      <c r="A96" s="5" t="inlineStr">
        <is>
          <t>Working Capital in Mio</t>
        </is>
      </c>
      <c r="B96" s="5" t="inlineStr">
        <is>
          <t>Working Capital in M</t>
        </is>
      </c>
      <c r="C96" t="n">
        <v>-5863</v>
      </c>
      <c r="D96" t="n">
        <v>-6309</v>
      </c>
      <c r="E96" t="n">
        <v>-9135</v>
      </c>
      <c r="F96" t="n">
        <v>-15477</v>
      </c>
      <c r="G96" t="n">
        <v>-3293</v>
      </c>
      <c r="H96" t="n">
        <v>-6835</v>
      </c>
      <c r="I96" t="n">
        <v>121</v>
      </c>
      <c r="J96" t="n">
        <v>-5915</v>
      </c>
      <c r="K96" t="n">
        <v>-11755</v>
      </c>
      <c r="L96" t="n">
        <v>-12438</v>
      </c>
      <c r="M96" t="n">
        <v>-3106</v>
      </c>
      <c r="N96" t="n">
        <v>-7159</v>
      </c>
      <c r="O96" t="n">
        <v>-6496</v>
      </c>
      <c r="P96" t="n">
        <v>-8623</v>
      </c>
      <c r="Q96" t="n">
        <v>-8260</v>
      </c>
      <c r="R96" t="n">
        <v>-7702</v>
      </c>
      <c r="S96" t="n">
        <v>-3556</v>
      </c>
      <c r="T96" t="n">
        <v>-4226</v>
      </c>
      <c r="U96" t="n">
        <v>-6182</v>
      </c>
      <c r="V96" t="n">
        <v>-7487</v>
      </c>
    </row>
  </sheetData>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VISCOFAN </t>
        </is>
      </c>
      <c r="B1" s="2" t="inlineStr">
        <is>
          <t>WKN: 872335  ISIN: ES0184262212  US-Symbol:VSCFF  Typ: Aktie</t>
        </is>
      </c>
      <c r="C1" s="2" t="inlineStr"/>
      <c r="D1" s="2" t="inlineStr"/>
      <c r="E1" s="2" t="inlineStr"/>
      <c r="F1" s="2">
        <f>HYPERLINK("ibex_Stock_Data_EUR.xlsx#INDEX!A1",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+34-948-198-444</t>
        </is>
      </c>
      <c r="G4" t="inlineStr">
        <is>
          <t>28.02.2020</t>
        </is>
      </c>
      <c r="H4" t="inlineStr">
        <is>
          <t>Publication Of Annual Report</t>
        </is>
      </c>
      <c r="J4" t="inlineStr">
        <is>
          <t>Corporación Financiera Alba, S. A.</t>
        </is>
      </c>
      <c r="L4" t="inlineStr">
        <is>
          <t>13,03%</t>
        </is>
      </c>
    </row>
    <row r="5">
      <c r="A5" s="5" t="inlineStr">
        <is>
          <t>Ticker</t>
        </is>
      </c>
      <c r="B5" t="inlineStr">
        <is>
          <t>VIS</t>
        </is>
      </c>
      <c r="C5" s="5" t="inlineStr">
        <is>
          <t>Fax</t>
        </is>
      </c>
      <c r="D5" s="5" t="inlineStr"/>
      <c r="E5" t="inlineStr">
        <is>
          <t>-</t>
        </is>
      </c>
      <c r="G5" t="inlineStr">
        <is>
          <t>24.04.2020</t>
        </is>
      </c>
      <c r="H5" t="inlineStr">
        <is>
          <t>Annual General Meeting</t>
        </is>
      </c>
      <c r="J5" t="inlineStr">
        <is>
          <t>APG Asset Management N.V.</t>
        </is>
      </c>
      <c r="L5" t="inlineStr">
        <is>
          <t>10,09%</t>
        </is>
      </c>
    </row>
    <row r="6">
      <c r="A6" s="5" t="inlineStr">
        <is>
          <t>Gelistet Seit / Listed Since</t>
        </is>
      </c>
      <c r="B6" t="inlineStr">
        <is>
          <t>-</t>
        </is>
      </c>
      <c r="C6" s="5" t="inlineStr">
        <is>
          <t>Internet</t>
        </is>
      </c>
      <c r="D6" s="5" t="inlineStr"/>
      <c r="E6" t="inlineStr">
        <is>
          <t>http://www.viscofan.com</t>
        </is>
      </c>
      <c r="G6" t="inlineStr">
        <is>
          <t>30.07.2020</t>
        </is>
      </c>
      <c r="H6" t="inlineStr">
        <is>
          <t>Result Half (Previous Year)</t>
        </is>
      </c>
      <c r="J6" t="inlineStr">
        <is>
          <t>Angustias y Sol, S.L.</t>
        </is>
      </c>
      <c r="L6" t="inlineStr">
        <is>
          <t>5,26%</t>
        </is>
      </c>
    </row>
    <row r="7">
      <c r="A7" s="5" t="inlineStr">
        <is>
          <t>Nominalwert / Nominal Value</t>
        </is>
      </c>
      <c r="B7" t="inlineStr">
        <is>
          <t>0,70</t>
        </is>
      </c>
      <c r="C7" s="5" t="inlineStr">
        <is>
          <t>E-Mail</t>
        </is>
      </c>
      <c r="D7" s="5" t="inlineStr"/>
      <c r="E7" t="inlineStr">
        <is>
          <t>info@viscofan.com</t>
        </is>
      </c>
      <c r="J7" t="inlineStr">
        <is>
          <t>Norges Bank</t>
        </is>
      </c>
      <c r="L7" t="inlineStr">
        <is>
          <t>4,98%</t>
        </is>
      </c>
    </row>
    <row r="8">
      <c r="A8" s="5" t="inlineStr">
        <is>
          <t>Land / Country</t>
        </is>
      </c>
      <c r="B8" t="inlineStr">
        <is>
          <t>Spanien</t>
        </is>
      </c>
      <c r="C8" s="5" t="inlineStr">
        <is>
          <t>Inv. Relations Telefon / Phone</t>
        </is>
      </c>
      <c r="D8" s="5" t="inlineStr"/>
      <c r="E8" t="inlineStr">
        <is>
          <t>+34-948-198-436</t>
        </is>
      </c>
      <c r="J8" t="inlineStr">
        <is>
          <t>Marathon Asset Management, LLP</t>
        </is>
      </c>
      <c r="L8" t="inlineStr">
        <is>
          <t>4,94%</t>
        </is>
      </c>
    </row>
    <row r="9">
      <c r="A9" s="5" t="inlineStr">
        <is>
          <t>Währung / Currency</t>
        </is>
      </c>
      <c r="B9" t="inlineStr">
        <is>
          <t>EUR</t>
        </is>
      </c>
      <c r="C9" s="5" t="inlineStr">
        <is>
          <t>Inv. Relations E-Mail</t>
        </is>
      </c>
      <c r="D9" s="5" t="inlineStr"/>
      <c r="E9" t="inlineStr">
        <is>
          <t>info-inv@viscofan.com</t>
        </is>
      </c>
      <c r="J9" t="inlineStr">
        <is>
          <t>Setanta Asset Management Limited</t>
        </is>
      </c>
      <c r="L9" t="inlineStr">
        <is>
          <t>4,02%</t>
        </is>
      </c>
    </row>
    <row r="10">
      <c r="A10" s="5" t="inlineStr">
        <is>
          <t>Branche / Industry</t>
        </is>
      </c>
      <c r="B10" t="inlineStr">
        <is>
          <t>Food</t>
        </is>
      </c>
      <c r="C10" s="5" t="inlineStr">
        <is>
          <t>Kontaktperson / Contact Person</t>
        </is>
      </c>
      <c r="D10" s="5" t="inlineStr"/>
      <c r="E10" t="inlineStr">
        <is>
          <t>-</t>
        </is>
      </c>
      <c r="J10" t="inlineStr">
        <is>
          <t>Wellington Management Group LLP</t>
        </is>
      </c>
      <c r="L10" t="inlineStr">
        <is>
          <t>3,22%</t>
        </is>
      </c>
    </row>
    <row r="11">
      <c r="A11" s="5" t="inlineStr">
        <is>
          <t>Sektor / Sector</t>
        </is>
      </c>
      <c r="B11" t="inlineStr">
        <is>
          <t>Consumer Goods</t>
        </is>
      </c>
      <c r="J11" t="inlineStr">
        <is>
          <t>Freefloat</t>
        </is>
      </c>
      <c r="L11" t="inlineStr">
        <is>
          <t>54,46%</t>
        </is>
      </c>
    </row>
    <row r="12">
      <c r="A12" s="5" t="inlineStr">
        <is>
          <t>Typ / Genre</t>
        </is>
      </c>
      <c r="B12" t="inlineStr">
        <is>
          <t>Stammaktie</t>
        </is>
      </c>
    </row>
    <row r="13">
      <c r="A13" s="5" t="inlineStr">
        <is>
          <t>Adresse / Address</t>
        </is>
      </c>
      <c r="B13" t="inlineStr">
        <is>
          <t>Viscofan S.A.Polígono Industrial Berroa, C/Berroa 15-4 planta  ES-31192 Tajonar-Navarra</t>
        </is>
      </c>
    </row>
    <row r="14">
      <c r="A14" s="5" t="inlineStr">
        <is>
          <t>Management</t>
        </is>
      </c>
      <c r="B14" t="inlineStr">
        <is>
          <t>Jose Antonio Canales García</t>
        </is>
      </c>
    </row>
    <row r="15">
      <c r="A15" s="5" t="inlineStr">
        <is>
          <t>Aufsichtsrat / Board</t>
        </is>
      </c>
      <c r="B15" t="inlineStr">
        <is>
          <t>José Domingo de Ampuero y Osma, Ignacio Marco-Gardoqui Ibáñez, Jose Antonio Canales García, José María Aldecoa Sagastasoloa, Nestor Basterra Larroudé, Agatha Echevarría Canales, Jaime Real de Asúa y Arteche, Juan March de la Lastra, Santiago Domecq Bohórquez, Laura González-Molero</t>
        </is>
      </c>
    </row>
    <row r="16">
      <c r="A16" s="5" t="inlineStr">
        <is>
          <t>Beschreibung</t>
        </is>
      </c>
      <c r="B16" t="inlineStr">
        <is>
          <t>Viscofan SA ist eines der weltweit führenden Unternehmen in der Produktion und dem Vertrieb von Kunstdärmen für die fleischverarbeitende Industrie. Der Konzern bietet eine breite Produktpalette wie Därme aus Zellulose, Kunststoff und Collagen wie auch Fasergerüstdärme aus Zellulose verstärkt mit Hanffasern an. Darüber hinaus produziert die Unternehmensgruppe Maschinen zur Unterstützung bei der Verarbeitung ihrer Därme. Die Tochtergesellschaft IAN Group, die Gemüsekonserven herstellt, wurde im März 2015 verkauft. Viscofan unterhält Produktionsstätten in Spanien, Deutschland, Brasilien, China, den USA, Mexiko, der Tschechischen Republik, Uruguay und Serbien und vertreibt seine Produkte in über 100 Ländern weltweit. Das Unternehmen wurde 1975 gegründet und hat seinen Hauptsitz in Tajonar-Navarra, Spanien. Copyright 2014 FINANCE BASE AG</t>
        </is>
      </c>
    </row>
    <row r="17">
      <c r="A17" s="5" t="inlineStr">
        <is>
          <t>Profile</t>
        </is>
      </c>
      <c r="B17" t="inlineStr">
        <is>
          <t>Viscofan SA is a leading company in the production and distribution of artificial casings for the meat processing industry. The Group offers a wide range of products such as intestines of cellulose, plastic and collagen as well Fasergerüstdärme of cellulose reinforced with hemp fibers to. In addition, the group of companies producing machinery to assist in the processing of their intestines. The subsidiary IAN Group, which manufactures canned vegetables, was sold in March, 2015. Viscofan has production facilities in Spain, Germany, Brazil, China, the USA, Mexico, the Czech Republic, Uruguay and Serbia and distributes its products in more than 100 countries worldwide. The company was founded in 1975 and headquartered in Tajonar Navarra,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849.7</v>
      </c>
      <c r="D20" t="n">
        <v>786</v>
      </c>
      <c r="E20" t="n">
        <v>778.1</v>
      </c>
      <c r="F20" t="n">
        <v>730.8</v>
      </c>
      <c r="G20" t="n">
        <v>740.8</v>
      </c>
      <c r="H20" t="n">
        <v>691.8</v>
      </c>
      <c r="I20" t="n">
        <v>765.3</v>
      </c>
      <c r="J20" t="n">
        <v>758.3</v>
      </c>
      <c r="K20" t="n">
        <v>675.9</v>
      </c>
    </row>
    <row r="21">
      <c r="A21" s="5" t="inlineStr">
        <is>
          <t>Bruttoergebnis vom Umsatz</t>
        </is>
      </c>
      <c r="B21" s="5" t="inlineStr">
        <is>
          <t>Gross Profit</t>
        </is>
      </c>
      <c r="C21" t="n">
        <v>578.1</v>
      </c>
      <c r="D21" t="n">
        <v>558.5</v>
      </c>
      <c r="E21" t="n">
        <v>567.4</v>
      </c>
      <c r="F21" t="n">
        <v>527.9</v>
      </c>
      <c r="G21" t="n">
        <v>537.7</v>
      </c>
      <c r="H21" t="n">
        <v>501.4</v>
      </c>
      <c r="I21" t="n">
        <v>507</v>
      </c>
      <c r="J21" t="n">
        <v>514.9</v>
      </c>
      <c r="K21" t="n">
        <v>495.1</v>
      </c>
    </row>
    <row r="22">
      <c r="A22" s="5" t="inlineStr">
        <is>
          <t>Operatives Ergebnis (EBIT)</t>
        </is>
      </c>
      <c r="B22" s="5" t="inlineStr">
        <is>
          <t>EBIT Earning Before Interest &amp; Tax</t>
        </is>
      </c>
      <c r="C22" t="n">
        <v>130.3</v>
      </c>
      <c r="D22" t="n">
        <v>146.3</v>
      </c>
      <c r="E22" t="n">
        <v>154.9</v>
      </c>
      <c r="F22" t="n">
        <v>154.4</v>
      </c>
      <c r="G22" t="n">
        <v>160.8</v>
      </c>
      <c r="H22" t="n">
        <v>136.3</v>
      </c>
      <c r="I22" t="n">
        <v>129.9</v>
      </c>
      <c r="J22" t="n">
        <v>140</v>
      </c>
      <c r="K22" t="n">
        <v>120.1</v>
      </c>
    </row>
    <row r="23">
      <c r="A23" s="5" t="inlineStr">
        <is>
          <t>Finanzergebnis</t>
        </is>
      </c>
      <c r="B23" s="5" t="inlineStr">
        <is>
          <t>Financial Result</t>
        </is>
      </c>
      <c r="C23" t="n">
        <v>-0.2</v>
      </c>
      <c r="D23" t="n">
        <v>1</v>
      </c>
      <c r="E23" t="n">
        <v>-9.5</v>
      </c>
      <c r="F23" t="n">
        <v>0.9</v>
      </c>
      <c r="G23" t="n">
        <v>-9.300000000000001</v>
      </c>
      <c r="H23" t="n">
        <v>-2.1</v>
      </c>
      <c r="I23" t="n">
        <v>-3.3</v>
      </c>
      <c r="J23" t="n">
        <v>-7</v>
      </c>
      <c r="K23" t="n">
        <v>7.8</v>
      </c>
    </row>
    <row r="24">
      <c r="A24" s="5" t="inlineStr">
        <is>
          <t>Ergebnis vor Steuer (EBT)</t>
        </is>
      </c>
      <c r="B24" s="5" t="inlineStr">
        <is>
          <t>EBT Earning Before Tax</t>
        </is>
      </c>
      <c r="C24" t="n">
        <v>130.1</v>
      </c>
      <c r="D24" t="n">
        <v>147.3</v>
      </c>
      <c r="E24" t="n">
        <v>145.4</v>
      </c>
      <c r="F24" t="n">
        <v>155.3</v>
      </c>
      <c r="G24" t="n">
        <v>151.5</v>
      </c>
      <c r="H24" t="n">
        <v>134.2</v>
      </c>
      <c r="I24" t="n">
        <v>126.6</v>
      </c>
      <c r="J24" t="n">
        <v>133</v>
      </c>
      <c r="K24" t="n">
        <v>127.9</v>
      </c>
    </row>
    <row r="25">
      <c r="A25" s="5" t="inlineStr">
        <is>
          <t>Ergebnis nach Steuer</t>
        </is>
      </c>
      <c r="B25" s="5" t="inlineStr">
        <is>
          <t>Earnings after tax</t>
        </is>
      </c>
      <c r="C25" t="n">
        <v>105.6</v>
      </c>
      <c r="D25" t="n">
        <v>123.7</v>
      </c>
      <c r="E25" t="n">
        <v>122</v>
      </c>
      <c r="F25" t="n">
        <v>125</v>
      </c>
      <c r="G25" t="n">
        <v>119.6</v>
      </c>
      <c r="H25" t="n">
        <v>103.6</v>
      </c>
      <c r="I25" t="n">
        <v>101.5</v>
      </c>
      <c r="J25" t="n">
        <v>105.1</v>
      </c>
      <c r="K25" t="n">
        <v>101.2</v>
      </c>
    </row>
    <row r="26">
      <c r="A26" s="5" t="inlineStr">
        <is>
          <t>Minderheitenanteil</t>
        </is>
      </c>
      <c r="B26" s="5" t="inlineStr">
        <is>
          <t>Minority Share</t>
        </is>
      </c>
      <c r="C26" t="inlineStr">
        <is>
          <t>-</t>
        </is>
      </c>
      <c r="D26" t="n">
        <v>0.1</v>
      </c>
      <c r="E26" t="inlineStr">
        <is>
          <t>-</t>
        </is>
      </c>
      <c r="F26" t="inlineStr">
        <is>
          <t>-</t>
        </is>
      </c>
      <c r="G26" t="inlineStr">
        <is>
          <t>-</t>
        </is>
      </c>
      <c r="H26" t="inlineStr">
        <is>
          <t>-</t>
        </is>
      </c>
      <c r="I26" t="inlineStr">
        <is>
          <t>-</t>
        </is>
      </c>
      <c r="J26" t="inlineStr">
        <is>
          <t>-</t>
        </is>
      </c>
      <c r="K26" t="inlineStr">
        <is>
          <t>-</t>
        </is>
      </c>
    </row>
    <row r="27">
      <c r="A27" s="5" t="inlineStr">
        <is>
          <t>Jahresüberschuss/-fehlbetrag</t>
        </is>
      </c>
      <c r="B27" s="5" t="inlineStr">
        <is>
          <t>Net Profit</t>
        </is>
      </c>
      <c r="C27" t="n">
        <v>105.6</v>
      </c>
      <c r="D27" t="n">
        <v>123.8</v>
      </c>
      <c r="E27" t="n">
        <v>122</v>
      </c>
      <c r="F27" t="n">
        <v>125</v>
      </c>
      <c r="G27" t="n">
        <v>120</v>
      </c>
      <c r="H27" t="n">
        <v>106.5</v>
      </c>
      <c r="I27" t="n">
        <v>101.5</v>
      </c>
      <c r="J27" t="n">
        <v>105.1</v>
      </c>
      <c r="K27" t="n">
        <v>101.2</v>
      </c>
    </row>
    <row r="28">
      <c r="A28" s="5" t="inlineStr">
        <is>
          <t>Summe Umlaufvermögen</t>
        </is>
      </c>
      <c r="B28" s="5" t="inlineStr">
        <is>
          <t>Current Assets</t>
        </is>
      </c>
      <c r="C28" t="n">
        <v>520.1</v>
      </c>
      <c r="D28" t="n">
        <v>506.2</v>
      </c>
      <c r="E28" t="n">
        <v>445.1</v>
      </c>
      <c r="F28" t="n">
        <v>453.5</v>
      </c>
      <c r="G28" t="n">
        <v>415.7</v>
      </c>
      <c r="H28" t="n">
        <v>463.7</v>
      </c>
      <c r="I28" t="n">
        <v>378.7</v>
      </c>
      <c r="J28" t="n">
        <v>404.3</v>
      </c>
      <c r="K28" t="n">
        <v>345.5</v>
      </c>
    </row>
    <row r="29">
      <c r="A29" s="5" t="inlineStr">
        <is>
          <t>Summe Anlagevermögen</t>
        </is>
      </c>
      <c r="B29" s="5" t="inlineStr">
        <is>
          <t>Fixed Assets</t>
        </is>
      </c>
      <c r="C29" t="n">
        <v>564.9</v>
      </c>
      <c r="D29" t="n">
        <v>527.5</v>
      </c>
      <c r="E29" t="n">
        <v>515.7</v>
      </c>
      <c r="F29" t="n">
        <v>477.5</v>
      </c>
      <c r="G29" t="n">
        <v>416.2</v>
      </c>
      <c r="H29" t="n">
        <v>413.2</v>
      </c>
      <c r="I29" t="n">
        <v>412</v>
      </c>
      <c r="J29" t="n">
        <v>373.3</v>
      </c>
      <c r="K29" t="n">
        <v>351.8</v>
      </c>
    </row>
    <row r="30">
      <c r="A30" s="5" t="inlineStr">
        <is>
          <t>Summe Aktiva</t>
        </is>
      </c>
      <c r="B30" s="5" t="inlineStr">
        <is>
          <t>Total Assets</t>
        </is>
      </c>
      <c r="C30" t="n">
        <v>1085</v>
      </c>
      <c r="D30" t="n">
        <v>1034</v>
      </c>
      <c r="E30" t="n">
        <v>960.8</v>
      </c>
      <c r="F30" t="n">
        <v>931</v>
      </c>
      <c r="G30" t="n">
        <v>831.9</v>
      </c>
      <c r="H30" t="n">
        <v>876.9</v>
      </c>
      <c r="I30" t="n">
        <v>790.7</v>
      </c>
      <c r="J30" t="n">
        <v>777.6</v>
      </c>
      <c r="K30" t="n">
        <v>697.3</v>
      </c>
    </row>
    <row r="31">
      <c r="A31" s="5" t="inlineStr">
        <is>
          <t>Summe kurzfristiges Fremdkapital</t>
        </is>
      </c>
      <c r="B31" s="5" t="inlineStr">
        <is>
          <t>Short-Term Debt</t>
        </is>
      </c>
      <c r="C31" t="n">
        <v>155.5</v>
      </c>
      <c r="D31" t="n">
        <v>173.7</v>
      </c>
      <c r="E31" t="n">
        <v>113.6</v>
      </c>
      <c r="F31" t="n">
        <v>118.9</v>
      </c>
      <c r="G31" t="n">
        <v>116.2</v>
      </c>
      <c r="H31" t="n">
        <v>201.2</v>
      </c>
      <c r="I31" t="n">
        <v>174.2</v>
      </c>
      <c r="J31" t="n">
        <v>195.6</v>
      </c>
      <c r="K31" t="n">
        <v>164.2</v>
      </c>
    </row>
    <row r="32">
      <c r="A32" s="5" t="inlineStr">
        <is>
          <t>Summe langfristiges Fremdkapital</t>
        </is>
      </c>
      <c r="B32" s="5" t="inlineStr">
        <is>
          <t>Long-Term Debt</t>
        </is>
      </c>
      <c r="C32" t="n">
        <v>145.1</v>
      </c>
      <c r="D32" t="n">
        <v>102.4</v>
      </c>
      <c r="E32" t="n">
        <v>119.6</v>
      </c>
      <c r="F32" t="n">
        <v>104</v>
      </c>
      <c r="G32" t="n">
        <v>82.5</v>
      </c>
      <c r="H32" t="n">
        <v>99.90000000000001</v>
      </c>
      <c r="I32" t="n">
        <v>94.8</v>
      </c>
      <c r="J32" t="n">
        <v>83.40000000000001</v>
      </c>
      <c r="K32" t="n">
        <v>83.7</v>
      </c>
    </row>
    <row r="33">
      <c r="A33" s="5" t="inlineStr">
        <is>
          <t>Summe Fremdkapital</t>
        </is>
      </c>
      <c r="B33" s="5" t="inlineStr">
        <is>
          <t>Total Liabilities</t>
        </is>
      </c>
      <c r="C33" t="n">
        <v>300.6</v>
      </c>
      <c r="D33" t="n">
        <v>276.1</v>
      </c>
      <c r="E33" t="n">
        <v>233.2</v>
      </c>
      <c r="F33" t="n">
        <v>222.9</v>
      </c>
      <c r="G33" t="n">
        <v>198.7</v>
      </c>
      <c r="H33" t="n">
        <v>301</v>
      </c>
      <c r="I33" t="n">
        <v>269.1</v>
      </c>
      <c r="J33" t="n">
        <v>279</v>
      </c>
      <c r="K33" t="n">
        <v>247.9</v>
      </c>
    </row>
    <row r="34">
      <c r="A34" s="5" t="inlineStr">
        <is>
          <t>Minderheitenanteil</t>
        </is>
      </c>
      <c r="B34" s="5" t="inlineStr">
        <is>
          <t>Minority Share</t>
        </is>
      </c>
      <c r="C34" t="inlineStr">
        <is>
          <t>-</t>
        </is>
      </c>
      <c r="D34" t="n">
        <v>0.01</v>
      </c>
      <c r="E34" t="n">
        <v>0.1</v>
      </c>
      <c r="F34" t="n">
        <v>0.2</v>
      </c>
      <c r="G34" t="n">
        <v>0.3</v>
      </c>
      <c r="H34" t="inlineStr">
        <is>
          <t>-</t>
        </is>
      </c>
      <c r="I34" t="inlineStr">
        <is>
          <t>-</t>
        </is>
      </c>
      <c r="J34" t="inlineStr">
        <is>
          <t>-</t>
        </is>
      </c>
      <c r="K34" t="inlineStr">
        <is>
          <t>-</t>
        </is>
      </c>
    </row>
    <row r="35">
      <c r="A35" s="5" t="inlineStr">
        <is>
          <t>Summe Eigenkapital</t>
        </is>
      </c>
      <c r="B35" s="5" t="inlineStr">
        <is>
          <t>Equity</t>
        </is>
      </c>
      <c r="C35" t="n">
        <v>784.4</v>
      </c>
      <c r="D35" t="n">
        <v>757.6</v>
      </c>
      <c r="E35" t="n">
        <v>727.5</v>
      </c>
      <c r="F35" t="n">
        <v>707.9</v>
      </c>
      <c r="G35" t="n">
        <v>632.9</v>
      </c>
      <c r="H35" t="n">
        <v>575.9</v>
      </c>
      <c r="I35" t="n">
        <v>521.6</v>
      </c>
      <c r="J35" t="n">
        <v>498.6</v>
      </c>
      <c r="K35" t="n">
        <v>449.4</v>
      </c>
    </row>
    <row r="36">
      <c r="A36" s="5" t="inlineStr">
        <is>
          <t>Summe Passiva</t>
        </is>
      </c>
      <c r="B36" s="5" t="inlineStr">
        <is>
          <t>Liabilities &amp; Shareholder Equity</t>
        </is>
      </c>
      <c r="C36" t="n">
        <v>1085</v>
      </c>
      <c r="D36" t="n">
        <v>1034</v>
      </c>
      <c r="E36" t="n">
        <v>960.8</v>
      </c>
      <c r="F36" t="n">
        <v>931</v>
      </c>
      <c r="G36" t="n">
        <v>831.9</v>
      </c>
      <c r="H36" t="n">
        <v>876.9</v>
      </c>
      <c r="I36" t="n">
        <v>790.7</v>
      </c>
      <c r="J36" t="n">
        <v>777.6</v>
      </c>
      <c r="K36" t="n">
        <v>697.3</v>
      </c>
    </row>
    <row r="37">
      <c r="A37" s="5" t="inlineStr">
        <is>
          <t>Mio.Aktien im Umlauf</t>
        </is>
      </c>
      <c r="B37" s="5" t="inlineStr">
        <is>
          <t>Million shares outstanding</t>
        </is>
      </c>
      <c r="C37" t="n">
        <v>46.5</v>
      </c>
      <c r="D37" t="n">
        <v>46.6</v>
      </c>
      <c r="E37" t="n">
        <v>46.6</v>
      </c>
      <c r="F37" t="n">
        <v>46.6</v>
      </c>
      <c r="G37" t="n">
        <v>46.6</v>
      </c>
      <c r="H37" t="n">
        <v>46.6</v>
      </c>
      <c r="I37" t="n">
        <v>46.6</v>
      </c>
      <c r="J37" t="n">
        <v>46.6</v>
      </c>
      <c r="K37" t="n">
        <v>46.6</v>
      </c>
    </row>
    <row r="38">
      <c r="A38" s="5" t="inlineStr">
        <is>
          <t>Gezeichnetes Kapital (in Mio.)</t>
        </is>
      </c>
      <c r="B38" s="5" t="inlineStr">
        <is>
          <t>Subscribed Capital in M</t>
        </is>
      </c>
      <c r="C38" t="n">
        <v>32.6</v>
      </c>
      <c r="D38" t="n">
        <v>32.6</v>
      </c>
      <c r="E38" t="n">
        <v>32.6</v>
      </c>
      <c r="F38" t="n">
        <v>32.6</v>
      </c>
      <c r="G38" t="n">
        <v>32.6</v>
      </c>
      <c r="H38" t="n">
        <v>32.6</v>
      </c>
      <c r="I38" t="n">
        <v>32.6</v>
      </c>
      <c r="J38" t="n">
        <v>32.6</v>
      </c>
      <c r="K38" t="n">
        <v>32.6</v>
      </c>
    </row>
    <row r="39">
      <c r="A39" s="5" t="inlineStr">
        <is>
          <t>Ergebnis je Aktie (brutto)</t>
        </is>
      </c>
      <c r="B39" s="5" t="inlineStr">
        <is>
          <t>Earnings per share</t>
        </is>
      </c>
      <c r="C39" t="n">
        <v>2.8</v>
      </c>
      <c r="D39" t="n">
        <v>3.16</v>
      </c>
      <c r="E39" t="n">
        <v>3.12</v>
      </c>
      <c r="F39" t="n">
        <v>3.33</v>
      </c>
      <c r="G39" t="n">
        <v>3.25</v>
      </c>
      <c r="H39" t="n">
        <v>2.88</v>
      </c>
      <c r="I39" t="n">
        <v>2.72</v>
      </c>
      <c r="J39" t="n">
        <v>2.85</v>
      </c>
      <c r="K39" t="n">
        <v>2.74</v>
      </c>
    </row>
    <row r="40">
      <c r="A40" s="5" t="inlineStr">
        <is>
          <t>Ergebnis je Aktie (unverwässert)</t>
        </is>
      </c>
      <c r="B40" s="5" t="inlineStr">
        <is>
          <t>Basic Earnings per share</t>
        </is>
      </c>
      <c r="C40" t="n">
        <v>2.27</v>
      </c>
      <c r="D40" t="n">
        <v>2.66</v>
      </c>
      <c r="E40" t="n">
        <v>2.62</v>
      </c>
      <c r="F40" t="n">
        <v>2.68</v>
      </c>
      <c r="G40" t="n">
        <v>2.58</v>
      </c>
      <c r="H40" t="n">
        <v>2.28</v>
      </c>
      <c r="I40" t="n">
        <v>2.18</v>
      </c>
      <c r="J40" t="n">
        <v>2.25</v>
      </c>
      <c r="K40" t="n">
        <v>2.17</v>
      </c>
    </row>
    <row r="41">
      <c r="A41" s="5" t="inlineStr">
        <is>
          <t>Ergebnis je Aktie (verwässert)</t>
        </is>
      </c>
      <c r="B41" s="5" t="inlineStr">
        <is>
          <t>Diluted Earnings per share</t>
        </is>
      </c>
      <c r="C41" t="n">
        <v>2.27</v>
      </c>
      <c r="D41" t="n">
        <v>2.66</v>
      </c>
      <c r="E41" t="n">
        <v>2.62</v>
      </c>
      <c r="F41" t="n">
        <v>2.68</v>
      </c>
      <c r="G41" t="n">
        <v>2.57</v>
      </c>
      <c r="H41" t="n">
        <v>2.28</v>
      </c>
      <c r="I41" t="n">
        <v>2.18</v>
      </c>
      <c r="J41" t="n">
        <v>2.25</v>
      </c>
      <c r="K41" t="n">
        <v>2.17</v>
      </c>
    </row>
    <row r="42">
      <c r="A42" s="5" t="inlineStr">
        <is>
          <t>Dividende je Aktie</t>
        </is>
      </c>
      <c r="B42" s="5" t="inlineStr">
        <is>
          <t>Dividend per share</t>
        </is>
      </c>
      <c r="C42" t="n">
        <v>1.62</v>
      </c>
      <c r="D42" t="n">
        <v>1.73</v>
      </c>
      <c r="E42" t="n">
        <v>1.55</v>
      </c>
      <c r="F42" t="n">
        <v>1.45</v>
      </c>
      <c r="G42" t="n">
        <v>1.35</v>
      </c>
      <c r="H42" t="n">
        <v>1.17</v>
      </c>
      <c r="I42" t="n">
        <v>1.12</v>
      </c>
      <c r="J42" t="n">
        <v>1.1</v>
      </c>
      <c r="K42" t="n">
        <v>0.99</v>
      </c>
    </row>
    <row r="43">
      <c r="A43" s="5" t="inlineStr">
        <is>
          <t>Dividendenausschüttung in Mio</t>
        </is>
      </c>
      <c r="B43" s="5" t="inlineStr">
        <is>
          <t>Dividend Payment in M</t>
        </is>
      </c>
      <c r="C43" t="n">
        <v>74.59999999999999</v>
      </c>
      <c r="D43" t="n">
        <v>79.90000000000001</v>
      </c>
      <c r="E43" t="n">
        <v>69.40000000000001</v>
      </c>
      <c r="F43" t="n">
        <v>64.8</v>
      </c>
      <c r="G43" t="n">
        <v>62.4</v>
      </c>
      <c r="H43" t="n">
        <v>53.8</v>
      </c>
      <c r="I43" t="n">
        <v>51.5</v>
      </c>
      <c r="J43" t="n">
        <v>48.2</v>
      </c>
      <c r="K43" t="n">
        <v>26.3</v>
      </c>
    </row>
    <row r="44">
      <c r="A44" s="5" t="inlineStr">
        <is>
          <t>Umsatz je Aktie</t>
        </is>
      </c>
      <c r="B44" s="5" t="inlineStr">
        <is>
          <t>Revenue per share</t>
        </is>
      </c>
      <c r="C44" t="n">
        <v>18.27</v>
      </c>
      <c r="D44" t="n">
        <v>16.87</v>
      </c>
      <c r="E44" t="n">
        <v>16.7</v>
      </c>
      <c r="F44" t="n">
        <v>15.68</v>
      </c>
      <c r="G44" t="n">
        <v>15.9</v>
      </c>
      <c r="H44" t="n">
        <v>14.85</v>
      </c>
      <c r="I44" t="n">
        <v>16.42</v>
      </c>
      <c r="J44" t="n">
        <v>16.27</v>
      </c>
      <c r="K44" t="n">
        <v>14.5</v>
      </c>
    </row>
    <row r="45">
      <c r="A45" s="5" t="inlineStr">
        <is>
          <t>Buchwert je Aktie</t>
        </is>
      </c>
      <c r="B45" s="5" t="inlineStr">
        <is>
          <t>Book value per share</t>
        </is>
      </c>
      <c r="C45" t="n">
        <v>16.87</v>
      </c>
      <c r="D45" t="n">
        <v>16.26</v>
      </c>
      <c r="E45" t="n">
        <v>15.61</v>
      </c>
      <c r="F45" t="n">
        <v>15.19</v>
      </c>
      <c r="G45" t="n">
        <v>13.58</v>
      </c>
      <c r="H45" t="n">
        <v>12.36</v>
      </c>
      <c r="I45" t="n">
        <v>11.19</v>
      </c>
      <c r="J45" t="n">
        <v>10.7</v>
      </c>
      <c r="K45" t="n">
        <v>9.640000000000001</v>
      </c>
    </row>
    <row r="46">
      <c r="A46" s="5" t="inlineStr">
        <is>
          <t>Cashflow je Aktie</t>
        </is>
      </c>
      <c r="B46" s="5" t="inlineStr">
        <is>
          <t>Cashflow per share</t>
        </is>
      </c>
      <c r="C46" t="n">
        <v>3.83</v>
      </c>
      <c r="D46" t="n">
        <v>2.69</v>
      </c>
      <c r="E46" t="n">
        <v>3.38</v>
      </c>
      <c r="F46" t="n">
        <v>3.02</v>
      </c>
      <c r="G46" t="n">
        <v>2.95</v>
      </c>
      <c r="H46" t="n">
        <v>2.54</v>
      </c>
      <c r="I46" t="n">
        <v>2.66</v>
      </c>
      <c r="J46" t="n">
        <v>2.24</v>
      </c>
      <c r="K46" t="n">
        <v>2.41</v>
      </c>
    </row>
    <row r="47">
      <c r="A47" s="5" t="inlineStr">
        <is>
          <t>Bilanzsumme je Aktie</t>
        </is>
      </c>
      <c r="B47" s="5" t="inlineStr">
        <is>
          <t>Total assets per share</t>
        </is>
      </c>
      <c r="C47" t="n">
        <v>23.33</v>
      </c>
      <c r="D47" t="n">
        <v>22.18</v>
      </c>
      <c r="E47" t="n">
        <v>20.62</v>
      </c>
      <c r="F47" t="n">
        <v>19.98</v>
      </c>
      <c r="G47" t="n">
        <v>17.85</v>
      </c>
      <c r="H47" t="n">
        <v>18.82</v>
      </c>
      <c r="I47" t="n">
        <v>16.97</v>
      </c>
      <c r="J47" t="n">
        <v>16.69</v>
      </c>
      <c r="K47" t="n">
        <v>14.96</v>
      </c>
    </row>
    <row r="48">
      <c r="A48" s="5" t="inlineStr">
        <is>
          <t>Personal am Ende des Jahres</t>
        </is>
      </c>
      <c r="B48" s="5" t="inlineStr">
        <is>
          <t>Staff at the end of year</t>
        </is>
      </c>
      <c r="C48" t="n">
        <v>4713</v>
      </c>
      <c r="D48" t="n">
        <v>4609</v>
      </c>
      <c r="E48" t="n">
        <v>4748</v>
      </c>
      <c r="F48" t="n">
        <v>4541</v>
      </c>
      <c r="G48" t="n">
        <v>4342</v>
      </c>
      <c r="H48" t="n">
        <v>4182</v>
      </c>
      <c r="I48" t="n">
        <v>4340</v>
      </c>
      <c r="J48" t="n">
        <v>4083</v>
      </c>
      <c r="K48" t="n">
        <v>3905</v>
      </c>
    </row>
    <row r="49">
      <c r="A49" s="5" t="inlineStr">
        <is>
          <t>Personalaufwand in Mio. EUR</t>
        </is>
      </c>
      <c r="B49" s="5" t="inlineStr">
        <is>
          <t>Personnel expenses in M</t>
        </is>
      </c>
      <c r="C49" t="n">
        <v>201.3</v>
      </c>
      <c r="D49" t="n">
        <v>189.1</v>
      </c>
      <c r="E49" t="n">
        <v>184.3</v>
      </c>
      <c r="F49" t="n">
        <v>168.6</v>
      </c>
      <c r="G49" t="n">
        <v>158.5</v>
      </c>
      <c r="H49" t="n">
        <v>147</v>
      </c>
      <c r="I49" t="n">
        <v>154.8</v>
      </c>
      <c r="J49" t="n">
        <v>150.3</v>
      </c>
      <c r="K49" t="n">
        <v>137.6</v>
      </c>
    </row>
    <row r="50">
      <c r="A50" s="5" t="inlineStr">
        <is>
          <t>Aufwand je Mitarbeiter in EUR</t>
        </is>
      </c>
      <c r="B50" s="5" t="inlineStr">
        <is>
          <t>Effort per employee</t>
        </is>
      </c>
      <c r="C50" t="n">
        <v>42712</v>
      </c>
      <c r="D50" t="n">
        <v>41028</v>
      </c>
      <c r="E50" t="n">
        <v>38816</v>
      </c>
      <c r="F50" t="n">
        <v>37128</v>
      </c>
      <c r="G50" t="n">
        <v>36504</v>
      </c>
      <c r="H50" t="n">
        <v>35151</v>
      </c>
      <c r="I50" t="n">
        <v>35668</v>
      </c>
      <c r="J50" t="n">
        <v>36811</v>
      </c>
      <c r="K50" t="n">
        <v>35237</v>
      </c>
    </row>
    <row r="51">
      <c r="A51" s="5" t="inlineStr">
        <is>
          <t>Umsatz je Mitarbeiter in EUR</t>
        </is>
      </c>
      <c r="B51" s="5" t="inlineStr">
        <is>
          <t>Turnover per employee</t>
        </is>
      </c>
      <c r="C51" t="n">
        <v>180289</v>
      </c>
      <c r="D51" t="n">
        <v>170536</v>
      </c>
      <c r="E51" t="n">
        <v>163880</v>
      </c>
      <c r="F51" t="n">
        <v>160934</v>
      </c>
      <c r="G51" t="n">
        <v>170613</v>
      </c>
      <c r="H51" t="n">
        <v>165423</v>
      </c>
      <c r="I51" t="n">
        <v>176336</v>
      </c>
      <c r="J51" t="n">
        <v>185721</v>
      </c>
      <c r="K51" t="n">
        <v>173086</v>
      </c>
    </row>
    <row r="52">
      <c r="A52" s="5" t="inlineStr">
        <is>
          <t>Bruttoergebnis je Mitarbeiter in EUR</t>
        </is>
      </c>
      <c r="B52" s="5" t="inlineStr">
        <is>
          <t>Gross Profit per employee</t>
        </is>
      </c>
      <c r="C52" t="n">
        <v>122661</v>
      </c>
      <c r="D52" t="n">
        <v>121176</v>
      </c>
      <c r="E52" t="n">
        <v>119503</v>
      </c>
      <c r="F52" t="n">
        <v>116252</v>
      </c>
      <c r="G52" t="n">
        <v>123837</v>
      </c>
      <c r="H52" t="n">
        <v>119895</v>
      </c>
      <c r="I52" t="n">
        <v>116820</v>
      </c>
      <c r="J52" t="n">
        <v>126108</v>
      </c>
      <c r="K52" t="n">
        <v>126786</v>
      </c>
    </row>
    <row r="53">
      <c r="A53" s="5" t="inlineStr">
        <is>
          <t>Gewinn je Mitarbeiter in EUR</t>
        </is>
      </c>
      <c r="B53" s="5" t="inlineStr">
        <is>
          <t>Earnings per employee</t>
        </is>
      </c>
      <c r="C53" t="n">
        <v>22406</v>
      </c>
      <c r="D53" t="n">
        <v>26860</v>
      </c>
      <c r="E53" t="n">
        <v>25695</v>
      </c>
      <c r="F53" t="n">
        <v>27527</v>
      </c>
      <c r="G53" t="n">
        <v>27637</v>
      </c>
      <c r="H53" t="n">
        <v>25466</v>
      </c>
      <c r="I53" t="n">
        <v>23387</v>
      </c>
      <c r="J53" t="n">
        <v>25741</v>
      </c>
      <c r="K53" t="n">
        <v>25915</v>
      </c>
    </row>
    <row r="54">
      <c r="A54" s="5" t="inlineStr">
        <is>
          <t>KGV (Kurs/Gewinn)</t>
        </is>
      </c>
      <c r="B54" s="5" t="inlineStr">
        <is>
          <t>PE (price/earnings)</t>
        </is>
      </c>
      <c r="C54" t="n">
        <v>20.7</v>
      </c>
      <c r="D54" t="n">
        <v>18.1</v>
      </c>
      <c r="E54" t="n">
        <v>21</v>
      </c>
      <c r="F54" t="n">
        <v>17.5</v>
      </c>
      <c r="G54" t="n">
        <v>21.6</v>
      </c>
      <c r="H54" t="n">
        <v>19.3</v>
      </c>
      <c r="I54" t="n">
        <v>19</v>
      </c>
      <c r="J54" t="n">
        <v>19</v>
      </c>
      <c r="K54" t="n">
        <v>13.2</v>
      </c>
    </row>
    <row r="55">
      <c r="A55" s="5" t="inlineStr">
        <is>
          <t>KUV (Kurs/Umsatz)</t>
        </is>
      </c>
      <c r="B55" s="5" t="inlineStr">
        <is>
          <t>PS (price/sales)</t>
        </is>
      </c>
      <c r="C55" t="n">
        <v>2.58</v>
      </c>
      <c r="D55" t="n">
        <v>2.85</v>
      </c>
      <c r="E55" t="n">
        <v>3.29</v>
      </c>
      <c r="F55" t="n">
        <v>2.99</v>
      </c>
      <c r="G55" t="n">
        <v>3.5</v>
      </c>
      <c r="H55" t="n">
        <v>2.97</v>
      </c>
      <c r="I55" t="n">
        <v>2.52</v>
      </c>
      <c r="J55" t="n">
        <v>2.63</v>
      </c>
      <c r="K55" t="n">
        <v>1.98</v>
      </c>
    </row>
    <row r="56">
      <c r="A56" s="5" t="inlineStr">
        <is>
          <t>KBV (Kurs/Buchwert)</t>
        </is>
      </c>
      <c r="B56" s="5" t="inlineStr">
        <is>
          <t>PB (price/book value)</t>
        </is>
      </c>
      <c r="C56" t="n">
        <v>2.79</v>
      </c>
      <c r="D56" t="n">
        <v>2.96</v>
      </c>
      <c r="E56" t="n">
        <v>3.52</v>
      </c>
      <c r="F56" t="n">
        <v>3.08</v>
      </c>
      <c r="G56" t="n">
        <v>4.1</v>
      </c>
      <c r="H56" t="n">
        <v>3.57</v>
      </c>
      <c r="I56" t="n">
        <v>3.69</v>
      </c>
      <c r="J56" t="n">
        <v>4</v>
      </c>
      <c r="K56" t="n">
        <v>2.97</v>
      </c>
    </row>
    <row r="57">
      <c r="A57" s="5" t="inlineStr">
        <is>
          <t>KCV (Kurs/Cashflow)</t>
        </is>
      </c>
      <c r="B57" s="5" t="inlineStr">
        <is>
          <t>PC (price/cashflow)</t>
        </is>
      </c>
      <c r="C57" t="n">
        <v>12.31</v>
      </c>
      <c r="D57" t="n">
        <v>17.9</v>
      </c>
      <c r="E57" t="n">
        <v>16.3</v>
      </c>
      <c r="F57" t="n">
        <v>15.54</v>
      </c>
      <c r="G57" t="n">
        <v>18.83</v>
      </c>
      <c r="H57" t="n">
        <v>17.36</v>
      </c>
      <c r="I57" t="n">
        <v>15.56</v>
      </c>
      <c r="J57" t="n">
        <v>19.15</v>
      </c>
      <c r="K57" t="n">
        <v>11.9</v>
      </c>
    </row>
    <row r="58">
      <c r="A58" s="5" t="inlineStr">
        <is>
          <t>Dividendenrendite in %</t>
        </is>
      </c>
      <c r="B58" s="5" t="inlineStr">
        <is>
          <t>Dividend Yield in %</t>
        </is>
      </c>
      <c r="C58" t="n">
        <v>3.44</v>
      </c>
      <c r="D58" t="n">
        <v>3.6</v>
      </c>
      <c r="E58" t="n">
        <v>2.82</v>
      </c>
      <c r="F58" t="n">
        <v>3.09</v>
      </c>
      <c r="G58" t="n">
        <v>2.43</v>
      </c>
      <c r="H58" t="n">
        <v>2.66</v>
      </c>
      <c r="I58" t="n">
        <v>2.71</v>
      </c>
      <c r="J58" t="n">
        <v>2.57</v>
      </c>
      <c r="K58" t="n">
        <v>3.45</v>
      </c>
    </row>
    <row r="59">
      <c r="A59" s="5" t="inlineStr">
        <is>
          <t>Gewinnrendite in %</t>
        </is>
      </c>
      <c r="B59" s="5" t="inlineStr">
        <is>
          <t>Return on profit in %</t>
        </is>
      </c>
      <c r="C59" t="n">
        <v>4.8</v>
      </c>
      <c r="D59" t="n">
        <v>5.5</v>
      </c>
      <c r="E59" t="n">
        <v>4.8</v>
      </c>
      <c r="F59" t="n">
        <v>5.7</v>
      </c>
      <c r="G59" t="n">
        <v>4.6</v>
      </c>
      <c r="H59" t="n">
        <v>5.2</v>
      </c>
      <c r="I59" t="n">
        <v>5.3</v>
      </c>
      <c r="J59" t="n">
        <v>5.3</v>
      </c>
      <c r="K59" t="n">
        <v>7.6</v>
      </c>
    </row>
    <row r="60">
      <c r="A60" s="5" t="inlineStr">
        <is>
          <t>Eigenkapitalrendite in %</t>
        </is>
      </c>
      <c r="B60" s="5" t="inlineStr">
        <is>
          <t>Return on Equity in %</t>
        </is>
      </c>
      <c r="C60" t="n">
        <v>13.46</v>
      </c>
      <c r="D60" t="n">
        <v>16.34</v>
      </c>
      <c r="E60" t="n">
        <v>16.77</v>
      </c>
      <c r="F60" t="n">
        <v>17.66</v>
      </c>
      <c r="G60" t="n">
        <v>18.96</v>
      </c>
      <c r="H60" t="n">
        <v>18.49</v>
      </c>
      <c r="I60" t="n">
        <v>19.46</v>
      </c>
      <c r="J60" t="n">
        <v>21.08</v>
      </c>
      <c r="K60" t="n">
        <v>22.52</v>
      </c>
    </row>
    <row r="61">
      <c r="A61" s="5" t="inlineStr">
        <is>
          <t>Umsatzrendite in %</t>
        </is>
      </c>
      <c r="B61" s="5" t="inlineStr">
        <is>
          <t>Return on sales in %</t>
        </is>
      </c>
      <c r="C61" t="n">
        <v>12.43</v>
      </c>
      <c r="D61" t="n">
        <v>15.75</v>
      </c>
      <c r="E61" t="n">
        <v>15.68</v>
      </c>
      <c r="F61" t="n">
        <v>17.1</v>
      </c>
      <c r="G61" t="n">
        <v>16.2</v>
      </c>
      <c r="H61" t="n">
        <v>15.39</v>
      </c>
      <c r="I61" t="n">
        <v>13.26</v>
      </c>
      <c r="J61" t="n">
        <v>13.86</v>
      </c>
      <c r="K61" t="n">
        <v>14.97</v>
      </c>
    </row>
    <row r="62">
      <c r="A62" s="5" t="inlineStr">
        <is>
          <t>Gesamtkapitalrendite in %</t>
        </is>
      </c>
      <c r="B62" s="5" t="inlineStr">
        <is>
          <t>Total Return on Investment in %</t>
        </is>
      </c>
      <c r="C62" t="n">
        <v>9.73</v>
      </c>
      <c r="D62" t="n">
        <v>11.98</v>
      </c>
      <c r="E62" t="n">
        <v>12.7</v>
      </c>
      <c r="F62" t="n">
        <v>13.43</v>
      </c>
      <c r="G62" t="n">
        <v>14.42</v>
      </c>
      <c r="H62" t="n">
        <v>12.15</v>
      </c>
      <c r="I62" t="n">
        <v>12.84</v>
      </c>
      <c r="J62" t="n">
        <v>13.52</v>
      </c>
      <c r="K62" t="n">
        <v>14.51</v>
      </c>
    </row>
    <row r="63">
      <c r="A63" s="5" t="inlineStr">
        <is>
          <t>Return on Investment in %</t>
        </is>
      </c>
      <c r="B63" s="5" t="inlineStr">
        <is>
          <t>Return on Investment in %</t>
        </is>
      </c>
      <c r="C63" t="n">
        <v>9.73</v>
      </c>
      <c r="D63" t="n">
        <v>11.98</v>
      </c>
      <c r="E63" t="n">
        <v>12.7</v>
      </c>
      <c r="F63" t="n">
        <v>13.43</v>
      </c>
      <c r="G63" t="n">
        <v>14.42</v>
      </c>
      <c r="H63" t="n">
        <v>12.15</v>
      </c>
      <c r="I63" t="n">
        <v>12.84</v>
      </c>
      <c r="J63" t="n">
        <v>13.52</v>
      </c>
      <c r="K63" t="n">
        <v>14.51</v>
      </c>
    </row>
    <row r="64">
      <c r="A64" s="5" t="inlineStr">
        <is>
          <t>Arbeitsintensität in %</t>
        </is>
      </c>
      <c r="B64" s="5" t="inlineStr">
        <is>
          <t>Work Intensity in %</t>
        </is>
      </c>
      <c r="C64" t="n">
        <v>47.94</v>
      </c>
      <c r="D64" t="n">
        <v>48.97</v>
      </c>
      <c r="E64" t="n">
        <v>46.33</v>
      </c>
      <c r="F64" t="n">
        <v>48.71</v>
      </c>
      <c r="G64" t="n">
        <v>49.97</v>
      </c>
      <c r="H64" t="n">
        <v>52.88</v>
      </c>
      <c r="I64" t="n">
        <v>47.89</v>
      </c>
      <c r="J64" t="n">
        <v>51.99</v>
      </c>
      <c r="K64" t="n">
        <v>49.55</v>
      </c>
    </row>
    <row r="65">
      <c r="A65" s="5" t="inlineStr">
        <is>
          <t>Eigenkapitalquote in %</t>
        </is>
      </c>
      <c r="B65" s="5" t="inlineStr">
        <is>
          <t>Equity Ratio in %</t>
        </is>
      </c>
      <c r="C65" t="n">
        <v>72.29000000000001</v>
      </c>
      <c r="D65" t="n">
        <v>73.29000000000001</v>
      </c>
      <c r="E65" t="n">
        <v>75.72</v>
      </c>
      <c r="F65" t="n">
        <v>76.04000000000001</v>
      </c>
      <c r="G65" t="n">
        <v>76.08</v>
      </c>
      <c r="H65" t="n">
        <v>65.67</v>
      </c>
      <c r="I65" t="n">
        <v>65.97</v>
      </c>
      <c r="J65" t="n">
        <v>64.12</v>
      </c>
      <c r="K65" t="n">
        <v>64.45</v>
      </c>
    </row>
    <row r="66">
      <c r="A66" s="5" t="inlineStr">
        <is>
          <t>Fremdkapitalquote in %</t>
        </is>
      </c>
      <c r="B66" s="5" t="inlineStr">
        <is>
          <t>Debt Ratio in %</t>
        </is>
      </c>
      <c r="C66" t="n">
        <v>27.71</v>
      </c>
      <c r="D66" t="n">
        <v>26.71</v>
      </c>
      <c r="E66" t="n">
        <v>24.28</v>
      </c>
      <c r="F66" t="n">
        <v>23.96</v>
      </c>
      <c r="G66" t="n">
        <v>23.92</v>
      </c>
      <c r="H66" t="n">
        <v>34.33</v>
      </c>
      <c r="I66" t="n">
        <v>34.03</v>
      </c>
      <c r="J66" t="n">
        <v>35.88</v>
      </c>
      <c r="K66" t="n">
        <v>35.55</v>
      </c>
    </row>
    <row r="67">
      <c r="A67" s="5" t="inlineStr">
        <is>
          <t>Verschuldungsgrad in %</t>
        </is>
      </c>
      <c r="B67" s="5" t="inlineStr">
        <is>
          <t>Finance Gearing in %</t>
        </is>
      </c>
      <c r="C67" t="n">
        <v>38.32</v>
      </c>
      <c r="D67" t="n">
        <v>36.44</v>
      </c>
      <c r="E67" t="n">
        <v>32.07</v>
      </c>
      <c r="F67" t="n">
        <v>31.52</v>
      </c>
      <c r="G67" t="n">
        <v>31.44</v>
      </c>
      <c r="H67" t="n">
        <v>52.27</v>
      </c>
      <c r="I67" t="n">
        <v>51.59</v>
      </c>
      <c r="J67" t="n">
        <v>55.96</v>
      </c>
      <c r="K67" t="n">
        <v>55.16</v>
      </c>
    </row>
    <row r="68">
      <c r="A68" s="5" t="inlineStr">
        <is>
          <t>Bruttoergebnis Marge in %</t>
        </is>
      </c>
      <c r="B68" s="5" t="inlineStr">
        <is>
          <t>Gross Profit Marge in %</t>
        </is>
      </c>
      <c r="C68" t="n">
        <v>68.04000000000001</v>
      </c>
      <c r="D68" t="n">
        <v>71.06</v>
      </c>
      <c r="E68" t="n">
        <v>72.92</v>
      </c>
      <c r="F68" t="n">
        <v>72.23999999999999</v>
      </c>
      <c r="G68" t="n">
        <v>72.58</v>
      </c>
      <c r="H68" t="n">
        <v>72.48</v>
      </c>
      <c r="I68" t="n">
        <v>66.25</v>
      </c>
      <c r="J68" t="n">
        <v>67.90000000000001</v>
      </c>
    </row>
    <row r="69">
      <c r="A69" s="5" t="inlineStr">
        <is>
          <t>Kurzfristige Vermögensquote in %</t>
        </is>
      </c>
      <c r="B69" s="5" t="inlineStr">
        <is>
          <t>Current Assets Ratio in %</t>
        </is>
      </c>
      <c r="C69" t="n">
        <v>47.94</v>
      </c>
      <c r="D69" t="n">
        <v>48.96</v>
      </c>
      <c r="E69" t="n">
        <v>46.33</v>
      </c>
      <c r="F69" t="n">
        <v>48.71</v>
      </c>
      <c r="G69" t="n">
        <v>49.97</v>
      </c>
      <c r="H69" t="n">
        <v>52.88</v>
      </c>
      <c r="I69" t="n">
        <v>47.89</v>
      </c>
      <c r="J69" t="n">
        <v>51.99</v>
      </c>
    </row>
    <row r="70">
      <c r="A70" s="5" t="inlineStr">
        <is>
          <t>Nettogewinn Marge in %</t>
        </is>
      </c>
      <c r="B70" s="5" t="inlineStr">
        <is>
          <t>Net Profit Marge in %</t>
        </is>
      </c>
      <c r="C70" t="n">
        <v>12.43</v>
      </c>
      <c r="D70" t="n">
        <v>15.75</v>
      </c>
      <c r="E70" t="n">
        <v>15.68</v>
      </c>
      <c r="F70" t="n">
        <v>17.1</v>
      </c>
      <c r="G70" t="n">
        <v>16.2</v>
      </c>
      <c r="H70" t="n">
        <v>15.39</v>
      </c>
      <c r="I70" t="n">
        <v>13.26</v>
      </c>
      <c r="J70" t="n">
        <v>13.86</v>
      </c>
    </row>
    <row r="71">
      <c r="A71" s="5" t="inlineStr">
        <is>
          <t>Operative Ergebnis Marge in %</t>
        </is>
      </c>
      <c r="B71" s="5" t="inlineStr">
        <is>
          <t>EBIT Marge in %</t>
        </is>
      </c>
      <c r="C71" t="n">
        <v>15.33</v>
      </c>
      <c r="D71" t="n">
        <v>18.61</v>
      </c>
      <c r="E71" t="n">
        <v>19.91</v>
      </c>
      <c r="F71" t="n">
        <v>21.13</v>
      </c>
      <c r="G71" t="n">
        <v>21.71</v>
      </c>
      <c r="H71" t="n">
        <v>19.7</v>
      </c>
      <c r="I71" t="n">
        <v>16.97</v>
      </c>
      <c r="J71" t="n">
        <v>18.46</v>
      </c>
    </row>
    <row r="72">
      <c r="A72" s="5" t="inlineStr">
        <is>
          <t>Vermögensumsschlag in %</t>
        </is>
      </c>
      <c r="B72" s="5" t="inlineStr">
        <is>
          <t>Asset Turnover in %</t>
        </is>
      </c>
      <c r="C72" t="n">
        <v>78.31</v>
      </c>
      <c r="D72" t="n">
        <v>76.02</v>
      </c>
      <c r="E72" t="n">
        <v>80.98</v>
      </c>
      <c r="F72" t="n">
        <v>78.5</v>
      </c>
      <c r="G72" t="n">
        <v>89.05</v>
      </c>
      <c r="H72" t="n">
        <v>78.89</v>
      </c>
      <c r="I72" t="n">
        <v>96.79000000000001</v>
      </c>
      <c r="J72" t="n">
        <v>97.52</v>
      </c>
    </row>
    <row r="73">
      <c r="A73" s="5" t="inlineStr">
        <is>
          <t>Langfristige Vermögensquote in %</t>
        </is>
      </c>
      <c r="B73" s="5" t="inlineStr">
        <is>
          <t>Non-Current Assets Ratio in %</t>
        </is>
      </c>
      <c r="C73" t="n">
        <v>52.06</v>
      </c>
      <c r="D73" t="n">
        <v>51.02</v>
      </c>
      <c r="E73" t="n">
        <v>53.67</v>
      </c>
      <c r="F73" t="n">
        <v>51.29</v>
      </c>
      <c r="G73" t="n">
        <v>50.03</v>
      </c>
      <c r="H73" t="n">
        <v>47.12</v>
      </c>
      <c r="I73" t="n">
        <v>52.11</v>
      </c>
      <c r="J73" t="n">
        <v>48.01</v>
      </c>
    </row>
    <row r="74">
      <c r="A74" s="5" t="inlineStr">
        <is>
          <t>Gesamtkapitalrentabilität</t>
        </is>
      </c>
      <c r="B74" s="5" t="inlineStr">
        <is>
          <t>ROA Return on Assets in %</t>
        </is>
      </c>
      <c r="C74" t="n">
        <v>9.73</v>
      </c>
      <c r="D74" t="n">
        <v>11.97</v>
      </c>
      <c r="E74" t="n">
        <v>12.7</v>
      </c>
      <c r="F74" t="n">
        <v>13.43</v>
      </c>
      <c r="G74" t="n">
        <v>14.42</v>
      </c>
      <c r="H74" t="n">
        <v>12.15</v>
      </c>
      <c r="I74" t="n">
        <v>12.84</v>
      </c>
      <c r="J74" t="n">
        <v>13.52</v>
      </c>
    </row>
    <row r="75">
      <c r="A75" s="5" t="inlineStr">
        <is>
          <t>Ertrag des eingesetzten Kapitals</t>
        </is>
      </c>
      <c r="B75" s="5" t="inlineStr">
        <is>
          <t>ROCE Return on Cap. Empl. in %</t>
        </is>
      </c>
      <c r="C75" t="n">
        <v>14.02</v>
      </c>
      <c r="D75" t="n">
        <v>17.01</v>
      </c>
      <c r="E75" t="n">
        <v>18.28</v>
      </c>
      <c r="F75" t="n">
        <v>19.01</v>
      </c>
      <c r="G75" t="n">
        <v>22.47</v>
      </c>
      <c r="H75" t="n">
        <v>20.17</v>
      </c>
      <c r="I75" t="n">
        <v>21.07</v>
      </c>
      <c r="J75" t="n">
        <v>24.05</v>
      </c>
    </row>
    <row r="76">
      <c r="A76" s="5" t="inlineStr">
        <is>
          <t>Eigenkapital zu Anlagevermögen</t>
        </is>
      </c>
      <c r="B76" s="5" t="inlineStr">
        <is>
          <t>Equity to Fixed Assets in %</t>
        </is>
      </c>
      <c r="C76" t="n">
        <v>138.86</v>
      </c>
      <c r="D76" t="n">
        <v>143.62</v>
      </c>
      <c r="E76" t="n">
        <v>141.07</v>
      </c>
      <c r="F76" t="n">
        <v>148.25</v>
      </c>
      <c r="G76" t="n">
        <v>152.07</v>
      </c>
      <c r="H76" t="n">
        <v>139.38</v>
      </c>
      <c r="I76" t="n">
        <v>126.6</v>
      </c>
      <c r="J76" t="n">
        <v>133.57</v>
      </c>
    </row>
    <row r="77">
      <c r="A77" s="5" t="inlineStr">
        <is>
          <t>Liquidität Dritten Grades</t>
        </is>
      </c>
      <c r="B77" s="5" t="inlineStr">
        <is>
          <t>Current Ratio in %</t>
        </is>
      </c>
      <c r="C77" t="n">
        <v>334.47</v>
      </c>
      <c r="D77" t="n">
        <v>291.42</v>
      </c>
      <c r="E77" t="n">
        <v>391.81</v>
      </c>
      <c r="F77" t="n">
        <v>381.41</v>
      </c>
      <c r="G77" t="n">
        <v>357.75</v>
      </c>
      <c r="H77" t="n">
        <v>230.47</v>
      </c>
      <c r="I77" t="n">
        <v>217.39</v>
      </c>
      <c r="J77" t="n">
        <v>206.7</v>
      </c>
    </row>
    <row r="78">
      <c r="A78" s="5" t="inlineStr">
        <is>
          <t>Operativer Cashflow</t>
        </is>
      </c>
      <c r="B78" s="5" t="inlineStr">
        <is>
          <t>Operating Cashflow in M</t>
        </is>
      </c>
      <c r="C78" t="n">
        <v>572.4150000000001</v>
      </c>
      <c r="D78" t="n">
        <v>834.14</v>
      </c>
      <c r="E78" t="n">
        <v>759.58</v>
      </c>
      <c r="F78" t="n">
        <v>724.164</v>
      </c>
      <c r="G78" t="n">
        <v>877.478</v>
      </c>
      <c r="H78" t="n">
        <v>808.976</v>
      </c>
      <c r="I78" t="n">
        <v>725.096</v>
      </c>
      <c r="J78" t="n">
        <v>892.39</v>
      </c>
    </row>
    <row r="79">
      <c r="A79" s="5" t="inlineStr">
        <is>
          <t>Aktienrückkauf</t>
        </is>
      </c>
      <c r="B79" s="5" t="inlineStr">
        <is>
          <t>Share Buyback in M</t>
        </is>
      </c>
      <c r="C79" t="n">
        <v>0.1000000000000014</v>
      </c>
      <c r="D79" t="n">
        <v>0</v>
      </c>
      <c r="E79" t="n">
        <v>0</v>
      </c>
      <c r="F79" t="n">
        <v>0</v>
      </c>
      <c r="G79" t="n">
        <v>0</v>
      </c>
      <c r="H79" t="n">
        <v>0</v>
      </c>
      <c r="I79" t="n">
        <v>0</v>
      </c>
      <c r="J79" t="n">
        <v>0</v>
      </c>
    </row>
    <row r="80">
      <c r="A80" s="5" t="inlineStr">
        <is>
          <t>Umsatzwachstum 1J in %</t>
        </is>
      </c>
      <c r="B80" s="5" t="inlineStr">
        <is>
          <t>Revenue Growth 1Y in %</t>
        </is>
      </c>
      <c r="C80" t="n">
        <v>8.1</v>
      </c>
      <c r="D80" t="n">
        <v>1.02</v>
      </c>
      <c r="E80" t="n">
        <v>6.47</v>
      </c>
      <c r="F80" t="n">
        <v>-1.35</v>
      </c>
      <c r="G80" t="n">
        <v>7.08</v>
      </c>
      <c r="H80" t="n">
        <v>-9.6</v>
      </c>
      <c r="I80" t="n">
        <v>0.92</v>
      </c>
      <c r="J80" t="n">
        <v>12.19</v>
      </c>
    </row>
    <row r="81">
      <c r="A81" s="5" t="inlineStr">
        <is>
          <t>Umsatzwachstum 3J in %</t>
        </is>
      </c>
      <c r="B81" s="5" t="inlineStr">
        <is>
          <t>Revenue Growth 3Y in %</t>
        </is>
      </c>
      <c r="C81" t="n">
        <v>5.2</v>
      </c>
      <c r="D81" t="n">
        <v>2.05</v>
      </c>
      <c r="E81" t="n">
        <v>4.07</v>
      </c>
      <c r="F81" t="n">
        <v>-1.29</v>
      </c>
      <c r="G81" t="n">
        <v>-0.53</v>
      </c>
      <c r="H81" t="n">
        <v>1.17</v>
      </c>
      <c r="I81" t="inlineStr">
        <is>
          <t>-</t>
        </is>
      </c>
      <c r="J81" t="inlineStr">
        <is>
          <t>-</t>
        </is>
      </c>
    </row>
    <row r="82">
      <c r="A82" s="5" t="inlineStr">
        <is>
          <t>Umsatzwachstum 5J in %</t>
        </is>
      </c>
      <c r="B82" s="5" t="inlineStr">
        <is>
          <t>Revenue Growth 5Y in %</t>
        </is>
      </c>
      <c r="C82" t="n">
        <v>4.26</v>
      </c>
      <c r="D82" t="n">
        <v>0.72</v>
      </c>
      <c r="E82" t="n">
        <v>0.7</v>
      </c>
      <c r="F82" t="n">
        <v>1.85</v>
      </c>
      <c r="G82" t="inlineStr">
        <is>
          <t>-</t>
        </is>
      </c>
      <c r="H82" t="inlineStr">
        <is>
          <t>-</t>
        </is>
      </c>
      <c r="I82" t="inlineStr">
        <is>
          <t>-</t>
        </is>
      </c>
      <c r="J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row>
    <row r="84">
      <c r="A84" s="5" t="inlineStr">
        <is>
          <t>Gewinnwachstum 1J in %</t>
        </is>
      </c>
      <c r="B84" s="5" t="inlineStr">
        <is>
          <t>Earnings Growth 1Y in %</t>
        </is>
      </c>
      <c r="C84" t="n">
        <v>-14.7</v>
      </c>
      <c r="D84" t="n">
        <v>1.48</v>
      </c>
      <c r="E84" t="n">
        <v>-2.4</v>
      </c>
      <c r="F84" t="n">
        <v>4.17</v>
      </c>
      <c r="G84" t="n">
        <v>12.68</v>
      </c>
      <c r="H84" t="n">
        <v>4.93</v>
      </c>
      <c r="I84" t="n">
        <v>-3.43</v>
      </c>
      <c r="J84" t="n">
        <v>3.85</v>
      </c>
    </row>
    <row r="85">
      <c r="A85" s="5" t="inlineStr">
        <is>
          <t>Gewinnwachstum 3J in %</t>
        </is>
      </c>
      <c r="B85" s="5" t="inlineStr">
        <is>
          <t>Earnings Growth 3Y in %</t>
        </is>
      </c>
      <c r="C85" t="n">
        <v>-5.21</v>
      </c>
      <c r="D85" t="n">
        <v>1.08</v>
      </c>
      <c r="E85" t="n">
        <v>4.82</v>
      </c>
      <c r="F85" t="n">
        <v>7.26</v>
      </c>
      <c r="G85" t="n">
        <v>4.73</v>
      </c>
      <c r="H85" t="n">
        <v>1.78</v>
      </c>
      <c r="I85" t="inlineStr">
        <is>
          <t>-</t>
        </is>
      </c>
      <c r="J85" t="inlineStr">
        <is>
          <t>-</t>
        </is>
      </c>
    </row>
    <row r="86">
      <c r="A86" s="5" t="inlineStr">
        <is>
          <t>Gewinnwachstum 5J in %</t>
        </is>
      </c>
      <c r="B86" s="5" t="inlineStr">
        <is>
          <t>Earnings Growth 5Y in %</t>
        </is>
      </c>
      <c r="C86" t="n">
        <v>0.25</v>
      </c>
      <c r="D86" t="n">
        <v>4.17</v>
      </c>
      <c r="E86" t="n">
        <v>3.19</v>
      </c>
      <c r="F86" t="n">
        <v>4.44</v>
      </c>
      <c r="G86" t="inlineStr">
        <is>
          <t>-</t>
        </is>
      </c>
      <c r="H86" t="inlineStr">
        <is>
          <t>-</t>
        </is>
      </c>
      <c r="I86" t="inlineStr">
        <is>
          <t>-</t>
        </is>
      </c>
      <c r="J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row>
    <row r="88">
      <c r="A88" s="5" t="inlineStr">
        <is>
          <t>PEG Ratio</t>
        </is>
      </c>
      <c r="B88" s="5" t="inlineStr">
        <is>
          <t>KGW Kurs/Gewinn/Wachstum</t>
        </is>
      </c>
      <c r="C88" t="n">
        <v>82.8</v>
      </c>
      <c r="D88" t="n">
        <v>4.34</v>
      </c>
      <c r="E88" t="n">
        <v>6.58</v>
      </c>
      <c r="F88" t="n">
        <v>3.94</v>
      </c>
      <c r="G88" t="inlineStr">
        <is>
          <t>-</t>
        </is>
      </c>
      <c r="H88" t="inlineStr">
        <is>
          <t>-</t>
        </is>
      </c>
      <c r="I88" t="inlineStr">
        <is>
          <t>-</t>
        </is>
      </c>
      <c r="J88" t="inlineStr">
        <is>
          <t>-</t>
        </is>
      </c>
    </row>
    <row r="89">
      <c r="A89" s="5" t="inlineStr">
        <is>
          <t>EBIT-Wachstum 1J in %</t>
        </is>
      </c>
      <c r="B89" s="5" t="inlineStr">
        <is>
          <t>EBIT Growth 1Y in %</t>
        </is>
      </c>
      <c r="C89" t="n">
        <v>-10.94</v>
      </c>
      <c r="D89" t="n">
        <v>-5.55</v>
      </c>
      <c r="E89" t="n">
        <v>0.32</v>
      </c>
      <c r="F89" t="n">
        <v>-3.98</v>
      </c>
      <c r="G89" t="n">
        <v>17.98</v>
      </c>
      <c r="H89" t="n">
        <v>4.93</v>
      </c>
      <c r="I89" t="n">
        <v>-7.21</v>
      </c>
      <c r="J89" t="n">
        <v>16.57</v>
      </c>
    </row>
    <row r="90">
      <c r="A90" s="5" t="inlineStr">
        <is>
          <t>EBIT-Wachstum 3J in %</t>
        </is>
      </c>
      <c r="B90" s="5" t="inlineStr">
        <is>
          <t>EBIT Growth 3Y in %</t>
        </is>
      </c>
      <c r="C90" t="n">
        <v>-5.39</v>
      </c>
      <c r="D90" t="n">
        <v>-3.07</v>
      </c>
      <c r="E90" t="n">
        <v>4.77</v>
      </c>
      <c r="F90" t="n">
        <v>6.31</v>
      </c>
      <c r="G90" t="n">
        <v>5.23</v>
      </c>
      <c r="H90" t="n">
        <v>4.76</v>
      </c>
      <c r="I90" t="inlineStr">
        <is>
          <t>-</t>
        </is>
      </c>
      <c r="J90" t="inlineStr">
        <is>
          <t>-</t>
        </is>
      </c>
    </row>
    <row r="91">
      <c r="A91" s="5" t="inlineStr">
        <is>
          <t>EBIT-Wachstum 5J in %</t>
        </is>
      </c>
      <c r="B91" s="5" t="inlineStr">
        <is>
          <t>EBIT Growth 5Y in %</t>
        </is>
      </c>
      <c r="C91" t="n">
        <v>-0.43</v>
      </c>
      <c r="D91" t="n">
        <v>2.74</v>
      </c>
      <c r="E91" t="n">
        <v>2.41</v>
      </c>
      <c r="F91" t="n">
        <v>5.66</v>
      </c>
      <c r="G91" t="inlineStr">
        <is>
          <t>-</t>
        </is>
      </c>
      <c r="H91" t="inlineStr">
        <is>
          <t>-</t>
        </is>
      </c>
      <c r="I91" t="inlineStr">
        <is>
          <t>-</t>
        </is>
      </c>
      <c r="J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row>
    <row r="93">
      <c r="A93" s="5" t="inlineStr">
        <is>
          <t>Op.Cashflow Wachstum 1J in %</t>
        </is>
      </c>
      <c r="B93" s="5" t="inlineStr">
        <is>
          <t>Op.Cashflow Wachstum 1Y in %</t>
        </is>
      </c>
      <c r="C93" t="n">
        <v>-31.23</v>
      </c>
      <c r="D93" t="n">
        <v>9.82</v>
      </c>
      <c r="E93" t="n">
        <v>4.89</v>
      </c>
      <c r="F93" t="n">
        <v>-17.47</v>
      </c>
      <c r="G93" t="n">
        <v>8.470000000000001</v>
      </c>
      <c r="H93" t="n">
        <v>11.57</v>
      </c>
      <c r="I93" t="n">
        <v>-18.75</v>
      </c>
      <c r="J93" t="n">
        <v>60.92</v>
      </c>
    </row>
    <row r="94">
      <c r="A94" s="5" t="inlineStr">
        <is>
          <t>Op.Cashflow Wachstum 3J in %</t>
        </is>
      </c>
      <c r="B94" s="5" t="inlineStr">
        <is>
          <t>Op.Cashflow Wachstum 3Y in %</t>
        </is>
      </c>
      <c r="C94" t="n">
        <v>-5.51</v>
      </c>
      <c r="D94" t="n">
        <v>-0.92</v>
      </c>
      <c r="E94" t="n">
        <v>-1.37</v>
      </c>
      <c r="F94" t="n">
        <v>0.86</v>
      </c>
      <c r="G94" t="n">
        <v>0.43</v>
      </c>
      <c r="H94" t="n">
        <v>17.91</v>
      </c>
      <c r="I94" t="inlineStr">
        <is>
          <t>-</t>
        </is>
      </c>
      <c r="J94" t="inlineStr">
        <is>
          <t>-</t>
        </is>
      </c>
    </row>
    <row r="95">
      <c r="A95" s="5" t="inlineStr">
        <is>
          <t>Op.Cashflow Wachstum 5J in %</t>
        </is>
      </c>
      <c r="B95" s="5" t="inlineStr">
        <is>
          <t>Op.Cashflow Wachstum 5Y in %</t>
        </is>
      </c>
      <c r="C95" t="n">
        <v>-5.1</v>
      </c>
      <c r="D95" t="n">
        <v>3.46</v>
      </c>
      <c r="E95" t="n">
        <v>-2.26</v>
      </c>
      <c r="F95" t="n">
        <v>8.949999999999999</v>
      </c>
      <c r="G95" t="inlineStr">
        <is>
          <t>-</t>
        </is>
      </c>
      <c r="H95" t="inlineStr">
        <is>
          <t>-</t>
        </is>
      </c>
      <c r="I95" t="inlineStr">
        <is>
          <t>-</t>
        </is>
      </c>
      <c r="J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row>
    <row r="97">
      <c r="A97" s="5" t="inlineStr">
        <is>
          <t>Working Capital in Mio</t>
        </is>
      </c>
      <c r="B97" s="5" t="inlineStr">
        <is>
          <t>Working Capital in M</t>
        </is>
      </c>
      <c r="C97" t="n">
        <v>364.6</v>
      </c>
      <c r="D97" t="n">
        <v>332.5</v>
      </c>
      <c r="E97" t="n">
        <v>331.5</v>
      </c>
      <c r="F97" t="n">
        <v>334.6</v>
      </c>
      <c r="G97" t="n">
        <v>299.5</v>
      </c>
      <c r="H97" t="n">
        <v>262.5</v>
      </c>
      <c r="I97" t="n">
        <v>204.5</v>
      </c>
      <c r="J97" t="n">
        <v>208.7</v>
      </c>
      <c r="K97" t="n">
        <v>181.3</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20"/>
    <col customWidth="1" max="14" min="14" width="10"/>
    <col customWidth="1" max="15" min="15" width="20"/>
    <col customWidth="1" max="16" min="16" width="10"/>
  </cols>
  <sheetData>
    <row r="1">
      <c r="A1" s="1" t="inlineStr">
        <is>
          <t xml:space="preserve">ACS ACTIVIDADES DE CONSTRUCCION Y SERVICIOS SA </t>
        </is>
      </c>
      <c r="B1" s="2" t="inlineStr">
        <is>
          <t>WKN: A0CBA2  ISIN: ES0167050915  US-Symbol:ACSAF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+34-91-343-9200</t>
        </is>
      </c>
      <c r="G4" t="inlineStr">
        <is>
          <t>18.02.2020</t>
        </is>
      </c>
      <c r="H4" t="inlineStr">
        <is>
          <t>Preliminary Results</t>
        </is>
      </c>
      <c r="J4" t="inlineStr">
        <is>
          <t>Inversiones Vesán, S.A.</t>
        </is>
      </c>
      <c r="L4" t="inlineStr">
        <is>
          <t>12,52%</t>
        </is>
      </c>
    </row>
    <row r="5">
      <c r="A5" s="5" t="inlineStr">
        <is>
          <t>Ticker</t>
        </is>
      </c>
      <c r="B5" t="inlineStr">
        <is>
          <t>OCI1</t>
        </is>
      </c>
      <c r="C5" s="5" t="inlineStr">
        <is>
          <t>Fax</t>
        </is>
      </c>
      <c r="D5" s="5" t="inlineStr"/>
      <c r="E5" t="inlineStr">
        <is>
          <t>-</t>
        </is>
      </c>
      <c r="G5" t="inlineStr">
        <is>
          <t>08.04.2020</t>
        </is>
      </c>
      <c r="H5" t="inlineStr">
        <is>
          <t>Publication Of Annual Report</t>
        </is>
      </c>
      <c r="J5" t="inlineStr">
        <is>
          <t>BlackRock</t>
        </is>
      </c>
      <c r="L5" t="inlineStr">
        <is>
          <t>3,01%</t>
        </is>
      </c>
    </row>
    <row r="6">
      <c r="A6" s="5" t="inlineStr">
        <is>
          <t>Gelistet Seit / Listed Since</t>
        </is>
      </c>
      <c r="B6" t="inlineStr">
        <is>
          <t>-</t>
        </is>
      </c>
      <c r="C6" s="5" t="inlineStr">
        <is>
          <t>Internet</t>
        </is>
      </c>
      <c r="D6" s="5" t="inlineStr"/>
      <c r="E6" t="inlineStr">
        <is>
          <t>http://www.grupoacs.com</t>
        </is>
      </c>
      <c r="G6" t="inlineStr">
        <is>
          <t>08.05.2020</t>
        </is>
      </c>
      <c r="H6" t="inlineStr">
        <is>
          <t>Annual General Meeting</t>
        </is>
      </c>
      <c r="J6" t="inlineStr">
        <is>
          <t>Freefloat</t>
        </is>
      </c>
      <c r="L6" t="inlineStr">
        <is>
          <t>84,47%</t>
        </is>
      </c>
    </row>
    <row r="7">
      <c r="A7" s="5" t="inlineStr">
        <is>
          <t>Nominalwert / Nominal Value</t>
        </is>
      </c>
      <c r="B7" t="inlineStr">
        <is>
          <t>0,50</t>
        </is>
      </c>
      <c r="C7" s="5" t="inlineStr">
        <is>
          <t>E-Mail</t>
        </is>
      </c>
      <c r="D7" s="5" t="inlineStr"/>
      <c r="E7" t="inlineStr">
        <is>
          <t>infogrupoacs@grupoacs.com</t>
        </is>
      </c>
    </row>
    <row r="8">
      <c r="A8" s="5" t="inlineStr">
        <is>
          <t>Land / Country</t>
        </is>
      </c>
      <c r="B8" t="inlineStr">
        <is>
          <t>Spanien</t>
        </is>
      </c>
      <c r="C8" s="5" t="inlineStr">
        <is>
          <t>Inv. Relations Telefon / Phone</t>
        </is>
      </c>
      <c r="D8" s="5" t="inlineStr"/>
      <c r="E8" t="inlineStr">
        <is>
          <t>+34-91-343-9200</t>
        </is>
      </c>
    </row>
    <row r="9">
      <c r="A9" s="5" t="inlineStr">
        <is>
          <t>Währung / Currency</t>
        </is>
      </c>
      <c r="B9" t="inlineStr">
        <is>
          <t>EUR</t>
        </is>
      </c>
      <c r="C9" s="5" t="inlineStr">
        <is>
          <t>Inv. Relations E-Mail</t>
        </is>
      </c>
      <c r="D9" s="5" t="inlineStr"/>
      <c r="E9" t="inlineStr">
        <is>
          <t>ir@grupoacs.com</t>
        </is>
      </c>
    </row>
    <row r="10">
      <c r="A10" s="5" t="inlineStr">
        <is>
          <t>Branche / Industry</t>
        </is>
      </c>
      <c r="B10" t="inlineStr">
        <is>
          <t>Construction Industry</t>
        </is>
      </c>
      <c r="C10" s="5" t="inlineStr">
        <is>
          <t>Kontaktperson / Contact Person</t>
        </is>
      </c>
      <c r="D10" s="5" t="inlineStr"/>
      <c r="E10" t="inlineStr">
        <is>
          <t>-</t>
        </is>
      </c>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ACS Actividades de Construccion y Servicios, S.A.Avda. Pío XII, Nr. 102  ES-28036 Madrid</t>
        </is>
      </c>
    </row>
    <row r="14">
      <c r="A14" s="5" t="inlineStr">
        <is>
          <t>Management</t>
        </is>
      </c>
      <c r="B14" t="inlineStr">
        <is>
          <t>Marcelino Fernández Verdes, Florentino Pérez Rodríguez, Antonio García Ferrer, Ángel García Altozano, D. José Luis del Valle Pérez, Ángel Muriel Bernal</t>
        </is>
      </c>
    </row>
    <row r="15">
      <c r="A15" s="5" t="inlineStr">
        <is>
          <t>Aufsichtsrat / Board</t>
        </is>
      </c>
      <c r="B15" t="inlineStr">
        <is>
          <t>Florentino Pérez Rodríguez, Marcelino Fernández Verdes, Antonio García Ferrer, José María Loizaga Viguri, Agustín Batuecas Torrego, Antonio Botella García, Javier Echenique Landiríbar, Carmen Fernández Rozado, Emilio García Gallego, Joan-David Grimà i Terré, Mariano Hernández Herreros, Pedro López Jiménez, Catalina Miñarro Brugarolas, María Soledad Pérez Rodríguez, Miquel Roca i Junyent, José Eladio Seco Domínguez, José Luis del Valle Pérez</t>
        </is>
      </c>
    </row>
    <row r="16">
      <c r="A16" s="5" t="inlineStr">
        <is>
          <t>Beschreibung</t>
        </is>
      </c>
      <c r="B16" t="inlineStr">
        <is>
          <t>ACS Actividades de Construcción y Servicios, S.A. ist eine Unternehmensgruppe, die international auf dem Bausektor tätig ist. Die Geschäftsaktivitäten des Konzerns gliedern sich in die Bereiche Bau, Umwelt und industrieller Service. Mit seinen Tochtergesellschaften wie unter anderem Dragados, Hochtief, Iridium, VIAS, Drace und TESCA ist die Gruppe auf Grossprojekte wie beispielsweise der Bau von Autobahnen, Strassen, Häfen, Flughäfen, Krankenhäusern, Schulen, Verwaltungsgebäuden wie auch von Kultur- und Sportstätten spezialisiert. Ausserdem ist der Konzern in der Entwicklung, dem Bau und dem Support von Energie-, Industrie- und Telekommunikationsprojekten tätig. Darüber hinaus engagiert sich die ACS Gruppe im Bereich Umweltdienste in der Entsorgung von städtischen Abfällen, Bauschutt und Abbruchabfällen sowie in der Abfallverwertung. ACS Actividades de Construcción y Servicios, S.A. ist in mehr als 40 Ländern weltweit präsent und hat seinen Hauptsitz in Madrid, Spanien. Copyright 2014 FINANCE BASE AG</t>
        </is>
      </c>
    </row>
    <row r="17">
      <c r="A17" s="5" t="inlineStr">
        <is>
          <t>Profile</t>
        </is>
      </c>
      <c r="B17" t="inlineStr">
        <is>
          <t>ACS Actividades de Construcción y Servicios, S.A. is a corporate group that operates internationally in the construction sector. The business activities of the Group are divided into the areas of Civil, Environmental and industrial service. With its subsidiaries such as, among others, Dragados, Hochtief, iridium, VIAS, Drace and Tesca the group as well as specializing in large-scale projects such as the construction of motorways, roads, ports, airports, hospitals, schools, administrative buildings of cultural and sports facilities. In addition, the Group is in the development, construction and support of energy, industrial and telecommunications projects operate. In addition, the ACS Group is involved in environmental services in the disposal of municipal waste, construction and demolition waste and in waste recycling. ACS Actividades de Construcción y Servicios, S.A. is present in more than 40 countries worldwide and is headquartered in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39049</v>
      </c>
      <c r="D20" t="n">
        <v>36659</v>
      </c>
      <c r="E20" t="n">
        <v>34898</v>
      </c>
      <c r="F20" t="n">
        <v>31975</v>
      </c>
      <c r="G20" t="n">
        <v>34925</v>
      </c>
      <c r="H20" t="n">
        <v>34881</v>
      </c>
      <c r="I20" t="n">
        <v>38373</v>
      </c>
      <c r="J20" t="n">
        <v>38396</v>
      </c>
      <c r="K20" t="n">
        <v>28472</v>
      </c>
      <c r="L20" t="n">
        <v>15736</v>
      </c>
      <c r="M20" t="n">
        <v>15997</v>
      </c>
      <c r="N20" t="n">
        <v>16010</v>
      </c>
      <c r="O20" t="n">
        <v>15345</v>
      </c>
      <c r="P20" t="n">
        <v>15345</v>
      </c>
    </row>
    <row r="21">
      <c r="A21" s="5" t="inlineStr">
        <is>
          <t>Operatives Ergebnis (EBIT)</t>
        </is>
      </c>
      <c r="B21" s="5" t="inlineStr">
        <is>
          <t>EBIT Earning Before Interest &amp; Tax</t>
        </is>
      </c>
      <c r="C21" t="n">
        <v>2126</v>
      </c>
      <c r="D21" t="n">
        <v>1791</v>
      </c>
      <c r="E21" t="n">
        <v>1440</v>
      </c>
      <c r="F21" t="n">
        <v>1237</v>
      </c>
      <c r="G21" t="n">
        <v>1221</v>
      </c>
      <c r="H21" t="n">
        <v>959.6</v>
      </c>
      <c r="I21" t="n">
        <v>1645</v>
      </c>
      <c r="J21" t="n">
        <v>1592</v>
      </c>
      <c r="K21" t="n">
        <v>1374</v>
      </c>
      <c r="L21" t="n">
        <v>1077</v>
      </c>
      <c r="M21" t="n">
        <v>1041</v>
      </c>
      <c r="N21" t="n">
        <v>1248</v>
      </c>
      <c r="O21" t="n">
        <v>989</v>
      </c>
      <c r="P21" t="n">
        <v>989</v>
      </c>
    </row>
    <row r="22">
      <c r="A22" s="5" t="inlineStr">
        <is>
          <t>Finanzergebnis</t>
        </is>
      </c>
      <c r="B22" s="5" t="inlineStr">
        <is>
          <t>Financial Result</t>
        </is>
      </c>
      <c r="C22" t="n">
        <v>-1494</v>
      </c>
      <c r="D22" t="n">
        <v>-141</v>
      </c>
      <c r="E22" t="n">
        <v>-23</v>
      </c>
      <c r="F22" t="n">
        <v>-234.9</v>
      </c>
      <c r="G22" t="n">
        <v>143.5</v>
      </c>
      <c r="H22" t="n">
        <v>-177.4</v>
      </c>
      <c r="I22" t="n">
        <v>119</v>
      </c>
      <c r="J22" t="n">
        <v>-4107</v>
      </c>
      <c r="K22" t="n">
        <v>-130.3</v>
      </c>
      <c r="L22" t="n">
        <v>467.5</v>
      </c>
      <c r="M22" t="n">
        <v>-53.4</v>
      </c>
      <c r="N22" t="n">
        <v>-179.1</v>
      </c>
      <c r="O22" t="n">
        <v>90</v>
      </c>
      <c r="P22" t="n">
        <v>90</v>
      </c>
    </row>
    <row r="23">
      <c r="A23" s="5" t="inlineStr">
        <is>
          <t>Ergebnis vor Steuer (EBT)</t>
        </is>
      </c>
      <c r="B23" s="5" t="inlineStr">
        <is>
          <t>EBT Earning Before Tax</t>
        </is>
      </c>
      <c r="C23" t="n">
        <v>632</v>
      </c>
      <c r="D23" t="n">
        <v>1650</v>
      </c>
      <c r="E23" t="n">
        <v>1417</v>
      </c>
      <c r="F23" t="n">
        <v>1003</v>
      </c>
      <c r="G23" t="n">
        <v>1365</v>
      </c>
      <c r="H23" t="n">
        <v>782.2</v>
      </c>
      <c r="I23" t="n">
        <v>1764</v>
      </c>
      <c r="J23" t="n">
        <v>-2515</v>
      </c>
      <c r="K23" t="n">
        <v>1244</v>
      </c>
      <c r="L23" t="n">
        <v>1545</v>
      </c>
      <c r="M23" t="n">
        <v>988</v>
      </c>
      <c r="N23" t="n">
        <v>1069</v>
      </c>
      <c r="O23" t="n">
        <v>1079</v>
      </c>
      <c r="P23" t="n">
        <v>1079</v>
      </c>
    </row>
    <row r="24">
      <c r="A24" s="5" t="inlineStr">
        <is>
          <t>Ergebnis nach Steuer</t>
        </is>
      </c>
      <c r="B24" s="5" t="inlineStr">
        <is>
          <t>Earnings after tax</t>
        </is>
      </c>
      <c r="C24" t="n">
        <v>716</v>
      </c>
      <c r="D24" t="n">
        <v>1260</v>
      </c>
      <c r="E24" t="n">
        <v>1087</v>
      </c>
      <c r="F24" t="n">
        <v>1017</v>
      </c>
      <c r="G24" t="n">
        <v>1054</v>
      </c>
      <c r="H24" t="n">
        <v>463.6</v>
      </c>
      <c r="I24" t="n">
        <v>1247</v>
      </c>
      <c r="J24" t="n">
        <v>-1512</v>
      </c>
      <c r="K24" t="n">
        <v>1063</v>
      </c>
      <c r="L24" t="n">
        <v>1312</v>
      </c>
      <c r="M24" t="n">
        <v>867.6</v>
      </c>
      <c r="N24" t="n">
        <v>1039</v>
      </c>
      <c r="O24" t="n">
        <v>919.1</v>
      </c>
      <c r="P24" t="n">
        <v>919.1</v>
      </c>
    </row>
    <row r="25">
      <c r="A25" s="5" t="inlineStr">
        <is>
          <t>Minderheitenanteil</t>
        </is>
      </c>
      <c r="B25" s="5" t="inlineStr">
        <is>
          <t>Minority Share</t>
        </is>
      </c>
      <c r="C25" t="n">
        <v>-478</v>
      </c>
      <c r="D25" t="n">
        <v>-345</v>
      </c>
      <c r="E25" t="n">
        <v>-285</v>
      </c>
      <c r="F25" t="inlineStr">
        <is>
          <t>-</t>
        </is>
      </c>
      <c r="G25" t="n">
        <v>-266</v>
      </c>
      <c r="H25" t="n">
        <v>-210.6</v>
      </c>
      <c r="I25" t="n">
        <v>-545.4</v>
      </c>
      <c r="J25" t="n">
        <v>-521.7</v>
      </c>
      <c r="K25" t="n">
        <v>-146.4</v>
      </c>
      <c r="L25" t="n">
        <v>-42.2</v>
      </c>
      <c r="M25" t="n">
        <v>-29</v>
      </c>
      <c r="N25" t="n">
        <v>-834.7</v>
      </c>
      <c r="O25" t="n">
        <v>-571.3</v>
      </c>
      <c r="P25" t="n">
        <v>-571.3</v>
      </c>
    </row>
    <row r="26">
      <c r="A26" s="5" t="inlineStr">
        <is>
          <t>Jahresüberschuss/-fehlbetrag</t>
        </is>
      </c>
      <c r="B26" s="5" t="inlineStr">
        <is>
          <t>Net Profit</t>
        </is>
      </c>
      <c r="C26" t="n">
        <v>962</v>
      </c>
      <c r="D26" t="n">
        <v>915</v>
      </c>
      <c r="E26" t="n">
        <v>802</v>
      </c>
      <c r="F26" t="n">
        <v>751</v>
      </c>
      <c r="G26" t="n">
        <v>725.3</v>
      </c>
      <c r="H26" t="n">
        <v>717.1</v>
      </c>
      <c r="I26" t="n">
        <v>701.5</v>
      </c>
      <c r="J26" t="n">
        <v>-1926</v>
      </c>
      <c r="K26" t="n">
        <v>961.9</v>
      </c>
      <c r="L26" t="n">
        <v>1313</v>
      </c>
      <c r="M26" t="n">
        <v>1952</v>
      </c>
      <c r="N26" t="n">
        <v>1805</v>
      </c>
      <c r="O26" t="n">
        <v>1551</v>
      </c>
      <c r="P26" t="n">
        <v>1551</v>
      </c>
    </row>
    <row r="27">
      <c r="A27" s="5" t="inlineStr">
        <is>
          <t>Summe Umlaufvermögen</t>
        </is>
      </c>
      <c r="B27" s="5" t="inlineStr">
        <is>
          <t>Current Assets</t>
        </is>
      </c>
      <c r="C27" t="n">
        <v>24243</v>
      </c>
      <c r="D27" t="n">
        <v>20969</v>
      </c>
      <c r="E27" t="n">
        <v>20634</v>
      </c>
      <c r="F27" t="n">
        <v>20734</v>
      </c>
      <c r="G27" t="n">
        <v>21501</v>
      </c>
      <c r="H27" t="n">
        <v>25320</v>
      </c>
      <c r="I27" t="n">
        <v>25381</v>
      </c>
      <c r="J27" t="n">
        <v>26391</v>
      </c>
      <c r="K27" t="n">
        <v>27948</v>
      </c>
      <c r="L27" t="n">
        <v>18190</v>
      </c>
      <c r="M27" t="n">
        <v>14016</v>
      </c>
      <c r="N27" t="n">
        <v>36779</v>
      </c>
      <c r="O27" t="n">
        <v>14973</v>
      </c>
      <c r="P27" t="n">
        <v>14973</v>
      </c>
    </row>
    <row r="28">
      <c r="A28" s="5" t="inlineStr">
        <is>
          <t>Summe Anlagevermögen</t>
        </is>
      </c>
      <c r="B28" s="5" t="inlineStr">
        <is>
          <t>Fixed Assets</t>
        </is>
      </c>
      <c r="C28" t="n">
        <v>14349</v>
      </c>
      <c r="D28" t="n">
        <v>13326</v>
      </c>
      <c r="E28" t="n">
        <v>11247</v>
      </c>
      <c r="F28" t="n">
        <v>12639</v>
      </c>
      <c r="G28" t="n">
        <v>13779</v>
      </c>
      <c r="H28" t="n">
        <v>14001</v>
      </c>
      <c r="I28" t="n">
        <v>14390</v>
      </c>
      <c r="J28" t="n">
        <v>15172</v>
      </c>
      <c r="K28" t="n">
        <v>20040</v>
      </c>
      <c r="L28" t="n">
        <v>15995</v>
      </c>
      <c r="M28" t="n">
        <v>17738</v>
      </c>
      <c r="N28" t="n">
        <v>14619</v>
      </c>
      <c r="O28" t="n">
        <v>34621</v>
      </c>
      <c r="P28" t="n">
        <v>34621</v>
      </c>
    </row>
    <row r="29">
      <c r="A29" s="5" t="inlineStr">
        <is>
          <t>Summe Aktiva</t>
        </is>
      </c>
      <c r="B29" s="5" t="inlineStr">
        <is>
          <t>Total Assets</t>
        </is>
      </c>
      <c r="C29" t="n">
        <v>38592</v>
      </c>
      <c r="D29" t="n">
        <v>34295</v>
      </c>
      <c r="E29" t="n">
        <v>31881</v>
      </c>
      <c r="F29" t="n">
        <v>33373</v>
      </c>
      <c r="G29" t="n">
        <v>35280</v>
      </c>
      <c r="H29" t="n">
        <v>39321</v>
      </c>
      <c r="I29" t="n">
        <v>39771</v>
      </c>
      <c r="J29" t="n">
        <v>41563</v>
      </c>
      <c r="K29" t="n">
        <v>47988</v>
      </c>
      <c r="L29" t="n">
        <v>34185</v>
      </c>
      <c r="M29" t="n">
        <v>31754</v>
      </c>
      <c r="N29" t="n">
        <v>51398</v>
      </c>
      <c r="O29" t="n">
        <v>49593</v>
      </c>
      <c r="P29" t="n">
        <v>49593</v>
      </c>
    </row>
    <row r="30">
      <c r="A30" s="5" t="inlineStr">
        <is>
          <t>Summe kurzfristiges Fremdkapital</t>
        </is>
      </c>
      <c r="B30" s="5" t="inlineStr">
        <is>
          <t>Short-Term Debt</t>
        </is>
      </c>
      <c r="C30" t="n">
        <v>24055</v>
      </c>
      <c r="D30" t="n">
        <v>19784</v>
      </c>
      <c r="E30" t="n">
        <v>18813</v>
      </c>
      <c r="F30" t="n">
        <v>20457</v>
      </c>
      <c r="G30" t="n">
        <v>19393</v>
      </c>
      <c r="H30" t="n">
        <v>24888</v>
      </c>
      <c r="I30" t="n">
        <v>22959</v>
      </c>
      <c r="J30" t="n">
        <v>24935</v>
      </c>
      <c r="K30" t="n">
        <v>28320</v>
      </c>
      <c r="L30" t="n">
        <v>18971</v>
      </c>
      <c r="M30" t="n">
        <v>13983</v>
      </c>
      <c r="N30" t="n">
        <v>30416</v>
      </c>
      <c r="O30" t="n">
        <v>17692</v>
      </c>
      <c r="P30" t="n">
        <v>17692</v>
      </c>
    </row>
    <row r="31">
      <c r="A31" s="5" t="inlineStr">
        <is>
          <t>Summe langfristiges Fremdkapital</t>
        </is>
      </c>
      <c r="B31" s="5" t="inlineStr">
        <is>
          <t>Long-Term Debt</t>
        </is>
      </c>
      <c r="C31" t="n">
        <v>9041</v>
      </c>
      <c r="D31" t="n">
        <v>8456</v>
      </c>
      <c r="E31" t="n">
        <v>7903</v>
      </c>
      <c r="F31" t="n">
        <v>7934</v>
      </c>
      <c r="G31" t="n">
        <v>10689</v>
      </c>
      <c r="H31" t="n">
        <v>9535</v>
      </c>
      <c r="I31" t="n">
        <v>11323</v>
      </c>
      <c r="J31" t="n">
        <v>10917</v>
      </c>
      <c r="K31" t="n">
        <v>13477</v>
      </c>
      <c r="L31" t="n">
        <v>10771</v>
      </c>
      <c r="M31" t="n">
        <v>13180</v>
      </c>
      <c r="N31" t="n">
        <v>11070</v>
      </c>
      <c r="O31" t="n">
        <v>21461</v>
      </c>
      <c r="P31" t="n">
        <v>21461</v>
      </c>
    </row>
    <row r="32">
      <c r="A32" s="5" t="inlineStr">
        <is>
          <t>Summe Fremdkapital</t>
        </is>
      </c>
      <c r="B32" s="5" t="inlineStr">
        <is>
          <t>Total Liabilities</t>
        </is>
      </c>
      <c r="C32" t="n">
        <v>33096</v>
      </c>
      <c r="D32" t="n">
        <v>28240</v>
      </c>
      <c r="E32" t="n">
        <v>26716</v>
      </c>
      <c r="F32" t="n">
        <v>28391</v>
      </c>
      <c r="G32" t="n">
        <v>30083</v>
      </c>
      <c r="H32" t="n">
        <v>34423</v>
      </c>
      <c r="I32" t="n">
        <v>34282</v>
      </c>
      <c r="J32" t="n">
        <v>35852</v>
      </c>
      <c r="K32" t="n">
        <v>41796</v>
      </c>
      <c r="L32" t="n">
        <v>29742</v>
      </c>
      <c r="M32" t="n">
        <v>27163</v>
      </c>
      <c r="N32" t="n">
        <v>41485</v>
      </c>
      <c r="O32" t="n">
        <v>39152</v>
      </c>
      <c r="P32" t="n">
        <v>39152</v>
      </c>
    </row>
    <row r="33">
      <c r="A33" s="5" t="inlineStr">
        <is>
          <t>Minderheitenanteil</t>
        </is>
      </c>
      <c r="B33" s="5" t="inlineStr">
        <is>
          <t>Minority Share</t>
        </is>
      </c>
      <c r="C33" t="n">
        <v>1080</v>
      </c>
      <c r="D33" t="n">
        <v>1667</v>
      </c>
      <c r="E33" t="n">
        <v>1421</v>
      </c>
      <c r="F33" t="n">
        <v>1400</v>
      </c>
      <c r="G33" t="n">
        <v>1776</v>
      </c>
      <c r="H33" t="n">
        <v>1864</v>
      </c>
      <c r="I33" t="n">
        <v>2221</v>
      </c>
      <c r="J33" t="n">
        <v>3055</v>
      </c>
      <c r="K33" t="n">
        <v>2872</v>
      </c>
      <c r="L33" t="n">
        <v>263.8</v>
      </c>
      <c r="M33" t="n">
        <v>288.1</v>
      </c>
      <c r="N33" t="n">
        <v>6511</v>
      </c>
      <c r="O33" t="n">
        <v>5787</v>
      </c>
      <c r="P33" t="n">
        <v>5787</v>
      </c>
    </row>
    <row r="34">
      <c r="A34" s="5" t="inlineStr">
        <is>
          <t>Summe Eigenkapital</t>
        </is>
      </c>
      <c r="B34" s="5" t="inlineStr">
        <is>
          <t>Equity</t>
        </is>
      </c>
      <c r="C34" t="n">
        <v>5496</v>
      </c>
      <c r="D34" t="n">
        <v>6056</v>
      </c>
      <c r="E34" t="n">
        <v>3743</v>
      </c>
      <c r="F34" t="n">
        <v>3582</v>
      </c>
      <c r="G34" t="n">
        <v>3421</v>
      </c>
      <c r="H34" t="n">
        <v>3034</v>
      </c>
      <c r="I34" t="n">
        <v>3268</v>
      </c>
      <c r="J34" t="n">
        <v>2657</v>
      </c>
      <c r="K34" t="n">
        <v>3319</v>
      </c>
      <c r="L34" t="n">
        <v>4179</v>
      </c>
      <c r="M34" t="n">
        <v>4303</v>
      </c>
      <c r="N34" t="n">
        <v>3402</v>
      </c>
      <c r="O34" t="n">
        <v>4654</v>
      </c>
      <c r="P34" t="n">
        <v>4654</v>
      </c>
    </row>
    <row r="35">
      <c r="A35" s="5" t="inlineStr">
        <is>
          <t>Summe Passiva</t>
        </is>
      </c>
      <c r="B35" s="5" t="inlineStr">
        <is>
          <t>Liabilities &amp; Shareholder Equity</t>
        </is>
      </c>
      <c r="C35" t="n">
        <v>38592</v>
      </c>
      <c r="D35" t="n">
        <v>34295</v>
      </c>
      <c r="E35" t="n">
        <v>31881</v>
      </c>
      <c r="F35" t="n">
        <v>33373</v>
      </c>
      <c r="G35" t="n">
        <v>35280</v>
      </c>
      <c r="H35" t="n">
        <v>39321</v>
      </c>
      <c r="I35" t="n">
        <v>39771</v>
      </c>
      <c r="J35" t="n">
        <v>41563</v>
      </c>
      <c r="K35" t="n">
        <v>47988</v>
      </c>
      <c r="L35" t="n">
        <v>34185</v>
      </c>
      <c r="M35" t="n">
        <v>31754</v>
      </c>
      <c r="N35" t="n">
        <v>51398</v>
      </c>
      <c r="O35" t="n">
        <v>49593</v>
      </c>
      <c r="P35" t="n">
        <v>49593</v>
      </c>
    </row>
    <row r="36">
      <c r="A36" s="5" t="inlineStr">
        <is>
          <t>Mio.Aktien im Umlauf</t>
        </is>
      </c>
      <c r="B36" s="5" t="inlineStr">
        <is>
          <t>Million shares outstanding</t>
        </is>
      </c>
      <c r="C36" t="n">
        <v>314.67</v>
      </c>
      <c r="D36" t="n">
        <v>314.67</v>
      </c>
      <c r="E36" t="n">
        <v>314.67</v>
      </c>
      <c r="F36" t="n">
        <v>314.67</v>
      </c>
      <c r="G36" t="n">
        <v>314.67</v>
      </c>
      <c r="H36" t="n">
        <v>314.67</v>
      </c>
      <c r="I36" t="n">
        <v>314.67</v>
      </c>
      <c r="J36" t="n">
        <v>314.7</v>
      </c>
      <c r="K36" t="n">
        <v>314.7</v>
      </c>
      <c r="L36" t="n">
        <v>314.7</v>
      </c>
      <c r="M36" t="n">
        <v>318.6</v>
      </c>
      <c r="N36" t="n">
        <v>335.4</v>
      </c>
      <c r="O36" t="n">
        <v>382.9</v>
      </c>
      <c r="P36" t="n">
        <v>382.9</v>
      </c>
    </row>
    <row r="37">
      <c r="A37" s="5" t="inlineStr">
        <is>
          <t>Gezeichnetes Kapital (in Mio.)</t>
        </is>
      </c>
      <c r="B37" s="5" t="inlineStr">
        <is>
          <t>Subscribed Capital in M</t>
        </is>
      </c>
      <c r="C37" t="n">
        <v>157.3</v>
      </c>
      <c r="D37" t="n">
        <v>157.3</v>
      </c>
      <c r="E37" t="n">
        <v>157.3</v>
      </c>
      <c r="F37" t="n">
        <v>157.3</v>
      </c>
      <c r="G37" t="n">
        <v>157.3</v>
      </c>
      <c r="H37" t="n">
        <v>157.3</v>
      </c>
      <c r="I37" t="n">
        <v>157.3</v>
      </c>
      <c r="J37" t="n">
        <v>157.3</v>
      </c>
      <c r="K37" t="n">
        <v>157.3</v>
      </c>
      <c r="L37" t="n">
        <v>157.3</v>
      </c>
      <c r="M37" t="n">
        <v>157.3</v>
      </c>
      <c r="N37" t="n">
        <v>159.3</v>
      </c>
      <c r="O37" t="n">
        <v>176.4</v>
      </c>
      <c r="P37" t="n">
        <v>176.4</v>
      </c>
    </row>
    <row r="38">
      <c r="A38" s="5" t="inlineStr">
        <is>
          <t>Ergebnis je Aktie (brutto)</t>
        </is>
      </c>
      <c r="B38" s="5" t="inlineStr">
        <is>
          <t>Earnings per share</t>
        </is>
      </c>
      <c r="C38" t="n">
        <v>2.01</v>
      </c>
      <c r="D38" t="n">
        <v>5.24</v>
      </c>
      <c r="E38" t="n">
        <v>4.5</v>
      </c>
      <c r="F38" t="n">
        <v>3.19</v>
      </c>
      <c r="G38" t="n">
        <v>4.34</v>
      </c>
      <c r="H38" t="n">
        <v>2.49</v>
      </c>
      <c r="I38" t="n">
        <v>5.61</v>
      </c>
      <c r="J38" t="n">
        <v>-7.99</v>
      </c>
      <c r="K38" t="n">
        <v>3.95</v>
      </c>
      <c r="L38" t="n">
        <v>4.91</v>
      </c>
      <c r="M38" t="n">
        <v>3.1</v>
      </c>
      <c r="N38" t="n">
        <v>3.19</v>
      </c>
      <c r="O38" t="n">
        <v>2.82</v>
      </c>
      <c r="P38" t="n">
        <v>2.82</v>
      </c>
    </row>
    <row r="39">
      <c r="A39" s="5" t="inlineStr">
        <is>
          <t>Ergebnis je Aktie (unverwässert)</t>
        </is>
      </c>
      <c r="B39" s="5" t="inlineStr">
        <is>
          <t>Basic Earnings per share</t>
        </is>
      </c>
      <c r="C39" t="n">
        <v>3.13</v>
      </c>
      <c r="D39" t="n">
        <v>2.94</v>
      </c>
      <c r="E39" t="n">
        <v>2.57</v>
      </c>
      <c r="F39" t="n">
        <v>2.44</v>
      </c>
      <c r="G39" t="n">
        <v>2.35</v>
      </c>
      <c r="H39" t="n">
        <v>2.31</v>
      </c>
      <c r="I39" t="n">
        <v>3.24</v>
      </c>
      <c r="J39" t="n">
        <v>-6.61</v>
      </c>
      <c r="K39" t="n">
        <v>3.24</v>
      </c>
      <c r="L39" t="n">
        <v>4.38</v>
      </c>
      <c r="M39" t="n">
        <v>6.28</v>
      </c>
      <c r="N39" t="n">
        <v>5.43</v>
      </c>
      <c r="O39" t="n">
        <v>4.51</v>
      </c>
      <c r="P39" t="n">
        <v>4.51</v>
      </c>
    </row>
    <row r="40">
      <c r="A40" s="5" t="inlineStr">
        <is>
          <t>Ergebnis je Aktie (verwässert)</t>
        </is>
      </c>
      <c r="B40" s="5" t="inlineStr">
        <is>
          <t>Diluted Earnings per share</t>
        </is>
      </c>
      <c r="C40" t="n">
        <v>3.13</v>
      </c>
      <c r="D40" t="n">
        <v>2.94</v>
      </c>
      <c r="E40" t="n">
        <v>2.57</v>
      </c>
      <c r="F40" t="n">
        <v>2.44</v>
      </c>
      <c r="G40" t="n">
        <v>2.35</v>
      </c>
      <c r="H40" t="n">
        <v>2.31</v>
      </c>
      <c r="I40" t="n">
        <v>3.24</v>
      </c>
      <c r="J40" t="n">
        <v>-6.61</v>
      </c>
      <c r="K40" t="n">
        <v>3.24</v>
      </c>
      <c r="L40" t="n">
        <v>4.38</v>
      </c>
      <c r="M40" t="n">
        <v>6.28</v>
      </c>
      <c r="N40" t="n">
        <v>5.43</v>
      </c>
      <c r="O40" t="n">
        <v>4.51</v>
      </c>
      <c r="P40" t="n">
        <v>4.51</v>
      </c>
    </row>
    <row r="41">
      <c r="A41" s="5" t="inlineStr">
        <is>
          <t>Dividende je Aktie</t>
        </is>
      </c>
      <c r="B41" s="5" t="inlineStr">
        <is>
          <t>Dividend per share</t>
        </is>
      </c>
      <c r="C41" t="n">
        <v>1.99</v>
      </c>
      <c r="D41" t="n">
        <v>1.89</v>
      </c>
      <c r="E41" t="n">
        <v>1.39</v>
      </c>
      <c r="F41" t="n">
        <v>1.2</v>
      </c>
      <c r="G41" t="n">
        <v>1.15</v>
      </c>
      <c r="H41" t="n">
        <v>1.15</v>
      </c>
      <c r="I41" t="n">
        <v>1.15</v>
      </c>
      <c r="J41" t="n">
        <v>1.11</v>
      </c>
      <c r="K41" t="n">
        <v>1.97</v>
      </c>
      <c r="L41" t="n">
        <v>2.05</v>
      </c>
      <c r="M41" t="n">
        <v>2.05</v>
      </c>
      <c r="N41" t="n">
        <v>2.05</v>
      </c>
      <c r="O41" t="n">
        <v>1.75</v>
      </c>
      <c r="P41" t="n">
        <v>1.75</v>
      </c>
    </row>
    <row r="42">
      <c r="A42" s="5" t="inlineStr">
        <is>
          <t>Dividendenausschüttung in Mio</t>
        </is>
      </c>
      <c r="B42" s="5" t="inlineStr">
        <is>
          <t>Dividend Payment in M</t>
        </is>
      </c>
      <c r="C42" t="n">
        <v>485.6</v>
      </c>
      <c r="D42" t="n">
        <v>315.9</v>
      </c>
      <c r="E42" t="n">
        <v>297.2</v>
      </c>
      <c r="F42" t="n">
        <v>326.2</v>
      </c>
      <c r="G42" t="n">
        <v>344.5</v>
      </c>
      <c r="H42" t="n">
        <v>318</v>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124.1</v>
      </c>
      <c r="D43" t="n">
        <v>116.5</v>
      </c>
      <c r="E43" t="n">
        <v>110.91</v>
      </c>
      <c r="F43" t="n">
        <v>101.62</v>
      </c>
      <c r="G43" t="n">
        <v>110.99</v>
      </c>
      <c r="H43" t="n">
        <v>110.85</v>
      </c>
      <c r="I43" t="n">
        <v>121.95</v>
      </c>
      <c r="J43" t="n">
        <v>122.01</v>
      </c>
      <c r="K43" t="n">
        <v>90.47</v>
      </c>
      <c r="L43" t="n">
        <v>50</v>
      </c>
      <c r="M43" t="n">
        <v>50.21</v>
      </c>
      <c r="N43" t="n">
        <v>47.73</v>
      </c>
      <c r="O43" t="n">
        <v>40.08</v>
      </c>
      <c r="P43" t="n">
        <v>40.08</v>
      </c>
    </row>
    <row r="44">
      <c r="A44" s="5" t="inlineStr">
        <is>
          <t>Buchwert je Aktie</t>
        </is>
      </c>
      <c r="B44" s="5" t="inlineStr">
        <is>
          <t>Book value per share</t>
        </is>
      </c>
      <c r="C44" t="n">
        <v>17.47</v>
      </c>
      <c r="D44" t="n">
        <v>19.25</v>
      </c>
      <c r="E44" t="n">
        <v>11.9</v>
      </c>
      <c r="F44" t="n">
        <v>11.38</v>
      </c>
      <c r="G44" t="n">
        <v>10.87</v>
      </c>
      <c r="H44" t="n">
        <v>9.640000000000001</v>
      </c>
      <c r="I44" t="n">
        <v>10.39</v>
      </c>
      <c r="J44" t="n">
        <v>8.44</v>
      </c>
      <c r="K44" t="n">
        <v>10.55</v>
      </c>
      <c r="L44" t="n">
        <v>13.28</v>
      </c>
      <c r="M44" t="n">
        <v>13.51</v>
      </c>
      <c r="N44" t="n">
        <v>10.14</v>
      </c>
      <c r="O44" t="n">
        <v>12.15</v>
      </c>
      <c r="P44" t="n">
        <v>12.15</v>
      </c>
    </row>
    <row r="45">
      <c r="A45" s="5" t="inlineStr">
        <is>
          <t>Cashflow je Aktie</t>
        </is>
      </c>
      <c r="B45" s="5" t="inlineStr">
        <is>
          <t>Cashflow per share</t>
        </is>
      </c>
      <c r="C45" t="inlineStr">
        <is>
          <t>-</t>
        </is>
      </c>
      <c r="D45" t="n">
        <v>4.94</v>
      </c>
      <c r="E45" t="n">
        <v>4.74</v>
      </c>
      <c r="F45" t="n">
        <v>4.46</v>
      </c>
      <c r="G45" t="n">
        <v>6.39</v>
      </c>
      <c r="H45" t="n">
        <v>2.62</v>
      </c>
      <c r="I45" t="n">
        <v>3.22</v>
      </c>
      <c r="J45" t="n">
        <v>4.13</v>
      </c>
      <c r="K45" t="n">
        <v>4.09</v>
      </c>
      <c r="L45" t="n">
        <v>4.37</v>
      </c>
      <c r="M45" t="n">
        <v>5.19</v>
      </c>
      <c r="N45" t="n">
        <v>3.16</v>
      </c>
      <c r="O45" t="n">
        <v>6.17</v>
      </c>
      <c r="P45" t="n">
        <v>6.17</v>
      </c>
    </row>
    <row r="46">
      <c r="A46" s="5" t="inlineStr">
        <is>
          <t>Bilanzsumme je Aktie</t>
        </is>
      </c>
      <c r="B46" s="5" t="inlineStr">
        <is>
          <t>Total assets per share</t>
        </is>
      </c>
      <c r="C46" t="n">
        <v>122.64</v>
      </c>
      <c r="D46" t="n">
        <v>108.99</v>
      </c>
      <c r="E46" t="n">
        <v>101.32</v>
      </c>
      <c r="F46" t="n">
        <v>106.06</v>
      </c>
      <c r="G46" t="n">
        <v>112.12</v>
      </c>
      <c r="H46" t="n">
        <v>124.96</v>
      </c>
      <c r="I46" t="n">
        <v>126.39</v>
      </c>
      <c r="J46" t="n">
        <v>132.07</v>
      </c>
      <c r="K46" t="n">
        <v>152.49</v>
      </c>
      <c r="L46" t="n">
        <v>108.63</v>
      </c>
      <c r="M46" t="n">
        <v>99.67</v>
      </c>
      <c r="N46" t="n">
        <v>153.25</v>
      </c>
      <c r="O46" t="n">
        <v>129.52</v>
      </c>
      <c r="P46" t="n">
        <v>129.52</v>
      </c>
    </row>
    <row r="47">
      <c r="A47" s="5" t="inlineStr">
        <is>
          <t>Personal am Ende des Jahres</t>
        </is>
      </c>
      <c r="B47" s="5" t="inlineStr">
        <is>
          <t>Staff at the end of year</t>
        </is>
      </c>
      <c r="C47" t="n">
        <v>190431</v>
      </c>
      <c r="D47" t="n">
        <v>195461</v>
      </c>
      <c r="E47" t="n">
        <v>182269</v>
      </c>
      <c r="F47" t="n">
        <v>176755</v>
      </c>
      <c r="G47" t="n">
        <v>196967</v>
      </c>
      <c r="H47" t="n">
        <v>217908</v>
      </c>
      <c r="I47" t="n">
        <v>164750</v>
      </c>
      <c r="J47" t="n">
        <v>164342</v>
      </c>
      <c r="K47" t="n">
        <v>164923</v>
      </c>
      <c r="L47" t="n">
        <v>138542</v>
      </c>
      <c r="M47" t="n">
        <v>142176</v>
      </c>
      <c r="N47" t="n">
        <v>138936</v>
      </c>
      <c r="O47" t="n">
        <v>129908</v>
      </c>
      <c r="P47" t="n">
        <v>129908</v>
      </c>
    </row>
    <row r="48">
      <c r="A48" s="5" t="inlineStr">
        <is>
          <t>Personalaufwand in Mio. EUR</t>
        </is>
      </c>
      <c r="B48" s="5" t="inlineStr">
        <is>
          <t>Personnel expenses in M</t>
        </is>
      </c>
      <c r="C48" t="n">
        <v>8394</v>
      </c>
      <c r="D48" t="n">
        <v>7910</v>
      </c>
      <c r="E48" t="n">
        <v>7688</v>
      </c>
      <c r="F48" t="n">
        <v>6752</v>
      </c>
      <c r="G48" t="n">
        <v>7927</v>
      </c>
      <c r="H48" t="n">
        <v>7761</v>
      </c>
      <c r="I48" t="n">
        <v>8340</v>
      </c>
      <c r="J48" t="n">
        <v>8681</v>
      </c>
      <c r="K48" t="n">
        <v>6318</v>
      </c>
      <c r="L48" t="n">
        <v>4036</v>
      </c>
      <c r="M48" t="n">
        <v>3862</v>
      </c>
      <c r="N48" t="n">
        <v>3895</v>
      </c>
      <c r="O48" t="n">
        <v>3578</v>
      </c>
      <c r="P48" t="n">
        <v>3578</v>
      </c>
    </row>
    <row r="49">
      <c r="A49" s="5" t="inlineStr">
        <is>
          <t>Aufwand je Mitarbeiter in EUR</t>
        </is>
      </c>
      <c r="B49" s="5" t="inlineStr">
        <is>
          <t>Effort per employee</t>
        </is>
      </c>
      <c r="C49" t="n">
        <v>44079</v>
      </c>
      <c r="D49" t="n">
        <v>40468</v>
      </c>
      <c r="E49" t="n">
        <v>42179</v>
      </c>
      <c r="F49" t="n">
        <v>38199</v>
      </c>
      <c r="G49" t="n">
        <v>40245</v>
      </c>
      <c r="H49" t="n">
        <v>35616</v>
      </c>
      <c r="I49" t="n">
        <v>50622</v>
      </c>
      <c r="J49" t="n">
        <v>52823</v>
      </c>
      <c r="K49" t="n">
        <v>38309</v>
      </c>
      <c r="L49" t="n">
        <v>29131</v>
      </c>
      <c r="M49" t="n">
        <v>27166</v>
      </c>
      <c r="N49" t="n">
        <v>28034</v>
      </c>
      <c r="O49" t="n">
        <v>27539</v>
      </c>
      <c r="P49" t="n">
        <v>27539</v>
      </c>
    </row>
    <row r="50">
      <c r="A50" s="5" t="inlineStr">
        <is>
          <t>Umsatz je Aktie</t>
        </is>
      </c>
      <c r="B50" s="5" t="inlineStr">
        <is>
          <t>Revenue per share</t>
        </is>
      </c>
      <c r="C50" t="n">
        <v>205056</v>
      </c>
      <c r="D50" t="n">
        <v>187551</v>
      </c>
      <c r="E50" t="n">
        <v>191464</v>
      </c>
      <c r="F50" t="n">
        <v>180901</v>
      </c>
      <c r="G50" t="n">
        <v>177312</v>
      </c>
      <c r="H50" t="n">
        <v>160072</v>
      </c>
      <c r="I50" t="n">
        <v>232917</v>
      </c>
      <c r="J50" t="n">
        <v>233636</v>
      </c>
      <c r="K50" t="n">
        <v>172638</v>
      </c>
      <c r="L50" t="n">
        <v>113583</v>
      </c>
      <c r="M50" t="n">
        <v>112515</v>
      </c>
      <c r="N50" t="n">
        <v>115233</v>
      </c>
      <c r="O50" t="n">
        <v>118121</v>
      </c>
      <c r="P50" t="n">
        <v>118121</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5052</v>
      </c>
      <c r="D52" t="n">
        <v>4681</v>
      </c>
      <c r="E52" t="n">
        <v>4400</v>
      </c>
      <c r="F52" t="n">
        <v>4249</v>
      </c>
      <c r="G52" t="n">
        <v>3682</v>
      </c>
      <c r="H52" t="n">
        <v>3291</v>
      </c>
      <c r="I52" t="n">
        <v>4258</v>
      </c>
      <c r="J52" t="n">
        <v>-11722</v>
      </c>
      <c r="K52" t="n">
        <v>5832</v>
      </c>
      <c r="L52" t="n">
        <v>9474</v>
      </c>
      <c r="M52" t="n">
        <v>13726</v>
      </c>
      <c r="N52" t="n">
        <v>12992</v>
      </c>
      <c r="O52" t="n">
        <v>11940</v>
      </c>
      <c r="P52" t="n">
        <v>11940</v>
      </c>
    </row>
    <row r="53">
      <c r="A53" s="5" t="inlineStr">
        <is>
          <t>KGV (Kurs/Gewinn)</t>
        </is>
      </c>
      <c r="B53" s="5" t="inlineStr">
        <is>
          <t>PE (price/earnings)</t>
        </is>
      </c>
      <c r="C53" t="n">
        <v>11.4</v>
      </c>
      <c r="D53" t="n">
        <v>11.5</v>
      </c>
      <c r="E53" t="n">
        <v>12.7</v>
      </c>
      <c r="F53" t="n">
        <v>12.3</v>
      </c>
      <c r="G53" t="n">
        <v>11.5</v>
      </c>
      <c r="H53" t="n">
        <v>12.5</v>
      </c>
      <c r="I53" t="n">
        <v>7.7</v>
      </c>
      <c r="J53" t="inlineStr">
        <is>
          <t>-</t>
        </is>
      </c>
      <c r="K53" t="n">
        <v>7.1</v>
      </c>
      <c r="L53" t="n">
        <v>8</v>
      </c>
      <c r="M53" t="n">
        <v>5.5</v>
      </c>
      <c r="N53" t="n">
        <v>6</v>
      </c>
      <c r="O53" t="n">
        <v>9</v>
      </c>
      <c r="P53" t="n">
        <v>9</v>
      </c>
    </row>
    <row r="54">
      <c r="A54" s="5" t="inlineStr">
        <is>
          <t>KUV (Kurs/Umsatz)</t>
        </is>
      </c>
      <c r="B54" s="5" t="inlineStr">
        <is>
          <t>PS (price/sales)</t>
        </is>
      </c>
      <c r="C54" t="n">
        <v>0.29</v>
      </c>
      <c r="D54" t="n">
        <v>0.29</v>
      </c>
      <c r="E54" t="n">
        <v>0.29</v>
      </c>
      <c r="F54" t="n">
        <v>0.3</v>
      </c>
      <c r="G54" t="n">
        <v>0.24</v>
      </c>
      <c r="H54" t="n">
        <v>0.26</v>
      </c>
      <c r="I54" t="n">
        <v>0.21</v>
      </c>
      <c r="J54" t="n">
        <v>0.16</v>
      </c>
      <c r="K54" t="n">
        <v>0.25</v>
      </c>
      <c r="L54" t="n">
        <v>0.7</v>
      </c>
      <c r="M54" t="n">
        <v>0.6899999999999999</v>
      </c>
      <c r="N54" t="n">
        <v>0.68</v>
      </c>
      <c r="O54" t="n">
        <v>1.01</v>
      </c>
      <c r="P54" t="n">
        <v>1.01</v>
      </c>
    </row>
    <row r="55">
      <c r="A55" s="5" t="inlineStr">
        <is>
          <t>KBV (Kurs/Buchwert)</t>
        </is>
      </c>
      <c r="B55" s="5" t="inlineStr">
        <is>
          <t>PB (price/book value)</t>
        </is>
      </c>
      <c r="C55" t="n">
        <v>2.04</v>
      </c>
      <c r="D55" t="n">
        <v>1.76</v>
      </c>
      <c r="E55" t="n">
        <v>2.74</v>
      </c>
      <c r="F55" t="n">
        <v>2.64</v>
      </c>
      <c r="G55" t="n">
        <v>2.49</v>
      </c>
      <c r="H55" t="n">
        <v>3.01</v>
      </c>
      <c r="I55" t="n">
        <v>2.41</v>
      </c>
      <c r="J55" t="n">
        <v>2.26</v>
      </c>
      <c r="K55" t="n">
        <v>2.17</v>
      </c>
      <c r="L55" t="n">
        <v>2.64</v>
      </c>
      <c r="M55" t="n">
        <v>2.58</v>
      </c>
      <c r="N55" t="n">
        <v>3.22</v>
      </c>
      <c r="O55" t="n">
        <v>3.34</v>
      </c>
      <c r="P55" t="n">
        <v>3.34</v>
      </c>
    </row>
    <row r="56">
      <c r="A56" s="5" t="inlineStr">
        <is>
          <t>KCV (Kurs/Cashflow)</t>
        </is>
      </c>
      <c r="B56" s="5" t="inlineStr">
        <is>
          <t>PC (price/cashflow)</t>
        </is>
      </c>
      <c r="C56" t="inlineStr">
        <is>
          <t>-</t>
        </is>
      </c>
      <c r="D56" t="n">
        <v>6.85</v>
      </c>
      <c r="E56" t="n">
        <v>6.88</v>
      </c>
      <c r="F56" t="n">
        <v>6.73</v>
      </c>
      <c r="G56" t="n">
        <v>4.23</v>
      </c>
      <c r="H56" t="n">
        <v>11.06</v>
      </c>
      <c r="I56" t="n">
        <v>7.78</v>
      </c>
      <c r="J56" t="n">
        <v>4.61</v>
      </c>
      <c r="K56" t="n">
        <v>5.6</v>
      </c>
      <c r="L56" t="n">
        <v>8.02</v>
      </c>
      <c r="M56" t="n">
        <v>6.71</v>
      </c>
      <c r="N56" t="n">
        <v>10.33</v>
      </c>
      <c r="O56" t="n">
        <v>6.59</v>
      </c>
      <c r="P56" t="n">
        <v>6.59</v>
      </c>
    </row>
    <row r="57">
      <c r="A57" s="5" t="inlineStr">
        <is>
          <t>Dividendenrendite in %</t>
        </is>
      </c>
      <c r="B57" s="5" t="inlineStr">
        <is>
          <t>Dividend Yield in %</t>
        </is>
      </c>
      <c r="C57" t="n">
        <v>5.58</v>
      </c>
      <c r="D57" t="n">
        <v>5.59</v>
      </c>
      <c r="E57" t="n">
        <v>4.25</v>
      </c>
      <c r="F57" t="n">
        <v>3.98</v>
      </c>
      <c r="G57" t="n">
        <v>4.26</v>
      </c>
      <c r="H57" t="n">
        <v>3.97</v>
      </c>
      <c r="I57" t="n">
        <v>4.6</v>
      </c>
      <c r="J57" t="n">
        <v>5.83</v>
      </c>
      <c r="K57" t="n">
        <v>8.6</v>
      </c>
      <c r="L57" t="n">
        <v>5.84</v>
      </c>
      <c r="M57" t="n">
        <v>5.89</v>
      </c>
      <c r="N57" t="n">
        <v>6.28</v>
      </c>
      <c r="O57" t="n">
        <v>4.31</v>
      </c>
      <c r="P57" t="n">
        <v>4.31</v>
      </c>
    </row>
    <row r="58">
      <c r="A58" s="5" t="inlineStr">
        <is>
          <t>Gewinnrendite in %</t>
        </is>
      </c>
      <c r="B58" s="5" t="inlineStr">
        <is>
          <t>Return on profit in %</t>
        </is>
      </c>
      <c r="C58" t="n">
        <v>8.800000000000001</v>
      </c>
      <c r="D58" t="n">
        <v>8.699999999999999</v>
      </c>
      <c r="E58" t="n">
        <v>7.9</v>
      </c>
      <c r="F58" t="n">
        <v>8.1</v>
      </c>
      <c r="G58" t="n">
        <v>8.699999999999999</v>
      </c>
      <c r="H58" t="n">
        <v>8</v>
      </c>
      <c r="I58" t="n">
        <v>12.9</v>
      </c>
      <c r="J58" t="n">
        <v>-34.7</v>
      </c>
      <c r="K58" t="n">
        <v>14.1</v>
      </c>
      <c r="L58" t="n">
        <v>12.5</v>
      </c>
      <c r="M58" t="n">
        <v>18</v>
      </c>
      <c r="N58" t="n">
        <v>16.6</v>
      </c>
      <c r="O58" t="n">
        <v>11.1</v>
      </c>
      <c r="P58" t="n">
        <v>11.1</v>
      </c>
    </row>
    <row r="59">
      <c r="A59" s="5" t="inlineStr">
        <is>
          <t>Eigenkapitalrendite in %</t>
        </is>
      </c>
      <c r="B59" s="5" t="inlineStr">
        <is>
          <t>Return on Equity in %</t>
        </is>
      </c>
      <c r="C59" t="n">
        <v>17.5</v>
      </c>
      <c r="D59" t="n">
        <v>15.11</v>
      </c>
      <c r="E59" t="n">
        <v>21.43</v>
      </c>
      <c r="F59" t="n">
        <v>20.97</v>
      </c>
      <c r="G59" t="n">
        <v>21.2</v>
      </c>
      <c r="H59" t="n">
        <v>23.64</v>
      </c>
      <c r="I59" t="n">
        <v>21.47</v>
      </c>
      <c r="J59" t="n">
        <v>-72.52</v>
      </c>
      <c r="K59" t="n">
        <v>28.98</v>
      </c>
      <c r="L59" t="n">
        <v>31.41</v>
      </c>
      <c r="M59" t="n">
        <v>45.35</v>
      </c>
      <c r="N59" t="n">
        <v>53.05</v>
      </c>
      <c r="O59" t="n">
        <v>33.33</v>
      </c>
      <c r="P59" t="n">
        <v>33.33</v>
      </c>
    </row>
    <row r="60">
      <c r="A60" s="5" t="inlineStr">
        <is>
          <t>Umsatzrendite in %</t>
        </is>
      </c>
      <c r="B60" s="5" t="inlineStr">
        <is>
          <t>Return on sales in %</t>
        </is>
      </c>
      <c r="C60" t="n">
        <v>2.46</v>
      </c>
      <c r="D60" t="n">
        <v>2.5</v>
      </c>
      <c r="E60" t="n">
        <v>2.3</v>
      </c>
      <c r="F60" t="n">
        <v>2.35</v>
      </c>
      <c r="G60" t="n">
        <v>2.08</v>
      </c>
      <c r="H60" t="n">
        <v>2.06</v>
      </c>
      <c r="I60" t="n">
        <v>1.83</v>
      </c>
      <c r="J60" t="n">
        <v>-5.02</v>
      </c>
      <c r="K60" t="n">
        <v>3.38</v>
      </c>
      <c r="L60" t="n">
        <v>8.34</v>
      </c>
      <c r="M60" t="n">
        <v>12.2</v>
      </c>
      <c r="N60" t="n">
        <v>11.27</v>
      </c>
      <c r="O60" t="n">
        <v>10.11</v>
      </c>
      <c r="P60" t="n">
        <v>10.11</v>
      </c>
    </row>
    <row r="61">
      <c r="A61" s="5" t="inlineStr">
        <is>
          <t>Gesamtkapitalrendite in %</t>
        </is>
      </c>
      <c r="B61" s="5" t="inlineStr">
        <is>
          <t>Total Return on Investment in %</t>
        </is>
      </c>
      <c r="C61" t="n">
        <v>3.78</v>
      </c>
      <c r="D61" t="n">
        <v>3.87</v>
      </c>
      <c r="E61" t="n">
        <v>4.04</v>
      </c>
      <c r="F61" t="n">
        <v>3.83</v>
      </c>
      <c r="G61" t="n">
        <v>4.26</v>
      </c>
      <c r="H61" t="n">
        <v>4.46</v>
      </c>
      <c r="I61" t="n">
        <v>4.59</v>
      </c>
      <c r="J61" t="n">
        <v>-1.52</v>
      </c>
      <c r="K61" t="n">
        <v>4.54</v>
      </c>
      <c r="L61" t="n">
        <v>6.19</v>
      </c>
      <c r="M61" t="inlineStr">
        <is>
          <t>-</t>
        </is>
      </c>
      <c r="N61" t="inlineStr">
        <is>
          <t>-</t>
        </is>
      </c>
      <c r="O61" t="inlineStr">
        <is>
          <t>-</t>
        </is>
      </c>
      <c r="P61" t="inlineStr">
        <is>
          <t>-</t>
        </is>
      </c>
    </row>
    <row r="62">
      <c r="A62" s="5" t="inlineStr">
        <is>
          <t>Return on Investment in %</t>
        </is>
      </c>
      <c r="B62" s="5" t="inlineStr">
        <is>
          <t>Return on Investment in %</t>
        </is>
      </c>
      <c r="C62" t="n">
        <v>2.49</v>
      </c>
      <c r="D62" t="n">
        <v>2.67</v>
      </c>
      <c r="E62" t="n">
        <v>2.52</v>
      </c>
      <c r="F62" t="n">
        <v>2.25</v>
      </c>
      <c r="G62" t="n">
        <v>2.06</v>
      </c>
      <c r="H62" t="n">
        <v>1.82</v>
      </c>
      <c r="I62" t="n">
        <v>1.76</v>
      </c>
      <c r="J62" t="n">
        <v>-4.63</v>
      </c>
      <c r="K62" t="n">
        <v>2</v>
      </c>
      <c r="L62" t="n">
        <v>3.84</v>
      </c>
      <c r="M62" t="n">
        <v>6.15</v>
      </c>
      <c r="N62" t="n">
        <v>3.51</v>
      </c>
      <c r="O62" t="n">
        <v>3.13</v>
      </c>
      <c r="P62" t="n">
        <v>3.13</v>
      </c>
    </row>
    <row r="63">
      <c r="A63" s="5" t="inlineStr">
        <is>
          <t>Arbeitsintensität in %</t>
        </is>
      </c>
      <c r="B63" s="5" t="inlineStr">
        <is>
          <t>Work Intensity in %</t>
        </is>
      </c>
      <c r="C63" t="n">
        <v>62.82</v>
      </c>
      <c r="D63" t="n">
        <v>61.14</v>
      </c>
      <c r="E63" t="n">
        <v>64.72</v>
      </c>
      <c r="F63" t="n">
        <v>62.13</v>
      </c>
      <c r="G63" t="n">
        <v>60.94</v>
      </c>
      <c r="H63" t="n">
        <v>64.39</v>
      </c>
      <c r="I63" t="n">
        <v>63.82</v>
      </c>
      <c r="J63" t="n">
        <v>63.5</v>
      </c>
      <c r="K63" t="n">
        <v>58.24</v>
      </c>
      <c r="L63" t="n">
        <v>53.21</v>
      </c>
      <c r="M63" t="n">
        <v>44.14</v>
      </c>
      <c r="N63" t="n">
        <v>71.56</v>
      </c>
      <c r="O63" t="n">
        <v>30.19</v>
      </c>
      <c r="P63" t="n">
        <v>30.19</v>
      </c>
    </row>
    <row r="64">
      <c r="A64" s="5" t="inlineStr">
        <is>
          <t>Eigenkapitalquote in %</t>
        </is>
      </c>
      <c r="B64" s="5" t="inlineStr">
        <is>
          <t>Equity Ratio in %</t>
        </is>
      </c>
      <c r="C64" t="n">
        <v>14.24</v>
      </c>
      <c r="D64" t="n">
        <v>17.66</v>
      </c>
      <c r="E64" t="n">
        <v>11.74</v>
      </c>
      <c r="F64" t="n">
        <v>10.73</v>
      </c>
      <c r="G64" t="n">
        <v>9.699999999999999</v>
      </c>
      <c r="H64" t="n">
        <v>7.71</v>
      </c>
      <c r="I64" t="n">
        <v>8.220000000000001</v>
      </c>
      <c r="J64" t="n">
        <v>6.39</v>
      </c>
      <c r="K64" t="n">
        <v>6.92</v>
      </c>
      <c r="L64" t="n">
        <v>12.22</v>
      </c>
      <c r="M64" t="n">
        <v>13.55</v>
      </c>
      <c r="N64" t="n">
        <v>6.62</v>
      </c>
      <c r="O64" t="n">
        <v>9.380000000000001</v>
      </c>
      <c r="P64" t="n">
        <v>9.380000000000001</v>
      </c>
    </row>
    <row r="65">
      <c r="A65" s="5" t="inlineStr">
        <is>
          <t>Fremdkapitalquote in %</t>
        </is>
      </c>
      <c r="B65" s="5" t="inlineStr">
        <is>
          <t>Debt Ratio in %</t>
        </is>
      </c>
      <c r="C65" t="n">
        <v>85.76000000000001</v>
      </c>
      <c r="D65" t="n">
        <v>82.34</v>
      </c>
      <c r="E65" t="n">
        <v>88.26000000000001</v>
      </c>
      <c r="F65" t="n">
        <v>89.27</v>
      </c>
      <c r="G65" t="n">
        <v>90.3</v>
      </c>
      <c r="H65" t="n">
        <v>92.29000000000001</v>
      </c>
      <c r="I65" t="n">
        <v>91.78</v>
      </c>
      <c r="J65" t="n">
        <v>93.61</v>
      </c>
      <c r="K65" t="n">
        <v>93.08</v>
      </c>
      <c r="L65" t="n">
        <v>87.78</v>
      </c>
      <c r="M65" t="n">
        <v>86.45</v>
      </c>
      <c r="N65" t="n">
        <v>93.38</v>
      </c>
      <c r="O65" t="n">
        <v>90.62</v>
      </c>
      <c r="P65" t="n">
        <v>90.62</v>
      </c>
    </row>
    <row r="66">
      <c r="A66" s="5" t="inlineStr">
        <is>
          <t>Verschuldungsgrad in %</t>
        </is>
      </c>
      <c r="B66" s="5" t="inlineStr">
        <is>
          <t>Finance Gearing in %</t>
        </is>
      </c>
      <c r="C66" t="n">
        <v>602.1799999999999</v>
      </c>
      <c r="D66" t="n">
        <v>466.3</v>
      </c>
      <c r="E66" t="n">
        <v>751.75</v>
      </c>
      <c r="F66" t="n">
        <v>831.75</v>
      </c>
      <c r="G66" t="n">
        <v>931.27</v>
      </c>
      <c r="H66" t="n">
        <v>1196</v>
      </c>
      <c r="I66" t="n">
        <v>1117</v>
      </c>
      <c r="J66" t="n">
        <v>1465</v>
      </c>
      <c r="K66" t="n">
        <v>1346</v>
      </c>
      <c r="L66" t="n">
        <v>718.09</v>
      </c>
      <c r="M66" t="n">
        <v>637.89</v>
      </c>
      <c r="N66" t="n">
        <v>1411</v>
      </c>
      <c r="O66" t="n">
        <v>965.65</v>
      </c>
      <c r="P66" t="n">
        <v>965.65</v>
      </c>
    </row>
    <row r="67">
      <c r="A67" s="5" t="inlineStr"/>
      <c r="B67" s="5" t="inlineStr"/>
    </row>
    <row r="68">
      <c r="A68" s="5" t="inlineStr">
        <is>
          <t>Kurzfristige Vermögensquote in %</t>
        </is>
      </c>
      <c r="B68" s="5" t="inlineStr">
        <is>
          <t>Current Assets Ratio in %</t>
        </is>
      </c>
      <c r="C68" t="n">
        <v>62.82</v>
      </c>
      <c r="D68" t="n">
        <v>61.14</v>
      </c>
      <c r="E68" t="n">
        <v>64.72</v>
      </c>
      <c r="F68" t="n">
        <v>62.13</v>
      </c>
      <c r="G68" t="n">
        <v>60.94</v>
      </c>
      <c r="H68" t="n">
        <v>64.39</v>
      </c>
      <c r="I68" t="n">
        <v>63.82</v>
      </c>
      <c r="J68" t="n">
        <v>63.5</v>
      </c>
      <c r="K68" t="n">
        <v>58.24</v>
      </c>
      <c r="L68" t="n">
        <v>53.21</v>
      </c>
      <c r="M68" t="n">
        <v>44.14</v>
      </c>
      <c r="N68" t="n">
        <v>71.56</v>
      </c>
      <c r="O68" t="n">
        <v>30.19</v>
      </c>
    </row>
    <row r="69">
      <c r="A69" s="5" t="inlineStr">
        <is>
          <t>Nettogewinn Marge in %</t>
        </is>
      </c>
      <c r="B69" s="5" t="inlineStr">
        <is>
          <t>Net Profit Marge in %</t>
        </is>
      </c>
      <c r="C69" t="n">
        <v>775.1799999999999</v>
      </c>
      <c r="D69" t="n">
        <v>785.41</v>
      </c>
      <c r="E69" t="n">
        <v>723.11</v>
      </c>
      <c r="F69" t="n">
        <v>739.03</v>
      </c>
      <c r="G69" t="n">
        <v>653.48</v>
      </c>
      <c r="H69" t="n">
        <v>646.91</v>
      </c>
      <c r="I69" t="n">
        <v>575.24</v>
      </c>
      <c r="J69" t="n">
        <v>-1578.56</v>
      </c>
      <c r="K69" t="n">
        <v>1063.23</v>
      </c>
      <c r="L69" t="n">
        <v>2626</v>
      </c>
      <c r="M69" t="n">
        <v>3887.67</v>
      </c>
      <c r="N69" t="n">
        <v>3781.69</v>
      </c>
      <c r="O69" t="n">
        <v>3869.76</v>
      </c>
    </row>
    <row r="70">
      <c r="A70" s="5" t="inlineStr">
        <is>
          <t>Operative Ergebnis Marge in %</t>
        </is>
      </c>
      <c r="B70" s="5" t="inlineStr">
        <is>
          <t>EBIT Marge in %</t>
        </is>
      </c>
      <c r="C70" t="n">
        <v>1713.13</v>
      </c>
      <c r="D70" t="n">
        <v>1537.34</v>
      </c>
      <c r="E70" t="n">
        <v>1298.35</v>
      </c>
      <c r="F70" t="n">
        <v>1217.28</v>
      </c>
      <c r="G70" t="n">
        <v>1100.1</v>
      </c>
      <c r="H70" t="n">
        <v>865.67</v>
      </c>
      <c r="I70" t="n">
        <v>1348.91</v>
      </c>
      <c r="J70" t="n">
        <v>1304.81</v>
      </c>
      <c r="K70" t="n">
        <v>1518.74</v>
      </c>
      <c r="L70" t="n">
        <v>2154</v>
      </c>
      <c r="M70" t="n">
        <v>2073.29</v>
      </c>
      <c r="N70" t="n">
        <v>2614.71</v>
      </c>
      <c r="O70" t="n">
        <v>2467.56</v>
      </c>
    </row>
    <row r="71">
      <c r="A71" s="5" t="inlineStr">
        <is>
          <t>Vermögensumsschlag in %</t>
        </is>
      </c>
      <c r="B71" s="5" t="inlineStr">
        <is>
          <t>Asset Turnover in %</t>
        </is>
      </c>
      <c r="C71" t="n">
        <v>0.32</v>
      </c>
      <c r="D71" t="n">
        <v>0.34</v>
      </c>
      <c r="E71" t="n">
        <v>0.35</v>
      </c>
      <c r="F71" t="n">
        <v>0.3</v>
      </c>
      <c r="G71" t="n">
        <v>0.31</v>
      </c>
      <c r="H71" t="n">
        <v>0.28</v>
      </c>
      <c r="I71" t="n">
        <v>0.31</v>
      </c>
      <c r="J71" t="n">
        <v>0.29</v>
      </c>
      <c r="K71" t="n">
        <v>0.19</v>
      </c>
      <c r="L71" t="n">
        <v>0.15</v>
      </c>
      <c r="M71" t="n">
        <v>0.16</v>
      </c>
      <c r="N71" t="n">
        <v>0.09</v>
      </c>
      <c r="O71" t="n">
        <v>0.08</v>
      </c>
    </row>
    <row r="72">
      <c r="A72" s="5" t="inlineStr">
        <is>
          <t>Langfristige Vermögensquote in %</t>
        </is>
      </c>
      <c r="B72" s="5" t="inlineStr">
        <is>
          <t>Non-Current Assets Ratio in %</t>
        </is>
      </c>
      <c r="C72" t="n">
        <v>37.18</v>
      </c>
      <c r="D72" t="n">
        <v>38.86</v>
      </c>
      <c r="E72" t="n">
        <v>35.28</v>
      </c>
      <c r="F72" t="n">
        <v>37.87</v>
      </c>
      <c r="G72" t="n">
        <v>39.06</v>
      </c>
      <c r="H72" t="n">
        <v>35.61</v>
      </c>
      <c r="I72" t="n">
        <v>36.18</v>
      </c>
      <c r="J72" t="n">
        <v>36.5</v>
      </c>
      <c r="K72" t="n">
        <v>41.76</v>
      </c>
      <c r="L72" t="n">
        <v>46.79</v>
      </c>
      <c r="M72" t="n">
        <v>55.86</v>
      </c>
      <c r="N72" t="n">
        <v>28.44</v>
      </c>
      <c r="O72" t="n">
        <v>69.81</v>
      </c>
    </row>
    <row r="73">
      <c r="A73" s="5" t="inlineStr">
        <is>
          <t>Gesamtkapitalrentabilität</t>
        </is>
      </c>
      <c r="B73" s="5" t="inlineStr">
        <is>
          <t>ROA Return on Assets in %</t>
        </is>
      </c>
      <c r="C73" t="n">
        <v>2.49</v>
      </c>
      <c r="D73" t="n">
        <v>2.67</v>
      </c>
      <c r="E73" t="n">
        <v>2.52</v>
      </c>
      <c r="F73" t="n">
        <v>2.25</v>
      </c>
      <c r="G73" t="n">
        <v>2.06</v>
      </c>
      <c r="H73" t="n">
        <v>1.82</v>
      </c>
      <c r="I73" t="n">
        <v>1.76</v>
      </c>
      <c r="J73" t="n">
        <v>-4.63</v>
      </c>
      <c r="K73" t="n">
        <v>2</v>
      </c>
      <c r="L73" t="n">
        <v>3.84</v>
      </c>
      <c r="M73" t="n">
        <v>6.15</v>
      </c>
      <c r="N73" t="n">
        <v>3.51</v>
      </c>
      <c r="O73" t="n">
        <v>3.13</v>
      </c>
    </row>
    <row r="74">
      <c r="A74" s="5" t="inlineStr">
        <is>
          <t>Ertrag des eingesetzten Kapitals</t>
        </is>
      </c>
      <c r="B74" s="5" t="inlineStr">
        <is>
          <t>ROCE Return on Cap. Empl. in %</t>
        </is>
      </c>
      <c r="C74" t="n">
        <v>14.62</v>
      </c>
      <c r="D74" t="n">
        <v>12.34</v>
      </c>
      <c r="E74" t="n">
        <v>11.02</v>
      </c>
      <c r="F74" t="n">
        <v>9.58</v>
      </c>
      <c r="G74" t="n">
        <v>7.69</v>
      </c>
      <c r="H74" t="n">
        <v>6.65</v>
      </c>
      <c r="I74" t="n">
        <v>9.779999999999999</v>
      </c>
      <c r="J74" t="n">
        <v>9.57</v>
      </c>
      <c r="K74" t="n">
        <v>6.99</v>
      </c>
      <c r="L74" t="n">
        <v>7.08</v>
      </c>
      <c r="M74" t="n">
        <v>5.86</v>
      </c>
      <c r="N74" t="n">
        <v>5.95</v>
      </c>
      <c r="O74" t="n">
        <v>3.1</v>
      </c>
    </row>
    <row r="75">
      <c r="A75" s="5" t="inlineStr">
        <is>
          <t>Eigenkapital zu Anlagevermögen</t>
        </is>
      </c>
      <c r="B75" s="5" t="inlineStr">
        <is>
          <t>Equity to Fixed Assets in %</t>
        </is>
      </c>
      <c r="C75" t="n">
        <v>38.3</v>
      </c>
      <c r="D75" t="n">
        <v>45.44</v>
      </c>
      <c r="E75" t="n">
        <v>33.28</v>
      </c>
      <c r="F75" t="n">
        <v>28.34</v>
      </c>
      <c r="G75" t="n">
        <v>24.83</v>
      </c>
      <c r="H75" t="n">
        <v>21.67</v>
      </c>
      <c r="I75" t="n">
        <v>22.71</v>
      </c>
      <c r="J75" t="n">
        <v>17.51</v>
      </c>
      <c r="K75" t="n">
        <v>16.56</v>
      </c>
      <c r="L75" t="n">
        <v>26.13</v>
      </c>
      <c r="M75" t="n">
        <v>24.26</v>
      </c>
      <c r="N75" t="n">
        <v>23.27</v>
      </c>
      <c r="O75" t="n">
        <v>13.44</v>
      </c>
    </row>
    <row r="76">
      <c r="A76" s="5" t="inlineStr">
        <is>
          <t>Liquidität Dritten Grades</t>
        </is>
      </c>
      <c r="B76" s="5" t="inlineStr">
        <is>
          <t>Current Ratio in %</t>
        </is>
      </c>
      <c r="C76" t="n">
        <v>100.78</v>
      </c>
      <c r="D76" t="n">
        <v>105.99</v>
      </c>
      <c r="E76" t="n">
        <v>109.68</v>
      </c>
      <c r="F76" t="n">
        <v>101.35</v>
      </c>
      <c r="G76" t="n">
        <v>110.87</v>
      </c>
      <c r="H76" t="n">
        <v>101.74</v>
      </c>
      <c r="I76" t="n">
        <v>110.55</v>
      </c>
      <c r="J76" t="n">
        <v>105.84</v>
      </c>
      <c r="K76" t="n">
        <v>98.69</v>
      </c>
      <c r="L76" t="n">
        <v>95.88</v>
      </c>
      <c r="M76" t="n">
        <v>100.24</v>
      </c>
      <c r="N76" t="n">
        <v>120.92</v>
      </c>
      <c r="O76" t="n">
        <v>84.63</v>
      </c>
    </row>
    <row r="77">
      <c r="A77" s="5" t="inlineStr">
        <is>
          <t>Operativer Cashflow</t>
        </is>
      </c>
      <c r="B77" s="5" t="inlineStr">
        <is>
          <t>Operating Cashflow in M</t>
        </is>
      </c>
      <c r="C77" t="inlineStr">
        <is>
          <t>-</t>
        </is>
      </c>
      <c r="D77" t="n">
        <v>2155.4895</v>
      </c>
      <c r="E77" t="n">
        <v>2164.9296</v>
      </c>
      <c r="F77" t="n">
        <v>2117.7291</v>
      </c>
      <c r="G77" t="n">
        <v>1331.0541</v>
      </c>
      <c r="H77" t="n">
        <v>3480.2502</v>
      </c>
      <c r="I77" t="n">
        <v>2448.1326</v>
      </c>
      <c r="J77" t="n">
        <v>1450.767</v>
      </c>
      <c r="K77" t="n">
        <v>1762.32</v>
      </c>
      <c r="L77" t="n">
        <v>2523.894</v>
      </c>
      <c r="M77" t="n">
        <v>2137.806</v>
      </c>
      <c r="N77" t="n">
        <v>3464.682</v>
      </c>
      <c r="O77" t="n">
        <v>2523.311</v>
      </c>
    </row>
    <row r="78">
      <c r="A78" s="5" t="inlineStr">
        <is>
          <t>Aktienrückkauf</t>
        </is>
      </c>
      <c r="B78" s="5" t="inlineStr">
        <is>
          <t>Share Buyback in M</t>
        </is>
      </c>
      <c r="C78" t="n">
        <v>0</v>
      </c>
      <c r="D78" t="n">
        <v>0</v>
      </c>
      <c r="E78" t="n">
        <v>0</v>
      </c>
      <c r="F78" t="n">
        <v>0</v>
      </c>
      <c r="G78" t="n">
        <v>0</v>
      </c>
      <c r="H78" t="n">
        <v>0</v>
      </c>
      <c r="I78" t="n">
        <v>0.02999999999997272</v>
      </c>
      <c r="J78" t="n">
        <v>0</v>
      </c>
      <c r="K78" t="n">
        <v>0</v>
      </c>
      <c r="L78" t="n">
        <v>3.900000000000034</v>
      </c>
      <c r="M78" t="n">
        <v>16.79999999999995</v>
      </c>
      <c r="N78" t="n">
        <v>47.5</v>
      </c>
      <c r="O78" t="n">
        <v>0</v>
      </c>
    </row>
    <row r="79">
      <c r="A79" s="5" t="inlineStr">
        <is>
          <t>Umsatzwachstum 1J in %</t>
        </is>
      </c>
      <c r="B79" s="5" t="inlineStr">
        <is>
          <t>Revenue Growth 1Y in %</t>
        </is>
      </c>
      <c r="C79" t="n">
        <v>6.52</v>
      </c>
      <c r="D79" t="n">
        <v>5.04</v>
      </c>
      <c r="E79" t="n">
        <v>9.140000000000001</v>
      </c>
      <c r="F79" t="n">
        <v>-8.44</v>
      </c>
      <c r="G79" t="n">
        <v>0.13</v>
      </c>
      <c r="H79" t="n">
        <v>-9.1</v>
      </c>
      <c r="I79" t="n">
        <v>-0.05</v>
      </c>
      <c r="J79" t="n">
        <v>34.86</v>
      </c>
      <c r="K79" t="n">
        <v>80.94</v>
      </c>
      <c r="L79" t="n">
        <v>-0.42</v>
      </c>
      <c r="M79" t="n">
        <v>5.2</v>
      </c>
      <c r="N79" t="n">
        <v>19.09</v>
      </c>
      <c r="O79" t="inlineStr">
        <is>
          <t>-</t>
        </is>
      </c>
    </row>
    <row r="80">
      <c r="A80" s="5" t="inlineStr">
        <is>
          <t>Umsatzwachstum 3J in %</t>
        </is>
      </c>
      <c r="B80" s="5" t="inlineStr">
        <is>
          <t>Revenue Growth 3Y in %</t>
        </is>
      </c>
      <c r="C80" t="n">
        <v>6.9</v>
      </c>
      <c r="D80" t="n">
        <v>1.91</v>
      </c>
      <c r="E80" t="n">
        <v>0.28</v>
      </c>
      <c r="F80" t="n">
        <v>-5.8</v>
      </c>
      <c r="G80" t="n">
        <v>-3.01</v>
      </c>
      <c r="H80" t="n">
        <v>8.57</v>
      </c>
      <c r="I80" t="n">
        <v>38.58</v>
      </c>
      <c r="J80" t="n">
        <v>38.46</v>
      </c>
      <c r="K80" t="n">
        <v>28.57</v>
      </c>
      <c r="L80" t="n">
        <v>7.96</v>
      </c>
      <c r="M80" t="n">
        <v>8.1</v>
      </c>
      <c r="N80" t="inlineStr">
        <is>
          <t>-</t>
        </is>
      </c>
      <c r="O80" t="inlineStr">
        <is>
          <t>-</t>
        </is>
      </c>
    </row>
    <row r="81">
      <c r="A81" s="5" t="inlineStr">
        <is>
          <t>Umsatzwachstum 5J in %</t>
        </is>
      </c>
      <c r="B81" s="5" t="inlineStr">
        <is>
          <t>Revenue Growth 5Y in %</t>
        </is>
      </c>
      <c r="C81" t="n">
        <v>2.48</v>
      </c>
      <c r="D81" t="n">
        <v>-0.65</v>
      </c>
      <c r="E81" t="n">
        <v>-1.66</v>
      </c>
      <c r="F81" t="n">
        <v>3.48</v>
      </c>
      <c r="G81" t="n">
        <v>21.36</v>
      </c>
      <c r="H81" t="n">
        <v>21.25</v>
      </c>
      <c r="I81" t="n">
        <v>24.11</v>
      </c>
      <c r="J81" t="n">
        <v>27.93</v>
      </c>
      <c r="K81" t="n">
        <v>20.96</v>
      </c>
      <c r="L81" t="inlineStr">
        <is>
          <t>-</t>
        </is>
      </c>
      <c r="M81" t="inlineStr">
        <is>
          <t>-</t>
        </is>
      </c>
      <c r="N81" t="inlineStr">
        <is>
          <t>-</t>
        </is>
      </c>
      <c r="O81" t="inlineStr">
        <is>
          <t>-</t>
        </is>
      </c>
    </row>
    <row r="82">
      <c r="A82" s="5" t="inlineStr">
        <is>
          <t>Umsatzwachstum 10J in %</t>
        </is>
      </c>
      <c r="B82" s="5" t="inlineStr">
        <is>
          <t>Revenue Growth 10Y in %</t>
        </is>
      </c>
      <c r="C82" t="n">
        <v>11.86</v>
      </c>
      <c r="D82" t="n">
        <v>11.73</v>
      </c>
      <c r="E82" t="n">
        <v>13.13</v>
      </c>
      <c r="F82" t="n">
        <v>12.22</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5.14</v>
      </c>
      <c r="D83" t="n">
        <v>14.09</v>
      </c>
      <c r="E83" t="n">
        <v>6.79</v>
      </c>
      <c r="F83" t="n">
        <v>3.54</v>
      </c>
      <c r="G83" t="n">
        <v>1.14</v>
      </c>
      <c r="H83" t="n">
        <v>2.22</v>
      </c>
      <c r="I83" t="n">
        <v>-136.42</v>
      </c>
      <c r="J83" t="n">
        <v>-300.23</v>
      </c>
      <c r="K83" t="n">
        <v>-26.74</v>
      </c>
      <c r="L83" t="n">
        <v>-32.74</v>
      </c>
      <c r="M83" t="n">
        <v>8.140000000000001</v>
      </c>
      <c r="N83" t="n">
        <v>16.38</v>
      </c>
      <c r="O83" t="inlineStr">
        <is>
          <t>-</t>
        </is>
      </c>
    </row>
    <row r="84">
      <c r="A84" s="5" t="inlineStr">
        <is>
          <t>Gewinnwachstum 3J in %</t>
        </is>
      </c>
      <c r="B84" s="5" t="inlineStr">
        <is>
          <t>Earnings Growth 3Y in %</t>
        </is>
      </c>
      <c r="C84" t="n">
        <v>8.67</v>
      </c>
      <c r="D84" t="n">
        <v>8.140000000000001</v>
      </c>
      <c r="E84" t="n">
        <v>3.82</v>
      </c>
      <c r="F84" t="n">
        <v>2.3</v>
      </c>
      <c r="G84" t="n">
        <v>-44.35</v>
      </c>
      <c r="H84" t="n">
        <v>-144.81</v>
      </c>
      <c r="I84" t="n">
        <v>-154.46</v>
      </c>
      <c r="J84" t="n">
        <v>-119.9</v>
      </c>
      <c r="K84" t="n">
        <v>-17.11</v>
      </c>
      <c r="L84" t="n">
        <v>-2.74</v>
      </c>
      <c r="M84" t="n">
        <v>8.17</v>
      </c>
      <c r="N84" t="inlineStr">
        <is>
          <t>-</t>
        </is>
      </c>
      <c r="O84" t="inlineStr">
        <is>
          <t>-</t>
        </is>
      </c>
    </row>
    <row r="85">
      <c r="A85" s="5" t="inlineStr">
        <is>
          <t>Gewinnwachstum 5J in %</t>
        </is>
      </c>
      <c r="B85" s="5" t="inlineStr">
        <is>
          <t>Earnings Growth 5Y in %</t>
        </is>
      </c>
      <c r="C85" t="n">
        <v>6.14</v>
      </c>
      <c r="D85" t="n">
        <v>5.56</v>
      </c>
      <c r="E85" t="n">
        <v>-24.55</v>
      </c>
      <c r="F85" t="n">
        <v>-85.95</v>
      </c>
      <c r="G85" t="n">
        <v>-92.01000000000001</v>
      </c>
      <c r="H85" t="n">
        <v>-98.78</v>
      </c>
      <c r="I85" t="n">
        <v>-97.59999999999999</v>
      </c>
      <c r="J85" t="n">
        <v>-67.04000000000001</v>
      </c>
      <c r="K85" t="n">
        <v>-6.99</v>
      </c>
      <c r="L85" t="inlineStr">
        <is>
          <t>-</t>
        </is>
      </c>
      <c r="M85" t="inlineStr">
        <is>
          <t>-</t>
        </is>
      </c>
      <c r="N85" t="inlineStr">
        <is>
          <t>-</t>
        </is>
      </c>
      <c r="O85" t="inlineStr">
        <is>
          <t>-</t>
        </is>
      </c>
    </row>
    <row r="86">
      <c r="A86" s="5" t="inlineStr">
        <is>
          <t>Gewinnwachstum 10J in %</t>
        </is>
      </c>
      <c r="B86" s="5" t="inlineStr">
        <is>
          <t>Earnings Growth 10Y in %</t>
        </is>
      </c>
      <c r="C86" t="n">
        <v>-46.32</v>
      </c>
      <c r="D86" t="n">
        <v>-46.02</v>
      </c>
      <c r="E86" t="n">
        <v>-45.79</v>
      </c>
      <c r="F86" t="n">
        <v>-46.47</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1.86</v>
      </c>
      <c r="D87" t="n">
        <v>2.07</v>
      </c>
      <c r="E87" t="n">
        <v>-0.52</v>
      </c>
      <c r="F87" t="n">
        <v>-0.14</v>
      </c>
      <c r="G87" t="n">
        <v>-0.12</v>
      </c>
      <c r="H87" t="n">
        <v>-0.13</v>
      </c>
      <c r="I87" t="n">
        <v>-0.08</v>
      </c>
      <c r="J87" t="inlineStr">
        <is>
          <t>-</t>
        </is>
      </c>
      <c r="K87" t="n">
        <v>-1.02</v>
      </c>
      <c r="L87" t="inlineStr">
        <is>
          <t>-</t>
        </is>
      </c>
      <c r="M87" t="inlineStr">
        <is>
          <t>-</t>
        </is>
      </c>
      <c r="N87" t="inlineStr">
        <is>
          <t>-</t>
        </is>
      </c>
      <c r="O87" t="inlineStr">
        <is>
          <t>-</t>
        </is>
      </c>
    </row>
    <row r="88">
      <c r="A88" s="5" t="inlineStr">
        <is>
          <t>EBIT-Wachstum 1J in %</t>
        </is>
      </c>
      <c r="B88" s="5" t="inlineStr">
        <is>
          <t>EBIT Growth 1Y in %</t>
        </is>
      </c>
      <c r="C88" t="n">
        <v>18.7</v>
      </c>
      <c r="D88" t="n">
        <v>24.38</v>
      </c>
      <c r="E88" t="n">
        <v>16.41</v>
      </c>
      <c r="F88" t="n">
        <v>1.31</v>
      </c>
      <c r="G88" t="n">
        <v>27.24</v>
      </c>
      <c r="H88" t="n">
        <v>-41.67</v>
      </c>
      <c r="I88" t="n">
        <v>3.33</v>
      </c>
      <c r="J88" t="n">
        <v>15.87</v>
      </c>
      <c r="K88" t="n">
        <v>27.58</v>
      </c>
      <c r="L88" t="n">
        <v>3.46</v>
      </c>
      <c r="M88" t="n">
        <v>-16.59</v>
      </c>
      <c r="N88" t="n">
        <v>26.19</v>
      </c>
      <c r="O88" t="inlineStr">
        <is>
          <t>-</t>
        </is>
      </c>
    </row>
    <row r="89">
      <c r="A89" s="5" t="inlineStr">
        <is>
          <t>EBIT-Wachstum 3J in %</t>
        </is>
      </c>
      <c r="B89" s="5" t="inlineStr">
        <is>
          <t>EBIT Growth 3Y in %</t>
        </is>
      </c>
      <c r="C89" t="n">
        <v>19.83</v>
      </c>
      <c r="D89" t="n">
        <v>14.03</v>
      </c>
      <c r="E89" t="n">
        <v>14.99</v>
      </c>
      <c r="F89" t="n">
        <v>-4.37</v>
      </c>
      <c r="G89" t="n">
        <v>-3.7</v>
      </c>
      <c r="H89" t="n">
        <v>-7.49</v>
      </c>
      <c r="I89" t="n">
        <v>15.59</v>
      </c>
      <c r="J89" t="n">
        <v>15.64</v>
      </c>
      <c r="K89" t="n">
        <v>4.82</v>
      </c>
      <c r="L89" t="n">
        <v>4.35</v>
      </c>
      <c r="M89" t="n">
        <v>3.2</v>
      </c>
      <c r="N89" t="inlineStr">
        <is>
          <t>-</t>
        </is>
      </c>
      <c r="O89" t="inlineStr">
        <is>
          <t>-</t>
        </is>
      </c>
    </row>
    <row r="90">
      <c r="A90" s="5" t="inlineStr">
        <is>
          <t>EBIT-Wachstum 5J in %</t>
        </is>
      </c>
      <c r="B90" s="5" t="inlineStr">
        <is>
          <t>EBIT Growth 5Y in %</t>
        </is>
      </c>
      <c r="C90" t="n">
        <v>17.61</v>
      </c>
      <c r="D90" t="n">
        <v>5.53</v>
      </c>
      <c r="E90" t="n">
        <v>1.32</v>
      </c>
      <c r="F90" t="n">
        <v>1.22</v>
      </c>
      <c r="G90" t="n">
        <v>6.47</v>
      </c>
      <c r="H90" t="n">
        <v>1.71</v>
      </c>
      <c r="I90" t="n">
        <v>6.73</v>
      </c>
      <c r="J90" t="n">
        <v>11.3</v>
      </c>
      <c r="K90" t="n">
        <v>8.130000000000001</v>
      </c>
      <c r="L90" t="inlineStr">
        <is>
          <t>-</t>
        </is>
      </c>
      <c r="M90" t="inlineStr">
        <is>
          <t>-</t>
        </is>
      </c>
      <c r="N90" t="inlineStr">
        <is>
          <t>-</t>
        </is>
      </c>
      <c r="O90" t="inlineStr">
        <is>
          <t>-</t>
        </is>
      </c>
    </row>
    <row r="91">
      <c r="A91" s="5" t="inlineStr">
        <is>
          <t>EBIT-Wachstum 10J in %</t>
        </is>
      </c>
      <c r="B91" s="5" t="inlineStr">
        <is>
          <t>EBIT Growth 10Y in %</t>
        </is>
      </c>
      <c r="C91" t="n">
        <v>9.66</v>
      </c>
      <c r="D91" t="n">
        <v>6.13</v>
      </c>
      <c r="E91" t="n">
        <v>6.31</v>
      </c>
      <c r="F91" t="n">
        <v>4.67</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inlineStr">
        <is>
          <t>-</t>
        </is>
      </c>
      <c r="D92" t="n">
        <v>-0.44</v>
      </c>
      <c r="E92" t="n">
        <v>2.23</v>
      </c>
      <c r="F92" t="n">
        <v>59.1</v>
      </c>
      <c r="G92" t="n">
        <v>-61.75</v>
      </c>
      <c r="H92" t="n">
        <v>42.16</v>
      </c>
      <c r="I92" t="n">
        <v>68.76000000000001</v>
      </c>
      <c r="J92" t="n">
        <v>-17.68</v>
      </c>
      <c r="K92" t="n">
        <v>-30.17</v>
      </c>
      <c r="L92" t="n">
        <v>19.52</v>
      </c>
      <c r="M92" t="n">
        <v>-35.04</v>
      </c>
      <c r="N92" t="n">
        <v>56.75</v>
      </c>
      <c r="O92" t="inlineStr">
        <is>
          <t>-</t>
        </is>
      </c>
    </row>
    <row r="93">
      <c r="A93" s="5" t="inlineStr">
        <is>
          <t>Op.Cashflow Wachstum 3J in %</t>
        </is>
      </c>
      <c r="B93" s="5" t="inlineStr">
        <is>
          <t>Op.Cashflow Wachstum 3Y in %</t>
        </is>
      </c>
      <c r="C93" t="inlineStr">
        <is>
          <t>-</t>
        </is>
      </c>
      <c r="D93" t="n">
        <v>20.3</v>
      </c>
      <c r="E93" t="n">
        <v>-0.14</v>
      </c>
      <c r="F93" t="n">
        <v>13.17</v>
      </c>
      <c r="G93" t="n">
        <v>16.39</v>
      </c>
      <c r="H93" t="n">
        <v>31.08</v>
      </c>
      <c r="I93" t="n">
        <v>6.97</v>
      </c>
      <c r="J93" t="n">
        <v>-9.44</v>
      </c>
      <c r="K93" t="n">
        <v>-15.23</v>
      </c>
      <c r="L93" t="n">
        <v>13.74</v>
      </c>
      <c r="M93" t="n">
        <v>7.24</v>
      </c>
      <c r="N93" t="inlineStr">
        <is>
          <t>-</t>
        </is>
      </c>
      <c r="O93" t="inlineStr">
        <is>
          <t>-</t>
        </is>
      </c>
    </row>
    <row r="94">
      <c r="A94" s="5" t="inlineStr">
        <is>
          <t>Op.Cashflow Wachstum 5J in %</t>
        </is>
      </c>
      <c r="B94" s="5" t="inlineStr">
        <is>
          <t>Op.Cashflow Wachstum 5Y in %</t>
        </is>
      </c>
      <c r="C94" t="inlineStr">
        <is>
          <t>-</t>
        </is>
      </c>
      <c r="D94" t="n">
        <v>8.26</v>
      </c>
      <c r="E94" t="n">
        <v>22.1</v>
      </c>
      <c r="F94" t="n">
        <v>18.12</v>
      </c>
      <c r="G94" t="n">
        <v>0.26</v>
      </c>
      <c r="H94" t="n">
        <v>16.52</v>
      </c>
      <c r="I94" t="n">
        <v>1.08</v>
      </c>
      <c r="J94" t="n">
        <v>-1.32</v>
      </c>
      <c r="K94" t="n">
        <v>2.21</v>
      </c>
      <c r="L94" t="inlineStr">
        <is>
          <t>-</t>
        </is>
      </c>
      <c r="M94" t="inlineStr">
        <is>
          <t>-</t>
        </is>
      </c>
      <c r="N94" t="inlineStr">
        <is>
          <t>-</t>
        </is>
      </c>
      <c r="O94" t="inlineStr">
        <is>
          <t>-</t>
        </is>
      </c>
    </row>
    <row r="95">
      <c r="A95" s="5" t="inlineStr">
        <is>
          <t>Op.Cashflow Wachstum 10J in %</t>
        </is>
      </c>
      <c r="B95" s="5" t="inlineStr">
        <is>
          <t>Op.Cashflow Wachstum 10Y in %</t>
        </is>
      </c>
      <c r="C95" t="inlineStr">
        <is>
          <t>-</t>
        </is>
      </c>
      <c r="D95" t="n">
        <v>4.67</v>
      </c>
      <c r="E95" t="n">
        <v>10.39</v>
      </c>
      <c r="F95" t="n">
        <v>10.17</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188</v>
      </c>
      <c r="D96" t="n">
        <v>1185</v>
      </c>
      <c r="E96" t="n">
        <v>1821</v>
      </c>
      <c r="F96" t="n">
        <v>277</v>
      </c>
      <c r="G96" t="n">
        <v>2108</v>
      </c>
      <c r="H96" t="n">
        <v>432</v>
      </c>
      <c r="I96" t="n">
        <v>2422</v>
      </c>
      <c r="J96" t="n">
        <v>1456</v>
      </c>
      <c r="K96" t="n">
        <v>-371.9</v>
      </c>
      <c r="L96" t="n">
        <v>-781.6</v>
      </c>
      <c r="M96" t="n">
        <v>32.9</v>
      </c>
      <c r="N96" t="n">
        <v>6363</v>
      </c>
      <c r="O96" t="n">
        <v>-2719</v>
      </c>
      <c r="P96" t="n">
        <v>-2719</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AENA SME S A </t>
        </is>
      </c>
      <c r="B1" s="2" t="inlineStr">
        <is>
          <t>WKN: A12D3A  ISIN: ES0105046009  Typ: Aktie</t>
        </is>
      </c>
      <c r="C1" s="2" t="inlineStr"/>
      <c r="D1" s="2" t="inlineStr"/>
      <c r="E1" s="2" t="inlineStr"/>
      <c r="F1" s="2">
        <f>HYPERLINK("ibex_Stock_Data_EUR.xlsx#INDEX!A1",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+34-913-211-000</t>
        </is>
      </c>
      <c r="J4" t="inlineStr">
        <is>
          <t>Enaire (State Administration)</t>
        </is>
      </c>
      <c r="L4" t="inlineStr">
        <is>
          <t>51,00%</t>
        </is>
      </c>
    </row>
    <row r="5">
      <c r="A5" s="5" t="inlineStr">
        <is>
          <t>Ticker</t>
        </is>
      </c>
      <c r="B5" t="inlineStr">
        <is>
          <t>A44</t>
        </is>
      </c>
      <c r="C5" s="5" t="inlineStr">
        <is>
          <t>Fax</t>
        </is>
      </c>
      <c r="D5" s="5" t="inlineStr"/>
      <c r="E5" t="inlineStr">
        <is>
          <t>-</t>
        </is>
      </c>
      <c r="J5" t="inlineStr">
        <is>
          <t>Freefloat</t>
        </is>
      </c>
      <c r="L5" t="inlineStr">
        <is>
          <t>49,00%</t>
        </is>
      </c>
    </row>
    <row r="6">
      <c r="A6" s="5" t="inlineStr">
        <is>
          <t>Gelistet Seit / Listed Since</t>
        </is>
      </c>
      <c r="B6" t="inlineStr">
        <is>
          <t>11.02.2015</t>
        </is>
      </c>
      <c r="C6" s="5" t="inlineStr">
        <is>
          <t>Internet</t>
        </is>
      </c>
      <c r="D6" s="5" t="inlineStr"/>
      <c r="E6" t="inlineStr">
        <is>
          <t>http://www.aena.es/csee/Satellite/HomeAena</t>
        </is>
      </c>
    </row>
    <row r="7">
      <c r="A7" s="5" t="inlineStr">
        <is>
          <t>Nominalwert / Nominal Value</t>
        </is>
      </c>
      <c r="B7" t="inlineStr">
        <is>
          <t>-</t>
        </is>
      </c>
      <c r="C7" s="5" t="inlineStr">
        <is>
          <t>E-Mail</t>
        </is>
      </c>
      <c r="D7" s="5" t="inlineStr"/>
      <c r="E7" t="inlineStr">
        <is>
          <t>ir@aena.es</t>
        </is>
      </c>
    </row>
    <row r="8">
      <c r="A8" s="5" t="inlineStr">
        <is>
          <t>Land / Country</t>
        </is>
      </c>
      <c r="B8" t="inlineStr">
        <is>
          <t>Spanien</t>
        </is>
      </c>
      <c r="C8" s="5" t="inlineStr">
        <is>
          <t>Inv. Relations Telefon / Phone</t>
        </is>
      </c>
      <c r="D8" s="5" t="inlineStr"/>
      <c r="E8" t="inlineStr">
        <is>
          <t>+34-913-211-449</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Services</t>
        </is>
      </c>
      <c r="C10" s="5" t="inlineStr"/>
      <c r="D10" s="5" t="inlineStr"/>
    </row>
    <row r="11">
      <c r="A11" s="5" t="inlineStr">
        <is>
          <t>Sektor / Sector</t>
        </is>
      </c>
      <c r="B11" t="inlineStr">
        <is>
          <t>Various</t>
        </is>
      </c>
    </row>
    <row r="12">
      <c r="A12" s="5" t="inlineStr">
        <is>
          <t>Typ / Genre</t>
        </is>
      </c>
      <c r="B12" t="inlineStr">
        <is>
          <t>Inhaberaktie</t>
        </is>
      </c>
    </row>
    <row r="13">
      <c r="A13" s="5" t="inlineStr">
        <is>
          <t>Adresse / Address</t>
        </is>
      </c>
      <c r="B13" t="inlineStr">
        <is>
          <t>Aena SME S.A.Calle Arturo Soria 109  ES-28042 Madrid</t>
        </is>
      </c>
    </row>
    <row r="14">
      <c r="A14" s="5" t="inlineStr">
        <is>
          <t>Management</t>
        </is>
      </c>
      <c r="B14" t="inlineStr">
        <is>
          <t>Maurici Lucena Betriu, Francisco Ferrer Moreno, Angélica Martínez Ortega, Christopher Anthony Hohn, Jaime Terceiro Lomba, Juan Carlos Alfonso Rubio</t>
        </is>
      </c>
    </row>
    <row r="15">
      <c r="A15" s="5" t="inlineStr">
        <is>
          <t>Aufsichtsrat / Board</t>
        </is>
      </c>
      <c r="B15" t="inlineStr">
        <is>
          <t>Maurici Lucena Betriu, Pilar Arranz Notario, Francisco Javier Martín Ramiro, Ángel Luis Arias Serrano, Juan Ignacio Díaz Bidart, Marta Bardón Fernández-Pacheco, Francisco Ferrer Moreno, Angélica Martínez Ortega, Christopher Anthony Hohn, Amancio López Seijas, Jaime Terceiro Lomba, José Luis Bonet Ferrer, Josep Antoni Duran i Lleida, Jordi Hereu Boher, Leticia Iglesias Herraiz, Juan Carlos Alfonso Rubio, María de los Reyes Escrig Teigeiro</t>
        </is>
      </c>
    </row>
    <row r="16">
      <c r="A16" s="5" t="inlineStr">
        <is>
          <t>Beschreibung</t>
        </is>
      </c>
      <c r="B16" t="inlineStr">
        <is>
          <t>AENA S.A. ist ein spanisches Staatsunternehmen, das verschiedene Flughäfen betreibt. Weltweit ist die Gesellschaft führend als Flughafenbetreiber hinsichtlich der Passagierzahl. 2013 wurden 187 Millionen Gäste und 639,000 Tonnen Gepäck abgefertigt. Das Unternehmen betreibt insgesamt knapp 50 Flughäfen und zwei Hubschrauberlandeplätze in Spanien und ist am Management von 15 weiteren Flughäfen in Europa und Amerika beteiligt, einschließlich Londons Luton. Die wichtigsten Airlines, die die Flughäfen anfliegen, sind Ryanair, Vueling, Air Europa, Iberia, easyJet und Air Berlin. Copyright 2014 FINANCE BASE AG</t>
        </is>
      </c>
    </row>
    <row r="17">
      <c r="A17" s="5" t="inlineStr">
        <is>
          <t>Profile</t>
        </is>
      </c>
      <c r="B17" t="inlineStr">
        <is>
          <t>AENA S.A. is a Spanish state-owned company that operates various airports. Worldwide, the company is a leading airport operator in terms of number of passengers. 2013 were handled 187 million people and 639,000 tons of luggage. The company operates a total of nearly 50 airports and two heliports in Spain and is involved in the management of 15 other airports in Europe and America, including London Luton. The main airlines serving the airports are Ryanair, Vueling, Air Europa, Iberia, easyJet and Air Berlin.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2018</v>
      </c>
      <c r="D19" s="5" t="n">
        <v>2017</v>
      </c>
      <c r="E19" s="5" t="n">
        <v>2016</v>
      </c>
      <c r="F19" s="5" t="n">
        <v>2015</v>
      </c>
      <c r="G19" s="5" t="n">
        <v>2014</v>
      </c>
      <c r="H19" s="5" t="n">
        <v>2013</v>
      </c>
      <c r="I19" s="5" t="n">
        <v>2012</v>
      </c>
      <c r="J19" s="5" t="inlineStr"/>
      <c r="K19" s="5" t="inlineStr"/>
      <c r="L19" s="5" t="inlineStr"/>
    </row>
    <row r="20">
      <c r="A20" s="5" t="inlineStr">
        <is>
          <t>Umsatz</t>
        </is>
      </c>
      <c r="B20" s="5" t="inlineStr">
        <is>
          <t>Revenue</t>
        </is>
      </c>
      <c r="C20" t="n">
        <v>4201</v>
      </c>
      <c r="D20" t="n">
        <v>3961</v>
      </c>
      <c r="E20" t="n">
        <v>3710</v>
      </c>
      <c r="F20" t="n">
        <v>3451</v>
      </c>
      <c r="G20" t="n">
        <v>3076</v>
      </c>
      <c r="H20" t="n">
        <v>2877</v>
      </c>
      <c r="I20" t="n">
        <v>2599</v>
      </c>
    </row>
    <row r="21">
      <c r="A21" s="5" t="inlineStr">
        <is>
          <t>Operatives Ergebnis (EBIT)</t>
        </is>
      </c>
      <c r="B21" s="5" t="inlineStr">
        <is>
          <t>EBIT Earning Before Interest &amp; Tax</t>
        </is>
      </c>
      <c r="C21" t="n">
        <v>1850</v>
      </c>
      <c r="D21" t="n">
        <v>1717</v>
      </c>
      <c r="E21" t="n">
        <v>1468</v>
      </c>
      <c r="F21" t="n">
        <v>1252</v>
      </c>
      <c r="G21" t="n">
        <v>1052</v>
      </c>
      <c r="H21" t="n">
        <v>741.8</v>
      </c>
      <c r="I21" t="n">
        <v>221</v>
      </c>
    </row>
    <row r="22">
      <c r="A22" s="5" t="inlineStr">
        <is>
          <t>Finanzergebnis</t>
        </is>
      </c>
      <c r="B22" s="5" t="inlineStr">
        <is>
          <t>Financial Result</t>
        </is>
      </c>
      <c r="C22" t="n">
        <v>-112.8</v>
      </c>
      <c r="D22" t="n">
        <v>-120.7</v>
      </c>
      <c r="E22" t="n">
        <v>48.3</v>
      </c>
      <c r="F22" t="n">
        <v>-211.6</v>
      </c>
      <c r="G22" t="n">
        <v>-379.4</v>
      </c>
      <c r="H22" t="n">
        <v>-244.3</v>
      </c>
      <c r="I22" t="n">
        <v>-313.2</v>
      </c>
    </row>
    <row r="23">
      <c r="A23" s="5" t="inlineStr">
        <is>
          <t>Ergebnis vor Steuer (EBT)</t>
        </is>
      </c>
      <c r="B23" s="5" t="inlineStr">
        <is>
          <t>EBT Earning Before Tax</t>
        </is>
      </c>
      <c r="C23" t="n">
        <v>1737</v>
      </c>
      <c r="D23" t="n">
        <v>1597</v>
      </c>
      <c r="E23" t="n">
        <v>1516</v>
      </c>
      <c r="F23" t="n">
        <v>1041</v>
      </c>
      <c r="G23" t="n">
        <v>672.4</v>
      </c>
      <c r="H23" t="n">
        <v>497.5</v>
      </c>
      <c r="I23" t="n">
        <v>-92.2</v>
      </c>
    </row>
    <row r="24">
      <c r="A24" s="5" t="inlineStr">
        <is>
          <t>Steuern auf Einkommen und Ertrag</t>
        </is>
      </c>
      <c r="B24" s="5" t="inlineStr">
        <is>
          <t>Taxes on income and earnings</t>
        </is>
      </c>
      <c r="C24" t="n">
        <v>409.6</v>
      </c>
      <c r="D24" t="n">
        <v>374.7</v>
      </c>
      <c r="E24" t="n">
        <v>351.7</v>
      </c>
      <c r="F24" t="n">
        <v>209.8</v>
      </c>
      <c r="G24" t="n">
        <v>196.7</v>
      </c>
      <c r="H24" t="n">
        <v>-99.2</v>
      </c>
      <c r="I24" t="n">
        <v>-28.7</v>
      </c>
    </row>
    <row r="25">
      <c r="A25" s="5" t="inlineStr">
        <is>
          <t>Ergebnis nach Steuer</t>
        </is>
      </c>
      <c r="B25" s="5" t="inlineStr">
        <is>
          <t>Earnings after tax</t>
        </is>
      </c>
      <c r="C25" t="n">
        <v>1328</v>
      </c>
      <c r="D25" t="n">
        <v>1222</v>
      </c>
      <c r="E25" t="n">
        <v>1164</v>
      </c>
      <c r="F25" t="n">
        <v>830.8</v>
      </c>
      <c r="G25" t="n">
        <v>475.7</v>
      </c>
      <c r="H25" t="n">
        <v>596.7</v>
      </c>
      <c r="I25" t="n">
        <v>-63.5</v>
      </c>
    </row>
    <row r="26">
      <c r="A26" s="5" t="inlineStr">
        <is>
          <t>Minderheitenanteil</t>
        </is>
      </c>
      <c r="B26" s="5" t="inlineStr">
        <is>
          <t>Minority Share</t>
        </is>
      </c>
      <c r="C26" t="n">
        <v>0.1</v>
      </c>
      <c r="D26" t="n">
        <v>10</v>
      </c>
      <c r="E26" t="n">
        <v>-0.2</v>
      </c>
      <c r="F26" t="n">
        <v>2.8</v>
      </c>
      <c r="G26" t="n">
        <v>2.9</v>
      </c>
      <c r="H26" t="inlineStr">
        <is>
          <t>-</t>
        </is>
      </c>
      <c r="I26" t="inlineStr">
        <is>
          <t>-</t>
        </is>
      </c>
    </row>
    <row r="27">
      <c r="A27" s="5" t="inlineStr">
        <is>
          <t>Jahresüberschuss/-fehlbetrag</t>
        </is>
      </c>
      <c r="B27" s="5" t="inlineStr">
        <is>
          <t>Net Profit</t>
        </is>
      </c>
      <c r="C27" t="n">
        <v>1328</v>
      </c>
      <c r="D27" t="n">
        <v>1232</v>
      </c>
      <c r="E27" t="n">
        <v>1164</v>
      </c>
      <c r="F27" t="n">
        <v>833.5</v>
      </c>
      <c r="G27" t="n">
        <v>478.6</v>
      </c>
      <c r="H27" t="n">
        <v>596.7</v>
      </c>
      <c r="I27" t="n">
        <v>-63.5</v>
      </c>
    </row>
    <row r="28">
      <c r="A28" s="5" t="inlineStr">
        <is>
          <t>Summe Umlaufvermögen</t>
        </is>
      </c>
      <c r="B28" s="5" t="inlineStr">
        <is>
          <t>Current Assets</t>
        </is>
      </c>
      <c r="C28" t="n">
        <v>1114</v>
      </c>
      <c r="D28" t="n">
        <v>1214</v>
      </c>
      <c r="E28" t="n">
        <v>1011</v>
      </c>
      <c r="F28" t="n">
        <v>1088</v>
      </c>
      <c r="G28" t="n">
        <v>802.7</v>
      </c>
      <c r="H28" t="n">
        <v>622.6</v>
      </c>
      <c r="I28" t="n">
        <v>510.7</v>
      </c>
    </row>
    <row r="29">
      <c r="A29" s="5" t="inlineStr">
        <is>
          <t>Summe Anlagevermögen</t>
        </is>
      </c>
      <c r="B29" s="5" t="inlineStr">
        <is>
          <t>Fixed Assets</t>
        </is>
      </c>
      <c r="C29" t="n">
        <v>13786</v>
      </c>
      <c r="D29" t="n">
        <v>14094</v>
      </c>
      <c r="E29" t="n">
        <v>14503</v>
      </c>
      <c r="F29" t="n">
        <v>15936</v>
      </c>
      <c r="G29" t="n">
        <v>16614</v>
      </c>
      <c r="H29" t="n">
        <v>15823</v>
      </c>
      <c r="I29" t="n">
        <v>16206</v>
      </c>
    </row>
    <row r="30">
      <c r="A30" s="5" t="inlineStr">
        <is>
          <t>Summe Aktiva</t>
        </is>
      </c>
      <c r="B30" s="5" t="inlineStr">
        <is>
          <t>Total Assets</t>
        </is>
      </c>
      <c r="C30" t="n">
        <v>14899</v>
      </c>
      <c r="D30" t="n">
        <v>15307</v>
      </c>
      <c r="E30" t="n">
        <v>15514</v>
      </c>
      <c r="F30" t="n">
        <v>17023</v>
      </c>
      <c r="G30" t="n">
        <v>17417</v>
      </c>
      <c r="H30" t="n">
        <v>16445</v>
      </c>
      <c r="I30" t="n">
        <v>16717</v>
      </c>
    </row>
    <row r="31">
      <c r="A31" s="5" t="inlineStr">
        <is>
          <t>Summe kurzfristiges Fremdkapital</t>
        </is>
      </c>
      <c r="B31" s="5" t="inlineStr">
        <is>
          <t>Short-Term Debt</t>
        </is>
      </c>
      <c r="C31" t="n">
        <v>1499</v>
      </c>
      <c r="D31" t="n">
        <v>1484</v>
      </c>
      <c r="E31" t="n">
        <v>1526</v>
      </c>
      <c r="F31" t="n">
        <v>1843</v>
      </c>
      <c r="G31" t="n">
        <v>1857</v>
      </c>
      <c r="H31" t="n">
        <v>1911</v>
      </c>
      <c r="I31" t="n">
        <v>2127</v>
      </c>
    </row>
    <row r="32">
      <c r="A32" s="5" t="inlineStr">
        <is>
          <t>Summe langfristiges Fremdkapital</t>
        </is>
      </c>
      <c r="B32" s="5" t="inlineStr">
        <is>
          <t>Long-Term Debt</t>
        </is>
      </c>
      <c r="C32" t="n">
        <v>7377</v>
      </c>
      <c r="D32" t="n">
        <v>8135</v>
      </c>
      <c r="E32" t="n">
        <v>8962</v>
      </c>
      <c r="F32" t="n">
        <v>10820</v>
      </c>
      <c r="G32" t="n">
        <v>11982</v>
      </c>
      <c r="H32" t="n">
        <v>11495</v>
      </c>
      <c r="I32" t="n">
        <v>12152</v>
      </c>
    </row>
    <row r="33">
      <c r="A33" s="5" t="inlineStr">
        <is>
          <t>Summe Fremdkapital</t>
        </is>
      </c>
      <c r="B33" s="5" t="inlineStr">
        <is>
          <t>Total Liabilities</t>
        </is>
      </c>
      <c r="C33" t="n">
        <v>8875</v>
      </c>
      <c r="D33" t="n">
        <v>9620</v>
      </c>
      <c r="E33" t="n">
        <v>10488</v>
      </c>
      <c r="F33" t="n">
        <v>12663</v>
      </c>
      <c r="G33" t="n">
        <v>13839</v>
      </c>
      <c r="H33" t="n">
        <v>13406</v>
      </c>
      <c r="I33" t="n">
        <v>14280</v>
      </c>
    </row>
    <row r="34">
      <c r="A34" s="5" t="inlineStr">
        <is>
          <t>Minderheitenanteil</t>
        </is>
      </c>
      <c r="B34" s="5" t="inlineStr">
        <is>
          <t>Minority Share</t>
        </is>
      </c>
      <c r="C34" t="n">
        <v>-11.1</v>
      </c>
      <c r="D34" t="n">
        <v>5.4</v>
      </c>
      <c r="E34" t="n">
        <v>32.4</v>
      </c>
      <c r="F34" t="n">
        <v>56.4</v>
      </c>
      <c r="G34" t="n">
        <v>62.1</v>
      </c>
      <c r="H34" t="inlineStr">
        <is>
          <t>-</t>
        </is>
      </c>
      <c r="I34" t="inlineStr">
        <is>
          <t>-</t>
        </is>
      </c>
    </row>
    <row r="35">
      <c r="A35" s="5" t="inlineStr">
        <is>
          <t>Summe Eigenkapital</t>
        </is>
      </c>
      <c r="B35" s="5" t="inlineStr">
        <is>
          <t>Equity</t>
        </is>
      </c>
      <c r="C35" t="n">
        <v>6035</v>
      </c>
      <c r="D35" t="n">
        <v>5683</v>
      </c>
      <c r="E35" t="n">
        <v>4993</v>
      </c>
      <c r="F35" t="n">
        <v>4304</v>
      </c>
      <c r="G35" t="n">
        <v>3516</v>
      </c>
      <c r="H35" t="n">
        <v>3039</v>
      </c>
      <c r="I35" t="n">
        <v>2437</v>
      </c>
    </row>
    <row r="36">
      <c r="A36" s="5" t="inlineStr">
        <is>
          <t>Summe Passiva</t>
        </is>
      </c>
      <c r="B36" s="5" t="inlineStr">
        <is>
          <t>Liabilities &amp; Shareholder Equity</t>
        </is>
      </c>
      <c r="C36" t="n">
        <v>14899</v>
      </c>
      <c r="D36" t="n">
        <v>15307</v>
      </c>
      <c r="E36" t="n">
        <v>15514</v>
      </c>
      <c r="F36" t="n">
        <v>17023</v>
      </c>
      <c r="G36" t="n">
        <v>17417</v>
      </c>
      <c r="H36" t="n">
        <v>16445</v>
      </c>
      <c r="I36" t="n">
        <v>16717</v>
      </c>
    </row>
    <row r="37">
      <c r="A37" s="5" t="inlineStr">
        <is>
          <t>Mio.Aktien im Umlauf</t>
        </is>
      </c>
      <c r="B37" s="5" t="inlineStr">
        <is>
          <t>Million shares outstanding</t>
        </is>
      </c>
      <c r="C37" t="n">
        <v>150</v>
      </c>
      <c r="D37" t="n">
        <v>150</v>
      </c>
      <c r="E37" t="n">
        <v>150</v>
      </c>
      <c r="F37" t="n">
        <v>150</v>
      </c>
      <c r="G37" t="n">
        <v>150</v>
      </c>
      <c r="H37" t="inlineStr">
        <is>
          <t>-</t>
        </is>
      </c>
      <c r="I37" t="inlineStr">
        <is>
          <t>-</t>
        </is>
      </c>
    </row>
    <row r="38">
      <c r="A38" s="5" t="inlineStr">
        <is>
          <t>Gezeichnetes Kapital (in Mio.)</t>
        </is>
      </c>
      <c r="B38" s="5" t="inlineStr">
        <is>
          <t>Subscribed Capital in M</t>
        </is>
      </c>
      <c r="C38" t="n">
        <v>1500</v>
      </c>
      <c r="D38" t="n">
        <v>1500</v>
      </c>
      <c r="E38" t="n">
        <v>1500</v>
      </c>
      <c r="F38" t="n">
        <v>1500</v>
      </c>
      <c r="G38" t="n">
        <v>1500</v>
      </c>
      <c r="H38" t="inlineStr">
        <is>
          <t>-</t>
        </is>
      </c>
      <c r="I38" t="inlineStr">
        <is>
          <t>-</t>
        </is>
      </c>
    </row>
    <row r="39">
      <c r="A39" s="5" t="inlineStr">
        <is>
          <t>Ergebnis je Aktie (brutto)</t>
        </is>
      </c>
      <c r="B39" s="5" t="inlineStr">
        <is>
          <t>Earnings per share</t>
        </is>
      </c>
      <c r="C39" t="n">
        <v>11.58</v>
      </c>
      <c r="D39" t="n">
        <v>10.64</v>
      </c>
      <c r="E39" t="n">
        <v>10.11</v>
      </c>
      <c r="F39" t="n">
        <v>6.94</v>
      </c>
      <c r="G39" t="n">
        <v>4.48</v>
      </c>
      <c r="H39" t="inlineStr">
        <is>
          <t>-</t>
        </is>
      </c>
      <c r="I39" t="inlineStr">
        <is>
          <t>-</t>
        </is>
      </c>
    </row>
    <row r="40">
      <c r="A40" s="5" t="inlineStr">
        <is>
          <t>Ergebnis je Aktie (unverwässert)</t>
        </is>
      </c>
      <c r="B40" s="5" t="inlineStr">
        <is>
          <t>Basic Earnings per share</t>
        </is>
      </c>
      <c r="C40" t="n">
        <v>8.85</v>
      </c>
      <c r="D40" t="n">
        <v>8.210000000000001</v>
      </c>
      <c r="E40" t="n">
        <v>7.76</v>
      </c>
      <c r="F40" t="n">
        <v>5.56</v>
      </c>
      <c r="G40" t="n">
        <v>3.19</v>
      </c>
      <c r="H40" t="n">
        <v>3.98</v>
      </c>
      <c r="I40" t="n">
        <v>-0.42</v>
      </c>
    </row>
    <row r="41">
      <c r="A41" s="5" t="inlineStr">
        <is>
          <t>Ergebnis je Aktie (verwässert)</t>
        </is>
      </c>
      <c r="B41" s="5" t="inlineStr">
        <is>
          <t>Diluted Earnings per share</t>
        </is>
      </c>
      <c r="C41" t="n">
        <v>8.85</v>
      </c>
      <c r="D41" t="n">
        <v>8.210000000000001</v>
      </c>
      <c r="E41" t="n">
        <v>7.76</v>
      </c>
      <c r="F41" t="n">
        <v>5.56</v>
      </c>
      <c r="G41" t="n">
        <v>3.19</v>
      </c>
      <c r="H41" t="n">
        <v>3.98</v>
      </c>
      <c r="I41" t="n">
        <v>-0.42</v>
      </c>
    </row>
    <row r="42">
      <c r="A42" s="5" t="inlineStr">
        <is>
          <t>Dividende je Aktie</t>
        </is>
      </c>
      <c r="B42" s="5" t="inlineStr">
        <is>
          <t>Dividend per share</t>
        </is>
      </c>
      <c r="C42" t="n">
        <v>6.93</v>
      </c>
      <c r="D42" t="n">
        <v>6.5</v>
      </c>
      <c r="E42" t="inlineStr">
        <is>
          <t>-</t>
        </is>
      </c>
      <c r="F42" t="inlineStr">
        <is>
          <t>-</t>
        </is>
      </c>
      <c r="G42" t="inlineStr">
        <is>
          <t>-</t>
        </is>
      </c>
      <c r="H42" t="inlineStr">
        <is>
          <t>-</t>
        </is>
      </c>
      <c r="I42" t="inlineStr">
        <is>
          <t>-</t>
        </is>
      </c>
    </row>
    <row r="43">
      <c r="A43" s="5" t="inlineStr">
        <is>
          <t>Dividendenausschüttung in Mio</t>
        </is>
      </c>
      <c r="B43" s="5" t="inlineStr">
        <is>
          <t>Dividend Payment in M</t>
        </is>
      </c>
      <c r="C43" t="n">
        <v>993.4</v>
      </c>
      <c r="D43" t="n">
        <v>592.2</v>
      </c>
      <c r="E43" t="n">
        <v>409.7</v>
      </c>
      <c r="F43" t="n">
        <v>10.7</v>
      </c>
      <c r="G43" t="n">
        <v>6.5</v>
      </c>
      <c r="H43" t="inlineStr">
        <is>
          <t>-</t>
        </is>
      </c>
      <c r="I43" t="inlineStr">
        <is>
          <t>-</t>
        </is>
      </c>
    </row>
    <row r="44">
      <c r="A44" s="5" t="inlineStr">
        <is>
          <t>Umsatz</t>
        </is>
      </c>
      <c r="B44" s="5" t="inlineStr">
        <is>
          <t>Revenue</t>
        </is>
      </c>
      <c r="C44" t="n">
        <v>28.01</v>
      </c>
      <c r="D44" t="n">
        <v>26.4</v>
      </c>
      <c r="E44" t="n">
        <v>24.73</v>
      </c>
      <c r="F44" t="n">
        <v>23</v>
      </c>
      <c r="G44" t="n">
        <v>20.51</v>
      </c>
      <c r="H44" t="inlineStr">
        <is>
          <t>-</t>
        </is>
      </c>
      <c r="I44" t="inlineStr">
        <is>
          <t>-</t>
        </is>
      </c>
    </row>
    <row r="45">
      <c r="A45" s="5" t="inlineStr">
        <is>
          <t>Buchwert je Aktie</t>
        </is>
      </c>
      <c r="B45" s="5" t="inlineStr">
        <is>
          <t>Book value per share</t>
        </is>
      </c>
      <c r="C45" t="n">
        <v>40.16</v>
      </c>
      <c r="D45" t="n">
        <v>37.92</v>
      </c>
      <c r="E45" t="n">
        <v>33.5</v>
      </c>
      <c r="F45" t="n">
        <v>29.07</v>
      </c>
      <c r="G45" t="n">
        <v>23.86</v>
      </c>
      <c r="H45" t="inlineStr">
        <is>
          <t>-</t>
        </is>
      </c>
      <c r="I45" t="inlineStr">
        <is>
          <t>-</t>
        </is>
      </c>
    </row>
    <row r="46">
      <c r="A46" s="5" t="inlineStr">
        <is>
          <t>Cashflow je Aktie</t>
        </is>
      </c>
      <c r="B46" s="5" t="inlineStr">
        <is>
          <t>Cashflow per share</t>
        </is>
      </c>
      <c r="C46" t="n">
        <v>12.98</v>
      </c>
      <c r="D46" t="n">
        <v>13.43</v>
      </c>
      <c r="E46" t="n">
        <v>12.23</v>
      </c>
      <c r="F46" t="n">
        <v>10.86</v>
      </c>
      <c r="G46" t="n">
        <v>8.970000000000001</v>
      </c>
      <c r="H46" t="inlineStr">
        <is>
          <t>-</t>
        </is>
      </c>
      <c r="I46" t="inlineStr">
        <is>
          <t>-</t>
        </is>
      </c>
    </row>
    <row r="47">
      <c r="A47" s="5" t="inlineStr">
        <is>
          <t>Bilanzsumme je Aktie</t>
        </is>
      </c>
      <c r="B47" s="5" t="inlineStr">
        <is>
          <t>Total assets per share</t>
        </is>
      </c>
      <c r="C47" t="n">
        <v>99.33</v>
      </c>
      <c r="D47" t="n">
        <v>102.05</v>
      </c>
      <c r="E47" t="n">
        <v>103.43</v>
      </c>
      <c r="F47" t="n">
        <v>113.49</v>
      </c>
      <c r="G47" t="n">
        <v>116.11</v>
      </c>
      <c r="H47" t="inlineStr">
        <is>
          <t>-</t>
        </is>
      </c>
      <c r="I47" t="inlineStr">
        <is>
          <t>-</t>
        </is>
      </c>
    </row>
    <row r="48">
      <c r="A48" s="5" t="inlineStr">
        <is>
          <t>Personal am Ende des Jahres</t>
        </is>
      </c>
      <c r="B48" s="5" t="inlineStr">
        <is>
          <t>Staff at the end of year</t>
        </is>
      </c>
      <c r="C48" t="n">
        <v>8366</v>
      </c>
      <c r="D48" t="n">
        <v>8174</v>
      </c>
      <c r="E48" t="n">
        <v>7964</v>
      </c>
      <c r="F48" t="n">
        <v>7940</v>
      </c>
      <c r="G48" t="n">
        <v>7856</v>
      </c>
      <c r="H48" t="inlineStr">
        <is>
          <t>-</t>
        </is>
      </c>
      <c r="I48" t="inlineStr">
        <is>
          <t>-</t>
        </is>
      </c>
    </row>
    <row r="49">
      <c r="A49" s="5" t="inlineStr">
        <is>
          <t>Personalaufwand in Mio. EUR</t>
        </is>
      </c>
      <c r="B49" s="5" t="inlineStr">
        <is>
          <t>Personnel expenses in M</t>
        </is>
      </c>
      <c r="C49" t="n">
        <v>423.7</v>
      </c>
      <c r="D49" t="n">
        <v>417.2</v>
      </c>
      <c r="E49" t="n">
        <v>390.7</v>
      </c>
      <c r="F49" t="n">
        <v>363.9</v>
      </c>
      <c r="G49" t="n">
        <v>348.5</v>
      </c>
      <c r="H49" t="inlineStr">
        <is>
          <t>-</t>
        </is>
      </c>
      <c r="I49" t="inlineStr">
        <is>
          <t>-</t>
        </is>
      </c>
    </row>
    <row r="50">
      <c r="A50" s="5" t="inlineStr">
        <is>
          <t>Aufwand je Mitarbeiter in EUR</t>
        </is>
      </c>
      <c r="B50" s="5" t="inlineStr">
        <is>
          <t>Effort per employee</t>
        </is>
      </c>
      <c r="C50" t="n">
        <v>50645</v>
      </c>
      <c r="D50" t="n">
        <v>51040</v>
      </c>
      <c r="E50" t="n">
        <v>49058</v>
      </c>
      <c r="F50" t="n">
        <v>45831</v>
      </c>
      <c r="G50" t="n">
        <v>44361</v>
      </c>
      <c r="H50" t="inlineStr">
        <is>
          <t>-</t>
        </is>
      </c>
      <c r="I50" t="inlineStr">
        <is>
          <t>-</t>
        </is>
      </c>
    </row>
    <row r="51">
      <c r="A51" s="5" t="inlineStr">
        <is>
          <t>Umsatz je Aktie</t>
        </is>
      </c>
      <c r="B51" s="5" t="inlineStr">
        <is>
          <t>Revenue per share</t>
        </is>
      </c>
      <c r="C51" t="n">
        <v>502200</v>
      </c>
      <c r="D51" t="n">
        <v>484534</v>
      </c>
      <c r="E51" t="n">
        <v>465794</v>
      </c>
      <c r="F51" t="n">
        <v>434598</v>
      </c>
      <c r="G51" t="n">
        <v>391553</v>
      </c>
      <c r="H51" t="inlineStr">
        <is>
          <t>-</t>
        </is>
      </c>
      <c r="I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row>
    <row r="53">
      <c r="A53" s="5" t="inlineStr">
        <is>
          <t>Gewinn je Mitarbeiter in EUR</t>
        </is>
      </c>
      <c r="B53" s="5" t="inlineStr">
        <is>
          <t>Earnings per employee</t>
        </is>
      </c>
      <c r="C53" t="n">
        <v>158726</v>
      </c>
      <c r="D53" t="n">
        <v>150722</v>
      </c>
      <c r="E53" t="n">
        <v>146170</v>
      </c>
      <c r="F53" t="n">
        <v>104975</v>
      </c>
      <c r="G53" t="n">
        <v>60922</v>
      </c>
      <c r="H53" t="inlineStr">
        <is>
          <t>-</t>
        </is>
      </c>
      <c r="I53" t="inlineStr">
        <is>
          <t>-</t>
        </is>
      </c>
    </row>
    <row r="54">
      <c r="A54" s="5" t="inlineStr">
        <is>
          <t>KGV (Kurs/Gewinn)</t>
        </is>
      </c>
      <c r="B54" s="5" t="inlineStr">
        <is>
          <t>PE (price/earnings)</t>
        </is>
      </c>
      <c r="C54" t="n">
        <v>15.3</v>
      </c>
      <c r="D54" t="n">
        <v>20.6</v>
      </c>
      <c r="E54" t="n">
        <v>16.7</v>
      </c>
      <c r="F54" t="n">
        <v>19</v>
      </c>
      <c r="G54" t="inlineStr">
        <is>
          <t>-</t>
        </is>
      </c>
      <c r="H54" t="inlineStr">
        <is>
          <t>-</t>
        </is>
      </c>
      <c r="I54" t="inlineStr">
        <is>
          <t>-</t>
        </is>
      </c>
    </row>
    <row r="55">
      <c r="A55" s="5" t="inlineStr">
        <is>
          <t>KUV (Kurs/Umsatz)</t>
        </is>
      </c>
      <c r="B55" s="5" t="inlineStr">
        <is>
          <t>PS (price/sales)</t>
        </is>
      </c>
      <c r="C55" t="n">
        <v>4.85</v>
      </c>
      <c r="D55" t="n">
        <v>6.4</v>
      </c>
      <c r="E55" t="n">
        <v>5.24</v>
      </c>
      <c r="F55" t="n">
        <v>4.58</v>
      </c>
      <c r="G55" t="inlineStr">
        <is>
          <t>-</t>
        </is>
      </c>
      <c r="H55" t="inlineStr">
        <is>
          <t>-</t>
        </is>
      </c>
      <c r="I55" t="inlineStr">
        <is>
          <t>-</t>
        </is>
      </c>
    </row>
    <row r="56">
      <c r="A56" s="5" t="inlineStr">
        <is>
          <t>KBV (Kurs/Buchwert)</t>
        </is>
      </c>
      <c r="B56" s="5" t="inlineStr">
        <is>
          <t>PB (price/book value)</t>
        </is>
      </c>
      <c r="C56" t="n">
        <v>3.37</v>
      </c>
      <c r="D56" t="n">
        <v>4.46</v>
      </c>
      <c r="E56" t="n">
        <v>3.89</v>
      </c>
      <c r="F56" t="n">
        <v>3.67</v>
      </c>
      <c r="G56" t="inlineStr">
        <is>
          <t>-</t>
        </is>
      </c>
      <c r="H56" t="inlineStr">
        <is>
          <t>-</t>
        </is>
      </c>
      <c r="I56" t="inlineStr">
        <is>
          <t>-</t>
        </is>
      </c>
    </row>
    <row r="57">
      <c r="A57" s="5" t="inlineStr">
        <is>
          <t>KCV (Kurs/Cashflow)</t>
        </is>
      </c>
      <c r="B57" s="5" t="inlineStr">
        <is>
          <t>PC (price/cashflow)</t>
        </is>
      </c>
      <c r="C57" t="n">
        <v>10.45</v>
      </c>
      <c r="D57" t="n">
        <v>12.58</v>
      </c>
      <c r="E57" t="n">
        <v>10.6</v>
      </c>
      <c r="F57" t="n">
        <v>9.710000000000001</v>
      </c>
      <c r="G57" t="inlineStr">
        <is>
          <t>-</t>
        </is>
      </c>
      <c r="H57" t="inlineStr">
        <is>
          <t>-</t>
        </is>
      </c>
      <c r="I57" t="inlineStr">
        <is>
          <t>-</t>
        </is>
      </c>
    </row>
    <row r="58">
      <c r="A58" s="5" t="inlineStr">
        <is>
          <t>Dividendenrendite in %</t>
        </is>
      </c>
      <c r="B58" s="5" t="inlineStr">
        <is>
          <t>Dividend Yield in %</t>
        </is>
      </c>
      <c r="C58" t="n">
        <v>5.1</v>
      </c>
      <c r="D58" t="n">
        <v>3.85</v>
      </c>
      <c r="E58" t="inlineStr">
        <is>
          <t>-</t>
        </is>
      </c>
      <c r="F58" t="inlineStr">
        <is>
          <t>-</t>
        </is>
      </c>
      <c r="G58" t="inlineStr">
        <is>
          <t>-</t>
        </is>
      </c>
      <c r="H58" t="inlineStr">
        <is>
          <t>-</t>
        </is>
      </c>
      <c r="I58" t="inlineStr">
        <is>
          <t>-</t>
        </is>
      </c>
    </row>
    <row r="59">
      <c r="A59" s="5" t="inlineStr">
        <is>
          <t>Gewinnrendite in %</t>
        </is>
      </c>
      <c r="B59" s="5" t="inlineStr">
        <is>
          <t>Return on profit in %</t>
        </is>
      </c>
      <c r="C59" t="n">
        <v>6.5</v>
      </c>
      <c r="D59" t="n">
        <v>4.9</v>
      </c>
      <c r="E59" t="n">
        <v>6</v>
      </c>
      <c r="F59" t="n">
        <v>5.3</v>
      </c>
      <c r="G59" t="inlineStr">
        <is>
          <t>-</t>
        </is>
      </c>
      <c r="H59" t="inlineStr">
        <is>
          <t>-</t>
        </is>
      </c>
      <c r="I59" t="inlineStr">
        <is>
          <t>-</t>
        </is>
      </c>
    </row>
    <row r="60">
      <c r="A60" s="5" t="inlineStr">
        <is>
          <t>Eigenkapitalrendite in %</t>
        </is>
      </c>
      <c r="B60" s="5" t="inlineStr">
        <is>
          <t>Return on Equity in %</t>
        </is>
      </c>
      <c r="C60" t="n">
        <v>22.04</v>
      </c>
      <c r="D60" t="n">
        <v>21.66</v>
      </c>
      <c r="E60" t="n">
        <v>23.16</v>
      </c>
      <c r="F60" t="n">
        <v>19.12</v>
      </c>
      <c r="G60" t="n">
        <v>13.38</v>
      </c>
      <c r="H60" t="n">
        <v>19.63</v>
      </c>
      <c r="I60" t="n">
        <v>-2.61</v>
      </c>
    </row>
    <row r="61">
      <c r="A61" s="5" t="inlineStr">
        <is>
          <t>Umsatzrendite in %</t>
        </is>
      </c>
      <c r="B61" s="5" t="inlineStr">
        <is>
          <t>Return on sales in %</t>
        </is>
      </c>
      <c r="C61" t="n">
        <v>31.61</v>
      </c>
      <c r="D61" t="n">
        <v>31.11</v>
      </c>
      <c r="E61" t="n">
        <v>31.38</v>
      </c>
      <c r="F61" t="n">
        <v>24.15</v>
      </c>
      <c r="G61" t="n">
        <v>15.56</v>
      </c>
      <c r="H61" t="n">
        <v>20.74</v>
      </c>
      <c r="I61" t="n">
        <v>-2.44</v>
      </c>
    </row>
    <row r="62">
      <c r="A62" s="5" t="inlineStr">
        <is>
          <t>Gesamtkapitalrendite in %</t>
        </is>
      </c>
      <c r="B62" s="5" t="inlineStr">
        <is>
          <t>Total Return on Investment in %</t>
        </is>
      </c>
      <c r="C62" t="n">
        <v>9.82</v>
      </c>
      <c r="D62" t="n">
        <v>8.98</v>
      </c>
      <c r="E62" t="n">
        <v>8.26</v>
      </c>
      <c r="F62" t="n">
        <v>6.12</v>
      </c>
      <c r="G62" t="n">
        <v>5.08</v>
      </c>
      <c r="H62" t="n">
        <v>5.09</v>
      </c>
      <c r="I62" t="n">
        <v>1.4</v>
      </c>
    </row>
    <row r="63">
      <c r="A63" s="5" t="inlineStr">
        <is>
          <t>Return on Investment in %</t>
        </is>
      </c>
      <c r="B63" s="5" t="inlineStr">
        <is>
          <t>Return on Investment in %</t>
        </is>
      </c>
      <c r="C63" t="n">
        <v>8.91</v>
      </c>
      <c r="D63" t="n">
        <v>8.050000000000001</v>
      </c>
      <c r="E63" t="n">
        <v>7.5</v>
      </c>
      <c r="F63" t="n">
        <v>4.9</v>
      </c>
      <c r="G63" t="n">
        <v>2.75</v>
      </c>
      <c r="H63" t="n">
        <v>3.63</v>
      </c>
      <c r="I63" t="n">
        <v>-0.38</v>
      </c>
    </row>
    <row r="64">
      <c r="A64" s="5" t="inlineStr">
        <is>
          <t>Arbeitsintensität in %</t>
        </is>
      </c>
      <c r="B64" s="5" t="inlineStr">
        <is>
          <t>Work Intensity in %</t>
        </is>
      </c>
      <c r="C64" t="n">
        <v>7.47</v>
      </c>
      <c r="D64" t="n">
        <v>7.93</v>
      </c>
      <c r="E64" t="n">
        <v>6.52</v>
      </c>
      <c r="F64" t="n">
        <v>6.39</v>
      </c>
      <c r="G64" t="n">
        <v>4.61</v>
      </c>
      <c r="H64" t="n">
        <v>3.79</v>
      </c>
      <c r="I64" t="n">
        <v>3.05</v>
      </c>
    </row>
    <row r="65">
      <c r="A65" s="5" t="inlineStr">
        <is>
          <t>Eigenkapitalquote in %</t>
        </is>
      </c>
      <c r="B65" s="5" t="inlineStr">
        <is>
          <t>Equity Ratio in %</t>
        </is>
      </c>
      <c r="C65" t="n">
        <v>40.43</v>
      </c>
      <c r="D65" t="n">
        <v>37.16</v>
      </c>
      <c r="E65" t="n">
        <v>32.4</v>
      </c>
      <c r="F65" t="n">
        <v>25.61</v>
      </c>
      <c r="G65" t="n">
        <v>20.54</v>
      </c>
      <c r="H65" t="n">
        <v>18.48</v>
      </c>
      <c r="I65" t="n">
        <v>14.58</v>
      </c>
    </row>
    <row r="66">
      <c r="A66" s="5" t="inlineStr">
        <is>
          <t>Fremdkapitalquote in %</t>
        </is>
      </c>
      <c r="B66" s="5" t="inlineStr">
        <is>
          <t>Debt Ratio in %</t>
        </is>
      </c>
      <c r="C66" t="n">
        <v>59.57</v>
      </c>
      <c r="D66" t="n">
        <v>62.84</v>
      </c>
      <c r="E66" t="n">
        <v>67.59999999999999</v>
      </c>
      <c r="F66" t="n">
        <v>74.39</v>
      </c>
      <c r="G66" t="n">
        <v>79.45999999999999</v>
      </c>
      <c r="H66" t="n">
        <v>81.52</v>
      </c>
      <c r="I66" t="n">
        <v>85.42</v>
      </c>
    </row>
    <row r="67">
      <c r="A67" s="5" t="inlineStr">
        <is>
          <t>Verschuldungsgrad in %</t>
        </is>
      </c>
      <c r="B67" s="5" t="inlineStr">
        <is>
          <t>Finance Gearing in %</t>
        </is>
      </c>
      <c r="C67" t="n">
        <v>147.34</v>
      </c>
      <c r="D67" t="n">
        <v>169.12</v>
      </c>
      <c r="E67" t="n">
        <v>208.69</v>
      </c>
      <c r="F67" t="n">
        <v>290.42</v>
      </c>
      <c r="G67" t="n">
        <v>386.74</v>
      </c>
      <c r="H67" t="n">
        <v>441.12</v>
      </c>
      <c r="I67" t="n">
        <v>585.88</v>
      </c>
    </row>
    <row r="68">
      <c r="A68" s="5" t="inlineStr"/>
      <c r="B68" s="5" t="inlineStr"/>
    </row>
    <row r="69">
      <c r="A69" s="5" t="inlineStr">
        <is>
          <t>Kurzfristige Vermögensquote in %</t>
        </is>
      </c>
      <c r="B69" s="5" t="inlineStr">
        <is>
          <t>Current Assets Ratio in %</t>
        </is>
      </c>
      <c r="C69" t="n">
        <v>7.48</v>
      </c>
      <c r="D69" t="n">
        <v>7.93</v>
      </c>
      <c r="E69" t="n">
        <v>6.52</v>
      </c>
      <c r="F69" t="n">
        <v>6.39</v>
      </c>
      <c r="G69" t="n">
        <v>4.61</v>
      </c>
      <c r="H69" t="n">
        <v>3.79</v>
      </c>
    </row>
    <row r="70">
      <c r="A70" s="5" t="inlineStr">
        <is>
          <t>Nettogewinn Marge in %</t>
        </is>
      </c>
      <c r="B70" s="5" t="inlineStr">
        <is>
          <t>Net Profit Marge in %</t>
        </is>
      </c>
      <c r="C70" t="n">
        <v>4741.16</v>
      </c>
      <c r="D70" t="n">
        <v>4666.67</v>
      </c>
      <c r="E70" t="n">
        <v>4706.83</v>
      </c>
      <c r="F70" t="n">
        <v>3623.91</v>
      </c>
      <c r="G70" t="n">
        <v>2333.5</v>
      </c>
      <c r="H70" t="inlineStr">
        <is>
          <t>-</t>
        </is>
      </c>
    </row>
    <row r="71">
      <c r="A71" s="5" t="inlineStr">
        <is>
          <t>Operative Ergebnis Marge in %</t>
        </is>
      </c>
      <c r="B71" s="5" t="inlineStr">
        <is>
          <t>EBIT Marge in %</t>
        </is>
      </c>
      <c r="C71" t="n">
        <v>6604.78</v>
      </c>
      <c r="D71" t="n">
        <v>6503.79</v>
      </c>
      <c r="E71" t="n">
        <v>5936.11</v>
      </c>
      <c r="F71" t="n">
        <v>5443.48</v>
      </c>
      <c r="G71" t="n">
        <v>5129.21</v>
      </c>
      <c r="H71" t="inlineStr">
        <is>
          <t>-</t>
        </is>
      </c>
    </row>
    <row r="72">
      <c r="A72" s="5" t="inlineStr">
        <is>
          <t>Vermögensumsschlag in %</t>
        </is>
      </c>
      <c r="B72" s="5" t="inlineStr">
        <is>
          <t>Asset Turnover in %</t>
        </is>
      </c>
      <c r="C72" t="n">
        <v>0.19</v>
      </c>
      <c r="D72" t="n">
        <v>0.17</v>
      </c>
      <c r="E72" t="n">
        <v>0.16</v>
      </c>
      <c r="F72" t="n">
        <v>0.14</v>
      </c>
      <c r="G72" t="n">
        <v>0.12</v>
      </c>
      <c r="H72" t="inlineStr">
        <is>
          <t>-</t>
        </is>
      </c>
    </row>
    <row r="73">
      <c r="A73" s="5" t="inlineStr">
        <is>
          <t>Langfristige Vermögensquote in %</t>
        </is>
      </c>
      <c r="B73" s="5" t="inlineStr">
        <is>
          <t>Non-Current Assets Ratio in %</t>
        </is>
      </c>
      <c r="C73" t="n">
        <v>92.53</v>
      </c>
      <c r="D73" t="n">
        <v>92.08</v>
      </c>
      <c r="E73" t="n">
        <v>93.48</v>
      </c>
      <c r="F73" t="n">
        <v>93.61</v>
      </c>
      <c r="G73" t="n">
        <v>95.39</v>
      </c>
      <c r="H73" t="n">
        <v>96.22</v>
      </c>
    </row>
    <row r="74">
      <c r="A74" s="5" t="inlineStr">
        <is>
          <t>Gesamtkapitalrentabilität</t>
        </is>
      </c>
      <c r="B74" s="5" t="inlineStr">
        <is>
          <t>ROA Return on Assets in %</t>
        </is>
      </c>
      <c r="C74" t="n">
        <v>8.91</v>
      </c>
      <c r="D74" t="n">
        <v>8.050000000000001</v>
      </c>
      <c r="E74" t="n">
        <v>7.5</v>
      </c>
      <c r="F74" t="n">
        <v>4.9</v>
      </c>
      <c r="G74" t="n">
        <v>2.75</v>
      </c>
      <c r="H74" t="n">
        <v>3.63</v>
      </c>
    </row>
    <row r="75">
      <c r="A75" s="5" t="inlineStr">
        <is>
          <t>Ertrag des eingesetzten Kapitals</t>
        </is>
      </c>
      <c r="B75" s="5" t="inlineStr">
        <is>
          <t>ROCE Return on Cap. Empl. in %</t>
        </is>
      </c>
      <c r="C75" t="n">
        <v>13.81</v>
      </c>
      <c r="D75" t="n">
        <v>12.42</v>
      </c>
      <c r="E75" t="n">
        <v>10.49</v>
      </c>
      <c r="F75" t="n">
        <v>8.25</v>
      </c>
      <c r="G75" t="n">
        <v>6.76</v>
      </c>
      <c r="H75" t="n">
        <v>5.1</v>
      </c>
    </row>
    <row r="76">
      <c r="A76" s="5" t="inlineStr">
        <is>
          <t>Eigenkapital zu Anlagevermögen</t>
        </is>
      </c>
      <c r="B76" s="5" t="inlineStr">
        <is>
          <t>Equity to Fixed Assets in %</t>
        </is>
      </c>
      <c r="C76" t="n">
        <v>43.78</v>
      </c>
      <c r="D76" t="n">
        <v>40.32</v>
      </c>
      <c r="E76" t="n">
        <v>34.43</v>
      </c>
      <c r="F76" t="n">
        <v>27.01</v>
      </c>
      <c r="G76" t="n">
        <v>21.16</v>
      </c>
      <c r="H76" t="n">
        <v>19.21</v>
      </c>
    </row>
    <row r="77">
      <c r="A77" s="5" t="inlineStr">
        <is>
          <t>Liquidität Dritten Grades</t>
        </is>
      </c>
      <c r="B77" s="5" t="inlineStr">
        <is>
          <t>Current Ratio in %</t>
        </is>
      </c>
      <c r="C77" t="n">
        <v>74.31999999999999</v>
      </c>
      <c r="D77" t="n">
        <v>81.81</v>
      </c>
      <c r="E77" t="n">
        <v>66.25</v>
      </c>
      <c r="F77" t="n">
        <v>59.03</v>
      </c>
      <c r="G77" t="n">
        <v>43.23</v>
      </c>
      <c r="H77" t="n">
        <v>32.58</v>
      </c>
    </row>
    <row r="78">
      <c r="A78" s="5" t="inlineStr">
        <is>
          <t>Operativer Cashflow</t>
        </is>
      </c>
      <c r="B78" s="5" t="inlineStr">
        <is>
          <t>Operating Cashflow in M</t>
        </is>
      </c>
      <c r="C78" t="n">
        <v>1567.5</v>
      </c>
      <c r="D78" t="n">
        <v>1887</v>
      </c>
      <c r="E78" t="n">
        <v>1590</v>
      </c>
      <c r="F78" t="n">
        <v>1456.5</v>
      </c>
      <c r="G78" t="inlineStr">
        <is>
          <t>-</t>
        </is>
      </c>
      <c r="H78" t="inlineStr">
        <is>
          <t>-</t>
        </is>
      </c>
    </row>
    <row r="79">
      <c r="A79" s="5" t="inlineStr">
        <is>
          <t>Aktienrückkauf</t>
        </is>
      </c>
      <c r="B79" s="5" t="inlineStr">
        <is>
          <t>Share Buyback in M</t>
        </is>
      </c>
      <c r="C79" t="n">
        <v>0</v>
      </c>
      <c r="D79" t="n">
        <v>0</v>
      </c>
      <c r="E79" t="n">
        <v>0</v>
      </c>
      <c r="F79" t="n">
        <v>0</v>
      </c>
      <c r="G79" t="inlineStr">
        <is>
          <t>-</t>
        </is>
      </c>
      <c r="H79" t="inlineStr">
        <is>
          <t>-</t>
        </is>
      </c>
    </row>
    <row r="80">
      <c r="A80" s="5" t="inlineStr">
        <is>
          <t>Umsatzwachstum 1J in %</t>
        </is>
      </c>
      <c r="B80" s="5" t="inlineStr">
        <is>
          <t>Revenue Growth 1Y in %</t>
        </is>
      </c>
      <c r="C80" t="n">
        <v>6.1</v>
      </c>
      <c r="D80" t="n">
        <v>6.75</v>
      </c>
      <c r="E80" t="n">
        <v>7.52</v>
      </c>
      <c r="F80" t="n">
        <v>12.14</v>
      </c>
      <c r="G80" t="inlineStr">
        <is>
          <t>-</t>
        </is>
      </c>
      <c r="H80" t="inlineStr">
        <is>
          <t>-</t>
        </is>
      </c>
    </row>
    <row r="81">
      <c r="A81" s="5" t="inlineStr">
        <is>
          <t>Umsatzwachstum 3J in %</t>
        </is>
      </c>
      <c r="B81" s="5" t="inlineStr">
        <is>
          <t>Revenue Growth 3Y in %</t>
        </is>
      </c>
      <c r="C81" t="n">
        <v>6.79</v>
      </c>
      <c r="D81" t="n">
        <v>8.800000000000001</v>
      </c>
      <c r="E81" t="inlineStr">
        <is>
          <t>-</t>
        </is>
      </c>
      <c r="F81" t="inlineStr">
        <is>
          <t>-</t>
        </is>
      </c>
      <c r="G81" t="inlineStr">
        <is>
          <t>-</t>
        </is>
      </c>
      <c r="H81" t="inlineStr">
        <is>
          <t>-</t>
        </is>
      </c>
    </row>
    <row r="82">
      <c r="A82" s="5" t="inlineStr">
        <is>
          <t>Umsatzwachstum 5J in %</t>
        </is>
      </c>
      <c r="B82" s="5" t="inlineStr">
        <is>
          <t>Revenue Growth 5Y in %</t>
        </is>
      </c>
      <c r="C82" t="inlineStr">
        <is>
          <t>-</t>
        </is>
      </c>
      <c r="D82" t="inlineStr">
        <is>
          <t>-</t>
        </is>
      </c>
      <c r="E82" t="inlineStr">
        <is>
          <t>-</t>
        </is>
      </c>
      <c r="F82" t="inlineStr">
        <is>
          <t>-</t>
        </is>
      </c>
      <c r="G82" t="inlineStr">
        <is>
          <t>-</t>
        </is>
      </c>
      <c r="H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row>
    <row r="84">
      <c r="A84" s="5" t="inlineStr">
        <is>
          <t>Gewinnwachstum 1J in %</t>
        </is>
      </c>
      <c r="B84" s="5" t="inlineStr">
        <is>
          <t>Earnings Growth 1Y in %</t>
        </is>
      </c>
      <c r="C84" t="n">
        <v>7.79</v>
      </c>
      <c r="D84" t="n">
        <v>5.84</v>
      </c>
      <c r="E84" t="n">
        <v>39.65</v>
      </c>
      <c r="F84" t="n">
        <v>74.15000000000001</v>
      </c>
      <c r="G84" t="n">
        <v>-19.79</v>
      </c>
      <c r="H84" t="n">
        <v>-1039.69</v>
      </c>
    </row>
    <row r="85">
      <c r="A85" s="5" t="inlineStr">
        <is>
          <t>Gewinnwachstum 3J in %</t>
        </is>
      </c>
      <c r="B85" s="5" t="inlineStr">
        <is>
          <t>Earnings Growth 3Y in %</t>
        </is>
      </c>
      <c r="C85" t="n">
        <v>17.76</v>
      </c>
      <c r="D85" t="n">
        <v>39.88</v>
      </c>
      <c r="E85" t="n">
        <v>31.34</v>
      </c>
      <c r="F85" t="n">
        <v>-328.44</v>
      </c>
      <c r="G85" t="inlineStr">
        <is>
          <t>-</t>
        </is>
      </c>
      <c r="H85" t="inlineStr">
        <is>
          <t>-</t>
        </is>
      </c>
    </row>
    <row r="86">
      <c r="A86" s="5" t="inlineStr">
        <is>
          <t>Gewinnwachstum 5J in %</t>
        </is>
      </c>
      <c r="B86" s="5" t="inlineStr">
        <is>
          <t>Earnings Growth 5Y in %</t>
        </is>
      </c>
      <c r="C86" t="n">
        <v>21.53</v>
      </c>
      <c r="D86" t="n">
        <v>-187.97</v>
      </c>
      <c r="E86" t="inlineStr">
        <is>
          <t>-</t>
        </is>
      </c>
      <c r="F86" t="inlineStr">
        <is>
          <t>-</t>
        </is>
      </c>
      <c r="G86" t="inlineStr">
        <is>
          <t>-</t>
        </is>
      </c>
      <c r="H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row>
    <row r="88">
      <c r="A88" s="5" t="inlineStr">
        <is>
          <t>PEG Ratio</t>
        </is>
      </c>
      <c r="B88" s="5" t="inlineStr">
        <is>
          <t>KGW Kurs/Gewinn/Wachstum</t>
        </is>
      </c>
      <c r="C88" t="n">
        <v>0.71</v>
      </c>
      <c r="D88" t="n">
        <v>-0.11</v>
      </c>
      <c r="E88" t="inlineStr">
        <is>
          <t>-</t>
        </is>
      </c>
      <c r="F88" t="inlineStr">
        <is>
          <t>-</t>
        </is>
      </c>
      <c r="G88" t="inlineStr">
        <is>
          <t>-</t>
        </is>
      </c>
      <c r="H88" t="inlineStr">
        <is>
          <t>-</t>
        </is>
      </c>
    </row>
    <row r="89">
      <c r="A89" s="5" t="inlineStr">
        <is>
          <t>EBIT-Wachstum 1J in %</t>
        </is>
      </c>
      <c r="B89" s="5" t="inlineStr">
        <is>
          <t>EBIT Growth 1Y in %</t>
        </is>
      </c>
      <c r="C89" t="n">
        <v>7.75</v>
      </c>
      <c r="D89" t="n">
        <v>16.96</v>
      </c>
      <c r="E89" t="n">
        <v>17.25</v>
      </c>
      <c r="F89" t="n">
        <v>19.01</v>
      </c>
      <c r="G89" t="n">
        <v>41.82</v>
      </c>
      <c r="H89" t="n">
        <v>235.66</v>
      </c>
    </row>
    <row r="90">
      <c r="A90" s="5" t="inlineStr">
        <is>
          <t>EBIT-Wachstum 3J in %</t>
        </is>
      </c>
      <c r="B90" s="5" t="inlineStr">
        <is>
          <t>EBIT Growth 3Y in %</t>
        </is>
      </c>
      <c r="C90" t="n">
        <v>13.99</v>
      </c>
      <c r="D90" t="n">
        <v>17.74</v>
      </c>
      <c r="E90" t="n">
        <v>26.03</v>
      </c>
      <c r="F90" t="n">
        <v>98.83</v>
      </c>
      <c r="G90" t="inlineStr">
        <is>
          <t>-</t>
        </is>
      </c>
      <c r="H90" t="inlineStr">
        <is>
          <t>-</t>
        </is>
      </c>
    </row>
    <row r="91">
      <c r="A91" s="5" t="inlineStr">
        <is>
          <t>EBIT-Wachstum 5J in %</t>
        </is>
      </c>
      <c r="B91" s="5" t="inlineStr">
        <is>
          <t>EBIT Growth 5Y in %</t>
        </is>
      </c>
      <c r="C91" t="n">
        <v>20.56</v>
      </c>
      <c r="D91" t="n">
        <v>66.14</v>
      </c>
      <c r="E91" t="inlineStr">
        <is>
          <t>-</t>
        </is>
      </c>
      <c r="F91" t="inlineStr">
        <is>
          <t>-</t>
        </is>
      </c>
      <c r="G91" t="inlineStr">
        <is>
          <t>-</t>
        </is>
      </c>
      <c r="H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row>
    <row r="93">
      <c r="A93" s="5" t="inlineStr">
        <is>
          <t>Op.Cashflow Wachstum 1J in %</t>
        </is>
      </c>
      <c r="B93" s="5" t="inlineStr">
        <is>
          <t>Op.Cashflow Wachstum 1Y in %</t>
        </is>
      </c>
      <c r="C93" t="n">
        <v>-16.93</v>
      </c>
      <c r="D93" t="n">
        <v>18.68</v>
      </c>
      <c r="E93" t="n">
        <v>9.17</v>
      </c>
      <c r="F93" t="inlineStr">
        <is>
          <t>-</t>
        </is>
      </c>
      <c r="G93" t="inlineStr">
        <is>
          <t>-</t>
        </is>
      </c>
      <c r="H93" t="inlineStr">
        <is>
          <t>-</t>
        </is>
      </c>
    </row>
    <row r="94">
      <c r="A94" s="5" t="inlineStr">
        <is>
          <t>Op.Cashflow Wachstum 3J in %</t>
        </is>
      </c>
      <c r="B94" s="5" t="inlineStr">
        <is>
          <t>Op.Cashflow Wachstum 3Y in %</t>
        </is>
      </c>
      <c r="C94" t="n">
        <v>3.64</v>
      </c>
      <c r="D94" t="inlineStr">
        <is>
          <t>-</t>
        </is>
      </c>
      <c r="E94" t="inlineStr">
        <is>
          <t>-</t>
        </is>
      </c>
      <c r="F94" t="inlineStr">
        <is>
          <t>-</t>
        </is>
      </c>
      <c r="G94" t="inlineStr">
        <is>
          <t>-</t>
        </is>
      </c>
      <c r="H94" t="inlineStr">
        <is>
          <t>-</t>
        </is>
      </c>
    </row>
    <row r="95">
      <c r="A95" s="5" t="inlineStr">
        <is>
          <t>Op.Cashflow Wachstum 5J in %</t>
        </is>
      </c>
      <c r="B95" s="5" t="inlineStr">
        <is>
          <t>Op.Cashflow Wachstum 5Y in %</t>
        </is>
      </c>
      <c r="C95" t="inlineStr">
        <is>
          <t>-</t>
        </is>
      </c>
      <c r="D95" t="inlineStr">
        <is>
          <t>-</t>
        </is>
      </c>
      <c r="E95" t="inlineStr">
        <is>
          <t>-</t>
        </is>
      </c>
      <c r="F95" t="inlineStr">
        <is>
          <t>-</t>
        </is>
      </c>
      <c r="G95" t="inlineStr">
        <is>
          <t>-</t>
        </is>
      </c>
      <c r="H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row>
    <row r="97">
      <c r="A97" s="5" t="inlineStr">
        <is>
          <t>Working Capital in Mio</t>
        </is>
      </c>
      <c r="B97" s="5" t="inlineStr">
        <is>
          <t>Working Capital in M</t>
        </is>
      </c>
      <c r="C97" t="n">
        <v>-385</v>
      </c>
      <c r="D97" t="n">
        <v>-270.6</v>
      </c>
      <c r="E97" t="n">
        <v>-514.7</v>
      </c>
      <c r="F97" t="n">
        <v>-755.1</v>
      </c>
      <c r="G97" t="n">
        <v>-1054</v>
      </c>
      <c r="H97" t="n">
        <v>-1289</v>
      </c>
      <c r="I97" t="n">
        <v>-1617</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M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s>
  <sheetData>
    <row r="1">
      <c r="A1" s="1" t="inlineStr">
        <is>
          <t xml:space="preserve">AMADEUS IT GROUP S A </t>
        </is>
      </c>
      <c r="B1" s="2" t="inlineStr">
        <is>
          <t>WKN: A1CXN0  ISIN: ES0109067019  US-Symbol:AMADF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+34-91-582-0100</t>
        </is>
      </c>
      <c r="G4" t="inlineStr">
        <is>
          <t>17.01.2020</t>
        </is>
      </c>
      <c r="H4" t="inlineStr">
        <is>
          <t>Dividend Payout</t>
        </is>
      </c>
      <c r="J4" t="inlineStr">
        <is>
          <t>eigene Aktien</t>
        </is>
      </c>
      <c r="L4" t="inlineStr">
        <is>
          <t>0,13%</t>
        </is>
      </c>
    </row>
    <row r="5">
      <c r="A5" s="5" t="inlineStr">
        <is>
          <t>Ticker</t>
        </is>
      </c>
      <c r="B5" t="inlineStr">
        <is>
          <t>AI3A</t>
        </is>
      </c>
      <c r="C5" s="5" t="inlineStr">
        <is>
          <t>Fax</t>
        </is>
      </c>
      <c r="D5" s="5" t="inlineStr"/>
      <c r="E5" t="inlineStr">
        <is>
          <t>+34-91-582-0188</t>
        </is>
      </c>
      <c r="G5" t="inlineStr">
        <is>
          <t>28.02.2020</t>
        </is>
      </c>
      <c r="H5" t="inlineStr">
        <is>
          <t>Publication Of Annual Report</t>
        </is>
      </c>
      <c r="J5" t="inlineStr">
        <is>
          <t>Verwaltungsrat</t>
        </is>
      </c>
      <c r="L5" t="inlineStr">
        <is>
          <t>0,06%</t>
        </is>
      </c>
    </row>
    <row r="6">
      <c r="A6" s="5" t="inlineStr">
        <is>
          <t>Gelistet Seit / Listed Since</t>
        </is>
      </c>
      <c r="B6" t="inlineStr">
        <is>
          <t>-</t>
        </is>
      </c>
      <c r="C6" s="5" t="inlineStr">
        <is>
          <t>Internet</t>
        </is>
      </c>
      <c r="D6" s="5" t="inlineStr"/>
      <c r="E6" t="inlineStr">
        <is>
          <t>http://www.amadeus.com</t>
        </is>
      </c>
      <c r="G6" t="inlineStr">
        <is>
          <t>12.05.2020</t>
        </is>
      </c>
      <c r="H6" t="inlineStr">
        <is>
          <t>Result Q1</t>
        </is>
      </c>
      <c r="J6" t="inlineStr">
        <is>
          <t>Freefloat</t>
        </is>
      </c>
      <c r="L6" t="inlineStr">
        <is>
          <t>99,81%</t>
        </is>
      </c>
    </row>
    <row r="7">
      <c r="A7" s="5" t="inlineStr">
        <is>
          <t>Nominalwert / Nominal Value</t>
        </is>
      </c>
      <c r="B7" t="inlineStr">
        <is>
          <t>-</t>
        </is>
      </c>
      <c r="C7" s="5" t="inlineStr">
        <is>
          <t>E-Mail</t>
        </is>
      </c>
      <c r="D7" s="5" t="inlineStr"/>
      <c r="E7" t="inlineStr">
        <is>
          <t>reception.madrid@amadeus.com</t>
        </is>
      </c>
      <c r="G7" t="inlineStr">
        <is>
          <t>31.07.2020</t>
        </is>
      </c>
      <c r="H7" t="inlineStr">
        <is>
          <t>Score Half Year (Subject To Change)</t>
        </is>
      </c>
    </row>
    <row r="8">
      <c r="A8" s="5" t="inlineStr">
        <is>
          <t>Land / Country</t>
        </is>
      </c>
      <c r="B8" t="inlineStr">
        <is>
          <t>Spanien</t>
        </is>
      </c>
      <c r="C8" s="5" t="inlineStr">
        <is>
          <t>Inv. Relations Telefon / Phone</t>
        </is>
      </c>
      <c r="D8" s="5" t="inlineStr"/>
      <c r="E8" t="inlineStr">
        <is>
          <t>+34-91-1771073</t>
        </is>
      </c>
    </row>
    <row r="9">
      <c r="A9" s="5" t="inlineStr">
        <is>
          <t>Währung / Currency</t>
        </is>
      </c>
      <c r="B9" t="inlineStr">
        <is>
          <t>EUR</t>
        </is>
      </c>
      <c r="C9" s="5" t="inlineStr">
        <is>
          <t>Inv. Relations E-Mail</t>
        </is>
      </c>
      <c r="D9" s="5" t="inlineStr"/>
      <c r="E9" t="inlineStr">
        <is>
          <t>ir@amadeus.com</t>
        </is>
      </c>
    </row>
    <row r="10">
      <c r="A10" s="5" t="inlineStr">
        <is>
          <t>Branche / Industry</t>
        </is>
      </c>
      <c r="B10" t="inlineStr">
        <is>
          <t>It Services</t>
        </is>
      </c>
      <c r="C10" s="5" t="inlineStr">
        <is>
          <t>Kontaktperson / Contact Person</t>
        </is>
      </c>
      <c r="D10" s="5" t="inlineStr"/>
      <c r="E10" t="inlineStr">
        <is>
          <t>-</t>
        </is>
      </c>
    </row>
    <row r="11">
      <c r="A11" s="5" t="inlineStr">
        <is>
          <t>Sektor / Sector</t>
        </is>
      </c>
      <c r="B11" t="inlineStr">
        <is>
          <t>Information Technology</t>
        </is>
      </c>
    </row>
    <row r="12">
      <c r="A12" s="5" t="inlineStr">
        <is>
          <t>Typ / Genre</t>
        </is>
      </c>
      <c r="B12" t="inlineStr">
        <is>
          <t>Stammaktie</t>
        </is>
      </c>
    </row>
    <row r="13">
      <c r="A13" s="5" t="inlineStr">
        <is>
          <t>Adresse / Address</t>
        </is>
      </c>
      <c r="B13" t="inlineStr">
        <is>
          <t>Amadeus IT Group S.A.Salvador de Madariaga 1  ES-28027 Madrid</t>
        </is>
      </c>
    </row>
    <row r="14">
      <c r="A14" s="5" t="inlineStr">
        <is>
          <t>Management</t>
        </is>
      </c>
      <c r="B14" t="inlineStr">
        <is>
          <t>Luis Maroto, Ana de Pro, Tomás López Fernebrand, Sabine Hansen Peck, Sylvain Roy, Denis Lacroix, Wolfgang Krips, Christophe Bousquet, Julia Sattel, Francisco Pérez-Lozao Rüter, Decius Valmorbida, Stefan Ropers</t>
        </is>
      </c>
    </row>
    <row r="15">
      <c r="A15" s="5" t="inlineStr">
        <is>
          <t>Aufsichtsrat / Board</t>
        </is>
      </c>
      <c r="B15" t="inlineStr">
        <is>
          <t>José Antonio Tazón García, Guillermo de la Dehesa Romero, Nicolas Huss, Clara Furse, David Webster, Pierre-Henri Gourgeon, Peter Kürpick, Francesco Loredan, Stephan Gemkow, Pilar Garcia Ceballos-Zuñiga, Josep Piqué Camps, William Connelly, Luis Maroto Camino</t>
        </is>
      </c>
    </row>
    <row r="16">
      <c r="A16" s="5" t="inlineStr">
        <is>
          <t>Beschreibung</t>
        </is>
      </c>
      <c r="B16" t="inlineStr">
        <is>
          <t>Amadeus IT Group S.A. ist in den Bereichen Technologie- und Vertriebssoftwarelösungen für die Reise- und Tourismusbranche international tätig. Über seine Global Distribution System (GDS) Plattform bietet Amadeus ein internationales Netzwerk für den Vertrieb und die Buchungen von Tourismusprodukten und Services wie Verfügbarkeit, Preisberechnung, Ticketausstellungen und -änderungen, Hotelreservierungen und Reisebuchungen an. Im Weiteren werden IT-Lösungen für Reiseanbieter zur betriebsnotwendigen Automatisierung von Geschäftsprozesse wie beispielsweise Vertriebs- und Netzwerklösungen, Bestandsmanagement und Departure Control zur Verfügung gestellt. Im Januar 2016 übernahm Amadeus die amerikanische Firma Navitaire, einem Anbieter von IT-Lösungen im Bereich der Luftfahrtindustrie, und erweitert dadurch seine digitalen Serviceangebote. Zum Kundenkreis des Konzerns zählen Fluggesellschaften, Bahnbetreiber, Kreuzfahrt- und Fährgesellschaften, Online- und Offline-Reisebüros, Travel-Managementunternehmen, Hotels, Mietwagenfirmen und Industrieunternehmen. Der Hauptsitz der Amadeus IT Group S.A. ist in Madrid, Spanien. Copyright 2014 FINANCE BASE AG</t>
        </is>
      </c>
    </row>
    <row r="17">
      <c r="A17" s="5" t="inlineStr">
        <is>
          <t>Profile</t>
        </is>
      </c>
      <c r="B17" t="inlineStr">
        <is>
          <t>Amadeus IT Group S.A. operates internationally in the areas of technology and sales software solutions for the travel and tourism industry. Through its global distribution system (GDS) Amadeus platform provides an international network for sales and reservations of tourism products and services, such as availability, pricing, ticketing and changes, hotel reservations and travel bookings at. In addition, IT solutions for travel suppliers to mission-critical automation of business processes such as sales and network solutions, inventory management and departure control are provided. In January 2016, Amadeus took over the American company Navitaire, a provider of IT solutions for the aerospace industry, thereby expanding its digital service offerings. The customer base of the Group include airlines, rail operators, cruise and ferry companies, online and offline travel agencies, travel management companies, hotels, car rental companies and industrial companies. The headquarters of Amadeus IT Group S.A. in Madrid,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5570</v>
      </c>
      <c r="D20" t="n">
        <v>4936</v>
      </c>
      <c r="E20" t="n">
        <v>4853</v>
      </c>
      <c r="F20" t="n">
        <v>4473</v>
      </c>
      <c r="G20" t="n">
        <v>3913</v>
      </c>
      <c r="H20" t="n">
        <v>3418</v>
      </c>
      <c r="I20" t="n">
        <v>3104</v>
      </c>
      <c r="J20" t="n">
        <v>2910</v>
      </c>
      <c r="K20" t="n">
        <v>2759</v>
      </c>
      <c r="L20" t="n">
        <v>2594</v>
      </c>
      <c r="M20" t="n">
        <v>2384</v>
      </c>
    </row>
    <row r="21">
      <c r="A21" s="5" t="inlineStr">
        <is>
          <t>Bruttoergebnis vom Umsatz</t>
        </is>
      </c>
      <c r="B21" s="5" t="inlineStr">
        <is>
          <t>Gross Profit</t>
        </is>
      </c>
      <c r="C21" t="n">
        <v>4141</v>
      </c>
      <c r="D21" t="n">
        <v>3729</v>
      </c>
      <c r="E21" t="n">
        <v>3562</v>
      </c>
      <c r="F21" t="n">
        <v>3323</v>
      </c>
      <c r="G21" t="n">
        <v>2869</v>
      </c>
      <c r="H21" t="n">
        <v>2538</v>
      </c>
      <c r="I21" t="n">
        <v>2300</v>
      </c>
      <c r="J21" t="n">
        <v>2163</v>
      </c>
      <c r="K21" t="n">
        <v>2081</v>
      </c>
      <c r="L21" t="n">
        <v>1940</v>
      </c>
      <c r="M21" t="n">
        <v>1783</v>
      </c>
    </row>
    <row r="22">
      <c r="A22" s="5" t="inlineStr">
        <is>
          <t>Operatives Ergebnis (EBIT)</t>
        </is>
      </c>
      <c r="B22" s="5" t="inlineStr">
        <is>
          <t>EBIT Earning Before Interest &amp; Tax</t>
        </is>
      </c>
      <c r="C22" t="n">
        <v>1475</v>
      </c>
      <c r="D22" t="n">
        <v>1393</v>
      </c>
      <c r="E22" t="n">
        <v>1323</v>
      </c>
      <c r="F22" t="n">
        <v>1212</v>
      </c>
      <c r="G22" t="n">
        <v>1053</v>
      </c>
      <c r="H22" t="n">
        <v>955.7</v>
      </c>
      <c r="I22" t="n">
        <v>888</v>
      </c>
      <c r="J22" t="n">
        <v>831.2</v>
      </c>
      <c r="K22" t="n">
        <v>831.2</v>
      </c>
      <c r="L22" t="n">
        <v>311.9</v>
      </c>
      <c r="M22" t="n">
        <v>524.1</v>
      </c>
    </row>
    <row r="23">
      <c r="A23" s="5" t="inlineStr">
        <is>
          <t>Finanzergebnis</t>
        </is>
      </c>
      <c r="B23" s="5" t="inlineStr">
        <is>
          <t>Financial Result</t>
        </is>
      </c>
      <c r="C23" t="n">
        <v>-69</v>
      </c>
      <c r="D23" t="n">
        <v>-56.5</v>
      </c>
      <c r="E23" t="n">
        <v>-60.7</v>
      </c>
      <c r="F23" t="n">
        <v>-68.5</v>
      </c>
      <c r="G23" t="n">
        <v>-49.2</v>
      </c>
      <c r="H23" t="n">
        <v>-57.7</v>
      </c>
      <c r="I23" t="n">
        <v>-64.09999999999999</v>
      </c>
      <c r="J23" t="n">
        <v>-109.9</v>
      </c>
      <c r="K23" t="n">
        <v>-162.5</v>
      </c>
      <c r="L23" t="n">
        <v>-245.8</v>
      </c>
      <c r="M23" t="n">
        <v>-177.3</v>
      </c>
    </row>
    <row r="24">
      <c r="A24" s="5" t="inlineStr">
        <is>
          <t>Ergebnis vor Steuer (EBT)</t>
        </is>
      </c>
      <c r="B24" s="5" t="inlineStr">
        <is>
          <t>EBT Earning Before Tax</t>
        </is>
      </c>
      <c r="C24" t="n">
        <v>1406</v>
      </c>
      <c r="D24" t="n">
        <v>1336</v>
      </c>
      <c r="E24" t="n">
        <v>1263</v>
      </c>
      <c r="F24" t="n">
        <v>1144</v>
      </c>
      <c r="G24" t="n">
        <v>1004</v>
      </c>
      <c r="H24" t="n">
        <v>898</v>
      </c>
      <c r="I24" t="n">
        <v>823.9</v>
      </c>
      <c r="J24" t="n">
        <v>721.3</v>
      </c>
      <c r="K24" t="n">
        <v>668.7</v>
      </c>
      <c r="L24" t="n">
        <v>66.09999999999999</v>
      </c>
      <c r="M24" t="n">
        <v>346.8</v>
      </c>
    </row>
    <row r="25">
      <c r="A25" s="5" t="inlineStr">
        <is>
          <t>Ergebnis nach Steuer</t>
        </is>
      </c>
      <c r="B25" s="5" t="inlineStr">
        <is>
          <t>Earnings after tax</t>
        </is>
      </c>
      <c r="C25" t="n">
        <v>1100</v>
      </c>
      <c r="D25" t="n">
        <v>999.5</v>
      </c>
      <c r="E25" t="n">
        <v>1001</v>
      </c>
      <c r="F25" t="n">
        <v>820.9</v>
      </c>
      <c r="G25" t="n">
        <v>685.9</v>
      </c>
      <c r="H25" t="n">
        <v>632.2</v>
      </c>
      <c r="I25" t="n">
        <v>563.1</v>
      </c>
      <c r="J25" t="n">
        <v>496.3</v>
      </c>
      <c r="K25" t="n">
        <v>453.7</v>
      </c>
      <c r="L25" t="n">
        <v>59.9</v>
      </c>
      <c r="M25" t="n">
        <v>254.9</v>
      </c>
    </row>
    <row r="26">
      <c r="A26" s="5" t="inlineStr">
        <is>
          <t>Minderheitenanteil</t>
        </is>
      </c>
      <c r="B26" s="5" t="inlineStr">
        <is>
          <t>Minority Share</t>
        </is>
      </c>
      <c r="C26" t="n">
        <v>0.1</v>
      </c>
      <c r="D26" t="n">
        <v>-0.1</v>
      </c>
      <c r="E26" t="n">
        <v>-1.8</v>
      </c>
      <c r="F26" t="n">
        <v>-0.8</v>
      </c>
      <c r="G26" t="n">
        <v>-2</v>
      </c>
      <c r="H26" t="n">
        <v>-0.7</v>
      </c>
      <c r="I26" t="n">
        <v>-0.4</v>
      </c>
      <c r="J26" t="n">
        <v>0.6</v>
      </c>
      <c r="K26" t="n">
        <v>-0.7</v>
      </c>
      <c r="L26" t="n">
        <v>-0.8</v>
      </c>
      <c r="M26" t="n">
        <v>0.4</v>
      </c>
    </row>
    <row r="27">
      <c r="A27" s="5" t="inlineStr">
        <is>
          <t>Jahresüberschuss/-fehlbetrag</t>
        </is>
      </c>
      <c r="B27" s="5" t="inlineStr">
        <is>
          <t>Net Profit</t>
        </is>
      </c>
      <c r="C27" t="n">
        <v>1122</v>
      </c>
      <c r="D27" t="n">
        <v>1002</v>
      </c>
      <c r="E27" t="n">
        <v>1003</v>
      </c>
      <c r="F27" t="n">
        <v>825.5</v>
      </c>
      <c r="G27" t="n">
        <v>683.9</v>
      </c>
      <c r="H27" t="n">
        <v>631.5</v>
      </c>
      <c r="I27" t="n">
        <v>562.6</v>
      </c>
      <c r="J27" t="n">
        <v>496.9</v>
      </c>
      <c r="K27" t="n">
        <v>729.5</v>
      </c>
      <c r="L27" t="n">
        <v>136.8</v>
      </c>
      <c r="M27" t="n">
        <v>272.5</v>
      </c>
    </row>
    <row r="28">
      <c r="A28" s="5" t="inlineStr">
        <is>
          <t>Summe Umlaufvermögen</t>
        </is>
      </c>
      <c r="B28" s="5" t="inlineStr">
        <is>
          <t>Current Assets</t>
        </is>
      </c>
      <c r="C28" t="n">
        <v>1443</v>
      </c>
      <c r="D28" t="n">
        <v>1371</v>
      </c>
      <c r="E28" t="n">
        <v>1231</v>
      </c>
      <c r="F28" t="n">
        <v>1092</v>
      </c>
      <c r="G28" t="n">
        <v>1317</v>
      </c>
      <c r="H28" t="n">
        <v>923.7</v>
      </c>
      <c r="I28" t="n">
        <v>905.4</v>
      </c>
      <c r="J28" t="n">
        <v>771.6</v>
      </c>
      <c r="K28" t="n">
        <v>836.3</v>
      </c>
      <c r="L28" t="n">
        <v>1204</v>
      </c>
      <c r="M28" t="n">
        <v>1225</v>
      </c>
    </row>
    <row r="29">
      <c r="A29" s="5" t="inlineStr">
        <is>
          <t>Summe Anlagevermögen</t>
        </is>
      </c>
      <c r="B29" s="5" t="inlineStr">
        <is>
          <t>Fixed Assets</t>
        </is>
      </c>
      <c r="C29" t="n">
        <v>8958</v>
      </c>
      <c r="D29" t="n">
        <v>8759</v>
      </c>
      <c r="E29" t="n">
        <v>6652</v>
      </c>
      <c r="F29" t="n">
        <v>6682</v>
      </c>
      <c r="G29" t="n">
        <v>5688</v>
      </c>
      <c r="H29" t="n">
        <v>5242</v>
      </c>
      <c r="I29" t="n">
        <v>4522</v>
      </c>
      <c r="J29" t="n">
        <v>4384</v>
      </c>
      <c r="K29" t="n">
        <v>4208</v>
      </c>
      <c r="L29" t="n">
        <v>4128</v>
      </c>
      <c r="M29" t="n">
        <v>4338</v>
      </c>
    </row>
    <row r="30">
      <c r="A30" s="5" t="inlineStr">
        <is>
          <t>Summe Aktiva</t>
        </is>
      </c>
      <c r="B30" s="5" t="inlineStr">
        <is>
          <t>Total Assets</t>
        </is>
      </c>
      <c r="C30" t="n">
        <v>10401</v>
      </c>
      <c r="D30" t="n">
        <v>10130</v>
      </c>
      <c r="E30" t="n">
        <v>7883</v>
      </c>
      <c r="F30" t="n">
        <v>7774</v>
      </c>
      <c r="G30" t="n">
        <v>7004</v>
      </c>
      <c r="H30" t="n">
        <v>6165</v>
      </c>
      <c r="I30" t="n">
        <v>5427</v>
      </c>
      <c r="J30" t="n">
        <v>5155</v>
      </c>
      <c r="K30" t="n">
        <v>5044</v>
      </c>
      <c r="L30" t="n">
        <v>5331</v>
      </c>
      <c r="M30" t="n">
        <v>5563</v>
      </c>
    </row>
    <row r="31">
      <c r="A31" s="5" t="inlineStr">
        <is>
          <t>Summe kurzfristiges Fremdkapital</t>
        </is>
      </c>
      <c r="B31" s="5" t="inlineStr">
        <is>
          <t>Short-Term Debt</t>
        </is>
      </c>
      <c r="C31" t="n">
        <v>2970</v>
      </c>
      <c r="D31" t="n">
        <v>2693</v>
      </c>
      <c r="E31" t="n">
        <v>2284</v>
      </c>
      <c r="F31" t="n">
        <v>2308</v>
      </c>
      <c r="G31" t="n">
        <v>2200</v>
      </c>
      <c r="H31" t="n">
        <v>1663</v>
      </c>
      <c r="I31" t="n">
        <v>1213</v>
      </c>
      <c r="J31" t="n">
        <v>1212</v>
      </c>
      <c r="K31" t="n">
        <v>1018</v>
      </c>
      <c r="L31" t="n">
        <v>1038</v>
      </c>
      <c r="M31" t="n">
        <v>1023</v>
      </c>
    </row>
    <row r="32">
      <c r="A32" s="5" t="inlineStr">
        <is>
          <t>Summe langfristiges Fremdkapital</t>
        </is>
      </c>
      <c r="B32" s="5" t="inlineStr">
        <is>
          <t>Long-Term Debt</t>
        </is>
      </c>
      <c r="C32" t="n">
        <v>3634</v>
      </c>
      <c r="D32" t="n">
        <v>4245</v>
      </c>
      <c r="E32" t="n">
        <v>2951</v>
      </c>
      <c r="F32" t="n">
        <v>2705</v>
      </c>
      <c r="G32" t="n">
        <v>2507</v>
      </c>
      <c r="H32" t="n">
        <v>2635</v>
      </c>
      <c r="I32" t="n">
        <v>2374</v>
      </c>
      <c r="J32" t="n">
        <v>2412</v>
      </c>
      <c r="K32" t="n">
        <v>2760</v>
      </c>
      <c r="L32" t="n">
        <v>3526</v>
      </c>
      <c r="M32" t="n">
        <v>4817</v>
      </c>
    </row>
    <row r="33">
      <c r="A33" s="5" t="inlineStr">
        <is>
          <t>Summe Fremdkapital</t>
        </is>
      </c>
      <c r="B33" s="5" t="inlineStr">
        <is>
          <t>Total Liabilities</t>
        </is>
      </c>
      <c r="C33" t="n">
        <v>6604</v>
      </c>
      <c r="D33" t="n">
        <v>6938</v>
      </c>
      <c r="E33" t="n">
        <v>5234</v>
      </c>
      <c r="F33" t="n">
        <v>5013</v>
      </c>
      <c r="G33" t="n">
        <v>4707</v>
      </c>
      <c r="H33" t="n">
        <v>4298</v>
      </c>
      <c r="I33" t="n">
        <v>3587</v>
      </c>
      <c r="J33" t="n">
        <v>3624</v>
      </c>
      <c r="K33" t="n">
        <v>3778</v>
      </c>
      <c r="L33" t="n">
        <v>4564</v>
      </c>
      <c r="M33" t="n">
        <v>5840</v>
      </c>
    </row>
    <row r="34">
      <c r="A34" s="5" t="inlineStr">
        <is>
          <t>Minderheitenanteil</t>
        </is>
      </c>
      <c r="B34" s="5" t="inlineStr">
        <is>
          <t>Minority Share</t>
        </is>
      </c>
      <c r="C34" t="n">
        <v>14.6</v>
      </c>
      <c r="D34" t="n">
        <v>16</v>
      </c>
      <c r="E34" t="n">
        <v>13</v>
      </c>
      <c r="F34" t="n">
        <v>25.7</v>
      </c>
      <c r="G34" t="n">
        <v>26.6</v>
      </c>
      <c r="H34" t="n">
        <v>25.4</v>
      </c>
      <c r="I34" t="n">
        <v>2.7</v>
      </c>
      <c r="J34" t="n">
        <v>2.6</v>
      </c>
      <c r="K34" t="n">
        <v>2.5</v>
      </c>
      <c r="L34" t="n">
        <v>7.7</v>
      </c>
      <c r="M34" t="n">
        <v>3.4</v>
      </c>
    </row>
    <row r="35">
      <c r="A35" s="5" t="inlineStr">
        <is>
          <t>Summe Eigenkapital</t>
        </is>
      </c>
      <c r="B35" s="5" t="inlineStr">
        <is>
          <t>Equity</t>
        </is>
      </c>
      <c r="C35" t="n">
        <v>3783</v>
      </c>
      <c r="D35" t="n">
        <v>3176</v>
      </c>
      <c r="E35" t="n">
        <v>2636</v>
      </c>
      <c r="F35" t="n">
        <v>2736</v>
      </c>
      <c r="G35" t="n">
        <v>2271</v>
      </c>
      <c r="H35" t="n">
        <v>1842</v>
      </c>
      <c r="I35" t="n">
        <v>1837</v>
      </c>
      <c r="J35" t="n">
        <v>1529</v>
      </c>
      <c r="K35" t="n">
        <v>1264</v>
      </c>
      <c r="L35" t="n">
        <v>759.6</v>
      </c>
      <c r="M35" t="n">
        <v>-281.1</v>
      </c>
    </row>
    <row r="36">
      <c r="A36" s="5" t="inlineStr">
        <is>
          <t>Summe Passiva</t>
        </is>
      </c>
      <c r="B36" s="5" t="inlineStr">
        <is>
          <t>Liabilities &amp; Shareholder Equity</t>
        </is>
      </c>
      <c r="C36" t="n">
        <v>10401</v>
      </c>
      <c r="D36" t="n">
        <v>10130</v>
      </c>
      <c r="E36" t="n">
        <v>7883</v>
      </c>
      <c r="F36" t="n">
        <v>7774</v>
      </c>
      <c r="G36" t="n">
        <v>7004</v>
      </c>
      <c r="H36" t="n">
        <v>6165</v>
      </c>
      <c r="I36" t="n">
        <v>5427</v>
      </c>
      <c r="J36" t="n">
        <v>5155</v>
      </c>
      <c r="K36" t="n">
        <v>5044</v>
      </c>
      <c r="L36" t="n">
        <v>5331</v>
      </c>
      <c r="M36" t="n">
        <v>5563</v>
      </c>
    </row>
    <row r="37">
      <c r="A37" s="5" t="inlineStr">
        <is>
          <t>Mio.Aktien im Umlauf</t>
        </is>
      </c>
      <c r="B37" s="5" t="inlineStr">
        <is>
          <t>Million shares outstanding</t>
        </is>
      </c>
      <c r="C37" t="n">
        <v>431.27</v>
      </c>
      <c r="D37" t="n">
        <v>438.82</v>
      </c>
      <c r="E37" t="n">
        <v>438.82</v>
      </c>
      <c r="F37" t="n">
        <v>438.82</v>
      </c>
      <c r="G37" t="n">
        <v>438.82</v>
      </c>
      <c r="H37" t="n">
        <v>447.6</v>
      </c>
      <c r="I37" t="n">
        <v>447.6</v>
      </c>
      <c r="J37" t="n">
        <v>447.6</v>
      </c>
      <c r="K37" t="n">
        <v>447.6</v>
      </c>
      <c r="L37" t="n">
        <v>447.6</v>
      </c>
      <c r="M37" t="inlineStr">
        <is>
          <t>-</t>
        </is>
      </c>
    </row>
    <row r="38">
      <c r="A38" s="5" t="inlineStr">
        <is>
          <t>Gezeichnetes Kapital (in Mio.)</t>
        </is>
      </c>
      <c r="B38" s="5" t="inlineStr">
        <is>
          <t>Subscribed Capital in M</t>
        </is>
      </c>
      <c r="C38" t="n">
        <v>4.3</v>
      </c>
      <c r="D38" t="n">
        <v>4.39</v>
      </c>
      <c r="E38" t="n">
        <v>4.39</v>
      </c>
      <c r="F38" t="n">
        <v>4.39</v>
      </c>
      <c r="G38" t="n">
        <v>4.39</v>
      </c>
      <c r="H38" t="n">
        <v>4.5</v>
      </c>
      <c r="I38" t="n">
        <v>4.5</v>
      </c>
      <c r="J38" t="n">
        <v>4.5</v>
      </c>
      <c r="K38" t="n">
        <v>4.5</v>
      </c>
      <c r="L38" t="n">
        <v>0.4</v>
      </c>
      <c r="M38" t="inlineStr">
        <is>
          <t>-</t>
        </is>
      </c>
    </row>
    <row r="39">
      <c r="A39" s="5" t="inlineStr">
        <is>
          <t>Ergebnis je Aktie (brutto)</t>
        </is>
      </c>
      <c r="B39" s="5" t="inlineStr">
        <is>
          <t>Earnings per share</t>
        </is>
      </c>
      <c r="C39" t="n">
        <v>3.26</v>
      </c>
      <c r="D39" t="n">
        <v>3.05</v>
      </c>
      <c r="E39" t="n">
        <v>2.88</v>
      </c>
      <c r="F39" t="n">
        <v>2.61</v>
      </c>
      <c r="G39" t="n">
        <v>2.29</v>
      </c>
      <c r="H39" t="n">
        <v>2.01</v>
      </c>
      <c r="I39" t="n">
        <v>1.84</v>
      </c>
      <c r="J39" t="n">
        <v>1.61</v>
      </c>
      <c r="K39" t="n">
        <v>1.49</v>
      </c>
      <c r="L39" t="n">
        <v>0.15</v>
      </c>
      <c r="M39" t="inlineStr">
        <is>
          <t>-</t>
        </is>
      </c>
    </row>
    <row r="40">
      <c r="A40" s="5" t="inlineStr">
        <is>
          <t>Ergebnis je Aktie (unverwässert)</t>
        </is>
      </c>
      <c r="B40" s="5" t="inlineStr">
        <is>
          <t>Basic Earnings per share</t>
        </is>
      </c>
      <c r="C40" t="n">
        <v>2.58</v>
      </c>
      <c r="D40" t="n">
        <v>2.33</v>
      </c>
      <c r="E40" t="n">
        <v>2.29</v>
      </c>
      <c r="F40" t="n">
        <v>1.89</v>
      </c>
      <c r="G40" t="n">
        <v>1.57</v>
      </c>
      <c r="H40" t="n">
        <v>1.42</v>
      </c>
      <c r="I40" t="n">
        <v>1.27</v>
      </c>
      <c r="J40" t="n">
        <v>1.12</v>
      </c>
      <c r="K40" t="n">
        <v>1.64</v>
      </c>
      <c r="L40" t="n">
        <v>0.33</v>
      </c>
      <c r="M40" t="n">
        <v>0.75</v>
      </c>
    </row>
    <row r="41">
      <c r="A41" s="5" t="inlineStr">
        <is>
          <t>Ergebnis je Aktie (verwässert)</t>
        </is>
      </c>
      <c r="B41" s="5" t="inlineStr">
        <is>
          <t>Diluted Earnings per share</t>
        </is>
      </c>
      <c r="C41" t="n">
        <v>2.58</v>
      </c>
      <c r="D41" t="n">
        <v>2.33</v>
      </c>
      <c r="E41" t="n">
        <v>2.29</v>
      </c>
      <c r="F41" t="n">
        <v>1.89</v>
      </c>
      <c r="G41" t="n">
        <v>1.57</v>
      </c>
      <c r="H41" t="n">
        <v>1.42</v>
      </c>
      <c r="I41" t="n">
        <v>1.27</v>
      </c>
      <c r="J41" t="n">
        <v>1.12</v>
      </c>
      <c r="K41" t="n">
        <v>1.64</v>
      </c>
      <c r="L41" t="n">
        <v>0.33</v>
      </c>
      <c r="M41" t="n">
        <v>0.75</v>
      </c>
    </row>
    <row r="42">
      <c r="A42" s="5" t="inlineStr">
        <is>
          <t>Dividende je Aktie</t>
        </is>
      </c>
      <c r="B42" s="5" t="inlineStr">
        <is>
          <t>Dividend per share</t>
        </is>
      </c>
      <c r="C42" t="n">
        <v>1.3</v>
      </c>
      <c r="D42" t="n">
        <v>1.18</v>
      </c>
      <c r="E42" t="n">
        <v>1.14</v>
      </c>
      <c r="F42" t="n">
        <v>0.9399999999999999</v>
      </c>
      <c r="G42" t="n">
        <v>0.78</v>
      </c>
      <c r="H42" t="n">
        <v>0.7</v>
      </c>
      <c r="I42" t="n">
        <v>0.63</v>
      </c>
      <c r="J42" t="n">
        <v>0.5</v>
      </c>
      <c r="K42" t="n">
        <v>0.37</v>
      </c>
      <c r="L42" t="n">
        <v>0.3</v>
      </c>
      <c r="M42" t="inlineStr">
        <is>
          <t>-</t>
        </is>
      </c>
    </row>
    <row r="43">
      <c r="A43" s="5" t="inlineStr">
        <is>
          <t>Dividendenausschüttung in Mio</t>
        </is>
      </c>
      <c r="B43" s="5" t="inlineStr">
        <is>
          <t>Dividend Payment in M</t>
        </is>
      </c>
      <c r="C43" t="n">
        <v>560.6</v>
      </c>
      <c r="D43" t="n">
        <v>506.2</v>
      </c>
      <c r="E43" t="n">
        <v>494.3</v>
      </c>
      <c r="F43" t="n">
        <v>411.3</v>
      </c>
      <c r="G43" t="n">
        <v>340.1</v>
      </c>
      <c r="H43" t="n">
        <v>313.3</v>
      </c>
      <c r="I43" t="n">
        <v>279.7</v>
      </c>
      <c r="J43" t="n">
        <v>223.8</v>
      </c>
      <c r="K43" t="n">
        <v>165.6</v>
      </c>
      <c r="L43" t="n">
        <v>134.3</v>
      </c>
      <c r="M43" t="inlineStr">
        <is>
          <t>-</t>
        </is>
      </c>
    </row>
    <row r="44">
      <c r="A44" s="5" t="inlineStr">
        <is>
          <t>Umsatz je Aktie</t>
        </is>
      </c>
      <c r="B44" s="5" t="inlineStr">
        <is>
          <t>Revenue per share</t>
        </is>
      </c>
      <c r="C44" t="n">
        <v>12.92</v>
      </c>
      <c r="D44" t="n">
        <v>11.25</v>
      </c>
      <c r="E44" t="n">
        <v>11.06</v>
      </c>
      <c r="F44" t="n">
        <v>10.19</v>
      </c>
      <c r="G44" t="n">
        <v>8.92</v>
      </c>
      <c r="H44" t="n">
        <v>7.64</v>
      </c>
      <c r="I44" t="n">
        <v>6.93</v>
      </c>
      <c r="J44" t="n">
        <v>6.5</v>
      </c>
      <c r="K44" t="n">
        <v>6.16</v>
      </c>
      <c r="L44" t="n">
        <v>5.79</v>
      </c>
      <c r="M44" t="inlineStr">
        <is>
          <t>-</t>
        </is>
      </c>
    </row>
    <row r="45">
      <c r="A45" s="5" t="inlineStr">
        <is>
          <t>Buchwert je Aktie</t>
        </is>
      </c>
      <c r="B45" s="5" t="inlineStr">
        <is>
          <t>Book value per share</t>
        </is>
      </c>
      <c r="C45" t="n">
        <v>8.77</v>
      </c>
      <c r="D45" t="n">
        <v>7.24</v>
      </c>
      <c r="E45" t="n">
        <v>6.01</v>
      </c>
      <c r="F45" t="n">
        <v>6.23</v>
      </c>
      <c r="G45" t="n">
        <v>5.17</v>
      </c>
      <c r="H45" t="n">
        <v>4.12</v>
      </c>
      <c r="I45" t="n">
        <v>4.11</v>
      </c>
      <c r="J45" t="n">
        <v>3.42</v>
      </c>
      <c r="K45" t="n">
        <v>2.82</v>
      </c>
      <c r="L45" t="n">
        <v>1.7</v>
      </c>
      <c r="M45" t="inlineStr">
        <is>
          <t>-</t>
        </is>
      </c>
    </row>
    <row r="46">
      <c r="A46" s="5" t="inlineStr">
        <is>
          <t>Cashflow je Aktie</t>
        </is>
      </c>
      <c r="B46" s="5" t="inlineStr">
        <is>
          <t>Cashflow per share</t>
        </is>
      </c>
      <c r="C46" t="n">
        <v>4.18</v>
      </c>
      <c r="D46" t="n">
        <v>3.93</v>
      </c>
      <c r="E46" t="n">
        <v>3.55</v>
      </c>
      <c r="F46" t="n">
        <v>3.4</v>
      </c>
      <c r="G46" t="n">
        <v>2.9</v>
      </c>
      <c r="H46" t="n">
        <v>2.43</v>
      </c>
      <c r="I46" t="n">
        <v>2.29</v>
      </c>
      <c r="J46" t="n">
        <v>2.21</v>
      </c>
      <c r="K46" t="n">
        <v>2.19</v>
      </c>
      <c r="L46" t="n">
        <v>1.56</v>
      </c>
      <c r="M46" t="inlineStr">
        <is>
          <t>-</t>
        </is>
      </c>
    </row>
    <row r="47">
      <c r="A47" s="5" t="inlineStr">
        <is>
          <t>Bilanzsumme je Aktie</t>
        </is>
      </c>
      <c r="B47" s="5" t="inlineStr">
        <is>
          <t>Total assets per share</t>
        </is>
      </c>
      <c r="C47" t="n">
        <v>24.12</v>
      </c>
      <c r="D47" t="n">
        <v>23.08</v>
      </c>
      <c r="E47" t="n">
        <v>17.96</v>
      </c>
      <c r="F47" t="n">
        <v>17.72</v>
      </c>
      <c r="G47" t="n">
        <v>15.96</v>
      </c>
      <c r="H47" t="n">
        <v>13.77</v>
      </c>
      <c r="I47" t="n">
        <v>12.12</v>
      </c>
      <c r="J47" t="n">
        <v>11.52</v>
      </c>
      <c r="K47" t="n">
        <v>11.27</v>
      </c>
      <c r="L47" t="n">
        <v>11.91</v>
      </c>
      <c r="M47" t="inlineStr">
        <is>
          <t>-</t>
        </is>
      </c>
    </row>
    <row r="48">
      <c r="A48" s="5" t="inlineStr">
        <is>
          <t>Personal am Ende des Jahres</t>
        </is>
      </c>
      <c r="B48" s="5" t="inlineStr">
        <is>
          <t>Staff at the end of year</t>
        </is>
      </c>
      <c r="C48" t="n">
        <v>17789</v>
      </c>
      <c r="D48" t="n">
        <v>16920</v>
      </c>
      <c r="E48" t="n">
        <v>14963</v>
      </c>
      <c r="F48" t="n">
        <v>13881</v>
      </c>
      <c r="G48" t="n">
        <v>12807</v>
      </c>
      <c r="H48" t="n">
        <v>11951</v>
      </c>
      <c r="I48" t="n">
        <v>10502</v>
      </c>
      <c r="J48" t="n">
        <v>9163</v>
      </c>
      <c r="K48" t="n">
        <v>8161</v>
      </c>
      <c r="L48" t="n">
        <v>7778</v>
      </c>
      <c r="M48" t="n">
        <v>7405</v>
      </c>
    </row>
    <row r="49">
      <c r="A49" s="5" t="inlineStr">
        <is>
          <t>Personalaufwand in Mio. EUR</t>
        </is>
      </c>
      <c r="B49" s="5" t="inlineStr">
        <is>
          <t>Personnel expenses in M</t>
        </is>
      </c>
      <c r="C49" t="n">
        <v>1543</v>
      </c>
      <c r="D49" t="n">
        <v>1382</v>
      </c>
      <c r="E49" t="n">
        <v>1334</v>
      </c>
      <c r="F49" t="n">
        <v>1280</v>
      </c>
      <c r="G49" t="n">
        <v>1140</v>
      </c>
      <c r="H49" t="n">
        <v>970.4</v>
      </c>
      <c r="I49" t="n">
        <v>846.3</v>
      </c>
      <c r="J49" t="n">
        <v>771.5</v>
      </c>
      <c r="K49" t="n">
        <v>699.6</v>
      </c>
      <c r="L49" t="n">
        <v>952</v>
      </c>
      <c r="M49" t="n">
        <v>588.1</v>
      </c>
    </row>
    <row r="50">
      <c r="A50" s="5" t="inlineStr">
        <is>
          <t>Aufwand je Mitarbeiter in EUR</t>
        </is>
      </c>
      <c r="B50" s="5" t="inlineStr">
        <is>
          <t>Effort per employee</t>
        </is>
      </c>
      <c r="C50" t="n">
        <v>86750</v>
      </c>
      <c r="D50" t="n">
        <v>81684</v>
      </c>
      <c r="E50" t="n">
        <v>89167</v>
      </c>
      <c r="F50" t="n">
        <v>92212</v>
      </c>
      <c r="G50" t="n">
        <v>89006</v>
      </c>
      <c r="H50" t="n">
        <v>81198</v>
      </c>
      <c r="I50" t="n">
        <v>80585</v>
      </c>
      <c r="J50" t="n">
        <v>84197</v>
      </c>
      <c r="K50" t="n">
        <v>85725</v>
      </c>
      <c r="L50" t="n">
        <v>122397</v>
      </c>
      <c r="M50" t="n">
        <v>79419</v>
      </c>
    </row>
    <row r="51">
      <c r="A51" s="5" t="inlineStr">
        <is>
          <t>Umsatz je Mitarbeiter in EUR</t>
        </is>
      </c>
      <c r="B51" s="5" t="inlineStr">
        <is>
          <t>Turnover per employee</t>
        </is>
      </c>
      <c r="C51" t="n">
        <v>313120</v>
      </c>
      <c r="D51" t="n">
        <v>291708</v>
      </c>
      <c r="E51" t="n">
        <v>324313</v>
      </c>
      <c r="F51" t="n">
        <v>322232</v>
      </c>
      <c r="G51" t="n">
        <v>305513</v>
      </c>
      <c r="H51" t="n">
        <v>285976</v>
      </c>
      <c r="I51" t="n">
        <v>295534</v>
      </c>
      <c r="J51" t="n">
        <v>317614</v>
      </c>
      <c r="K51" t="n">
        <v>338084</v>
      </c>
      <c r="L51" t="n">
        <v>333453</v>
      </c>
      <c r="M51" t="n">
        <v>321931</v>
      </c>
    </row>
    <row r="52">
      <c r="A52" s="5" t="inlineStr">
        <is>
          <t>Bruttoergebnis je Mitarbeiter in EUR</t>
        </is>
      </c>
      <c r="B52" s="5" t="inlineStr">
        <is>
          <t>Gross Profit per employee</t>
        </is>
      </c>
      <c r="C52" t="n">
        <v>232762</v>
      </c>
      <c r="D52" t="n">
        <v>220378</v>
      </c>
      <c r="E52" t="n">
        <v>238034</v>
      </c>
      <c r="F52" t="n">
        <v>239385</v>
      </c>
      <c r="G52" t="n">
        <v>223987</v>
      </c>
      <c r="H52" t="n">
        <v>212367</v>
      </c>
      <c r="I52" t="n">
        <v>219006</v>
      </c>
      <c r="J52" t="n">
        <v>236069</v>
      </c>
      <c r="K52" t="n">
        <v>254969</v>
      </c>
      <c r="L52" t="n">
        <v>249460</v>
      </c>
      <c r="M52" t="n">
        <v>240837</v>
      </c>
    </row>
    <row r="53">
      <c r="A53" s="5" t="inlineStr">
        <is>
          <t>Gewinn je Mitarbeiter in EUR</t>
        </is>
      </c>
      <c r="B53" s="5" t="inlineStr">
        <is>
          <t>Earnings per employee</t>
        </is>
      </c>
      <c r="C53" t="n">
        <v>63095</v>
      </c>
      <c r="D53" t="n">
        <v>59244</v>
      </c>
      <c r="E53" t="n">
        <v>67025</v>
      </c>
      <c r="F53" t="n">
        <v>59470</v>
      </c>
      <c r="G53" t="n">
        <v>53400</v>
      </c>
      <c r="H53" t="n">
        <v>52841</v>
      </c>
      <c r="I53" t="n">
        <v>53571</v>
      </c>
      <c r="J53" t="n">
        <v>54229</v>
      </c>
      <c r="K53" t="n">
        <v>89389</v>
      </c>
      <c r="L53" t="n">
        <v>17588</v>
      </c>
      <c r="M53" t="n">
        <v>36799</v>
      </c>
    </row>
    <row r="54">
      <c r="A54" s="5" t="inlineStr">
        <is>
          <t>KGV (Kurs/Gewinn)</t>
        </is>
      </c>
      <c r="B54" s="5" t="inlineStr">
        <is>
          <t>PE (price/earnings)</t>
        </is>
      </c>
      <c r="C54" t="n">
        <v>28.2</v>
      </c>
      <c r="D54" t="n">
        <v>26.1</v>
      </c>
      <c r="E54" t="n">
        <v>26.2</v>
      </c>
      <c r="F54" t="n">
        <v>22.8</v>
      </c>
      <c r="G54" t="n">
        <v>25.9</v>
      </c>
      <c r="H54" t="n">
        <v>23.3</v>
      </c>
      <c r="I54" t="n">
        <v>24.5</v>
      </c>
      <c r="J54" t="n">
        <v>17</v>
      </c>
      <c r="K54" t="n">
        <v>7.6</v>
      </c>
      <c r="L54" t="n">
        <v>47.5</v>
      </c>
      <c r="M54" t="inlineStr">
        <is>
          <t>-</t>
        </is>
      </c>
    </row>
    <row r="55">
      <c r="A55" s="5" t="inlineStr">
        <is>
          <t>KUV (Kurs/Umsatz)</t>
        </is>
      </c>
      <c r="B55" s="5" t="inlineStr">
        <is>
          <t>PS (price/sales)</t>
        </is>
      </c>
      <c r="C55" t="n">
        <v>5.64</v>
      </c>
      <c r="D55" t="n">
        <v>5.41</v>
      </c>
      <c r="E55" t="n">
        <v>5.44</v>
      </c>
      <c r="F55" t="n">
        <v>4.24</v>
      </c>
      <c r="G55" t="n">
        <v>4.56</v>
      </c>
      <c r="H55" t="n">
        <v>4.33</v>
      </c>
      <c r="I55" t="n">
        <v>4.49</v>
      </c>
      <c r="J55" t="n">
        <v>2.93</v>
      </c>
      <c r="K55" t="n">
        <v>2.03</v>
      </c>
      <c r="L55" t="n">
        <v>2.71</v>
      </c>
      <c r="M55" t="inlineStr">
        <is>
          <t>-</t>
        </is>
      </c>
    </row>
    <row r="56">
      <c r="A56" s="5" t="inlineStr">
        <is>
          <t>KBV (Kurs/Buchwert)</t>
        </is>
      </c>
      <c r="B56" s="5" t="inlineStr">
        <is>
          <t>PB (price/book value)</t>
        </is>
      </c>
      <c r="C56" t="n">
        <v>8.300000000000001</v>
      </c>
      <c r="D56" t="n">
        <v>8.41</v>
      </c>
      <c r="E56" t="n">
        <v>10.01</v>
      </c>
      <c r="F56" t="n">
        <v>6.92</v>
      </c>
      <c r="G56" t="n">
        <v>7.86</v>
      </c>
      <c r="H56" t="n">
        <v>8.039999999999999</v>
      </c>
      <c r="I56" t="n">
        <v>7.58</v>
      </c>
      <c r="J56" t="n">
        <v>5.58</v>
      </c>
      <c r="K56" t="n">
        <v>4.44</v>
      </c>
      <c r="L56" t="n">
        <v>9.24</v>
      </c>
      <c r="M56" t="inlineStr">
        <is>
          <t>-</t>
        </is>
      </c>
    </row>
    <row r="57">
      <c r="A57" s="5" t="inlineStr">
        <is>
          <t>KCV (Kurs/Cashflow)</t>
        </is>
      </c>
      <c r="B57" s="5" t="inlineStr">
        <is>
          <t>PC (price/cashflow)</t>
        </is>
      </c>
      <c r="C57" t="n">
        <v>17.42</v>
      </c>
      <c r="D57" t="n">
        <v>15.46</v>
      </c>
      <c r="E57" t="n">
        <v>16.94</v>
      </c>
      <c r="F57" t="n">
        <v>12.69</v>
      </c>
      <c r="G57" t="n">
        <v>14.03</v>
      </c>
      <c r="H57" t="n">
        <v>13.63</v>
      </c>
      <c r="I57" t="n">
        <v>13.6</v>
      </c>
      <c r="J57" t="n">
        <v>8.6</v>
      </c>
      <c r="K57" t="n">
        <v>5.72</v>
      </c>
      <c r="L57" t="n">
        <v>10.02</v>
      </c>
      <c r="M57" t="inlineStr">
        <is>
          <t>-</t>
        </is>
      </c>
    </row>
    <row r="58">
      <c r="A58" s="5" t="inlineStr">
        <is>
          <t>Dividendenrendite in %</t>
        </is>
      </c>
      <c r="B58" s="5" t="inlineStr">
        <is>
          <t>Dividend Yield in %</t>
        </is>
      </c>
      <c r="C58" t="n">
        <v>1.79</v>
      </c>
      <c r="D58" t="n">
        <v>1.93</v>
      </c>
      <c r="E58" t="n">
        <v>1.89</v>
      </c>
      <c r="F58" t="n">
        <v>2.18</v>
      </c>
      <c r="G58" t="n">
        <v>1.9</v>
      </c>
      <c r="H58" t="n">
        <v>2.12</v>
      </c>
      <c r="I58" t="n">
        <v>2.03</v>
      </c>
      <c r="J58" t="n">
        <v>2.62</v>
      </c>
      <c r="K58" t="n">
        <v>2.95</v>
      </c>
      <c r="L58" t="n">
        <v>1.91</v>
      </c>
      <c r="M58" t="inlineStr">
        <is>
          <t>-</t>
        </is>
      </c>
    </row>
    <row r="59">
      <c r="A59" s="5" t="inlineStr">
        <is>
          <t>Gewinnrendite in %</t>
        </is>
      </c>
      <c r="B59" s="5" t="inlineStr">
        <is>
          <t>Return on profit in %</t>
        </is>
      </c>
      <c r="C59" t="n">
        <v>3.5</v>
      </c>
      <c r="D59" t="n">
        <v>3.8</v>
      </c>
      <c r="E59" t="n">
        <v>3.8</v>
      </c>
      <c r="F59" t="n">
        <v>4.4</v>
      </c>
      <c r="G59" t="n">
        <v>3.9</v>
      </c>
      <c r="H59" t="n">
        <v>4.3</v>
      </c>
      <c r="I59" t="n">
        <v>4.1</v>
      </c>
      <c r="J59" t="n">
        <v>5.9</v>
      </c>
      <c r="K59" t="n">
        <v>13.1</v>
      </c>
      <c r="L59" t="n">
        <v>2.1</v>
      </c>
      <c r="M59" t="inlineStr">
        <is>
          <t>-</t>
        </is>
      </c>
    </row>
    <row r="60">
      <c r="A60" s="5" t="inlineStr">
        <is>
          <t>Eigenkapitalrendite in %</t>
        </is>
      </c>
      <c r="B60" s="5" t="inlineStr">
        <is>
          <t>Return on Equity in %</t>
        </is>
      </c>
      <c r="C60" t="n">
        <v>29.67</v>
      </c>
      <c r="D60" t="n">
        <v>31.56</v>
      </c>
      <c r="E60" t="n">
        <v>38.05</v>
      </c>
      <c r="F60" t="n">
        <v>30.17</v>
      </c>
      <c r="G60" t="n">
        <v>30.12</v>
      </c>
      <c r="H60" t="n">
        <v>34.28</v>
      </c>
      <c r="I60" t="n">
        <v>30.62</v>
      </c>
      <c r="J60" t="n">
        <v>32.5</v>
      </c>
      <c r="K60" t="n">
        <v>57.73</v>
      </c>
      <c r="L60" t="n">
        <v>18.01</v>
      </c>
      <c r="M60" t="n">
        <v>-96.94</v>
      </c>
    </row>
    <row r="61">
      <c r="A61" s="5" t="inlineStr">
        <is>
          <t>Umsatzrendite in %</t>
        </is>
      </c>
      <c r="B61" s="5" t="inlineStr">
        <is>
          <t>Return on sales in %</t>
        </is>
      </c>
      <c r="C61" t="n">
        <v>20.15</v>
      </c>
      <c r="D61" t="n">
        <v>20.31</v>
      </c>
      <c r="E61" t="n">
        <v>20.67</v>
      </c>
      <c r="F61" t="n">
        <v>18.46</v>
      </c>
      <c r="G61" t="n">
        <v>17.48</v>
      </c>
      <c r="H61" t="n">
        <v>18.48</v>
      </c>
      <c r="I61" t="n">
        <v>18.13</v>
      </c>
      <c r="J61" t="n">
        <v>17.07</v>
      </c>
      <c r="K61" t="n">
        <v>26.44</v>
      </c>
      <c r="L61" t="n">
        <v>5.27</v>
      </c>
      <c r="M61" t="n">
        <v>11.43</v>
      </c>
    </row>
    <row r="62">
      <c r="A62" s="5" t="inlineStr">
        <is>
          <t>Gesamtkapitalrendite in %</t>
        </is>
      </c>
      <c r="B62" s="5" t="inlineStr">
        <is>
          <t>Total Return on Investment in %</t>
        </is>
      </c>
      <c r="C62" t="n">
        <v>10.79</v>
      </c>
      <c r="D62" t="n">
        <v>9.9</v>
      </c>
      <c r="E62" t="n">
        <v>12.72</v>
      </c>
      <c r="F62" t="n">
        <v>10.62</v>
      </c>
      <c r="G62" t="n">
        <v>9.76</v>
      </c>
      <c r="H62" t="n">
        <v>10.24</v>
      </c>
      <c r="I62" t="n">
        <v>10.37</v>
      </c>
      <c r="J62" t="n">
        <v>9.640000000000001</v>
      </c>
      <c r="K62" t="n">
        <v>14.46</v>
      </c>
      <c r="L62" t="n">
        <v>2.57</v>
      </c>
      <c r="M62" t="n">
        <v>4.9</v>
      </c>
    </row>
    <row r="63">
      <c r="A63" s="5" t="inlineStr">
        <is>
          <t>Return on Investment in %</t>
        </is>
      </c>
      <c r="B63" s="5" t="inlineStr">
        <is>
          <t>Return on Investment in %</t>
        </is>
      </c>
      <c r="C63" t="n">
        <v>10.79</v>
      </c>
      <c r="D63" t="n">
        <v>9.9</v>
      </c>
      <c r="E63" t="n">
        <v>12.72</v>
      </c>
      <c r="F63" t="n">
        <v>10.62</v>
      </c>
      <c r="G63" t="n">
        <v>9.76</v>
      </c>
      <c r="H63" t="n">
        <v>10.24</v>
      </c>
      <c r="I63" t="n">
        <v>10.37</v>
      </c>
      <c r="J63" t="n">
        <v>9.640000000000001</v>
      </c>
      <c r="K63" t="n">
        <v>14.46</v>
      </c>
      <c r="L63" t="n">
        <v>2.57</v>
      </c>
      <c r="M63" t="n">
        <v>4.9</v>
      </c>
    </row>
    <row r="64">
      <c r="A64" s="5" t="inlineStr">
        <is>
          <t>Arbeitsintensität in %</t>
        </is>
      </c>
      <c r="B64" s="5" t="inlineStr">
        <is>
          <t>Work Intensity in %</t>
        </is>
      </c>
      <c r="C64" t="n">
        <v>13.87</v>
      </c>
      <c r="D64" t="n">
        <v>13.53</v>
      </c>
      <c r="E64" t="n">
        <v>15.62</v>
      </c>
      <c r="F64" t="n">
        <v>14.05</v>
      </c>
      <c r="G64" t="n">
        <v>18.8</v>
      </c>
      <c r="H64" t="n">
        <v>14.98</v>
      </c>
      <c r="I64" t="n">
        <v>16.68</v>
      </c>
      <c r="J64" t="n">
        <v>14.97</v>
      </c>
      <c r="K64" t="n">
        <v>16.58</v>
      </c>
      <c r="L64" t="n">
        <v>22.58</v>
      </c>
      <c r="M64" t="n">
        <v>22.02</v>
      </c>
    </row>
    <row r="65">
      <c r="A65" s="5" t="inlineStr">
        <is>
          <t>Eigenkapitalquote in %</t>
        </is>
      </c>
      <c r="B65" s="5" t="inlineStr">
        <is>
          <t>Equity Ratio in %</t>
        </is>
      </c>
      <c r="C65" t="n">
        <v>36.37</v>
      </c>
      <c r="D65" t="n">
        <v>31.35</v>
      </c>
      <c r="E65" t="n">
        <v>33.44</v>
      </c>
      <c r="F65" t="n">
        <v>35.19</v>
      </c>
      <c r="G65" t="n">
        <v>32.42</v>
      </c>
      <c r="H65" t="n">
        <v>29.88</v>
      </c>
      <c r="I65" t="n">
        <v>33.86</v>
      </c>
      <c r="J65" t="n">
        <v>29.66</v>
      </c>
      <c r="K65" t="n">
        <v>25.05</v>
      </c>
      <c r="L65" t="n">
        <v>14.25</v>
      </c>
      <c r="M65" t="n">
        <v>-5.05</v>
      </c>
    </row>
    <row r="66">
      <c r="A66" s="5" t="inlineStr">
        <is>
          <t>Fremdkapitalquote in %</t>
        </is>
      </c>
      <c r="B66" s="5" t="inlineStr">
        <is>
          <t>Debt Ratio in %</t>
        </is>
      </c>
      <c r="C66" t="n">
        <v>63.63</v>
      </c>
      <c r="D66" t="n">
        <v>68.65000000000001</v>
      </c>
      <c r="E66" t="n">
        <v>66.56</v>
      </c>
      <c r="F66" t="n">
        <v>64.81</v>
      </c>
      <c r="G66" t="n">
        <v>67.58</v>
      </c>
      <c r="H66" t="n">
        <v>70.12</v>
      </c>
      <c r="I66" t="n">
        <v>66.14</v>
      </c>
      <c r="J66" t="n">
        <v>70.34</v>
      </c>
      <c r="K66" t="n">
        <v>74.95</v>
      </c>
      <c r="L66" t="n">
        <v>85.75</v>
      </c>
      <c r="M66" t="n">
        <v>105.05</v>
      </c>
    </row>
    <row r="67">
      <c r="A67" s="5" t="inlineStr">
        <is>
          <t>Verschuldungsgrad in %</t>
        </is>
      </c>
      <c r="B67" s="5" t="inlineStr">
        <is>
          <t>Finance Gearing in %</t>
        </is>
      </c>
      <c r="C67" t="n">
        <v>174.98</v>
      </c>
      <c r="D67" t="n">
        <v>218.99</v>
      </c>
      <c r="E67" t="n">
        <v>199.05</v>
      </c>
      <c r="F67" t="n">
        <v>184.16</v>
      </c>
      <c r="G67" t="n">
        <v>208.43</v>
      </c>
      <c r="H67" t="n">
        <v>234.71</v>
      </c>
      <c r="I67" t="n">
        <v>195.37</v>
      </c>
      <c r="J67" t="n">
        <v>237.2</v>
      </c>
      <c r="K67" t="n">
        <v>299.17</v>
      </c>
      <c r="L67" t="n">
        <v>601.87</v>
      </c>
      <c r="M67" t="n">
        <v>-2079</v>
      </c>
    </row>
    <row r="68">
      <c r="A68" s="5" t="inlineStr">
        <is>
          <t>Bruttoergebnis Marge in %</t>
        </is>
      </c>
      <c r="B68" s="5" t="inlineStr">
        <is>
          <t>Gross Profit Marge in %</t>
        </is>
      </c>
      <c r="C68" t="n">
        <v>74.34</v>
      </c>
      <c r="D68" t="n">
        <v>75.55</v>
      </c>
      <c r="E68" t="n">
        <v>73.40000000000001</v>
      </c>
      <c r="F68" t="n">
        <v>74.29000000000001</v>
      </c>
      <c r="G68" t="n">
        <v>73.31999999999999</v>
      </c>
      <c r="H68" t="n">
        <v>74.25</v>
      </c>
      <c r="I68" t="n">
        <v>74.09999999999999</v>
      </c>
      <c r="J68" t="n">
        <v>74.33</v>
      </c>
      <c r="K68" t="n">
        <v>75.43000000000001</v>
      </c>
      <c r="L68" t="n">
        <v>74.79000000000001</v>
      </c>
    </row>
    <row r="69">
      <c r="A69" s="5" t="inlineStr">
        <is>
          <t>Kurzfristige Vermögensquote in %</t>
        </is>
      </c>
      <c r="B69" s="5" t="inlineStr">
        <is>
          <t>Current Assets Ratio in %</t>
        </is>
      </c>
      <c r="C69" t="n">
        <v>13.87</v>
      </c>
      <c r="D69" t="n">
        <v>13.53</v>
      </c>
      <c r="E69" t="n">
        <v>15.62</v>
      </c>
      <c r="F69" t="n">
        <v>14.05</v>
      </c>
      <c r="G69" t="n">
        <v>18.8</v>
      </c>
      <c r="H69" t="n">
        <v>14.98</v>
      </c>
      <c r="I69" t="n">
        <v>16.68</v>
      </c>
      <c r="J69" t="n">
        <v>14.97</v>
      </c>
      <c r="K69" t="n">
        <v>16.58</v>
      </c>
      <c r="L69" t="n">
        <v>22.58</v>
      </c>
    </row>
    <row r="70">
      <c r="A70" s="5" t="inlineStr">
        <is>
          <t>Nettogewinn Marge in %</t>
        </is>
      </c>
      <c r="B70" s="5" t="inlineStr">
        <is>
          <t>Net Profit Marge in %</t>
        </is>
      </c>
      <c r="C70" t="n">
        <v>20.14</v>
      </c>
      <c r="D70" t="n">
        <v>20.3</v>
      </c>
      <c r="E70" t="n">
        <v>20.67</v>
      </c>
      <c r="F70" t="n">
        <v>18.46</v>
      </c>
      <c r="G70" t="n">
        <v>17.48</v>
      </c>
      <c r="H70" t="n">
        <v>18.48</v>
      </c>
      <c r="I70" t="n">
        <v>18.12</v>
      </c>
      <c r="J70" t="n">
        <v>17.08</v>
      </c>
      <c r="K70" t="n">
        <v>26.44</v>
      </c>
      <c r="L70" t="n">
        <v>5.27</v>
      </c>
    </row>
    <row r="71">
      <c r="A71" s="5" t="inlineStr">
        <is>
          <t>Operative Ergebnis Marge in %</t>
        </is>
      </c>
      <c r="B71" s="5" t="inlineStr">
        <is>
          <t>EBIT Marge in %</t>
        </is>
      </c>
      <c r="C71" t="n">
        <v>26.48</v>
      </c>
      <c r="D71" t="n">
        <v>28.22</v>
      </c>
      <c r="E71" t="n">
        <v>27.26</v>
      </c>
      <c r="F71" t="n">
        <v>27.1</v>
      </c>
      <c r="G71" t="n">
        <v>26.91</v>
      </c>
      <c r="H71" t="n">
        <v>27.96</v>
      </c>
      <c r="I71" t="n">
        <v>28.61</v>
      </c>
      <c r="J71" t="n">
        <v>28.56</v>
      </c>
      <c r="K71" t="n">
        <v>30.13</v>
      </c>
      <c r="L71" t="n">
        <v>12.02</v>
      </c>
    </row>
    <row r="72">
      <c r="A72" s="5" t="inlineStr">
        <is>
          <t>Vermögensumsschlag in %</t>
        </is>
      </c>
      <c r="B72" s="5" t="inlineStr">
        <is>
          <t>Asset Turnover in %</t>
        </is>
      </c>
      <c r="C72" t="n">
        <v>53.55</v>
      </c>
      <c r="D72" t="n">
        <v>48.73</v>
      </c>
      <c r="E72" t="n">
        <v>61.56</v>
      </c>
      <c r="F72" t="n">
        <v>57.54</v>
      </c>
      <c r="G72" t="n">
        <v>55.87</v>
      </c>
      <c r="H72" t="n">
        <v>55.44</v>
      </c>
      <c r="I72" t="n">
        <v>57.2</v>
      </c>
      <c r="J72" t="n">
        <v>56.45</v>
      </c>
      <c r="K72" t="n">
        <v>54.7</v>
      </c>
      <c r="L72" t="n">
        <v>48.66</v>
      </c>
    </row>
    <row r="73">
      <c r="A73" s="5" t="inlineStr">
        <is>
          <t>Langfristige Vermögensquote in %</t>
        </is>
      </c>
      <c r="B73" s="5" t="inlineStr">
        <is>
          <t>Non-Current Assets Ratio in %</t>
        </is>
      </c>
      <c r="C73" t="n">
        <v>86.13</v>
      </c>
      <c r="D73" t="n">
        <v>86.47</v>
      </c>
      <c r="E73" t="n">
        <v>84.38</v>
      </c>
      <c r="F73" t="n">
        <v>85.95</v>
      </c>
      <c r="G73" t="n">
        <v>81.20999999999999</v>
      </c>
      <c r="H73" t="n">
        <v>85.03</v>
      </c>
      <c r="I73" t="n">
        <v>83.31999999999999</v>
      </c>
      <c r="J73" t="n">
        <v>85.04000000000001</v>
      </c>
      <c r="K73" t="n">
        <v>83.43000000000001</v>
      </c>
      <c r="L73" t="n">
        <v>77.43000000000001</v>
      </c>
    </row>
    <row r="74">
      <c r="A74" s="5" t="inlineStr">
        <is>
          <t>Gesamtkapitalrentabilität</t>
        </is>
      </c>
      <c r="B74" s="5" t="inlineStr">
        <is>
          <t>ROA Return on Assets in %</t>
        </is>
      </c>
      <c r="C74" t="n">
        <v>10.79</v>
      </c>
      <c r="D74" t="n">
        <v>9.890000000000001</v>
      </c>
      <c r="E74" t="n">
        <v>12.72</v>
      </c>
      <c r="F74" t="n">
        <v>10.62</v>
      </c>
      <c r="G74" t="n">
        <v>9.76</v>
      </c>
      <c r="H74" t="n">
        <v>10.24</v>
      </c>
      <c r="I74" t="n">
        <v>10.37</v>
      </c>
      <c r="J74" t="n">
        <v>9.640000000000001</v>
      </c>
      <c r="K74" t="n">
        <v>14.46</v>
      </c>
      <c r="L74" t="n">
        <v>2.57</v>
      </c>
    </row>
    <row r="75">
      <c r="A75" s="5" t="inlineStr">
        <is>
          <t>Ertrag des eingesetzten Kapitals</t>
        </is>
      </c>
      <c r="B75" s="5" t="inlineStr">
        <is>
          <t>ROCE Return on Cap. Empl. in %</t>
        </is>
      </c>
      <c r="C75" t="n">
        <v>19.85</v>
      </c>
      <c r="D75" t="n">
        <v>18.73</v>
      </c>
      <c r="E75" t="n">
        <v>23.63</v>
      </c>
      <c r="F75" t="n">
        <v>22.17</v>
      </c>
      <c r="G75" t="n">
        <v>21.92</v>
      </c>
      <c r="H75" t="n">
        <v>21.23</v>
      </c>
      <c r="I75" t="n">
        <v>21.07</v>
      </c>
      <c r="J75" t="n">
        <v>21.08</v>
      </c>
      <c r="K75" t="n">
        <v>20.65</v>
      </c>
      <c r="L75" t="n">
        <v>7.27</v>
      </c>
    </row>
    <row r="76">
      <c r="A76" s="5" t="inlineStr">
        <is>
          <t>Eigenkapital zu Anlagevermögen</t>
        </is>
      </c>
      <c r="B76" s="5" t="inlineStr">
        <is>
          <t>Equity to Fixed Assets in %</t>
        </is>
      </c>
      <c r="C76" t="n">
        <v>42.23</v>
      </c>
      <c r="D76" t="n">
        <v>36.26</v>
      </c>
      <c r="E76" t="n">
        <v>39.63</v>
      </c>
      <c r="F76" t="n">
        <v>40.95</v>
      </c>
      <c r="G76" t="n">
        <v>39.93</v>
      </c>
      <c r="H76" t="n">
        <v>35.14</v>
      </c>
      <c r="I76" t="n">
        <v>40.62</v>
      </c>
      <c r="J76" t="n">
        <v>34.88</v>
      </c>
      <c r="K76" t="n">
        <v>30.04</v>
      </c>
      <c r="L76" t="n">
        <v>18.4</v>
      </c>
    </row>
    <row r="77">
      <c r="A77" s="5" t="inlineStr">
        <is>
          <t>Liquidität Dritten Grades</t>
        </is>
      </c>
      <c r="B77" s="5" t="inlineStr">
        <is>
          <t>Current Ratio in %</t>
        </is>
      </c>
      <c r="C77" t="n">
        <v>48.59</v>
      </c>
      <c r="D77" t="n">
        <v>50.91</v>
      </c>
      <c r="E77" t="n">
        <v>53.9</v>
      </c>
      <c r="F77" t="n">
        <v>47.31</v>
      </c>
      <c r="G77" t="n">
        <v>59.86</v>
      </c>
      <c r="H77" t="n">
        <v>55.54</v>
      </c>
      <c r="I77" t="n">
        <v>74.64</v>
      </c>
      <c r="J77" t="n">
        <v>63.66</v>
      </c>
      <c r="K77" t="n">
        <v>82.15000000000001</v>
      </c>
      <c r="L77" t="n">
        <v>115.99</v>
      </c>
    </row>
    <row r="78">
      <c r="A78" s="5" t="inlineStr">
        <is>
          <t>Operativer Cashflow</t>
        </is>
      </c>
      <c r="B78" s="5" t="inlineStr">
        <is>
          <t>Operating Cashflow in M</t>
        </is>
      </c>
      <c r="C78" t="n">
        <v>7512.723400000001</v>
      </c>
      <c r="D78" t="n">
        <v>6784.157200000001</v>
      </c>
      <c r="E78" t="n">
        <v>7433.6108</v>
      </c>
      <c r="F78" t="n">
        <v>5568.6258</v>
      </c>
      <c r="G78" t="n">
        <v>6156.6446</v>
      </c>
      <c r="H78" t="n">
        <v>6100.788</v>
      </c>
      <c r="I78" t="n">
        <v>6087.360000000001</v>
      </c>
      <c r="J78" t="n">
        <v>3849.36</v>
      </c>
      <c r="K78" t="n">
        <v>2560.272</v>
      </c>
      <c r="L78" t="n">
        <v>4484.952</v>
      </c>
    </row>
    <row r="79">
      <c r="A79" s="5" t="inlineStr">
        <is>
          <t>Aktienrückkauf</t>
        </is>
      </c>
      <c r="B79" s="5" t="inlineStr">
        <is>
          <t>Share Buyback in M</t>
        </is>
      </c>
      <c r="C79" t="n">
        <v>7.550000000000011</v>
      </c>
      <c r="D79" t="n">
        <v>0</v>
      </c>
      <c r="E79" t="n">
        <v>0</v>
      </c>
      <c r="F79" t="n">
        <v>0</v>
      </c>
      <c r="G79" t="n">
        <v>8.78000000000003</v>
      </c>
      <c r="H79" t="n">
        <v>0</v>
      </c>
      <c r="I79" t="n">
        <v>0</v>
      </c>
      <c r="J79" t="n">
        <v>0</v>
      </c>
      <c r="K79" t="n">
        <v>0</v>
      </c>
      <c r="L79" t="inlineStr">
        <is>
          <t>-</t>
        </is>
      </c>
    </row>
    <row r="80">
      <c r="A80" s="5" t="inlineStr">
        <is>
          <t>Umsatzwachstum 1J in %</t>
        </is>
      </c>
      <c r="B80" s="5" t="inlineStr">
        <is>
          <t>Revenue Growth 1Y in %</t>
        </is>
      </c>
      <c r="C80" t="n">
        <v>12.84</v>
      </c>
      <c r="D80" t="n">
        <v>1.71</v>
      </c>
      <c r="E80" t="n">
        <v>8.5</v>
      </c>
      <c r="F80" t="n">
        <v>14.31</v>
      </c>
      <c r="G80" t="n">
        <v>14.48</v>
      </c>
      <c r="H80" t="n">
        <v>10.12</v>
      </c>
      <c r="I80" t="n">
        <v>6.67</v>
      </c>
      <c r="J80" t="n">
        <v>5.47</v>
      </c>
      <c r="K80" t="n">
        <v>6.36</v>
      </c>
      <c r="L80" t="n">
        <v>8.81</v>
      </c>
    </row>
    <row r="81">
      <c r="A81" s="5" t="inlineStr">
        <is>
          <t>Umsatzwachstum 3J in %</t>
        </is>
      </c>
      <c r="B81" s="5" t="inlineStr">
        <is>
          <t>Revenue Growth 3Y in %</t>
        </is>
      </c>
      <c r="C81" t="n">
        <v>7.68</v>
      </c>
      <c r="D81" t="n">
        <v>8.17</v>
      </c>
      <c r="E81" t="n">
        <v>12.43</v>
      </c>
      <c r="F81" t="n">
        <v>12.97</v>
      </c>
      <c r="G81" t="n">
        <v>10.42</v>
      </c>
      <c r="H81" t="n">
        <v>7.42</v>
      </c>
      <c r="I81" t="n">
        <v>6.17</v>
      </c>
      <c r="J81" t="n">
        <v>6.88</v>
      </c>
      <c r="K81" t="inlineStr">
        <is>
          <t>-</t>
        </is>
      </c>
      <c r="L81" t="inlineStr">
        <is>
          <t>-</t>
        </is>
      </c>
    </row>
    <row r="82">
      <c r="A82" s="5" t="inlineStr">
        <is>
          <t>Umsatzwachstum 5J in %</t>
        </is>
      </c>
      <c r="B82" s="5" t="inlineStr">
        <is>
          <t>Revenue Growth 5Y in %</t>
        </is>
      </c>
      <c r="C82" t="n">
        <v>10.37</v>
      </c>
      <c r="D82" t="n">
        <v>9.82</v>
      </c>
      <c r="E82" t="n">
        <v>10.82</v>
      </c>
      <c r="F82" t="n">
        <v>10.21</v>
      </c>
      <c r="G82" t="n">
        <v>8.619999999999999</v>
      </c>
      <c r="H82" t="n">
        <v>7.49</v>
      </c>
      <c r="I82" t="inlineStr">
        <is>
          <t>-</t>
        </is>
      </c>
      <c r="J82" t="inlineStr">
        <is>
          <t>-</t>
        </is>
      </c>
      <c r="K82" t="inlineStr">
        <is>
          <t>-</t>
        </is>
      </c>
      <c r="L82" t="inlineStr">
        <is>
          <t>-</t>
        </is>
      </c>
    </row>
    <row r="83">
      <c r="A83" s="5" t="inlineStr">
        <is>
          <t>Umsatzwachstum 10J in %</t>
        </is>
      </c>
      <c r="B83" s="5" t="inlineStr">
        <is>
          <t>Revenue Growth 10Y in %</t>
        </is>
      </c>
      <c r="C83" t="n">
        <v>8.93</v>
      </c>
      <c r="D83" t="inlineStr">
        <is>
          <t>-</t>
        </is>
      </c>
      <c r="E83" t="inlineStr">
        <is>
          <t>-</t>
        </is>
      </c>
      <c r="F83" t="inlineStr">
        <is>
          <t>-</t>
        </is>
      </c>
      <c r="G83" t="inlineStr">
        <is>
          <t>-</t>
        </is>
      </c>
      <c r="H83" t="inlineStr">
        <is>
          <t>-</t>
        </is>
      </c>
      <c r="I83" t="inlineStr">
        <is>
          <t>-</t>
        </is>
      </c>
      <c r="J83" t="inlineStr">
        <is>
          <t>-</t>
        </is>
      </c>
      <c r="K83" t="inlineStr">
        <is>
          <t>-</t>
        </is>
      </c>
      <c r="L83" t="inlineStr">
        <is>
          <t>-</t>
        </is>
      </c>
    </row>
    <row r="84">
      <c r="A84" s="5" t="inlineStr">
        <is>
          <t>Gewinnwachstum 1J in %</t>
        </is>
      </c>
      <c r="B84" s="5" t="inlineStr">
        <is>
          <t>Earnings Growth 1Y in %</t>
        </is>
      </c>
      <c r="C84" t="n">
        <v>11.98</v>
      </c>
      <c r="D84" t="n">
        <v>-0.1</v>
      </c>
      <c r="E84" t="n">
        <v>21.5</v>
      </c>
      <c r="F84" t="n">
        <v>20.7</v>
      </c>
      <c r="G84" t="n">
        <v>8.300000000000001</v>
      </c>
      <c r="H84" t="n">
        <v>12.25</v>
      </c>
      <c r="I84" t="n">
        <v>13.22</v>
      </c>
      <c r="J84" t="n">
        <v>-31.88</v>
      </c>
      <c r="K84" t="n">
        <v>433.26</v>
      </c>
      <c r="L84" t="n">
        <v>-49.8</v>
      </c>
    </row>
    <row r="85">
      <c r="A85" s="5" t="inlineStr">
        <is>
          <t>Gewinnwachstum 3J in %</t>
        </is>
      </c>
      <c r="B85" s="5" t="inlineStr">
        <is>
          <t>Earnings Growth 3Y in %</t>
        </is>
      </c>
      <c r="C85" t="n">
        <v>11.13</v>
      </c>
      <c r="D85" t="n">
        <v>14.03</v>
      </c>
      <c r="E85" t="n">
        <v>16.83</v>
      </c>
      <c r="F85" t="n">
        <v>13.75</v>
      </c>
      <c r="G85" t="n">
        <v>11.26</v>
      </c>
      <c r="H85" t="n">
        <v>-2.14</v>
      </c>
      <c r="I85" t="n">
        <v>138.2</v>
      </c>
      <c r="J85" t="n">
        <v>117.19</v>
      </c>
      <c r="K85" t="inlineStr">
        <is>
          <t>-</t>
        </is>
      </c>
      <c r="L85" t="inlineStr">
        <is>
          <t>-</t>
        </is>
      </c>
    </row>
    <row r="86">
      <c r="A86" s="5" t="inlineStr">
        <is>
          <t>Gewinnwachstum 5J in %</t>
        </is>
      </c>
      <c r="B86" s="5" t="inlineStr">
        <is>
          <t>Earnings Growth 5Y in %</t>
        </is>
      </c>
      <c r="C86" t="n">
        <v>12.48</v>
      </c>
      <c r="D86" t="n">
        <v>12.53</v>
      </c>
      <c r="E86" t="n">
        <v>15.19</v>
      </c>
      <c r="F86" t="n">
        <v>4.52</v>
      </c>
      <c r="G86" t="n">
        <v>87.03</v>
      </c>
      <c r="H86" t="n">
        <v>75.41</v>
      </c>
      <c r="I86" t="inlineStr">
        <is>
          <t>-</t>
        </is>
      </c>
      <c r="J86" t="inlineStr">
        <is>
          <t>-</t>
        </is>
      </c>
      <c r="K86" t="inlineStr">
        <is>
          <t>-</t>
        </is>
      </c>
      <c r="L86" t="inlineStr">
        <is>
          <t>-</t>
        </is>
      </c>
    </row>
    <row r="87">
      <c r="A87" s="5" t="inlineStr">
        <is>
          <t>Gewinnwachstum 10J in %</t>
        </is>
      </c>
      <c r="B87" s="5" t="inlineStr">
        <is>
          <t>Earnings Growth 10Y in %</t>
        </is>
      </c>
      <c r="C87" t="n">
        <v>43.94</v>
      </c>
      <c r="D87" t="inlineStr">
        <is>
          <t>-</t>
        </is>
      </c>
      <c r="E87" t="inlineStr">
        <is>
          <t>-</t>
        </is>
      </c>
      <c r="F87" t="inlineStr">
        <is>
          <t>-</t>
        </is>
      </c>
      <c r="G87" t="inlineStr">
        <is>
          <t>-</t>
        </is>
      </c>
      <c r="H87" t="inlineStr">
        <is>
          <t>-</t>
        </is>
      </c>
      <c r="I87" t="inlineStr">
        <is>
          <t>-</t>
        </is>
      </c>
      <c r="J87" t="inlineStr">
        <is>
          <t>-</t>
        </is>
      </c>
      <c r="K87" t="inlineStr">
        <is>
          <t>-</t>
        </is>
      </c>
      <c r="L87" t="inlineStr">
        <is>
          <t>-</t>
        </is>
      </c>
    </row>
    <row r="88">
      <c r="A88" s="5" t="inlineStr">
        <is>
          <t>PEG Ratio</t>
        </is>
      </c>
      <c r="B88" s="5" t="inlineStr">
        <is>
          <t>KGW Kurs/Gewinn/Wachstum</t>
        </is>
      </c>
      <c r="C88" t="n">
        <v>2.26</v>
      </c>
      <c r="D88" t="n">
        <v>2.08</v>
      </c>
      <c r="E88" t="n">
        <v>1.72</v>
      </c>
      <c r="F88" t="n">
        <v>5.04</v>
      </c>
      <c r="G88" t="n">
        <v>0.3</v>
      </c>
      <c r="H88" t="n">
        <v>0.31</v>
      </c>
      <c r="I88" t="inlineStr">
        <is>
          <t>-</t>
        </is>
      </c>
      <c r="J88" t="inlineStr">
        <is>
          <t>-</t>
        </is>
      </c>
      <c r="K88" t="inlineStr">
        <is>
          <t>-</t>
        </is>
      </c>
      <c r="L88" t="inlineStr">
        <is>
          <t>-</t>
        </is>
      </c>
    </row>
    <row r="89">
      <c r="A89" s="5" t="inlineStr">
        <is>
          <t>EBIT-Wachstum 1J in %</t>
        </is>
      </c>
      <c r="B89" s="5" t="inlineStr">
        <is>
          <t>EBIT Growth 1Y in %</t>
        </is>
      </c>
      <c r="C89" t="n">
        <v>5.89</v>
      </c>
      <c r="D89" t="n">
        <v>5.29</v>
      </c>
      <c r="E89" t="n">
        <v>9.16</v>
      </c>
      <c r="F89" t="n">
        <v>15.1</v>
      </c>
      <c r="G89" t="n">
        <v>10.18</v>
      </c>
      <c r="H89" t="n">
        <v>7.62</v>
      </c>
      <c r="I89" t="n">
        <v>6.83</v>
      </c>
      <c r="J89" t="inlineStr">
        <is>
          <t>-</t>
        </is>
      </c>
      <c r="K89" t="n">
        <v>166.5</v>
      </c>
      <c r="L89" t="n">
        <v>-40.49</v>
      </c>
    </row>
    <row r="90">
      <c r="A90" s="5" t="inlineStr">
        <is>
          <t>EBIT-Wachstum 3J in %</t>
        </is>
      </c>
      <c r="B90" s="5" t="inlineStr">
        <is>
          <t>EBIT Growth 3Y in %</t>
        </is>
      </c>
      <c r="C90" t="n">
        <v>6.78</v>
      </c>
      <c r="D90" t="n">
        <v>9.85</v>
      </c>
      <c r="E90" t="n">
        <v>11.48</v>
      </c>
      <c r="F90" t="n">
        <v>10.97</v>
      </c>
      <c r="G90" t="n">
        <v>8.210000000000001</v>
      </c>
      <c r="H90" t="n">
        <v>4.82</v>
      </c>
      <c r="I90" t="n">
        <v>57.78</v>
      </c>
      <c r="J90" t="n">
        <v>42</v>
      </c>
      <c r="K90" t="inlineStr">
        <is>
          <t>-</t>
        </is>
      </c>
      <c r="L90" t="inlineStr">
        <is>
          <t>-</t>
        </is>
      </c>
    </row>
    <row r="91">
      <c r="A91" s="5" t="inlineStr">
        <is>
          <t>EBIT-Wachstum 5J in %</t>
        </is>
      </c>
      <c r="B91" s="5" t="inlineStr">
        <is>
          <t>EBIT Growth 5Y in %</t>
        </is>
      </c>
      <c r="C91" t="n">
        <v>9.119999999999999</v>
      </c>
      <c r="D91" t="n">
        <v>9.470000000000001</v>
      </c>
      <c r="E91" t="n">
        <v>9.779999999999999</v>
      </c>
      <c r="F91" t="n">
        <v>7.95</v>
      </c>
      <c r="G91" t="n">
        <v>38.23</v>
      </c>
      <c r="H91" t="n">
        <v>28.09</v>
      </c>
      <c r="I91" t="inlineStr">
        <is>
          <t>-</t>
        </is>
      </c>
      <c r="J91" t="inlineStr">
        <is>
          <t>-</t>
        </is>
      </c>
      <c r="K91" t="inlineStr">
        <is>
          <t>-</t>
        </is>
      </c>
      <c r="L91" t="inlineStr">
        <is>
          <t>-</t>
        </is>
      </c>
    </row>
    <row r="92">
      <c r="A92" s="5" t="inlineStr">
        <is>
          <t>EBIT-Wachstum 10J in %</t>
        </is>
      </c>
      <c r="B92" s="5" t="inlineStr">
        <is>
          <t>EBIT Growth 10Y in %</t>
        </is>
      </c>
      <c r="C92" t="n">
        <v>18.61</v>
      </c>
      <c r="D92" t="inlineStr">
        <is>
          <t>-</t>
        </is>
      </c>
      <c r="E92" t="inlineStr">
        <is>
          <t>-</t>
        </is>
      </c>
      <c r="F92" t="inlineStr">
        <is>
          <t>-</t>
        </is>
      </c>
      <c r="G92" t="inlineStr">
        <is>
          <t>-</t>
        </is>
      </c>
      <c r="H92" t="inlineStr">
        <is>
          <t>-</t>
        </is>
      </c>
      <c r="I92" t="inlineStr">
        <is>
          <t>-</t>
        </is>
      </c>
      <c r="J92" t="inlineStr">
        <is>
          <t>-</t>
        </is>
      </c>
      <c r="K92" t="inlineStr">
        <is>
          <t>-</t>
        </is>
      </c>
      <c r="L92" t="inlineStr">
        <is>
          <t>-</t>
        </is>
      </c>
    </row>
    <row r="93">
      <c r="A93" s="5" t="inlineStr">
        <is>
          <t>Op.Cashflow Wachstum 1J in %</t>
        </is>
      </c>
      <c r="B93" s="5" t="inlineStr">
        <is>
          <t>Op.Cashflow Wachstum 1Y in %</t>
        </is>
      </c>
      <c r="C93" t="n">
        <v>12.68</v>
      </c>
      <c r="D93" t="n">
        <v>-8.74</v>
      </c>
      <c r="E93" t="n">
        <v>33.49</v>
      </c>
      <c r="F93" t="n">
        <v>-9.550000000000001</v>
      </c>
      <c r="G93" t="n">
        <v>2.93</v>
      </c>
      <c r="H93" t="n">
        <v>0.22</v>
      </c>
      <c r="I93" t="n">
        <v>58.14</v>
      </c>
      <c r="J93" t="n">
        <v>50.35</v>
      </c>
      <c r="K93" t="n">
        <v>-42.91</v>
      </c>
      <c r="L93" t="inlineStr">
        <is>
          <t>-</t>
        </is>
      </c>
    </row>
    <row r="94">
      <c r="A94" s="5" t="inlineStr">
        <is>
          <t>Op.Cashflow Wachstum 3J in %</t>
        </is>
      </c>
      <c r="B94" s="5" t="inlineStr">
        <is>
          <t>Op.Cashflow Wachstum 3Y in %</t>
        </is>
      </c>
      <c r="C94" t="n">
        <v>12.48</v>
      </c>
      <c r="D94" t="n">
        <v>5.07</v>
      </c>
      <c r="E94" t="n">
        <v>8.960000000000001</v>
      </c>
      <c r="F94" t="n">
        <v>-2.13</v>
      </c>
      <c r="G94" t="n">
        <v>20.43</v>
      </c>
      <c r="H94" t="n">
        <v>36.24</v>
      </c>
      <c r="I94" t="n">
        <v>21.86</v>
      </c>
      <c r="J94" t="inlineStr">
        <is>
          <t>-</t>
        </is>
      </c>
      <c r="K94" t="inlineStr">
        <is>
          <t>-</t>
        </is>
      </c>
      <c r="L94" t="inlineStr">
        <is>
          <t>-</t>
        </is>
      </c>
    </row>
    <row r="95">
      <c r="A95" s="5" t="inlineStr">
        <is>
          <t>Op.Cashflow Wachstum 5J in %</t>
        </is>
      </c>
      <c r="B95" s="5" t="inlineStr">
        <is>
          <t>Op.Cashflow Wachstum 5Y in %</t>
        </is>
      </c>
      <c r="C95" t="n">
        <v>6.16</v>
      </c>
      <c r="D95" t="n">
        <v>3.67</v>
      </c>
      <c r="E95" t="n">
        <v>17.05</v>
      </c>
      <c r="F95" t="n">
        <v>20.42</v>
      </c>
      <c r="G95" t="n">
        <v>13.75</v>
      </c>
      <c r="H95" t="inlineStr">
        <is>
          <t>-</t>
        </is>
      </c>
      <c r="I95" t="inlineStr">
        <is>
          <t>-</t>
        </is>
      </c>
      <c r="J95" t="inlineStr">
        <is>
          <t>-</t>
        </is>
      </c>
      <c r="K95" t="inlineStr">
        <is>
          <t>-</t>
        </is>
      </c>
      <c r="L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row>
    <row r="97">
      <c r="A97" s="5" t="inlineStr">
        <is>
          <t>Working Capital in Mio</t>
        </is>
      </c>
      <c r="B97" s="5" t="inlineStr">
        <is>
          <t>Working Capital in M</t>
        </is>
      </c>
      <c r="C97" t="n">
        <v>-1527</v>
      </c>
      <c r="D97" t="n">
        <v>-1322</v>
      </c>
      <c r="E97" t="n">
        <v>-1053</v>
      </c>
      <c r="F97" t="n">
        <v>-1216</v>
      </c>
      <c r="G97" t="n">
        <v>-882.9</v>
      </c>
      <c r="H97" t="n">
        <v>-739.7</v>
      </c>
      <c r="I97" t="n">
        <v>-307.6</v>
      </c>
      <c r="J97" t="n">
        <v>-440.2</v>
      </c>
      <c r="K97" t="n">
        <v>-181.7</v>
      </c>
      <c r="L97" t="n">
        <v>165.9</v>
      </c>
      <c r="M97" t="n">
        <v>201.6</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9"/>
    <col customWidth="1" max="15" min="15" width="20"/>
    <col customWidth="1" max="16" min="16" width="10"/>
  </cols>
  <sheetData>
    <row r="1">
      <c r="A1" s="1" t="inlineStr">
        <is>
          <t xml:space="preserve">ARCELORMITTAL </t>
        </is>
      </c>
      <c r="B1" s="2" t="inlineStr">
        <is>
          <t>WKN: A2DRTZ  ISIN: LU1598757687  US-Symbol:AMSYF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+352-4792-1</t>
        </is>
      </c>
      <c r="G4" t="inlineStr">
        <is>
          <t>06.02.2020</t>
        </is>
      </c>
      <c r="H4" t="inlineStr">
        <is>
          <t>Q4 Result</t>
        </is>
      </c>
      <c r="J4" t="inlineStr">
        <is>
          <t>Familie Mittal</t>
        </is>
      </c>
      <c r="L4" t="inlineStr">
        <is>
          <t>37,73%</t>
        </is>
      </c>
    </row>
    <row r="5">
      <c r="A5" s="5" t="inlineStr">
        <is>
          <t>Ticker</t>
        </is>
      </c>
      <c r="B5" t="inlineStr">
        <is>
          <t>ARRD</t>
        </is>
      </c>
      <c r="C5" s="5" t="inlineStr">
        <is>
          <t>Fax</t>
        </is>
      </c>
      <c r="D5" s="5" t="inlineStr"/>
      <c r="E5" t="inlineStr">
        <is>
          <t>+352-4792-2675</t>
        </is>
      </c>
      <c r="G5" t="inlineStr">
        <is>
          <t>03.03.2020</t>
        </is>
      </c>
      <c r="H5" t="inlineStr">
        <is>
          <t>Publication Of Annual Report</t>
        </is>
      </c>
      <c r="J5" t="inlineStr">
        <is>
          <t>Capital Group Companies Inc.</t>
        </is>
      </c>
      <c r="L5" t="inlineStr">
        <is>
          <t>4,85%</t>
        </is>
      </c>
    </row>
    <row r="6">
      <c r="A6" s="5" t="inlineStr">
        <is>
          <t>Gelistet Seit / Listed Since</t>
        </is>
      </c>
      <c r="B6" t="inlineStr">
        <is>
          <t>-</t>
        </is>
      </c>
      <c r="C6" s="5" t="inlineStr">
        <is>
          <t>Internet</t>
        </is>
      </c>
      <c r="D6" s="5" t="inlineStr"/>
      <c r="E6" t="inlineStr">
        <is>
          <t>http://www.arcelormittal.com</t>
        </is>
      </c>
      <c r="G6" t="inlineStr">
        <is>
          <t>05.05.2020</t>
        </is>
      </c>
      <c r="H6" t="inlineStr">
        <is>
          <t>Annual General Meeting</t>
        </is>
      </c>
      <c r="J6" t="inlineStr">
        <is>
          <t>Freefloat</t>
        </is>
      </c>
      <c r="L6" t="inlineStr">
        <is>
          <t>57,42%</t>
        </is>
      </c>
    </row>
    <row r="7">
      <c r="A7" s="5" t="inlineStr">
        <is>
          <t>Nominalwert / Nominal Value</t>
        </is>
      </c>
      <c r="B7" t="inlineStr">
        <is>
          <t>-</t>
        </is>
      </c>
      <c r="C7" s="5" t="inlineStr">
        <is>
          <t>Inv. Relations Telefon / Phone</t>
        </is>
      </c>
      <c r="D7" s="5" t="inlineStr"/>
      <c r="E7" t="inlineStr">
        <is>
          <t>+352-4792-2484</t>
        </is>
      </c>
      <c r="G7" t="inlineStr">
        <is>
          <t>07.05.2020</t>
        </is>
      </c>
      <c r="H7" t="inlineStr">
        <is>
          <t>Result Q1</t>
        </is>
      </c>
    </row>
    <row r="8">
      <c r="A8" s="5" t="inlineStr">
        <is>
          <t>Land / Country</t>
        </is>
      </c>
      <c r="B8" t="inlineStr">
        <is>
          <t>Luxemburg</t>
        </is>
      </c>
      <c r="C8" s="5" t="inlineStr">
        <is>
          <t>Inv. Relations E-Mail</t>
        </is>
      </c>
      <c r="D8" s="5" t="inlineStr"/>
      <c r="E8" t="inlineStr">
        <is>
          <t>Investor.Relations@arcelormittal.com</t>
        </is>
      </c>
      <c r="G8" t="inlineStr">
        <is>
          <t>10.05.2020</t>
        </is>
      </c>
      <c r="H8" t="inlineStr">
        <is>
          <t>Dividend Payout</t>
        </is>
      </c>
    </row>
    <row r="9">
      <c r="A9" s="5" t="inlineStr">
        <is>
          <t>Währung / Currency</t>
        </is>
      </c>
      <c r="B9" t="inlineStr">
        <is>
          <t>USD</t>
        </is>
      </c>
      <c r="C9" s="5" t="inlineStr">
        <is>
          <t>Kontaktperson / Contact Person</t>
        </is>
      </c>
      <c r="D9" s="5" t="inlineStr"/>
      <c r="E9" t="inlineStr">
        <is>
          <t>Daniel Fairclough</t>
        </is>
      </c>
      <c r="G9" t="inlineStr">
        <is>
          <t>30.07.2020</t>
        </is>
      </c>
      <c r="H9" t="inlineStr">
        <is>
          <t>Score Half Year</t>
        </is>
      </c>
    </row>
    <row r="10">
      <c r="A10" s="5" t="inlineStr">
        <is>
          <t>Branche / Industry</t>
        </is>
      </c>
      <c r="B10" t="inlineStr">
        <is>
          <t>Iron / Steel Industry</t>
        </is>
      </c>
      <c r="C10" s="5" t="inlineStr">
        <is>
          <t>05.11.2020</t>
        </is>
      </c>
      <c r="D10" s="5" t="inlineStr">
        <is>
          <t>Q3 Earnings</t>
        </is>
      </c>
    </row>
    <row r="11">
      <c r="A11" s="5" t="inlineStr">
        <is>
          <t>Sektor / Sector</t>
        </is>
      </c>
      <c r="B11" t="inlineStr">
        <is>
          <t>Industry</t>
        </is>
      </c>
    </row>
    <row r="12">
      <c r="A12" s="5" t="inlineStr">
        <is>
          <t>Typ / Genre</t>
        </is>
      </c>
      <c r="B12" t="inlineStr">
        <is>
          <t>Stammaktie</t>
        </is>
      </c>
    </row>
    <row r="13">
      <c r="A13" s="5" t="inlineStr">
        <is>
          <t>Adresse / Address</t>
        </is>
      </c>
      <c r="B13" t="inlineStr">
        <is>
          <t>ArcelorMittal S.A.24-26, Boulevard d’Avranches  L-1160 Luxembourg</t>
        </is>
      </c>
    </row>
    <row r="14">
      <c r="A14" s="5" t="inlineStr">
        <is>
          <t>Management</t>
        </is>
      </c>
      <c r="B14" t="inlineStr">
        <is>
          <t>Lakshmi N. Mittal, Aditya Mittal, Brian Aranha, Jefferson de Paula, Geert van Poelvoorde, Simon Wandke, Bart Wille</t>
        </is>
      </c>
    </row>
    <row r="15">
      <c r="A15" s="5" t="inlineStr">
        <is>
          <t>Aufsichtsrat / Board</t>
        </is>
      </c>
      <c r="B15" t="inlineStr">
        <is>
          <t>Lakshmi N. Mittal, Vanisha Mittal Bhatia, Tye Burt, Jeannot Krecké, Bruno Lafont, Karel de Gucht, Suzanne Nimocks, Michalel Wurth, Karyn Ovelmen</t>
        </is>
      </c>
    </row>
    <row r="16">
      <c r="A16" s="5" t="inlineStr">
        <is>
          <t>Beschreibung</t>
        </is>
      </c>
      <c r="B16" t="inlineStr">
        <is>
          <t>ArcelorMittal ist das weltgrößte Stahl- und Bergbauunternehmen; es ist in über 60 Ländern präsent und industriell in rund 18 Ländern aufgestellt. Produziert wird für die Automobil- und Bauindustrie, den Verpackungsmarkt, den Maschinenbau und für die Haushaltsgeräteindustrie. Zu den Produkten gehören Flach- und Langstahl sowie Stahlrohr, aber auch Spezialprodukte und Edelstahl-Legierungen. ArcelorMittal ist einer der fünf weltweit größten Produzenten von Eisenerz und metallurgischer Kohle. Die Bergbautätigkeiten des Unternehmens in Nord- und Südamerika, Afrika, Europa und der GUS stellen einen wichtigen Bestandteil der Wachstumsstrategie dar. Copyright 2014 FINANCE BASE AG</t>
        </is>
      </c>
    </row>
    <row r="17">
      <c r="A17" s="5" t="inlineStr">
        <is>
          <t>Profile</t>
        </is>
      </c>
      <c r="B17" t="inlineStr">
        <is>
          <t>ArcelorMittal is the world's largest steel and mining companies; it is installed in over 60 countries of the world and industry in around 18 countries. is produced for the automotive and construction industries, the packaging market, mechanical engineering and for the household appliance industry. Its products include flat and long steel and steel pipe as well as special products and stainless steel alloys. ArcelorMittal is one of the world's five largest producers of iron ore and metallurgical coal. The mining activities of the company in the Americas, Africa, Europe and the CIS are an important component of our growth strategy.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70615</v>
      </c>
      <c r="D20" t="n">
        <v>76033</v>
      </c>
      <c r="E20" t="n">
        <v>68679</v>
      </c>
      <c r="F20" t="n">
        <v>56791</v>
      </c>
      <c r="G20" t="n">
        <v>63578</v>
      </c>
      <c r="H20" t="n">
        <v>79282</v>
      </c>
      <c r="I20" t="n">
        <v>79440</v>
      </c>
      <c r="J20" t="n">
        <v>84213</v>
      </c>
      <c r="K20" t="n">
        <v>93973</v>
      </c>
      <c r="L20" t="n">
        <v>78025</v>
      </c>
      <c r="M20" t="n">
        <v>65110</v>
      </c>
      <c r="N20" t="n">
        <v>124936</v>
      </c>
      <c r="O20" t="n">
        <v>105216</v>
      </c>
      <c r="P20" t="n">
        <v>105216</v>
      </c>
    </row>
    <row r="21">
      <c r="A21" s="5" t="inlineStr">
        <is>
          <t>Operatives Ergebnis (EBIT)</t>
        </is>
      </c>
      <c r="B21" s="5" t="inlineStr">
        <is>
          <t>EBIT Earning Before Interest &amp; Tax</t>
        </is>
      </c>
      <c r="C21" t="n">
        <v>-627</v>
      </c>
      <c r="D21" t="n">
        <v>6539</v>
      </c>
      <c r="E21" t="n">
        <v>5434</v>
      </c>
      <c r="F21" t="n">
        <v>4161</v>
      </c>
      <c r="G21" t="n">
        <v>-4161</v>
      </c>
      <c r="H21" t="n">
        <v>3034</v>
      </c>
      <c r="I21" t="n">
        <v>1197</v>
      </c>
      <c r="J21" t="n">
        <v>-3226</v>
      </c>
      <c r="K21" t="n">
        <v>4898</v>
      </c>
      <c r="L21" t="n">
        <v>3605</v>
      </c>
      <c r="M21" t="n">
        <v>-1678</v>
      </c>
      <c r="N21" t="n">
        <v>12236</v>
      </c>
      <c r="O21" t="n">
        <v>14830</v>
      </c>
      <c r="P21" t="n">
        <v>14830</v>
      </c>
    </row>
    <row r="22">
      <c r="A22" s="5" t="inlineStr">
        <is>
          <t>Finanzergebnis</t>
        </is>
      </c>
      <c r="B22" s="5" t="inlineStr">
        <is>
          <t>Financial Result</t>
        </is>
      </c>
      <c r="C22" t="n">
        <v>-1305</v>
      </c>
      <c r="D22" t="n">
        <v>-1558</v>
      </c>
      <c r="E22" t="n">
        <v>-427</v>
      </c>
      <c r="F22" t="n">
        <v>-1441</v>
      </c>
      <c r="G22" t="n">
        <v>-3360</v>
      </c>
      <c r="H22" t="n">
        <v>-3554</v>
      </c>
      <c r="I22" t="n">
        <v>-3557</v>
      </c>
      <c r="J22" t="n">
        <v>-2543</v>
      </c>
      <c r="K22" t="n">
        <v>-2218</v>
      </c>
      <c r="L22" t="n">
        <v>-1749</v>
      </c>
      <c r="M22" t="n">
        <v>-2759</v>
      </c>
      <c r="N22" t="n">
        <v>-699</v>
      </c>
      <c r="O22" t="n">
        <v>58</v>
      </c>
      <c r="P22" t="n">
        <v>58</v>
      </c>
    </row>
    <row r="23">
      <c r="A23" s="5" t="inlineStr">
        <is>
          <t>Ergebnis vor Steuer (EBT)</t>
        </is>
      </c>
      <c r="B23" s="5" t="inlineStr">
        <is>
          <t>EBT Earning Before Tax</t>
        </is>
      </c>
      <c r="C23" t="n">
        <v>-1932</v>
      </c>
      <c r="D23" t="n">
        <v>4981</v>
      </c>
      <c r="E23" t="n">
        <v>5007</v>
      </c>
      <c r="F23" t="n">
        <v>2720</v>
      </c>
      <c r="G23" t="n">
        <v>-7521</v>
      </c>
      <c r="H23" t="n">
        <v>-520</v>
      </c>
      <c r="I23" t="n">
        <v>-2360</v>
      </c>
      <c r="J23" t="n">
        <v>-5769</v>
      </c>
      <c r="K23" t="n">
        <v>2680</v>
      </c>
      <c r="L23" t="n">
        <v>1856</v>
      </c>
      <c r="M23" t="n">
        <v>-4437</v>
      </c>
      <c r="N23" t="n">
        <v>11537</v>
      </c>
      <c r="O23" t="n">
        <v>14888</v>
      </c>
      <c r="P23" t="n">
        <v>14888</v>
      </c>
    </row>
    <row r="24">
      <c r="A24" s="5" t="inlineStr">
        <is>
          <t>Steuern auf Einkommen und Ertrag</t>
        </is>
      </c>
      <c r="B24" s="5" t="inlineStr">
        <is>
          <t>Taxes on income and earnings</t>
        </is>
      </c>
      <c r="C24" t="n">
        <v>459</v>
      </c>
      <c r="D24" t="n">
        <v>-349</v>
      </c>
      <c r="E24" t="n">
        <v>432</v>
      </c>
      <c r="F24" t="n">
        <v>986</v>
      </c>
      <c r="G24" t="n">
        <v>902</v>
      </c>
      <c r="H24" t="n">
        <v>454</v>
      </c>
      <c r="I24" t="n">
        <v>215</v>
      </c>
      <c r="J24" t="n">
        <v>-1925</v>
      </c>
      <c r="K24" t="n">
        <v>882</v>
      </c>
      <c r="L24" t="n">
        <v>-1479</v>
      </c>
      <c r="M24" t="n">
        <v>-4512</v>
      </c>
      <c r="N24" t="n">
        <v>1098</v>
      </c>
      <c r="O24" t="n">
        <v>3038</v>
      </c>
      <c r="P24" t="n">
        <v>3038</v>
      </c>
    </row>
    <row r="25">
      <c r="A25" s="5" t="inlineStr">
        <is>
          <t>Ergebnis nach Steuer</t>
        </is>
      </c>
      <c r="B25" s="5" t="inlineStr">
        <is>
          <t>Earnings after tax</t>
        </is>
      </c>
      <c r="C25" t="n">
        <v>-2391</v>
      </c>
      <c r="D25" t="n">
        <v>5330</v>
      </c>
      <c r="E25" t="n">
        <v>4575</v>
      </c>
      <c r="F25" t="n">
        <v>1734</v>
      </c>
      <c r="G25" t="n">
        <v>-8423</v>
      </c>
      <c r="H25" t="n">
        <v>-974</v>
      </c>
      <c r="I25" t="n">
        <v>-2575</v>
      </c>
      <c r="J25" t="n">
        <v>-3844</v>
      </c>
      <c r="K25" t="n">
        <v>1798</v>
      </c>
      <c r="L25" t="n">
        <v>3335</v>
      </c>
      <c r="M25" t="n">
        <v>75</v>
      </c>
      <c r="N25" t="n">
        <v>10439</v>
      </c>
      <c r="O25" t="n">
        <v>11850</v>
      </c>
      <c r="P25" t="n">
        <v>11850</v>
      </c>
    </row>
    <row r="26">
      <c r="A26" s="5" t="inlineStr">
        <is>
          <t>Minderheitenanteil</t>
        </is>
      </c>
      <c r="B26" s="5" t="inlineStr">
        <is>
          <t>Minority Share</t>
        </is>
      </c>
      <c r="C26" t="n">
        <v>-63</v>
      </c>
      <c r="D26" t="n">
        <v>-181</v>
      </c>
      <c r="E26" t="n">
        <v>-7</v>
      </c>
      <c r="F26" t="n">
        <v>45</v>
      </c>
      <c r="G26" t="n">
        <v>477</v>
      </c>
      <c r="H26" t="n">
        <v>-112</v>
      </c>
      <c r="I26" t="n">
        <v>30</v>
      </c>
      <c r="J26" t="n">
        <v>118</v>
      </c>
      <c r="K26" t="n">
        <v>4</v>
      </c>
      <c r="L26" t="n">
        <v>-89</v>
      </c>
      <c r="M26" t="n">
        <v>43</v>
      </c>
      <c r="N26" t="n">
        <v>-1040</v>
      </c>
      <c r="O26" t="n">
        <v>-1482</v>
      </c>
      <c r="P26" t="n">
        <v>-1482</v>
      </c>
    </row>
    <row r="27">
      <c r="A27" s="5" t="inlineStr">
        <is>
          <t>Jahresüberschuss/-fehlbetrag</t>
        </is>
      </c>
      <c r="B27" s="5" t="inlineStr">
        <is>
          <t>Net Profit</t>
        </is>
      </c>
      <c r="C27" t="n">
        <v>-2454</v>
      </c>
      <c r="D27" t="n">
        <v>5149</v>
      </c>
      <c r="E27" t="n">
        <v>4568</v>
      </c>
      <c r="F27" t="n">
        <v>1779</v>
      </c>
      <c r="G27" t="n">
        <v>-7946</v>
      </c>
      <c r="H27" t="n">
        <v>-1086</v>
      </c>
      <c r="I27" t="n">
        <v>-2545</v>
      </c>
      <c r="J27" t="n">
        <v>-3726</v>
      </c>
      <c r="K27" t="n">
        <v>2263</v>
      </c>
      <c r="L27" t="n">
        <v>2916</v>
      </c>
      <c r="M27" t="n">
        <v>118</v>
      </c>
      <c r="N27" t="n">
        <v>9399</v>
      </c>
      <c r="O27" t="n">
        <v>10368</v>
      </c>
      <c r="P27" t="n">
        <v>10368</v>
      </c>
    </row>
    <row r="28">
      <c r="A28" s="5" t="inlineStr">
        <is>
          <t>Summe Umlaufvermögen</t>
        </is>
      </c>
      <c r="B28" s="5" t="inlineStr">
        <is>
          <t>Current Assets</t>
        </is>
      </c>
      <c r="C28" t="n">
        <v>28616</v>
      </c>
      <c r="D28" t="n">
        <v>32475</v>
      </c>
      <c r="E28" t="n">
        <v>26745</v>
      </c>
      <c r="F28" t="n">
        <v>22247</v>
      </c>
      <c r="G28" t="n">
        <v>22326</v>
      </c>
      <c r="H28" t="n">
        <v>28057</v>
      </c>
      <c r="I28" t="n">
        <v>34025</v>
      </c>
      <c r="J28" t="n">
        <v>31794</v>
      </c>
      <c r="K28" t="n">
        <v>35605</v>
      </c>
      <c r="L28" t="n">
        <v>42675</v>
      </c>
      <c r="M28" t="n">
        <v>32807</v>
      </c>
      <c r="N28" t="n">
        <v>44414</v>
      </c>
      <c r="O28" t="n">
        <v>45328</v>
      </c>
      <c r="P28" t="n">
        <v>45328</v>
      </c>
    </row>
    <row r="29">
      <c r="A29" s="5" t="inlineStr">
        <is>
          <t>Summe Anlagevermögen</t>
        </is>
      </c>
      <c r="B29" s="5" t="inlineStr">
        <is>
          <t>Fixed Assets</t>
        </is>
      </c>
      <c r="C29" t="n">
        <v>59292</v>
      </c>
      <c r="D29" t="n">
        <v>58774</v>
      </c>
      <c r="E29" t="n">
        <v>58552</v>
      </c>
      <c r="F29" t="n">
        <v>52895</v>
      </c>
      <c r="G29" t="n">
        <v>54520</v>
      </c>
      <c r="H29" t="n">
        <v>71122</v>
      </c>
      <c r="I29" t="n">
        <v>78283</v>
      </c>
      <c r="J29" t="n">
        <v>82779</v>
      </c>
      <c r="K29" t="n">
        <v>86275</v>
      </c>
      <c r="L29" t="n">
        <v>88229</v>
      </c>
      <c r="M29" t="n">
        <v>94890</v>
      </c>
      <c r="N29" t="n">
        <v>88674</v>
      </c>
      <c r="O29" t="n">
        <v>88297</v>
      </c>
      <c r="P29" t="n">
        <v>88297</v>
      </c>
    </row>
    <row r="30">
      <c r="A30" s="5" t="inlineStr">
        <is>
          <t>Summe Aktiva</t>
        </is>
      </c>
      <c r="B30" s="5" t="inlineStr">
        <is>
          <t>Total Assets</t>
        </is>
      </c>
      <c r="C30" t="n">
        <v>87908</v>
      </c>
      <c r="D30" t="n">
        <v>91249</v>
      </c>
      <c r="E30" t="n">
        <v>85297</v>
      </c>
      <c r="F30" t="n">
        <v>75142</v>
      </c>
      <c r="G30" t="n">
        <v>76846</v>
      </c>
      <c r="H30" t="n">
        <v>99179</v>
      </c>
      <c r="I30" t="n">
        <v>112308</v>
      </c>
      <c r="J30" t="n">
        <v>114573</v>
      </c>
      <c r="K30" t="n">
        <v>121880</v>
      </c>
      <c r="L30" t="n">
        <v>130904</v>
      </c>
      <c r="M30" t="n">
        <v>127697</v>
      </c>
      <c r="N30" t="n">
        <v>133088</v>
      </c>
      <c r="O30" t="n">
        <v>133625</v>
      </c>
      <c r="P30" t="n">
        <v>133625</v>
      </c>
    </row>
    <row r="31">
      <c r="A31" s="5" t="inlineStr">
        <is>
          <t>Summe kurzfristiges Fremdkapital</t>
        </is>
      </c>
      <c r="B31" s="5" t="inlineStr">
        <is>
          <t>Short-Term Debt</t>
        </is>
      </c>
      <c r="C31" t="n">
        <v>21287</v>
      </c>
      <c r="D31" t="n">
        <v>23455</v>
      </c>
      <c r="E31" t="n">
        <v>21410</v>
      </c>
      <c r="F31" t="n">
        <v>18115</v>
      </c>
      <c r="G31" t="n">
        <v>18041</v>
      </c>
      <c r="H31" t="n">
        <v>21123</v>
      </c>
      <c r="I31" t="n">
        <v>25235</v>
      </c>
      <c r="J31" t="n">
        <v>23818</v>
      </c>
      <c r="K31" t="n">
        <v>23824</v>
      </c>
      <c r="L31" t="n">
        <v>30723</v>
      </c>
      <c r="M31" t="n">
        <v>23530</v>
      </c>
      <c r="N31" t="n">
        <v>30760</v>
      </c>
      <c r="O31" t="n">
        <v>32209</v>
      </c>
      <c r="P31" t="n">
        <v>32209</v>
      </c>
    </row>
    <row r="32">
      <c r="A32" s="5" t="inlineStr">
        <is>
          <t>Summe langfristiges Fremdkapital</t>
        </is>
      </c>
      <c r="B32" s="5" t="inlineStr">
        <is>
          <t>Long-Term Debt</t>
        </is>
      </c>
      <c r="C32" t="n">
        <v>26138</v>
      </c>
      <c r="D32" t="n">
        <v>23686</v>
      </c>
      <c r="E32" t="n">
        <v>23032</v>
      </c>
      <c r="F32" t="n">
        <v>24702</v>
      </c>
      <c r="G32" t="n">
        <v>31235</v>
      </c>
      <c r="H32" t="n">
        <v>32896</v>
      </c>
      <c r="I32" t="n">
        <v>33900</v>
      </c>
      <c r="J32" t="n">
        <v>35558</v>
      </c>
      <c r="K32" t="n">
        <v>37579</v>
      </c>
      <c r="L32" t="n">
        <v>34081</v>
      </c>
      <c r="M32" t="n">
        <v>38769</v>
      </c>
      <c r="N32" t="n">
        <v>43098</v>
      </c>
      <c r="O32" t="n">
        <v>39881</v>
      </c>
      <c r="P32" t="n">
        <v>39881</v>
      </c>
    </row>
    <row r="33">
      <c r="A33" s="5" t="inlineStr">
        <is>
          <t>Summe Fremdkapital</t>
        </is>
      </c>
      <c r="B33" s="5" t="inlineStr">
        <is>
          <t>Total Liabilities</t>
        </is>
      </c>
      <c r="C33" t="n">
        <v>47425</v>
      </c>
      <c r="D33" t="n">
        <v>47141</v>
      </c>
      <c r="E33" t="n">
        <v>44442</v>
      </c>
      <c r="F33" t="n">
        <v>42817</v>
      </c>
      <c r="G33" t="n">
        <v>49276</v>
      </c>
      <c r="H33" t="n">
        <v>54019</v>
      </c>
      <c r="I33" t="n">
        <v>59135</v>
      </c>
      <c r="J33" t="n">
        <v>59376</v>
      </c>
      <c r="K33" t="n">
        <v>61403</v>
      </c>
      <c r="L33" t="n">
        <v>64804</v>
      </c>
      <c r="M33" t="n">
        <v>62299</v>
      </c>
      <c r="N33" t="n">
        <v>73858</v>
      </c>
      <c r="O33" t="n">
        <v>72090</v>
      </c>
      <c r="P33" t="n">
        <v>72090</v>
      </c>
    </row>
    <row r="34">
      <c r="A34" s="5" t="inlineStr">
        <is>
          <t>Minderheitenanteil</t>
        </is>
      </c>
      <c r="B34" s="5" t="inlineStr">
        <is>
          <t>Minority Share</t>
        </is>
      </c>
      <c r="C34" t="n">
        <v>1962</v>
      </c>
      <c r="D34" t="n">
        <v>2022</v>
      </c>
      <c r="E34" t="n">
        <v>2066</v>
      </c>
      <c r="F34" t="n">
        <v>2190</v>
      </c>
      <c r="G34" t="n">
        <v>2298</v>
      </c>
      <c r="H34" t="n">
        <v>3074</v>
      </c>
      <c r="I34" t="n">
        <v>3380</v>
      </c>
      <c r="J34" t="n">
        <v>3474</v>
      </c>
      <c r="K34" t="n">
        <v>3787</v>
      </c>
      <c r="L34" t="n">
        <v>3670</v>
      </c>
      <c r="M34" t="n">
        <v>4353</v>
      </c>
      <c r="N34" t="n">
        <v>4032</v>
      </c>
      <c r="O34" t="n">
        <v>4850</v>
      </c>
      <c r="P34" t="n">
        <v>4850</v>
      </c>
    </row>
    <row r="35">
      <c r="A35" s="5" t="inlineStr">
        <is>
          <t>Summe Eigenkapital</t>
        </is>
      </c>
      <c r="B35" s="5" t="inlineStr">
        <is>
          <t>Equity</t>
        </is>
      </c>
      <c r="C35" t="n">
        <v>38521</v>
      </c>
      <c r="D35" t="n">
        <v>42086</v>
      </c>
      <c r="E35" t="n">
        <v>38789</v>
      </c>
      <c r="F35" t="n">
        <v>30135</v>
      </c>
      <c r="G35" t="n">
        <v>25272</v>
      </c>
      <c r="H35" t="n">
        <v>42086</v>
      </c>
      <c r="I35" t="n">
        <v>49793</v>
      </c>
      <c r="J35" t="n">
        <v>51723</v>
      </c>
      <c r="K35" t="n">
        <v>56690</v>
      </c>
      <c r="L35" t="n">
        <v>62430</v>
      </c>
      <c r="M35" t="n">
        <v>61045</v>
      </c>
      <c r="N35" t="n">
        <v>55198</v>
      </c>
      <c r="O35" t="n">
        <v>56685</v>
      </c>
      <c r="P35" t="n">
        <v>56685</v>
      </c>
    </row>
    <row r="36">
      <c r="A36" s="5" t="inlineStr">
        <is>
          <t>Summe Passiva</t>
        </is>
      </c>
      <c r="B36" s="5" t="inlineStr">
        <is>
          <t>Liabilities &amp; Shareholder Equity</t>
        </is>
      </c>
      <c r="C36" t="n">
        <v>87908</v>
      </c>
      <c r="D36" t="n">
        <v>91249</v>
      </c>
      <c r="E36" t="n">
        <v>85297</v>
      </c>
      <c r="F36" t="n">
        <v>75142</v>
      </c>
      <c r="G36" t="n">
        <v>76846</v>
      </c>
      <c r="H36" t="n">
        <v>99179</v>
      </c>
      <c r="I36" t="n">
        <v>112308</v>
      </c>
      <c r="J36" t="n">
        <v>114573</v>
      </c>
      <c r="K36" t="n">
        <v>121880</v>
      </c>
      <c r="L36" t="n">
        <v>130904</v>
      </c>
      <c r="M36" t="n">
        <v>127697</v>
      </c>
      <c r="N36" t="n">
        <v>133088</v>
      </c>
      <c r="O36" t="n">
        <v>133625</v>
      </c>
      <c r="P36" t="n">
        <v>133625</v>
      </c>
    </row>
    <row r="37">
      <c r="A37" s="5" t="inlineStr">
        <is>
          <t>Mio.Aktien im Umlauf</t>
        </is>
      </c>
      <c r="B37" s="5" t="inlineStr">
        <is>
          <t>Million shares outstanding</t>
        </is>
      </c>
      <c r="C37" t="n">
        <v>1012</v>
      </c>
      <c r="D37" t="n">
        <v>1014</v>
      </c>
      <c r="E37" t="n">
        <v>1020</v>
      </c>
      <c r="F37" t="n">
        <v>1019</v>
      </c>
      <c r="G37" t="n">
        <v>552.22</v>
      </c>
      <c r="H37" t="n">
        <v>551.4</v>
      </c>
      <c r="I37" t="n">
        <v>551.15</v>
      </c>
      <c r="J37" t="n">
        <v>516.3200000000001</v>
      </c>
      <c r="K37" t="n">
        <v>516.27</v>
      </c>
      <c r="L37" t="n">
        <v>516.15</v>
      </c>
      <c r="M37" t="n">
        <v>503.12</v>
      </c>
      <c r="N37" t="n">
        <v>455.29</v>
      </c>
      <c r="O37" t="n">
        <v>473.79</v>
      </c>
      <c r="P37" t="n">
        <v>473.79</v>
      </c>
    </row>
    <row r="38">
      <c r="A38" s="5" t="inlineStr">
        <is>
          <t>Gezeichnetes Kapital (in Mio.)</t>
        </is>
      </c>
      <c r="B38" s="5" t="inlineStr">
        <is>
          <t>Subscribed Capital in M</t>
        </is>
      </c>
      <c r="C38" t="n">
        <v>364</v>
      </c>
      <c r="D38" t="n">
        <v>364</v>
      </c>
      <c r="E38" t="n">
        <v>401</v>
      </c>
      <c r="F38" t="n">
        <v>401</v>
      </c>
      <c r="G38" t="n">
        <v>10011</v>
      </c>
      <c r="H38" t="n">
        <v>10011</v>
      </c>
      <c r="I38" t="n">
        <v>10011</v>
      </c>
      <c r="J38" t="n">
        <v>9404</v>
      </c>
      <c r="K38" t="n">
        <v>9403</v>
      </c>
      <c r="L38" t="n">
        <v>9950</v>
      </c>
      <c r="M38" t="n">
        <v>9950</v>
      </c>
      <c r="N38" t="n">
        <v>9269</v>
      </c>
      <c r="O38" t="n">
        <v>9269</v>
      </c>
      <c r="P38" t="n">
        <v>9269</v>
      </c>
    </row>
    <row r="39">
      <c r="A39" s="5" t="inlineStr">
        <is>
          <t>Ergebnis je Aktie (brutto)</t>
        </is>
      </c>
      <c r="B39" s="5" t="inlineStr">
        <is>
          <t>Earnings per share</t>
        </is>
      </c>
      <c r="C39" t="n">
        <v>-1.91</v>
      </c>
      <c r="D39" t="n">
        <v>4.91</v>
      </c>
      <c r="E39" t="n">
        <v>4.91</v>
      </c>
      <c r="F39" t="n">
        <v>2.67</v>
      </c>
      <c r="G39" t="n">
        <v>-13.62</v>
      </c>
      <c r="H39" t="n">
        <v>-0.9399999999999999</v>
      </c>
      <c r="I39" t="n">
        <v>-4.28</v>
      </c>
      <c r="J39" t="n">
        <v>-11.17</v>
      </c>
      <c r="K39" t="n">
        <v>5.19</v>
      </c>
      <c r="L39" t="n">
        <v>3.6</v>
      </c>
      <c r="M39" t="n">
        <v>-8.82</v>
      </c>
      <c r="N39" t="n">
        <v>25.34</v>
      </c>
      <c r="O39" t="n">
        <v>31.42</v>
      </c>
      <c r="P39" t="n">
        <v>31.42</v>
      </c>
    </row>
    <row r="40">
      <c r="A40" s="5" t="inlineStr">
        <is>
          <t>Ergebnis je Aktie (unverwässert)</t>
        </is>
      </c>
      <c r="B40" s="5" t="inlineStr">
        <is>
          <t>Basic Earnings per share</t>
        </is>
      </c>
      <c r="C40" t="n">
        <v>-2.42</v>
      </c>
      <c r="D40" t="n">
        <v>5.07</v>
      </c>
      <c r="E40" t="n">
        <v>4.48</v>
      </c>
      <c r="F40" t="n">
        <v>1.86</v>
      </c>
      <c r="G40" t="n">
        <v>-13.29</v>
      </c>
      <c r="H40" t="n">
        <v>-1.83</v>
      </c>
      <c r="I40" t="n">
        <v>-4.38</v>
      </c>
      <c r="J40" t="n">
        <v>-7.23</v>
      </c>
      <c r="K40" t="n">
        <v>4.38</v>
      </c>
      <c r="L40" t="n">
        <v>5.79</v>
      </c>
      <c r="M40" t="n">
        <v>0.24</v>
      </c>
      <c r="N40" t="n">
        <v>20.4</v>
      </c>
      <c r="O40" t="n">
        <v>22.23</v>
      </c>
      <c r="P40" t="n">
        <v>22.23</v>
      </c>
    </row>
    <row r="41">
      <c r="A41" s="5" t="inlineStr">
        <is>
          <t>Ergebnis je Aktie (verwässert)</t>
        </is>
      </c>
      <c r="B41" s="5" t="inlineStr">
        <is>
          <t>Diluted Earnings per share</t>
        </is>
      </c>
      <c r="C41" t="n">
        <v>-2.42</v>
      </c>
      <c r="D41" t="n">
        <v>5.04</v>
      </c>
      <c r="E41" t="n">
        <v>4.46</v>
      </c>
      <c r="F41" t="n">
        <v>1.86</v>
      </c>
      <c r="G41" t="n">
        <v>-13.29</v>
      </c>
      <c r="H41" t="n">
        <v>-1.83</v>
      </c>
      <c r="I41" t="n">
        <v>-4.38</v>
      </c>
      <c r="J41" t="n">
        <v>-7.23</v>
      </c>
      <c r="K41" t="n">
        <v>3.57</v>
      </c>
      <c r="L41" t="n">
        <v>5.16</v>
      </c>
      <c r="M41" t="n">
        <v>0.24</v>
      </c>
      <c r="N41" t="n">
        <v>20.34</v>
      </c>
      <c r="O41" t="n">
        <v>22.2</v>
      </c>
      <c r="P41" t="n">
        <v>22.2</v>
      </c>
    </row>
    <row r="42">
      <c r="A42" s="5" t="inlineStr">
        <is>
          <t>Dividende je Aktie</t>
        </is>
      </c>
      <c r="B42" s="5" t="inlineStr">
        <is>
          <t>Dividend per share</t>
        </is>
      </c>
      <c r="C42" t="inlineStr">
        <is>
          <t>-</t>
        </is>
      </c>
      <c r="D42" t="n">
        <v>0.2</v>
      </c>
      <c r="E42" t="n">
        <v>0.1</v>
      </c>
      <c r="F42" t="inlineStr">
        <is>
          <t>-</t>
        </is>
      </c>
      <c r="G42" t="inlineStr">
        <is>
          <t>-</t>
        </is>
      </c>
      <c r="H42" t="n">
        <v>0.6</v>
      </c>
      <c r="I42" t="n">
        <v>0.6</v>
      </c>
      <c r="J42" t="n">
        <v>2.25</v>
      </c>
      <c r="K42" t="n">
        <v>2.25</v>
      </c>
      <c r="L42" t="n">
        <v>2.25</v>
      </c>
      <c r="M42" t="n">
        <v>2.25</v>
      </c>
      <c r="N42" t="n">
        <v>4.5</v>
      </c>
      <c r="O42" t="n">
        <v>3.9</v>
      </c>
      <c r="P42" t="n">
        <v>3.9</v>
      </c>
    </row>
    <row r="43">
      <c r="A43" s="5" t="inlineStr">
        <is>
          <t>Dividendenausschüttung in Mio</t>
        </is>
      </c>
      <c r="B43" s="5" t="inlineStr">
        <is>
          <t>Dividend Payment in M</t>
        </is>
      </c>
      <c r="C43" t="inlineStr">
        <is>
          <t>-</t>
        </is>
      </c>
      <c r="D43" t="n">
        <v>220</v>
      </c>
      <c r="E43" t="n">
        <v>141</v>
      </c>
      <c r="F43" t="n">
        <v>61</v>
      </c>
      <c r="G43" t="n">
        <v>416</v>
      </c>
      <c r="H43" t="n">
        <v>458</v>
      </c>
      <c r="I43" t="n">
        <v>415</v>
      </c>
      <c r="J43" t="n">
        <v>1191</v>
      </c>
      <c r="K43" t="n">
        <v>1194</v>
      </c>
      <c r="L43" t="n">
        <v>1257</v>
      </c>
      <c r="M43" t="n">
        <v>1334</v>
      </c>
      <c r="N43" t="n">
        <v>2459</v>
      </c>
      <c r="O43" t="n">
        <v>2269</v>
      </c>
      <c r="P43" t="n">
        <v>2269</v>
      </c>
    </row>
    <row r="44">
      <c r="A44" s="5" t="inlineStr">
        <is>
          <t>Umsatz</t>
        </is>
      </c>
      <c r="B44" s="5" t="inlineStr">
        <is>
          <t>Revenue</t>
        </is>
      </c>
      <c r="C44" t="n">
        <v>69.77</v>
      </c>
      <c r="D44" t="n">
        <v>75.02</v>
      </c>
      <c r="E44" t="n">
        <v>67.34</v>
      </c>
      <c r="F44" t="n">
        <v>55.71</v>
      </c>
      <c r="G44" t="n">
        <v>115.13</v>
      </c>
      <c r="H44" t="n">
        <v>143.78</v>
      </c>
      <c r="I44" t="n">
        <v>144.14</v>
      </c>
      <c r="J44" t="n">
        <v>163.1</v>
      </c>
      <c r="K44" t="n">
        <v>182.02</v>
      </c>
      <c r="L44" t="n">
        <v>151.17</v>
      </c>
      <c r="M44" t="n">
        <v>129.41</v>
      </c>
      <c r="N44" t="n">
        <v>274.41</v>
      </c>
      <c r="O44" t="n">
        <v>222.07</v>
      </c>
      <c r="P44" t="n">
        <v>222.07</v>
      </c>
    </row>
    <row r="45">
      <c r="A45" s="5" t="inlineStr">
        <is>
          <t>Buchwert je Aktie</t>
        </is>
      </c>
      <c r="B45" s="5" t="inlineStr">
        <is>
          <t>Book value per share</t>
        </is>
      </c>
      <c r="C45" t="n">
        <v>38.06</v>
      </c>
      <c r="D45" t="n">
        <v>41.52</v>
      </c>
      <c r="E45" t="n">
        <v>38.03</v>
      </c>
      <c r="F45" t="n">
        <v>29.56</v>
      </c>
      <c r="G45" t="n">
        <v>45.76</v>
      </c>
      <c r="H45" t="n">
        <v>76.33</v>
      </c>
      <c r="I45" t="n">
        <v>90.34</v>
      </c>
      <c r="J45" t="n">
        <v>100.18</v>
      </c>
      <c r="K45" t="n">
        <v>109.81</v>
      </c>
      <c r="L45" t="n">
        <v>120.95</v>
      </c>
      <c r="M45" t="n">
        <v>121.33</v>
      </c>
      <c r="N45" t="n">
        <v>121.24</v>
      </c>
      <c r="O45" t="n">
        <v>119.64</v>
      </c>
      <c r="P45" t="n">
        <v>119.64</v>
      </c>
    </row>
    <row r="46">
      <c r="A46" s="5" t="inlineStr">
        <is>
          <t>Cashflow je Aktie</t>
        </is>
      </c>
      <c r="B46" s="5" t="inlineStr">
        <is>
          <t>Cashflow per share</t>
        </is>
      </c>
      <c r="C46" t="n">
        <v>5.95</v>
      </c>
      <c r="D46" t="n">
        <v>4.14</v>
      </c>
      <c r="E46" t="n">
        <v>4.47</v>
      </c>
      <c r="F46" t="n">
        <v>2.66</v>
      </c>
      <c r="G46" t="n">
        <v>3.9</v>
      </c>
      <c r="H46" t="n">
        <v>7.02</v>
      </c>
      <c r="I46" t="n">
        <v>7.79</v>
      </c>
      <c r="J46" t="n">
        <v>10.25</v>
      </c>
      <c r="K46" t="n">
        <v>3.44</v>
      </c>
      <c r="L46" t="n">
        <v>7.78</v>
      </c>
      <c r="M46" t="n">
        <v>14.47</v>
      </c>
      <c r="N46" t="n">
        <v>32.18</v>
      </c>
      <c r="O46" t="n">
        <v>34.89</v>
      </c>
      <c r="P46" t="n">
        <v>34.89</v>
      </c>
    </row>
    <row r="47">
      <c r="A47" s="5" t="inlineStr">
        <is>
          <t>Bilanzsumme je Aktie</t>
        </is>
      </c>
      <c r="B47" s="5" t="inlineStr">
        <is>
          <t>Total assets per share</t>
        </is>
      </c>
      <c r="C47" t="n">
        <v>86.86</v>
      </c>
      <c r="D47" t="n">
        <v>90.03</v>
      </c>
      <c r="E47" t="n">
        <v>83.63</v>
      </c>
      <c r="F47" t="n">
        <v>73.70999999999999</v>
      </c>
      <c r="G47" t="n">
        <v>139.16</v>
      </c>
      <c r="H47" t="n">
        <v>179.87</v>
      </c>
      <c r="I47" t="n">
        <v>203.77</v>
      </c>
      <c r="J47" t="n">
        <v>221.9</v>
      </c>
      <c r="K47" t="n">
        <v>236.08</v>
      </c>
      <c r="L47" t="n">
        <v>253.62</v>
      </c>
      <c r="M47" t="n">
        <v>253.81</v>
      </c>
      <c r="N47" t="n">
        <v>292.32</v>
      </c>
      <c r="O47" t="n">
        <v>282.04</v>
      </c>
      <c r="P47" t="n">
        <v>282.04</v>
      </c>
    </row>
    <row r="48">
      <c r="A48" s="5" t="inlineStr">
        <is>
          <t>Personal am Ende des Jahres</t>
        </is>
      </c>
      <c r="B48" s="5" t="inlineStr">
        <is>
          <t>Staff at the end of year</t>
        </is>
      </c>
      <c r="C48" t="n">
        <v>191000</v>
      </c>
      <c r="D48" t="n">
        <v>209000</v>
      </c>
      <c r="E48" t="n">
        <v>197000</v>
      </c>
      <c r="F48" t="n">
        <v>199000</v>
      </c>
      <c r="G48" t="n">
        <v>209000</v>
      </c>
      <c r="H48" t="n">
        <v>222000</v>
      </c>
      <c r="I48" t="n">
        <v>232000</v>
      </c>
      <c r="J48" t="n">
        <v>245000</v>
      </c>
      <c r="K48" t="n">
        <v>261000</v>
      </c>
      <c r="L48" t="n">
        <v>273811</v>
      </c>
      <c r="M48" t="n">
        <v>281703</v>
      </c>
      <c r="N48" t="n">
        <v>315867</v>
      </c>
      <c r="O48" t="n">
        <v>311466</v>
      </c>
      <c r="P48" t="n">
        <v>311466</v>
      </c>
    </row>
    <row r="49">
      <c r="A49" s="5" t="inlineStr">
        <is>
          <t>Personalaufwand in Mio. USD</t>
        </is>
      </c>
      <c r="B49" s="5" t="inlineStr">
        <is>
          <t>Personnel expenses in M</t>
        </is>
      </c>
      <c r="C49" t="n">
        <v>10249</v>
      </c>
      <c r="D49" t="n">
        <v>10459</v>
      </c>
      <c r="E49" t="n">
        <v>9968</v>
      </c>
      <c r="F49" t="n">
        <v>8558</v>
      </c>
      <c r="G49" t="n">
        <v>10324</v>
      </c>
      <c r="H49" t="n">
        <v>12044</v>
      </c>
      <c r="I49" t="n">
        <v>11879</v>
      </c>
      <c r="J49" t="n">
        <v>11910</v>
      </c>
      <c r="K49" t="n">
        <v>12943</v>
      </c>
      <c r="L49" t="n">
        <v>11851</v>
      </c>
      <c r="M49" t="n">
        <v>10352</v>
      </c>
      <c r="N49" t="n">
        <v>14673</v>
      </c>
      <c r="O49" t="n">
        <v>11832</v>
      </c>
      <c r="P49" t="n">
        <v>11832</v>
      </c>
    </row>
    <row r="50">
      <c r="A50" s="5" t="inlineStr">
        <is>
          <t>Aufwand je Mitarbeiter in USD</t>
        </is>
      </c>
      <c r="B50" s="5" t="inlineStr">
        <is>
          <t>Effort per employee</t>
        </is>
      </c>
      <c r="C50" t="n">
        <v>53660</v>
      </c>
      <c r="D50" t="n">
        <v>50043</v>
      </c>
      <c r="E50" t="n">
        <v>50599</v>
      </c>
      <c r="F50" t="n">
        <v>43005</v>
      </c>
      <c r="G50" t="n">
        <v>49397</v>
      </c>
      <c r="H50" t="n">
        <v>54252</v>
      </c>
      <c r="I50" t="n">
        <v>51203</v>
      </c>
      <c r="J50" t="n">
        <v>48612</v>
      </c>
      <c r="K50" t="n">
        <v>49590</v>
      </c>
      <c r="L50" t="n">
        <v>43282</v>
      </c>
      <c r="M50" t="n">
        <v>36748</v>
      </c>
      <c r="N50" t="n">
        <v>46453</v>
      </c>
      <c r="O50" t="n">
        <v>37988</v>
      </c>
      <c r="P50" t="n">
        <v>37988</v>
      </c>
    </row>
    <row r="51">
      <c r="A51" s="5" t="inlineStr">
        <is>
          <t>Umsatz je Aktie</t>
        </is>
      </c>
      <c r="B51" s="5" t="inlineStr">
        <is>
          <t>Revenue per share</t>
        </is>
      </c>
      <c r="C51" t="n">
        <v>369712</v>
      </c>
      <c r="D51" t="n">
        <v>363794</v>
      </c>
      <c r="E51" t="n">
        <v>348624</v>
      </c>
      <c r="F51" t="n">
        <v>285382</v>
      </c>
      <c r="G51" t="n">
        <v>304201</v>
      </c>
      <c r="H51" t="n">
        <v>357126</v>
      </c>
      <c r="I51" t="n">
        <v>324341</v>
      </c>
      <c r="J51" t="n">
        <v>343727</v>
      </c>
      <c r="K51" t="n">
        <v>360050</v>
      </c>
      <c r="L51" t="n">
        <v>284959</v>
      </c>
      <c r="M51" t="n">
        <v>231129</v>
      </c>
      <c r="N51" t="n">
        <v>395533</v>
      </c>
      <c r="O51" t="n">
        <v>337808</v>
      </c>
      <c r="P51" t="n">
        <v>337808</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USD</t>
        </is>
      </c>
      <c r="B53" s="5" t="inlineStr">
        <is>
          <t>Earnings per employee</t>
        </is>
      </c>
      <c r="C53" t="n">
        <v>-12848</v>
      </c>
      <c r="D53" t="n">
        <v>24636</v>
      </c>
      <c r="E53" t="n">
        <v>23188</v>
      </c>
      <c r="F53" t="n">
        <v>8940</v>
      </c>
      <c r="G53" t="n">
        <v>-38019</v>
      </c>
      <c r="H53" t="n">
        <v>-4892</v>
      </c>
      <c r="I53" t="n">
        <v>-10970</v>
      </c>
      <c r="J53" t="n">
        <v>-15208</v>
      </c>
      <c r="K53" t="n">
        <v>8671</v>
      </c>
      <c r="L53" t="n">
        <v>10650</v>
      </c>
      <c r="M53" t="n">
        <v>418.88</v>
      </c>
      <c r="N53" t="n">
        <v>29756</v>
      </c>
      <c r="O53" t="n">
        <v>33288</v>
      </c>
      <c r="P53" t="n">
        <v>33288</v>
      </c>
    </row>
    <row r="54">
      <c r="A54" s="5" t="inlineStr">
        <is>
          <t>KGV (Kurs/Gewinn)</t>
        </is>
      </c>
      <c r="B54" s="5" t="inlineStr">
        <is>
          <t>PE (price/earnings)</t>
        </is>
      </c>
      <c r="C54" t="inlineStr">
        <is>
          <t>-</t>
        </is>
      </c>
      <c r="D54" t="n">
        <v>3.6</v>
      </c>
      <c r="E54" t="n">
        <v>7.3</v>
      </c>
      <c r="F54" t="n">
        <v>12</v>
      </c>
      <c r="G54" t="inlineStr">
        <is>
          <t>-</t>
        </is>
      </c>
      <c r="H54" t="inlineStr">
        <is>
          <t>-</t>
        </is>
      </c>
      <c r="I54" t="inlineStr">
        <is>
          <t>-</t>
        </is>
      </c>
      <c r="J54" t="inlineStr">
        <is>
          <t>-</t>
        </is>
      </c>
      <c r="K54" t="n">
        <v>12.6</v>
      </c>
      <c r="L54" t="n">
        <v>14.7</v>
      </c>
      <c r="M54" t="n">
        <v>400.8</v>
      </c>
      <c r="N54" t="n">
        <v>3.3</v>
      </c>
      <c r="O54" t="n">
        <v>10.5</v>
      </c>
      <c r="P54" t="n">
        <v>10.5</v>
      </c>
    </row>
    <row r="55">
      <c r="A55" s="5" t="inlineStr">
        <is>
          <t>KUV (Kurs/Umsatz)</t>
        </is>
      </c>
      <c r="B55" s="5" t="inlineStr">
        <is>
          <t>PS (price/sales)</t>
        </is>
      </c>
      <c r="C55" t="n">
        <v>0.22</v>
      </c>
      <c r="D55" t="n">
        <v>0.24</v>
      </c>
      <c r="E55" t="n">
        <v>0.48</v>
      </c>
      <c r="F55" t="n">
        <v>0.4</v>
      </c>
      <c r="G55" t="n">
        <v>0.11</v>
      </c>
      <c r="H55" t="n">
        <v>0.23</v>
      </c>
      <c r="I55" t="n">
        <v>0.37</v>
      </c>
      <c r="J55" t="n">
        <v>0.32</v>
      </c>
      <c r="K55" t="n">
        <v>0.3</v>
      </c>
      <c r="L55" t="n">
        <v>0.5600000000000001</v>
      </c>
      <c r="M55" t="n">
        <v>0.74</v>
      </c>
      <c r="N55" t="n">
        <v>0.25</v>
      </c>
      <c r="O55" t="n">
        <v>1.05</v>
      </c>
      <c r="P55" t="n">
        <v>1.05</v>
      </c>
    </row>
    <row r="56">
      <c r="A56" s="5" t="inlineStr">
        <is>
          <t>KBV (Kurs/Buchwert)</t>
        </is>
      </c>
      <c r="B56" s="5" t="inlineStr">
        <is>
          <t>PB (price/book value)</t>
        </is>
      </c>
      <c r="C56" t="n">
        <v>0.41</v>
      </c>
      <c r="D56" t="n">
        <v>0.44</v>
      </c>
      <c r="E56" t="n">
        <v>0.86</v>
      </c>
      <c r="F56" t="n">
        <v>0.75</v>
      </c>
      <c r="G56" t="n">
        <v>0.28</v>
      </c>
      <c r="H56" t="n">
        <v>0.43</v>
      </c>
      <c r="I56" t="n">
        <v>0.59</v>
      </c>
      <c r="J56" t="n">
        <v>0.52</v>
      </c>
      <c r="K56" t="n">
        <v>0.5</v>
      </c>
      <c r="L56" t="n">
        <v>0.7</v>
      </c>
      <c r="M56" t="n">
        <v>0.79</v>
      </c>
      <c r="N56" t="n">
        <v>0.5600000000000001</v>
      </c>
      <c r="O56" t="n">
        <v>1.95</v>
      </c>
      <c r="P56" t="n">
        <v>1.95</v>
      </c>
    </row>
    <row r="57">
      <c r="A57" s="5" t="inlineStr">
        <is>
          <t>KCV (Kurs/Cashflow)</t>
        </is>
      </c>
      <c r="B57" s="5" t="inlineStr">
        <is>
          <t>PC (price/cashflow)</t>
        </is>
      </c>
      <c r="C57" t="n">
        <v>2.63</v>
      </c>
      <c r="D57" t="n">
        <v>4.38</v>
      </c>
      <c r="E57" t="n">
        <v>7.27</v>
      </c>
      <c r="F57" t="n">
        <v>8.380000000000001</v>
      </c>
      <c r="G57" t="n">
        <v>3.28</v>
      </c>
      <c r="H57" t="n">
        <v>4.73</v>
      </c>
      <c r="I57" t="n">
        <v>6.89</v>
      </c>
      <c r="J57" t="n">
        <v>5.12</v>
      </c>
      <c r="K57" t="n">
        <v>16.06</v>
      </c>
      <c r="L57" t="n">
        <v>10.95</v>
      </c>
      <c r="M57" t="n">
        <v>6.65</v>
      </c>
      <c r="N57" t="n">
        <v>2.12</v>
      </c>
      <c r="O57" t="n">
        <v>6.69</v>
      </c>
      <c r="P57" t="n">
        <v>6.69</v>
      </c>
    </row>
    <row r="58">
      <c r="A58" s="5" t="inlineStr">
        <is>
          <t>Dividendenrendite in %</t>
        </is>
      </c>
      <c r="B58" s="5" t="inlineStr">
        <is>
          <t>Dividend Yield in %</t>
        </is>
      </c>
      <c r="C58" t="inlineStr">
        <is>
          <t>-</t>
        </is>
      </c>
      <c r="D58" t="n">
        <v>1.1</v>
      </c>
      <c r="E58" t="n">
        <v>0.31</v>
      </c>
      <c r="F58" t="inlineStr">
        <is>
          <t>-</t>
        </is>
      </c>
      <c r="G58" t="inlineStr">
        <is>
          <t>-</t>
        </is>
      </c>
      <c r="H58" t="n">
        <v>1.81</v>
      </c>
      <c r="I58" t="n">
        <v>1.12</v>
      </c>
      <c r="J58" t="n">
        <v>4.28</v>
      </c>
      <c r="K58" t="n">
        <v>4.07</v>
      </c>
      <c r="L58" t="n">
        <v>2.64</v>
      </c>
      <c r="M58" t="n">
        <v>2.34</v>
      </c>
      <c r="N58" t="n">
        <v>6.6</v>
      </c>
      <c r="O58" t="n">
        <v>1.67</v>
      </c>
      <c r="P58" t="n">
        <v>1.67</v>
      </c>
    </row>
    <row r="59">
      <c r="A59" s="5" t="inlineStr">
        <is>
          <t>Gewinnrendite in %</t>
        </is>
      </c>
      <c r="B59" s="5" t="inlineStr">
        <is>
          <t>Return on profit in %</t>
        </is>
      </c>
      <c r="C59" t="n">
        <v>-15.5</v>
      </c>
      <c r="D59" t="n">
        <v>27.9</v>
      </c>
      <c r="E59" t="n">
        <v>13.8</v>
      </c>
      <c r="F59" t="n">
        <v>8.4</v>
      </c>
      <c r="G59" t="n">
        <v>-104</v>
      </c>
      <c r="H59" t="n">
        <v>-5.5</v>
      </c>
      <c r="I59" t="n">
        <v>-8.199999999999999</v>
      </c>
      <c r="J59" t="n">
        <v>-13.8</v>
      </c>
      <c r="K59" t="n">
        <v>7.9</v>
      </c>
      <c r="L59" t="n">
        <v>6.8</v>
      </c>
      <c r="M59" t="n">
        <v>0.2</v>
      </c>
      <c r="N59" t="n">
        <v>29.9</v>
      </c>
      <c r="O59" t="n">
        <v>9.5</v>
      </c>
      <c r="P59" t="n">
        <v>9.5</v>
      </c>
    </row>
    <row r="60">
      <c r="A60" s="5" t="inlineStr">
        <is>
          <t>Eigenkapitalrendite in %</t>
        </is>
      </c>
      <c r="B60" s="5" t="inlineStr">
        <is>
          <t>Return on Equity in %</t>
        </is>
      </c>
      <c r="C60" t="n">
        <v>-6.37</v>
      </c>
      <c r="D60" t="n">
        <v>12.23</v>
      </c>
      <c r="E60" t="n">
        <v>11.78</v>
      </c>
      <c r="F60" t="n">
        <v>5.9</v>
      </c>
      <c r="G60" t="n">
        <v>-31.44</v>
      </c>
      <c r="H60" t="n">
        <v>-2.58</v>
      </c>
      <c r="I60" t="n">
        <v>-5.11</v>
      </c>
      <c r="J60" t="n">
        <v>-7.2</v>
      </c>
      <c r="K60" t="n">
        <v>3.99</v>
      </c>
      <c r="L60" t="n">
        <v>4.67</v>
      </c>
      <c r="M60" t="n">
        <v>0.19</v>
      </c>
      <c r="N60" t="n">
        <v>17.03</v>
      </c>
      <c r="O60" t="n">
        <v>18.29</v>
      </c>
      <c r="P60" t="n">
        <v>18.29</v>
      </c>
    </row>
    <row r="61">
      <c r="A61" s="5" t="inlineStr">
        <is>
          <t>Umsatzrendite in %</t>
        </is>
      </c>
      <c r="B61" s="5" t="inlineStr">
        <is>
          <t>Return on sales in %</t>
        </is>
      </c>
      <c r="C61" t="n">
        <v>-3.48</v>
      </c>
      <c r="D61" t="n">
        <v>6.77</v>
      </c>
      <c r="E61" t="n">
        <v>6.65</v>
      </c>
      <c r="F61" t="n">
        <v>3.13</v>
      </c>
      <c r="G61" t="n">
        <v>-12.5</v>
      </c>
      <c r="H61" t="n">
        <v>-1.37</v>
      </c>
      <c r="I61" t="n">
        <v>-3.2</v>
      </c>
      <c r="J61" t="n">
        <v>-4.42</v>
      </c>
      <c r="K61" t="n">
        <v>2.41</v>
      </c>
      <c r="L61" t="n">
        <v>3.74</v>
      </c>
      <c r="M61" t="n">
        <v>0.18</v>
      </c>
      <c r="N61" t="n">
        <v>7.52</v>
      </c>
      <c r="O61" t="n">
        <v>9.85</v>
      </c>
      <c r="P61" t="n">
        <v>9.85</v>
      </c>
    </row>
    <row r="62">
      <c r="A62" s="5" t="inlineStr">
        <is>
          <t>Gesamtkapitalrendite in %</t>
        </is>
      </c>
      <c r="B62" s="5" t="inlineStr">
        <is>
          <t>Total Return on Investment in %</t>
        </is>
      </c>
      <c r="C62" t="n">
        <v>-2.79</v>
      </c>
      <c r="D62" t="n">
        <v>5.64</v>
      </c>
      <c r="E62" t="n">
        <v>5.36</v>
      </c>
      <c r="F62" t="n">
        <v>2.37</v>
      </c>
      <c r="G62" t="n">
        <v>-10.34</v>
      </c>
      <c r="H62" t="n">
        <v>-1.09</v>
      </c>
      <c r="I62" t="n">
        <v>-2.27</v>
      </c>
      <c r="J62" t="n">
        <v>-3.25</v>
      </c>
      <c r="K62" t="n">
        <v>1.86</v>
      </c>
      <c r="L62" t="n">
        <v>2.23</v>
      </c>
      <c r="M62" t="n">
        <v>0.09</v>
      </c>
      <c r="N62" t="n">
        <v>7.06</v>
      </c>
      <c r="O62" t="n">
        <v>7.76</v>
      </c>
      <c r="P62" t="n">
        <v>7.76</v>
      </c>
    </row>
    <row r="63">
      <c r="A63" s="5" t="inlineStr">
        <is>
          <t>Return on Investment in %</t>
        </is>
      </c>
      <c r="B63" s="5" t="inlineStr">
        <is>
          <t>Return on Investment in %</t>
        </is>
      </c>
      <c r="C63" t="n">
        <v>-2.79</v>
      </c>
      <c r="D63" t="n">
        <v>5.64</v>
      </c>
      <c r="E63" t="n">
        <v>5.36</v>
      </c>
      <c r="F63" t="n">
        <v>2.37</v>
      </c>
      <c r="G63" t="n">
        <v>-10.34</v>
      </c>
      <c r="H63" t="n">
        <v>-1.09</v>
      </c>
      <c r="I63" t="n">
        <v>-2.27</v>
      </c>
      <c r="J63" t="n">
        <v>-3.25</v>
      </c>
      <c r="K63" t="n">
        <v>1.86</v>
      </c>
      <c r="L63" t="n">
        <v>2.23</v>
      </c>
      <c r="M63" t="n">
        <v>0.09</v>
      </c>
      <c r="N63" t="n">
        <v>7.06</v>
      </c>
      <c r="O63" t="n">
        <v>7.76</v>
      </c>
      <c r="P63" t="n">
        <v>7.76</v>
      </c>
    </row>
    <row r="64">
      <c r="A64" s="5" t="inlineStr">
        <is>
          <t>Arbeitsintensität in %</t>
        </is>
      </c>
      <c r="B64" s="5" t="inlineStr">
        <is>
          <t>Work Intensity in %</t>
        </is>
      </c>
      <c r="C64" t="n">
        <v>32.55</v>
      </c>
      <c r="D64" t="n">
        <v>35.59</v>
      </c>
      <c r="E64" t="n">
        <v>31.36</v>
      </c>
      <c r="F64" t="n">
        <v>29.61</v>
      </c>
      <c r="G64" t="n">
        <v>29.05</v>
      </c>
      <c r="H64" t="n">
        <v>28.29</v>
      </c>
      <c r="I64" t="n">
        <v>30.3</v>
      </c>
      <c r="J64" t="n">
        <v>27.75</v>
      </c>
      <c r="K64" t="n">
        <v>29.21</v>
      </c>
      <c r="L64" t="n">
        <v>32.6</v>
      </c>
      <c r="M64" t="n">
        <v>25.69</v>
      </c>
      <c r="N64" t="n">
        <v>33.37</v>
      </c>
      <c r="O64" t="n">
        <v>33.92</v>
      </c>
      <c r="P64" t="n">
        <v>33.92</v>
      </c>
    </row>
    <row r="65">
      <c r="A65" s="5" t="inlineStr">
        <is>
          <t>Eigenkapitalquote in %</t>
        </is>
      </c>
      <c r="B65" s="5" t="inlineStr">
        <is>
          <t>Equity Ratio in %</t>
        </is>
      </c>
      <c r="C65" t="n">
        <v>43.82</v>
      </c>
      <c r="D65" t="n">
        <v>46.12</v>
      </c>
      <c r="E65" t="n">
        <v>45.48</v>
      </c>
      <c r="F65" t="n">
        <v>40.1</v>
      </c>
      <c r="G65" t="n">
        <v>32.89</v>
      </c>
      <c r="H65" t="n">
        <v>42.43</v>
      </c>
      <c r="I65" t="n">
        <v>44.34</v>
      </c>
      <c r="J65" t="n">
        <v>45.14</v>
      </c>
      <c r="K65" t="n">
        <v>46.51</v>
      </c>
      <c r="L65" t="n">
        <v>47.69</v>
      </c>
      <c r="M65" t="n">
        <v>47.8</v>
      </c>
      <c r="N65" t="n">
        <v>41.47</v>
      </c>
      <c r="O65" t="n">
        <v>42.42</v>
      </c>
      <c r="P65" t="n">
        <v>42.42</v>
      </c>
    </row>
    <row r="66">
      <c r="A66" s="5" t="inlineStr">
        <is>
          <t>Fremdkapitalquote in %</t>
        </is>
      </c>
      <c r="B66" s="5" t="inlineStr">
        <is>
          <t>Debt Ratio in %</t>
        </is>
      </c>
      <c r="C66" t="n">
        <v>56.18</v>
      </c>
      <c r="D66" t="n">
        <v>53.88</v>
      </c>
      <c r="E66" t="n">
        <v>54.52</v>
      </c>
      <c r="F66" t="n">
        <v>59.9</v>
      </c>
      <c r="G66" t="n">
        <v>67.11</v>
      </c>
      <c r="H66" t="n">
        <v>57.57</v>
      </c>
      <c r="I66" t="n">
        <v>55.66</v>
      </c>
      <c r="J66" t="n">
        <v>54.86</v>
      </c>
      <c r="K66" t="n">
        <v>53.49</v>
      </c>
      <c r="L66" t="n">
        <v>52.31</v>
      </c>
      <c r="M66" t="n">
        <v>52.2</v>
      </c>
      <c r="N66" t="n">
        <v>58.53</v>
      </c>
      <c r="O66" t="n">
        <v>57.58</v>
      </c>
      <c r="P66" t="n">
        <v>57.58</v>
      </c>
    </row>
    <row r="67">
      <c r="A67" s="5" t="inlineStr">
        <is>
          <t>Verschuldungsgrad in %</t>
        </is>
      </c>
      <c r="B67" s="5" t="inlineStr">
        <is>
          <t>Finance Gearing in %</t>
        </is>
      </c>
      <c r="C67" t="n">
        <v>128.21</v>
      </c>
      <c r="D67" t="n">
        <v>116.82</v>
      </c>
      <c r="E67" t="n">
        <v>119.9</v>
      </c>
      <c r="F67" t="n">
        <v>149.35</v>
      </c>
      <c r="G67" t="n">
        <v>204.08</v>
      </c>
      <c r="H67" t="n">
        <v>135.66</v>
      </c>
      <c r="I67" t="n">
        <v>125.55</v>
      </c>
      <c r="J67" t="n">
        <v>121.51</v>
      </c>
      <c r="K67" t="n">
        <v>114.99</v>
      </c>
      <c r="L67" t="n">
        <v>109.68</v>
      </c>
      <c r="M67" t="n">
        <v>109.19</v>
      </c>
      <c r="N67" t="n">
        <v>141.11</v>
      </c>
      <c r="O67" t="n">
        <v>135.73</v>
      </c>
      <c r="P67" t="n">
        <v>135.73</v>
      </c>
    </row>
    <row r="68">
      <c r="A68" s="5" t="inlineStr"/>
      <c r="B68" s="5" t="inlineStr"/>
    </row>
    <row r="69">
      <c r="A69" s="5" t="inlineStr">
        <is>
          <t>Kurzfristige Vermögensquote in %</t>
        </is>
      </c>
      <c r="B69" s="5" t="inlineStr">
        <is>
          <t>Current Assets Ratio in %</t>
        </is>
      </c>
      <c r="C69" t="n">
        <v>32.55</v>
      </c>
      <c r="D69" t="n">
        <v>35.59</v>
      </c>
      <c r="E69" t="n">
        <v>31.36</v>
      </c>
      <c r="F69" t="n">
        <v>29.61</v>
      </c>
      <c r="G69" t="n">
        <v>29.05</v>
      </c>
      <c r="H69" t="n">
        <v>28.29</v>
      </c>
      <c r="I69" t="n">
        <v>30.3</v>
      </c>
      <c r="J69" t="n">
        <v>27.75</v>
      </c>
      <c r="K69" t="n">
        <v>29.21</v>
      </c>
      <c r="L69" t="n">
        <v>32.6</v>
      </c>
      <c r="M69" t="n">
        <v>25.69</v>
      </c>
      <c r="N69" t="n">
        <v>33.37</v>
      </c>
      <c r="O69" t="n">
        <v>33.92</v>
      </c>
    </row>
    <row r="70">
      <c r="A70" s="5" t="inlineStr">
        <is>
          <t>Nettogewinn Marge in %</t>
        </is>
      </c>
      <c r="B70" s="5" t="inlineStr">
        <is>
          <t>Net Profit Marge in %</t>
        </is>
      </c>
      <c r="C70" t="n">
        <v>-3517.27</v>
      </c>
      <c r="D70" t="n">
        <v>6863.5</v>
      </c>
      <c r="E70" t="n">
        <v>6783.49</v>
      </c>
      <c r="F70" t="n">
        <v>3193.32</v>
      </c>
      <c r="G70" t="n">
        <v>-6901.76</v>
      </c>
      <c r="H70" t="n">
        <v>-755.3200000000001</v>
      </c>
      <c r="I70" t="n">
        <v>-1765.64</v>
      </c>
      <c r="J70" t="n">
        <v>-2284.49</v>
      </c>
      <c r="K70" t="n">
        <v>1243.27</v>
      </c>
      <c r="L70" t="n">
        <v>1928.95</v>
      </c>
      <c r="M70" t="n">
        <v>91.18000000000001</v>
      </c>
      <c r="N70" t="n">
        <v>3425.17</v>
      </c>
      <c r="O70" t="n">
        <v>4668.8</v>
      </c>
    </row>
    <row r="71">
      <c r="A71" s="5" t="inlineStr">
        <is>
          <t>Operative Ergebnis Marge in %</t>
        </is>
      </c>
      <c r="B71" s="5" t="inlineStr">
        <is>
          <t>EBIT Marge in %</t>
        </is>
      </c>
      <c r="C71" t="n">
        <v>-898.67</v>
      </c>
      <c r="D71" t="n">
        <v>8716.34</v>
      </c>
      <c r="E71" t="n">
        <v>8069.5</v>
      </c>
      <c r="F71" t="n">
        <v>7469.04</v>
      </c>
      <c r="G71" t="n">
        <v>-3614.18</v>
      </c>
      <c r="H71" t="n">
        <v>2110.17</v>
      </c>
      <c r="I71" t="n">
        <v>830.4400000000001</v>
      </c>
      <c r="J71" t="n">
        <v>-1977.93</v>
      </c>
      <c r="K71" t="n">
        <v>2690.91</v>
      </c>
      <c r="L71" t="n">
        <v>2384.73</v>
      </c>
      <c r="M71" t="n">
        <v>-1296.65</v>
      </c>
      <c r="N71" t="n">
        <v>4459.02</v>
      </c>
      <c r="O71" t="n">
        <v>6678.07</v>
      </c>
    </row>
    <row r="72">
      <c r="A72" s="5" t="inlineStr">
        <is>
          <t>Vermögensumsschlag in %</t>
        </is>
      </c>
      <c r="B72" s="5" t="inlineStr">
        <is>
          <t>Asset Turnover in %</t>
        </is>
      </c>
      <c r="C72" t="n">
        <v>0.08</v>
      </c>
      <c r="D72" t="n">
        <v>0.08</v>
      </c>
      <c r="E72" t="n">
        <v>0.08</v>
      </c>
      <c r="F72" t="n">
        <v>0.07000000000000001</v>
      </c>
      <c r="G72" t="n">
        <v>0.15</v>
      </c>
      <c r="H72" t="n">
        <v>0.14</v>
      </c>
      <c r="I72" t="n">
        <v>0.13</v>
      </c>
      <c r="J72" t="n">
        <v>0.14</v>
      </c>
      <c r="K72" t="n">
        <v>0.15</v>
      </c>
      <c r="L72" t="n">
        <v>0.12</v>
      </c>
      <c r="M72" t="n">
        <v>0.1</v>
      </c>
      <c r="N72" t="n">
        <v>0.21</v>
      </c>
      <c r="O72" t="n">
        <v>0.17</v>
      </c>
    </row>
    <row r="73">
      <c r="A73" s="5" t="inlineStr">
        <is>
          <t>Langfristige Vermögensquote in %</t>
        </is>
      </c>
      <c r="B73" s="5" t="inlineStr">
        <is>
          <t>Non-Current Assets Ratio in %</t>
        </is>
      </c>
      <c r="C73" t="n">
        <v>67.45</v>
      </c>
      <c r="D73" t="n">
        <v>64.41</v>
      </c>
      <c r="E73" t="n">
        <v>68.64</v>
      </c>
      <c r="F73" t="n">
        <v>70.39</v>
      </c>
      <c r="G73" t="n">
        <v>70.95</v>
      </c>
      <c r="H73" t="n">
        <v>71.70999999999999</v>
      </c>
      <c r="I73" t="n">
        <v>69.7</v>
      </c>
      <c r="J73" t="n">
        <v>72.25</v>
      </c>
      <c r="K73" t="n">
        <v>70.79000000000001</v>
      </c>
      <c r="L73" t="n">
        <v>67.40000000000001</v>
      </c>
      <c r="M73" t="n">
        <v>74.31</v>
      </c>
      <c r="N73" t="n">
        <v>66.63</v>
      </c>
      <c r="O73" t="n">
        <v>66.08</v>
      </c>
    </row>
    <row r="74">
      <c r="A74" s="5" t="inlineStr">
        <is>
          <t>Gesamtkapitalrentabilität</t>
        </is>
      </c>
      <c r="B74" s="5" t="inlineStr">
        <is>
          <t>ROA Return on Assets in %</t>
        </is>
      </c>
      <c r="C74" t="n">
        <v>-2.79</v>
      </c>
      <c r="D74" t="n">
        <v>5.64</v>
      </c>
      <c r="E74" t="n">
        <v>5.36</v>
      </c>
      <c r="F74" t="n">
        <v>2.37</v>
      </c>
      <c r="G74" t="n">
        <v>-10.34</v>
      </c>
      <c r="H74" t="n">
        <v>-1.09</v>
      </c>
      <c r="I74" t="n">
        <v>-2.27</v>
      </c>
      <c r="J74" t="n">
        <v>-3.25</v>
      </c>
      <c r="K74" t="n">
        <v>1.86</v>
      </c>
      <c r="L74" t="n">
        <v>2.23</v>
      </c>
      <c r="M74" t="n">
        <v>0.09</v>
      </c>
      <c r="N74" t="n">
        <v>7.06</v>
      </c>
      <c r="O74" t="n">
        <v>7.76</v>
      </c>
    </row>
    <row r="75">
      <c r="A75" s="5" t="inlineStr">
        <is>
          <t>Ertrag des eingesetzten Kapitals</t>
        </is>
      </c>
      <c r="B75" s="5" t="inlineStr">
        <is>
          <t>ROCE Return on Cap. Empl. in %</t>
        </is>
      </c>
      <c r="C75" t="n">
        <v>-0.9399999999999999</v>
      </c>
      <c r="D75" t="n">
        <v>9.65</v>
      </c>
      <c r="E75" t="n">
        <v>8.51</v>
      </c>
      <c r="F75" t="n">
        <v>7.3</v>
      </c>
      <c r="G75" t="n">
        <v>-7.08</v>
      </c>
      <c r="H75" t="n">
        <v>3.89</v>
      </c>
      <c r="I75" t="n">
        <v>1.37</v>
      </c>
      <c r="J75" t="n">
        <v>-3.55</v>
      </c>
      <c r="K75" t="n">
        <v>5</v>
      </c>
      <c r="L75" t="n">
        <v>3.6</v>
      </c>
      <c r="M75" t="n">
        <v>-1.61</v>
      </c>
      <c r="N75" t="n">
        <v>11.96</v>
      </c>
      <c r="O75" t="n">
        <v>14.62</v>
      </c>
    </row>
    <row r="76">
      <c r="A76" s="5" t="inlineStr">
        <is>
          <t>Eigenkapital zu Anlagevermögen</t>
        </is>
      </c>
      <c r="B76" s="5" t="inlineStr">
        <is>
          <t>Equity to Fixed Assets in %</t>
        </is>
      </c>
      <c r="C76" t="n">
        <v>64.97</v>
      </c>
      <c r="D76" t="n">
        <v>71.61</v>
      </c>
      <c r="E76" t="n">
        <v>66.25</v>
      </c>
      <c r="F76" t="n">
        <v>56.97</v>
      </c>
      <c r="G76" t="n">
        <v>46.35</v>
      </c>
      <c r="H76" t="n">
        <v>59.17</v>
      </c>
      <c r="I76" t="n">
        <v>63.61</v>
      </c>
      <c r="J76" t="n">
        <v>62.48</v>
      </c>
      <c r="K76" t="n">
        <v>65.70999999999999</v>
      </c>
      <c r="L76" t="n">
        <v>70.76000000000001</v>
      </c>
      <c r="M76" t="n">
        <v>64.33</v>
      </c>
      <c r="N76" t="n">
        <v>62.25</v>
      </c>
      <c r="O76" t="n">
        <v>64.2</v>
      </c>
    </row>
    <row r="77">
      <c r="A77" s="5" t="inlineStr">
        <is>
          <t>Liquidität Dritten Grades</t>
        </is>
      </c>
      <c r="B77" s="5" t="inlineStr">
        <is>
          <t>Current Ratio in %</t>
        </is>
      </c>
      <c r="C77" t="n">
        <v>134.43</v>
      </c>
      <c r="D77" t="n">
        <v>138.46</v>
      </c>
      <c r="E77" t="n">
        <v>124.92</v>
      </c>
      <c r="F77" t="n">
        <v>122.81</v>
      </c>
      <c r="G77" t="n">
        <v>123.75</v>
      </c>
      <c r="H77" t="n">
        <v>132.83</v>
      </c>
      <c r="I77" t="n">
        <v>134.83</v>
      </c>
      <c r="J77" t="n">
        <v>133.49</v>
      </c>
      <c r="K77" t="n">
        <v>149.45</v>
      </c>
      <c r="L77" t="n">
        <v>138.9</v>
      </c>
      <c r="M77" t="n">
        <v>139.43</v>
      </c>
      <c r="N77" t="n">
        <v>144.39</v>
      </c>
      <c r="O77" t="n">
        <v>140.73</v>
      </c>
    </row>
    <row r="78">
      <c r="A78" s="5" t="inlineStr">
        <is>
          <t>Operativer Cashflow</t>
        </is>
      </c>
      <c r="B78" s="5" t="inlineStr">
        <is>
          <t>Operating Cashflow in M</t>
        </is>
      </c>
      <c r="C78" t="n">
        <v>2661.56</v>
      </c>
      <c r="D78" t="n">
        <v>4441.32</v>
      </c>
      <c r="E78" t="n">
        <v>7415.4</v>
      </c>
      <c r="F78" t="n">
        <v>8539.220000000001</v>
      </c>
      <c r="G78" t="n">
        <v>1811.2816</v>
      </c>
      <c r="H78" t="n">
        <v>2608.122</v>
      </c>
      <c r="I78" t="n">
        <v>3797.4235</v>
      </c>
      <c r="J78" t="n">
        <v>2643.5584</v>
      </c>
      <c r="K78" t="n">
        <v>8291.296199999999</v>
      </c>
      <c r="L78" t="n">
        <v>5651.8425</v>
      </c>
      <c r="M78" t="n">
        <v>3345.748</v>
      </c>
      <c r="N78" t="n">
        <v>965.2148000000001</v>
      </c>
      <c r="O78" t="n">
        <v>3169.6551</v>
      </c>
    </row>
    <row r="79">
      <c r="A79" s="5" t="inlineStr">
        <is>
          <t>Aktienrückkauf</t>
        </is>
      </c>
      <c r="B79" s="5" t="inlineStr">
        <is>
          <t>Share Buyback in M</t>
        </is>
      </c>
      <c r="C79" t="n">
        <v>2</v>
      </c>
      <c r="D79" t="n">
        <v>6</v>
      </c>
      <c r="E79" t="n">
        <v>-1</v>
      </c>
      <c r="F79" t="n">
        <v>-466.78</v>
      </c>
      <c r="G79" t="n">
        <v>-0.82000000000005</v>
      </c>
      <c r="H79" t="n">
        <v>-0.25</v>
      </c>
      <c r="I79" t="n">
        <v>-34.82999999999993</v>
      </c>
      <c r="J79" t="n">
        <v>-0.05000000000006821</v>
      </c>
      <c r="K79" t="n">
        <v>-0.1200000000000045</v>
      </c>
      <c r="L79" t="n">
        <v>-13.02999999999997</v>
      </c>
      <c r="M79" t="n">
        <v>-47.82999999999998</v>
      </c>
      <c r="N79" t="n">
        <v>18.5</v>
      </c>
      <c r="O79" t="n">
        <v>0</v>
      </c>
    </row>
    <row r="80">
      <c r="A80" s="5" t="inlineStr">
        <is>
          <t>Umsatzwachstum 1J in %</t>
        </is>
      </c>
      <c r="B80" s="5" t="inlineStr">
        <is>
          <t>Revenue Growth 1Y in %</t>
        </is>
      </c>
      <c r="C80" t="n">
        <v>-7</v>
      </c>
      <c r="D80" t="n">
        <v>11.4</v>
      </c>
      <c r="E80" t="n">
        <v>20.88</v>
      </c>
      <c r="F80" t="n">
        <v>-51.61</v>
      </c>
      <c r="G80" t="n">
        <v>-19.93</v>
      </c>
      <c r="H80" t="n">
        <v>-0.25</v>
      </c>
      <c r="I80" t="n">
        <v>-11.62</v>
      </c>
      <c r="J80" t="n">
        <v>-10.39</v>
      </c>
      <c r="K80" t="n">
        <v>20.41</v>
      </c>
      <c r="L80" t="n">
        <v>16.81</v>
      </c>
      <c r="M80" t="n">
        <v>-52.84</v>
      </c>
      <c r="N80" t="n">
        <v>23.57</v>
      </c>
      <c r="O80" t="inlineStr">
        <is>
          <t>-</t>
        </is>
      </c>
    </row>
    <row r="81">
      <c r="A81" s="5" t="inlineStr">
        <is>
          <t>Umsatzwachstum 3J in %</t>
        </is>
      </c>
      <c r="B81" s="5" t="inlineStr">
        <is>
          <t>Revenue Growth 3Y in %</t>
        </is>
      </c>
      <c r="C81" t="n">
        <v>8.43</v>
      </c>
      <c r="D81" t="n">
        <v>-6.44</v>
      </c>
      <c r="E81" t="n">
        <v>-16.89</v>
      </c>
      <c r="F81" t="n">
        <v>-23.93</v>
      </c>
      <c r="G81" t="n">
        <v>-10.6</v>
      </c>
      <c r="H81" t="n">
        <v>-7.42</v>
      </c>
      <c r="I81" t="n">
        <v>-0.53</v>
      </c>
      <c r="J81" t="n">
        <v>8.94</v>
      </c>
      <c r="K81" t="n">
        <v>-5.21</v>
      </c>
      <c r="L81" t="n">
        <v>-4.15</v>
      </c>
      <c r="M81" t="n">
        <v>-9.76</v>
      </c>
      <c r="N81" t="inlineStr">
        <is>
          <t>-</t>
        </is>
      </c>
      <c r="O81" t="inlineStr">
        <is>
          <t>-</t>
        </is>
      </c>
    </row>
    <row r="82">
      <c r="A82" s="5" t="inlineStr">
        <is>
          <t>Umsatzwachstum 5J in %</t>
        </is>
      </c>
      <c r="B82" s="5" t="inlineStr">
        <is>
          <t>Revenue Growth 5Y in %</t>
        </is>
      </c>
      <c r="C82" t="n">
        <v>-9.25</v>
      </c>
      <c r="D82" t="n">
        <v>-7.9</v>
      </c>
      <c r="E82" t="n">
        <v>-12.51</v>
      </c>
      <c r="F82" t="n">
        <v>-18.76</v>
      </c>
      <c r="G82" t="n">
        <v>-4.36</v>
      </c>
      <c r="H82" t="n">
        <v>2.99</v>
      </c>
      <c r="I82" t="n">
        <v>-7.53</v>
      </c>
      <c r="J82" t="n">
        <v>-0.49</v>
      </c>
      <c r="K82" t="n">
        <v>1.59</v>
      </c>
      <c r="L82" t="inlineStr">
        <is>
          <t>-</t>
        </is>
      </c>
      <c r="M82" t="inlineStr">
        <is>
          <t>-</t>
        </is>
      </c>
      <c r="N82" t="inlineStr">
        <is>
          <t>-</t>
        </is>
      </c>
      <c r="O82" t="inlineStr">
        <is>
          <t>-</t>
        </is>
      </c>
    </row>
    <row r="83">
      <c r="A83" s="5" t="inlineStr">
        <is>
          <t>Umsatzwachstum 10J in %</t>
        </is>
      </c>
      <c r="B83" s="5" t="inlineStr">
        <is>
          <t>Revenue Growth 10Y in %</t>
        </is>
      </c>
      <c r="C83" t="n">
        <v>-3.13</v>
      </c>
      <c r="D83" t="n">
        <v>-7.71</v>
      </c>
      <c r="E83" t="n">
        <v>-6.5</v>
      </c>
      <c r="F83" t="n">
        <v>-8.58</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-147.66</v>
      </c>
      <c r="D84" t="n">
        <v>12.72</v>
      </c>
      <c r="E84" t="n">
        <v>156.77</v>
      </c>
      <c r="F84" t="n">
        <v>-122.39</v>
      </c>
      <c r="G84" t="n">
        <v>631.6799999999999</v>
      </c>
      <c r="H84" t="n">
        <v>-57.33</v>
      </c>
      <c r="I84" t="n">
        <v>-31.7</v>
      </c>
      <c r="J84" t="n">
        <v>-264.65</v>
      </c>
      <c r="K84" t="n">
        <v>-22.39</v>
      </c>
      <c r="L84" t="n">
        <v>2371.19</v>
      </c>
      <c r="M84" t="n">
        <v>-98.73999999999999</v>
      </c>
      <c r="N84" t="n">
        <v>-9.35</v>
      </c>
      <c r="O84" t="inlineStr">
        <is>
          <t>-</t>
        </is>
      </c>
    </row>
    <row r="85">
      <c r="A85" s="5" t="inlineStr">
        <is>
          <t>Gewinnwachstum 3J in %</t>
        </is>
      </c>
      <c r="B85" s="5" t="inlineStr">
        <is>
          <t>Earnings Growth 3Y in %</t>
        </is>
      </c>
      <c r="C85" t="n">
        <v>7.28</v>
      </c>
      <c r="D85" t="n">
        <v>15.7</v>
      </c>
      <c r="E85" t="n">
        <v>222.02</v>
      </c>
      <c r="F85" t="n">
        <v>150.65</v>
      </c>
      <c r="G85" t="n">
        <v>180.88</v>
      </c>
      <c r="H85" t="n">
        <v>-117.89</v>
      </c>
      <c r="I85" t="n">
        <v>-106.25</v>
      </c>
      <c r="J85" t="n">
        <v>694.72</v>
      </c>
      <c r="K85" t="n">
        <v>750.02</v>
      </c>
      <c r="L85" t="n">
        <v>754.37</v>
      </c>
      <c r="M85" t="n">
        <v>-36.03</v>
      </c>
      <c r="N85" t="inlineStr">
        <is>
          <t>-</t>
        </is>
      </c>
      <c r="O85" t="inlineStr">
        <is>
          <t>-</t>
        </is>
      </c>
    </row>
    <row r="86">
      <c r="A86" s="5" t="inlineStr">
        <is>
          <t>Gewinnwachstum 5J in %</t>
        </is>
      </c>
      <c r="B86" s="5" t="inlineStr">
        <is>
          <t>Earnings Growth 5Y in %</t>
        </is>
      </c>
      <c r="C86" t="n">
        <v>106.22</v>
      </c>
      <c r="D86" t="n">
        <v>124.29</v>
      </c>
      <c r="E86" t="n">
        <v>115.41</v>
      </c>
      <c r="F86" t="n">
        <v>31.12</v>
      </c>
      <c r="G86" t="n">
        <v>51.12</v>
      </c>
      <c r="H86" t="n">
        <v>399.02</v>
      </c>
      <c r="I86" t="n">
        <v>390.74</v>
      </c>
      <c r="J86" t="n">
        <v>395.21</v>
      </c>
      <c r="K86" t="n">
        <v>448.14</v>
      </c>
      <c r="L86" t="inlineStr">
        <is>
          <t>-</t>
        </is>
      </c>
      <c r="M86" t="inlineStr">
        <is>
          <t>-</t>
        </is>
      </c>
      <c r="N86" t="inlineStr">
        <is>
          <t>-</t>
        </is>
      </c>
      <c r="O86" t="inlineStr">
        <is>
          <t>-</t>
        </is>
      </c>
    </row>
    <row r="87">
      <c r="A87" s="5" t="inlineStr">
        <is>
          <t>Gewinnwachstum 10J in %</t>
        </is>
      </c>
      <c r="B87" s="5" t="inlineStr">
        <is>
          <t>Earnings Growth 10Y in %</t>
        </is>
      </c>
      <c r="C87" t="n">
        <v>252.62</v>
      </c>
      <c r="D87" t="n">
        <v>257.52</v>
      </c>
      <c r="E87" t="n">
        <v>255.31</v>
      </c>
      <c r="F87" t="n">
        <v>239.63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0.03</v>
      </c>
      <c r="E88" t="n">
        <v>0.06</v>
      </c>
      <c r="F88" t="n">
        <v>0.39</v>
      </c>
      <c r="G88" t="inlineStr">
        <is>
          <t>-</t>
        </is>
      </c>
      <c r="H88" t="inlineStr">
        <is>
          <t>-</t>
        </is>
      </c>
      <c r="I88" t="inlineStr">
        <is>
          <t>-</t>
        </is>
      </c>
      <c r="J88" t="inlineStr">
        <is>
          <t>-</t>
        </is>
      </c>
      <c r="K88" t="n">
        <v>0.03</v>
      </c>
      <c r="L88" t="inlineStr">
        <is>
          <t>-</t>
        </is>
      </c>
      <c r="M88" t="inlineStr">
        <is>
          <t>-</t>
        </is>
      </c>
      <c r="N88" t="inlineStr">
        <is>
          <t>-</t>
        </is>
      </c>
      <c r="O88" t="inlineStr">
        <is>
          <t>-</t>
        </is>
      </c>
    </row>
    <row r="89">
      <c r="A89" s="5" t="inlineStr">
        <is>
          <t>EBIT-Wachstum 1J in %</t>
        </is>
      </c>
      <c r="B89" s="5" t="inlineStr">
        <is>
          <t>EBIT Growth 1Y in %</t>
        </is>
      </c>
      <c r="C89" t="n">
        <v>-109.59</v>
      </c>
      <c r="D89" t="n">
        <v>20.33</v>
      </c>
      <c r="E89" t="n">
        <v>30.59</v>
      </c>
      <c r="F89" t="n">
        <v>-200</v>
      </c>
      <c r="G89" t="n">
        <v>-237.15</v>
      </c>
      <c r="H89" t="n">
        <v>153.47</v>
      </c>
      <c r="I89" t="n">
        <v>-137.1</v>
      </c>
      <c r="J89" t="n">
        <v>-165.86</v>
      </c>
      <c r="K89" t="n">
        <v>35.87</v>
      </c>
      <c r="L89" t="n">
        <v>-314.84</v>
      </c>
      <c r="M89" t="n">
        <v>-113.71</v>
      </c>
      <c r="N89" t="n">
        <v>-17.49</v>
      </c>
      <c r="O89" t="inlineStr">
        <is>
          <t>-</t>
        </is>
      </c>
    </row>
    <row r="90">
      <c r="A90" s="5" t="inlineStr">
        <is>
          <t>EBIT-Wachstum 3J in %</t>
        </is>
      </c>
      <c r="B90" s="5" t="inlineStr">
        <is>
          <t>EBIT Growth 3Y in %</t>
        </is>
      </c>
      <c r="C90" t="n">
        <v>-19.56</v>
      </c>
      <c r="D90" t="n">
        <v>-49.69</v>
      </c>
      <c r="E90" t="n">
        <v>-135.52</v>
      </c>
      <c r="F90" t="n">
        <v>-94.56</v>
      </c>
      <c r="G90" t="n">
        <v>-73.59</v>
      </c>
      <c r="H90" t="n">
        <v>-49.83</v>
      </c>
      <c r="I90" t="n">
        <v>-89.03</v>
      </c>
      <c r="J90" t="n">
        <v>-148.28</v>
      </c>
      <c r="K90" t="n">
        <v>-130.89</v>
      </c>
      <c r="L90" t="n">
        <v>-148.68</v>
      </c>
      <c r="M90" t="n">
        <v>-43.73</v>
      </c>
      <c r="N90" t="inlineStr">
        <is>
          <t>-</t>
        </is>
      </c>
      <c r="O90" t="inlineStr">
        <is>
          <t>-</t>
        </is>
      </c>
    </row>
    <row r="91">
      <c r="A91" s="5" t="inlineStr">
        <is>
          <t>EBIT-Wachstum 5J in %</t>
        </is>
      </c>
      <c r="B91" s="5" t="inlineStr">
        <is>
          <t>EBIT Growth 5Y in %</t>
        </is>
      </c>
      <c r="C91" t="n">
        <v>-99.16</v>
      </c>
      <c r="D91" t="n">
        <v>-46.55</v>
      </c>
      <c r="E91" t="n">
        <v>-78.04000000000001</v>
      </c>
      <c r="F91" t="n">
        <v>-117.33</v>
      </c>
      <c r="G91" t="n">
        <v>-70.15000000000001</v>
      </c>
      <c r="H91" t="n">
        <v>-85.69</v>
      </c>
      <c r="I91" t="n">
        <v>-139.13</v>
      </c>
      <c r="J91" t="n">
        <v>-115.21</v>
      </c>
      <c r="K91" t="n">
        <v>-82.03</v>
      </c>
      <c r="L91" t="inlineStr">
        <is>
          <t>-</t>
        </is>
      </c>
      <c r="M91" t="inlineStr">
        <is>
          <t>-</t>
        </is>
      </c>
      <c r="N91" t="inlineStr">
        <is>
          <t>-</t>
        </is>
      </c>
      <c r="O91" t="inlineStr">
        <is>
          <t>-</t>
        </is>
      </c>
    </row>
    <row r="92">
      <c r="A92" s="5" t="inlineStr">
        <is>
          <t>EBIT-Wachstum 10J in %</t>
        </is>
      </c>
      <c r="B92" s="5" t="inlineStr">
        <is>
          <t>EBIT Growth 10Y in %</t>
        </is>
      </c>
      <c r="C92" t="n">
        <v>-92.43000000000001</v>
      </c>
      <c r="D92" t="n">
        <v>-92.84</v>
      </c>
      <c r="E92" t="n">
        <v>-96.62</v>
      </c>
      <c r="F92" t="n">
        <v>-99.68000000000001</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-39.95</v>
      </c>
      <c r="D93" t="n">
        <v>-39.75</v>
      </c>
      <c r="E93" t="n">
        <v>-13.25</v>
      </c>
      <c r="F93" t="n">
        <v>155.49</v>
      </c>
      <c r="G93" t="n">
        <v>-30.66</v>
      </c>
      <c r="H93" t="n">
        <v>-31.35</v>
      </c>
      <c r="I93" t="n">
        <v>34.57</v>
      </c>
      <c r="J93" t="n">
        <v>-68.12</v>
      </c>
      <c r="K93" t="n">
        <v>46.67</v>
      </c>
      <c r="L93" t="n">
        <v>64.66</v>
      </c>
      <c r="M93" t="n">
        <v>213.68</v>
      </c>
      <c r="N93" t="n">
        <v>-68.31</v>
      </c>
      <c r="O93" t="inlineStr">
        <is>
          <t>-</t>
        </is>
      </c>
    </row>
    <row r="94">
      <c r="A94" s="5" t="inlineStr">
        <is>
          <t>Op.Cashflow Wachstum 3J in %</t>
        </is>
      </c>
      <c r="B94" s="5" t="inlineStr">
        <is>
          <t>Op.Cashflow Wachstum 3Y in %</t>
        </is>
      </c>
      <c r="C94" t="n">
        <v>-30.98</v>
      </c>
      <c r="D94" t="n">
        <v>34.16</v>
      </c>
      <c r="E94" t="n">
        <v>37.19</v>
      </c>
      <c r="F94" t="n">
        <v>31.16</v>
      </c>
      <c r="G94" t="n">
        <v>-9.15</v>
      </c>
      <c r="H94" t="n">
        <v>-21.63</v>
      </c>
      <c r="I94" t="n">
        <v>4.37</v>
      </c>
      <c r="J94" t="n">
        <v>14.4</v>
      </c>
      <c r="K94" t="n">
        <v>108.34</v>
      </c>
      <c r="L94" t="n">
        <v>70.01000000000001</v>
      </c>
      <c r="M94" t="n">
        <v>48.46</v>
      </c>
      <c r="N94" t="inlineStr">
        <is>
          <t>-</t>
        </is>
      </c>
      <c r="O94" t="inlineStr">
        <is>
          <t>-</t>
        </is>
      </c>
    </row>
    <row r="95">
      <c r="A95" s="5" t="inlineStr">
        <is>
          <t>Op.Cashflow Wachstum 5J in %</t>
        </is>
      </c>
      <c r="B95" s="5" t="inlineStr">
        <is>
          <t>Op.Cashflow Wachstum 5Y in %</t>
        </is>
      </c>
      <c r="C95" t="n">
        <v>6.38</v>
      </c>
      <c r="D95" t="n">
        <v>8.1</v>
      </c>
      <c r="E95" t="n">
        <v>22.96</v>
      </c>
      <c r="F95" t="n">
        <v>11.99</v>
      </c>
      <c r="G95" t="n">
        <v>-9.779999999999999</v>
      </c>
      <c r="H95" t="n">
        <v>9.289999999999999</v>
      </c>
      <c r="I95" t="n">
        <v>58.29</v>
      </c>
      <c r="J95" t="n">
        <v>37.72</v>
      </c>
      <c r="K95" t="n">
        <v>51.34</v>
      </c>
      <c r="L95" t="inlineStr">
        <is>
          <t>-</t>
        </is>
      </c>
      <c r="M95" t="inlineStr">
        <is>
          <t>-</t>
        </is>
      </c>
      <c r="N95" t="inlineStr">
        <is>
          <t>-</t>
        </is>
      </c>
      <c r="O95" t="inlineStr">
        <is>
          <t>-</t>
        </is>
      </c>
    </row>
    <row r="96">
      <c r="A96" s="5" t="inlineStr">
        <is>
          <t>Op.Cashflow Wachstum 10J in %</t>
        </is>
      </c>
      <c r="B96" s="5" t="inlineStr">
        <is>
          <t>Op.Cashflow Wachstum 10Y in %</t>
        </is>
      </c>
      <c r="C96" t="n">
        <v>7.83</v>
      </c>
      <c r="D96" t="n">
        <v>33.19</v>
      </c>
      <c r="E96" t="n">
        <v>30.34</v>
      </c>
      <c r="F96" t="n">
        <v>31.66</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7329</v>
      </c>
      <c r="D97" t="n">
        <v>9020</v>
      </c>
      <c r="E97" t="n">
        <v>5335</v>
      </c>
      <c r="F97" t="n">
        <v>4132</v>
      </c>
      <c r="G97" t="n">
        <v>4285</v>
      </c>
      <c r="H97" t="n">
        <v>6934</v>
      </c>
      <c r="I97" t="n">
        <v>8790</v>
      </c>
      <c r="J97" t="n">
        <v>7976</v>
      </c>
      <c r="K97" t="n">
        <v>11781</v>
      </c>
      <c r="L97" t="n">
        <v>11952</v>
      </c>
      <c r="M97" t="n">
        <v>9277</v>
      </c>
      <c r="N97" t="n">
        <v>13654</v>
      </c>
      <c r="O97" t="n">
        <v>13119</v>
      </c>
      <c r="P97" t="n">
        <v>13119</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11"/>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BANCO BILBAO VIZCAYA ARGENTARI </t>
        </is>
      </c>
      <c r="B1" s="2" t="inlineStr">
        <is>
          <t>WKN: 875773  ISIN: ES0113211835  US-Symbol:BBVXF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+34-91-374-3187</t>
        </is>
      </c>
      <c r="G4" t="inlineStr">
        <is>
          <t>31.01.2020</t>
        </is>
      </c>
      <c r="H4" t="inlineStr">
        <is>
          <t>Q4 Result</t>
        </is>
      </c>
      <c r="J4" t="inlineStr">
        <is>
          <t>Freefloat</t>
        </is>
      </c>
      <c r="K4" t="inlineStr">
        <is>
          <t>-</t>
        </is>
      </c>
    </row>
    <row r="5">
      <c r="A5" s="5" t="inlineStr">
        <is>
          <t>Ticker</t>
        </is>
      </c>
      <c r="B5" t="inlineStr">
        <is>
          <t>BOY</t>
        </is>
      </c>
      <c r="C5" s="5" t="inlineStr">
        <is>
          <t>Fax</t>
        </is>
      </c>
      <c r="D5" s="5" t="inlineStr"/>
      <c r="E5" t="inlineStr">
        <is>
          <t>-</t>
        </is>
      </c>
      <c r="G5" t="inlineStr">
        <is>
          <t>13.03.2020</t>
        </is>
      </c>
      <c r="H5" t="inlineStr">
        <is>
          <t>Publication Of Annual Report</t>
        </is>
      </c>
    </row>
    <row r="6">
      <c r="A6" s="5" t="inlineStr">
        <is>
          <t>Gelistet Seit / Listed Since</t>
        </is>
      </c>
      <c r="B6" t="inlineStr">
        <is>
          <t>-</t>
        </is>
      </c>
      <c r="C6" s="5" t="inlineStr">
        <is>
          <t>Internet</t>
        </is>
      </c>
      <c r="D6" s="5" t="inlineStr"/>
      <c r="E6" t="inlineStr">
        <is>
          <t>http://www.bbva.com</t>
        </is>
      </c>
      <c r="G6" t="inlineStr">
        <is>
          <t>09.04.2020</t>
        </is>
      </c>
      <c r="H6" t="inlineStr">
        <is>
          <t>Dividend Payout</t>
        </is>
      </c>
    </row>
    <row r="7">
      <c r="A7" s="5" t="inlineStr">
        <is>
          <t>Nominalwert / Nominal Value</t>
        </is>
      </c>
      <c r="B7" t="inlineStr">
        <is>
          <t>0,49</t>
        </is>
      </c>
      <c r="C7" s="5" t="inlineStr">
        <is>
          <t>Inv. Relations Telefon / Phone</t>
        </is>
      </c>
      <c r="D7" s="5" t="inlineStr"/>
      <c r="E7" t="inlineStr">
        <is>
          <t>+34-90-220-0902</t>
        </is>
      </c>
      <c r="G7" t="inlineStr">
        <is>
          <t>30.04.2020</t>
        </is>
      </c>
      <c r="H7" t="inlineStr">
        <is>
          <t>Result Q1</t>
        </is>
      </c>
    </row>
    <row r="8">
      <c r="A8" s="5" t="inlineStr">
        <is>
          <t>Land / Country</t>
        </is>
      </c>
      <c r="B8" t="inlineStr">
        <is>
          <t>Spanien</t>
        </is>
      </c>
      <c r="C8" s="5" t="inlineStr">
        <is>
          <t>Inv. Relations E-Mail</t>
        </is>
      </c>
      <c r="D8" s="5" t="inlineStr"/>
      <c r="E8" t="inlineStr">
        <is>
          <t>bbvainvestorrelations@bbva.com</t>
        </is>
      </c>
      <c r="G8" t="inlineStr">
        <is>
          <t>30.07.2020</t>
        </is>
      </c>
      <c r="H8" t="inlineStr">
        <is>
          <t>Score Half Year</t>
        </is>
      </c>
    </row>
    <row r="9">
      <c r="A9" s="5" t="inlineStr">
        <is>
          <t>Währung / Currency</t>
        </is>
      </c>
      <c r="B9" t="inlineStr">
        <is>
          <t>EUR</t>
        </is>
      </c>
      <c r="C9" s="5" t="inlineStr">
        <is>
          <t>Kontaktperson / Contact Person</t>
        </is>
      </c>
      <c r="D9" s="5" t="inlineStr"/>
      <c r="E9" t="inlineStr">
        <is>
          <t>Gloria Couceiro Justo</t>
        </is>
      </c>
      <c r="G9" t="inlineStr">
        <is>
          <t>30.10.2020</t>
        </is>
      </c>
      <c r="H9" t="inlineStr">
        <is>
          <t>Q3 Earnings</t>
        </is>
      </c>
    </row>
    <row r="10">
      <c r="A10" s="5" t="inlineStr">
        <is>
          <t>Branche / Industry</t>
        </is>
      </c>
      <c r="B10" t="inlineStr">
        <is>
          <t>Banks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Banco Bilbao Vizcaya Argentaria (BBVA)Paseo de la Castellana, 81  ES-28046 Madrid</t>
        </is>
      </c>
    </row>
    <row r="14">
      <c r="A14" s="5" t="inlineStr">
        <is>
          <t>Management</t>
        </is>
      </c>
      <c r="B14" t="inlineStr">
        <is>
          <t>Onur Genç, Carlos Torres Vila, Luisa Gómez Bravo, Jorge Sáenz-Azcúnaga, Peio Belausteguigoitia, Eduardo Osuna, Javier Rodríguez Soler, Recep Bastug, David Puente, Jaime Saenz de Tejada, Rafael Salinas, Ricardo Forcano, Carlos Casas, Ricardo Martín Manjón, Jose Manuel Gonzalez-Paramo, Juan Asúa, Victoria del Castillo, Paul G. Tobin, María Jesús Arribas, Ana Fernández Manrique, Domingo Armengol, Joaquín Gortari</t>
        </is>
      </c>
    </row>
    <row r="15">
      <c r="A15" s="5" t="inlineStr">
        <is>
          <t>Aufsichtsrat / Board</t>
        </is>
      </c>
      <c r="B15" t="inlineStr">
        <is>
          <t>Carlos Torres Vila, Onur Genç, Tomás Alfaro Drake, José Miguel Andrés Torrecillas, Jaime Félix Caruana Lacorte, Belén Garijo López, José Manuel González-Páramo, Sunir Kumar Kapoor, Carlos Loring Martínez de Irujo, Lourdes Máiz Carro, José Maldonado Ramos, Ana Peralta Moreno, Juan Pi Llorens, Susana Rodríguez Vidarte, Jan Verplancke</t>
        </is>
      </c>
    </row>
    <row r="16">
      <c r="A16" s="5" t="inlineStr">
        <is>
          <t>Beschreibung</t>
        </is>
      </c>
      <c r="B16" t="inlineStr">
        <is>
          <t>Banco Bilbao Vizcaya Argentaria, S.A. (BBVA) ist eine der größten europäischen Universalbanken. Das Unternehmen ist im Privat- und im Firmenkundengeschäft aktiv und bietet seine Dienste als Vermögensberater an. Weitere Kernbereiche sind Versicherungen, Real Estate und Leasinggeschäfte. Zusätzlich hat der Konzern eine Anzahl von Firmenanteilen und Immobilien im Portfolio. Insgesamt ist die Bank in über 30 Ländern vertreten, wobei sich das Kerngeschäft auf Spanien und Länder in Südamerika wie zum Beispiel Mexiko konzentriert. Copyright 2014 FINANCE BASE AG</t>
        </is>
      </c>
    </row>
    <row r="17">
      <c r="A17" s="5" t="inlineStr">
        <is>
          <t>Profile</t>
        </is>
      </c>
      <c r="B17" t="inlineStr">
        <is>
          <t>Banco Bilbao Vizcaya Argentaria, S.A. (BBVA) is one of Europe's universal banks. The company is active in retail and corporate banking and offers its services as financial advisors. Other key areas are insurance, real estate and leasing businesses. The Group also has a number of company shares and real estate in the portfolio. Overall, the Bank is represented in over 30 countries, with its core business in Spain and South American countries such as Mexico focuses.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24542</v>
      </c>
      <c r="D20" t="n">
        <v>23747</v>
      </c>
      <c r="E20" t="n">
        <v>25270</v>
      </c>
      <c r="F20" t="n">
        <v>24653</v>
      </c>
      <c r="G20" t="n">
        <v>23362</v>
      </c>
      <c r="H20" t="n">
        <v>20725</v>
      </c>
      <c r="I20" t="n">
        <v>20958</v>
      </c>
      <c r="J20" t="n">
        <v>27171</v>
      </c>
      <c r="K20" t="n">
        <v>20566</v>
      </c>
      <c r="L20" t="n">
        <v>20910</v>
      </c>
      <c r="M20" t="n">
        <v>20666</v>
      </c>
      <c r="N20" t="n">
        <v>18978</v>
      </c>
      <c r="O20" t="n">
        <v>18133</v>
      </c>
      <c r="P20" t="n">
        <v>15701</v>
      </c>
      <c r="Q20" t="n">
        <v>13024</v>
      </c>
      <c r="R20" t="n">
        <v>11054</v>
      </c>
      <c r="S20" t="n">
        <v>10656</v>
      </c>
      <c r="T20" t="n">
        <v>12241</v>
      </c>
      <c r="U20" t="n">
        <v>13352</v>
      </c>
      <c r="V20" t="n">
        <v>11143</v>
      </c>
      <c r="W20" t="n">
        <v>9108</v>
      </c>
    </row>
    <row r="21">
      <c r="A21" s="5" t="inlineStr">
        <is>
          <t>Operatives Ergebnis (EBIT)</t>
        </is>
      </c>
      <c r="B21" s="5" t="inlineStr">
        <is>
          <t>EBIT Earning Before Interest &amp; Tax</t>
        </is>
      </c>
      <c r="C21" t="n">
        <v>7871</v>
      </c>
      <c r="D21" t="n">
        <v>7691</v>
      </c>
      <c r="E21" t="n">
        <v>7222</v>
      </c>
      <c r="F21" t="n">
        <v>6874</v>
      </c>
      <c r="G21" t="n">
        <v>6251</v>
      </c>
      <c r="H21" t="n">
        <v>4684</v>
      </c>
      <c r="I21" t="n">
        <v>3941</v>
      </c>
      <c r="J21" t="n">
        <v>3024</v>
      </c>
      <c r="K21" t="n">
        <v>5879</v>
      </c>
      <c r="L21" t="n">
        <v>6742</v>
      </c>
      <c r="M21" t="n">
        <v>6377</v>
      </c>
      <c r="N21" t="n">
        <v>6151</v>
      </c>
      <c r="O21" t="n">
        <v>10544</v>
      </c>
      <c r="P21" t="n">
        <v>8883</v>
      </c>
      <c r="Q21" t="n">
        <v>6823</v>
      </c>
      <c r="R21" t="n">
        <v>5440</v>
      </c>
      <c r="S21" t="n">
        <v>4895</v>
      </c>
      <c r="T21" t="n">
        <v>5577</v>
      </c>
      <c r="U21" t="n">
        <v>5599</v>
      </c>
      <c r="V21" t="n">
        <v>4376</v>
      </c>
      <c r="W21" t="n">
        <v>3457</v>
      </c>
    </row>
    <row r="22">
      <c r="A22" s="5" t="inlineStr">
        <is>
          <t>Finanzergebnis</t>
        </is>
      </c>
      <c r="B22" s="5" t="inlineStr">
        <is>
          <t>Financial Result</t>
        </is>
      </c>
      <c r="C22" t="n">
        <v>-1473</v>
      </c>
      <c r="D22" t="n">
        <v>755</v>
      </c>
      <c r="E22" t="n">
        <v>-291</v>
      </c>
      <c r="F22" t="n">
        <v>-482</v>
      </c>
      <c r="G22" t="n">
        <v>-1648</v>
      </c>
      <c r="H22" t="n">
        <v>-704</v>
      </c>
      <c r="I22" t="n">
        <v>-2781</v>
      </c>
      <c r="J22" t="n">
        <v>-1365</v>
      </c>
      <c r="K22" t="n">
        <v>-2109</v>
      </c>
      <c r="L22" t="n">
        <v>-320</v>
      </c>
      <c r="M22" t="n">
        <v>-641</v>
      </c>
      <c r="N22" t="n">
        <v>775</v>
      </c>
      <c r="O22" t="n">
        <v>-2049</v>
      </c>
      <c r="P22" t="n">
        <v>-1853</v>
      </c>
      <c r="Q22" t="n">
        <v>-1231</v>
      </c>
      <c r="R22" t="n">
        <v>-1290</v>
      </c>
      <c r="S22" t="n">
        <v>-1083</v>
      </c>
      <c r="T22" t="n">
        <v>-2457</v>
      </c>
      <c r="U22" t="n">
        <v>-1965</v>
      </c>
      <c r="V22" t="n">
        <v>-500</v>
      </c>
      <c r="W22" t="n">
        <v>-555</v>
      </c>
    </row>
    <row r="23">
      <c r="A23" s="5" t="inlineStr">
        <is>
          <t>Ergebnis vor Steuer (EBT)</t>
        </is>
      </c>
      <c r="B23" s="5" t="inlineStr">
        <is>
          <t>EBT Earning Before Tax</t>
        </is>
      </c>
      <c r="C23" t="n">
        <v>6398</v>
      </c>
      <c r="D23" t="n">
        <v>8446</v>
      </c>
      <c r="E23" t="n">
        <v>6931</v>
      </c>
      <c r="F23" t="n">
        <v>6392</v>
      </c>
      <c r="G23" t="n">
        <v>4603</v>
      </c>
      <c r="H23" t="n">
        <v>3980</v>
      </c>
      <c r="I23" t="n">
        <v>1160</v>
      </c>
      <c r="J23" t="n">
        <v>1659</v>
      </c>
      <c r="K23" t="n">
        <v>3770</v>
      </c>
      <c r="L23" t="n">
        <v>6422</v>
      </c>
      <c r="M23" t="n">
        <v>5736</v>
      </c>
      <c r="N23" t="n">
        <v>6926</v>
      </c>
      <c r="O23" t="n">
        <v>8495</v>
      </c>
      <c r="P23" t="n">
        <v>7030</v>
      </c>
      <c r="Q23" t="n">
        <v>5592</v>
      </c>
      <c r="R23" t="n">
        <v>4150</v>
      </c>
      <c r="S23" t="n">
        <v>3812</v>
      </c>
      <c r="T23" t="n">
        <v>3119</v>
      </c>
      <c r="U23" t="n">
        <v>3634</v>
      </c>
      <c r="V23" t="n">
        <v>3876</v>
      </c>
      <c r="W23" t="n">
        <v>2902</v>
      </c>
    </row>
    <row r="24">
      <c r="A24" s="5" t="inlineStr">
        <is>
          <t>Steuern auf Einkommen und Ertrag</t>
        </is>
      </c>
      <c r="B24" s="5" t="inlineStr">
        <is>
          <t>Taxes on income and earnings</t>
        </is>
      </c>
      <c r="C24" t="n">
        <v>2053</v>
      </c>
      <c r="D24" t="n">
        <v>2295</v>
      </c>
      <c r="E24" t="n">
        <v>2169</v>
      </c>
      <c r="F24" t="n">
        <v>1699</v>
      </c>
      <c r="G24" t="n">
        <v>1274</v>
      </c>
      <c r="H24" t="n">
        <v>898</v>
      </c>
      <c r="I24" t="n">
        <v>46</v>
      </c>
      <c r="J24" t="n">
        <v>-275</v>
      </c>
      <c r="K24" t="n">
        <v>285</v>
      </c>
      <c r="L24" t="n">
        <v>1427</v>
      </c>
      <c r="M24" t="n">
        <v>1141</v>
      </c>
      <c r="N24" t="n">
        <v>1541</v>
      </c>
      <c r="O24" t="n">
        <v>2080</v>
      </c>
      <c r="P24" t="n">
        <v>2059</v>
      </c>
      <c r="Q24" t="n">
        <v>1521</v>
      </c>
      <c r="R24" t="n">
        <v>957</v>
      </c>
      <c r="S24" t="n">
        <v>915</v>
      </c>
      <c r="T24" t="n">
        <v>653.2</v>
      </c>
      <c r="U24" t="n">
        <v>625</v>
      </c>
      <c r="V24" t="n">
        <v>962</v>
      </c>
      <c r="W24" t="n">
        <v>734</v>
      </c>
    </row>
    <row r="25">
      <c r="A25" s="5" t="inlineStr">
        <is>
          <t>Ergebnis nach Steuer</t>
        </is>
      </c>
      <c r="B25" s="5" t="inlineStr">
        <is>
          <t>Earnings after tax</t>
        </is>
      </c>
      <c r="C25" t="n">
        <v>4345</v>
      </c>
      <c r="D25" t="n">
        <v>6151</v>
      </c>
      <c r="E25" t="n">
        <v>4762</v>
      </c>
      <c r="F25" t="n">
        <v>4693</v>
      </c>
      <c r="G25" t="n">
        <v>3328</v>
      </c>
      <c r="H25" t="n">
        <v>3082</v>
      </c>
      <c r="I25" t="n">
        <v>1114</v>
      </c>
      <c r="J25" t="n">
        <v>1934</v>
      </c>
      <c r="K25" t="n">
        <v>3485</v>
      </c>
      <c r="L25" t="n">
        <v>4995</v>
      </c>
      <c r="M25" t="n">
        <v>4595</v>
      </c>
      <c r="N25" t="n">
        <v>5385</v>
      </c>
      <c r="O25" t="n">
        <v>6415</v>
      </c>
      <c r="P25" t="n">
        <v>4971</v>
      </c>
      <c r="Q25" t="n">
        <v>4071</v>
      </c>
      <c r="R25" t="n">
        <v>3193</v>
      </c>
      <c r="S25" t="n">
        <v>2897</v>
      </c>
      <c r="T25" t="n">
        <v>2466</v>
      </c>
      <c r="U25" t="n">
        <v>3009</v>
      </c>
      <c r="V25" t="n">
        <v>2914</v>
      </c>
      <c r="W25" t="n">
        <v>2168</v>
      </c>
    </row>
    <row r="26">
      <c r="A26" s="5" t="inlineStr">
        <is>
          <t>Minderheitenanteil</t>
        </is>
      </c>
      <c r="B26" s="5" t="inlineStr">
        <is>
          <t>Minority Share</t>
        </is>
      </c>
      <c r="C26" t="n">
        <v>-833</v>
      </c>
      <c r="D26" t="n">
        <v>-827</v>
      </c>
      <c r="E26" t="n">
        <v>-1243</v>
      </c>
      <c r="F26" t="n">
        <v>-1218</v>
      </c>
      <c r="G26" t="n">
        <v>-686</v>
      </c>
      <c r="H26" t="n">
        <v>-464</v>
      </c>
      <c r="I26" t="n">
        <v>-753</v>
      </c>
      <c r="J26" t="n">
        <v>-651</v>
      </c>
      <c r="K26" t="n">
        <v>-481</v>
      </c>
      <c r="L26" t="n">
        <v>-389</v>
      </c>
      <c r="M26" t="n">
        <v>-385</v>
      </c>
      <c r="N26" t="n">
        <v>-365</v>
      </c>
      <c r="O26" t="n">
        <v>-289</v>
      </c>
      <c r="P26" t="n">
        <v>-235.2</v>
      </c>
      <c r="Q26" t="n">
        <v>-264.1</v>
      </c>
      <c r="R26" t="n">
        <v>-390.6</v>
      </c>
      <c r="S26" t="n">
        <v>-670.5</v>
      </c>
      <c r="T26" t="n">
        <v>-746.9</v>
      </c>
      <c r="U26" t="n">
        <v>-646</v>
      </c>
      <c r="V26" t="n">
        <v>-682</v>
      </c>
      <c r="W26" t="n">
        <v>-422</v>
      </c>
    </row>
    <row r="27">
      <c r="A27" s="5" t="inlineStr">
        <is>
          <t>Jahresüberschuss/-fehlbetrag</t>
        </is>
      </c>
      <c r="B27" s="5" t="inlineStr">
        <is>
          <t>Net Profit</t>
        </is>
      </c>
      <c r="C27" t="n">
        <v>3512</v>
      </c>
      <c r="D27" t="n">
        <v>5324</v>
      </c>
      <c r="E27" t="n">
        <v>3519</v>
      </c>
      <c r="F27" t="n">
        <v>3475</v>
      </c>
      <c r="G27" t="n">
        <v>2642</v>
      </c>
      <c r="H27" t="n">
        <v>2618</v>
      </c>
      <c r="I27" t="n">
        <v>2228</v>
      </c>
      <c r="J27" t="n">
        <v>1676</v>
      </c>
      <c r="K27" t="n">
        <v>3004</v>
      </c>
      <c r="L27" t="n">
        <v>4606</v>
      </c>
      <c r="M27" t="n">
        <v>4210</v>
      </c>
      <c r="N27" t="n">
        <v>5020</v>
      </c>
      <c r="O27" t="n">
        <v>6126</v>
      </c>
      <c r="P27" t="n">
        <v>4736</v>
      </c>
      <c r="Q27" t="n">
        <v>3806</v>
      </c>
      <c r="R27" t="n">
        <v>2802</v>
      </c>
      <c r="S27" t="n">
        <v>2227</v>
      </c>
      <c r="T27" t="n">
        <v>1719</v>
      </c>
      <c r="U27" t="n">
        <v>2363</v>
      </c>
      <c r="V27" t="n">
        <v>2232</v>
      </c>
      <c r="W27" t="n">
        <v>1746</v>
      </c>
    </row>
    <row r="28">
      <c r="A28" s="5" t="inlineStr">
        <is>
          <t>Summe Aktiva</t>
        </is>
      </c>
      <c r="B28" s="5" t="inlineStr">
        <is>
          <t>Total Assets</t>
        </is>
      </c>
      <c r="C28" t="n">
        <v>698690</v>
      </c>
      <c r="D28" t="n">
        <v>676689</v>
      </c>
      <c r="E28" t="n">
        <v>690059</v>
      </c>
      <c r="F28" t="n">
        <v>731856</v>
      </c>
      <c r="G28" t="n">
        <v>750078</v>
      </c>
      <c r="H28" t="n">
        <v>631942</v>
      </c>
      <c r="I28" t="n">
        <v>582575</v>
      </c>
      <c r="J28" t="n">
        <v>637785</v>
      </c>
      <c r="K28" t="n">
        <v>597688</v>
      </c>
      <c r="L28" t="n">
        <v>552738</v>
      </c>
      <c r="M28" t="n">
        <v>535065</v>
      </c>
      <c r="N28" t="n">
        <v>542650</v>
      </c>
      <c r="O28" t="n">
        <v>502204</v>
      </c>
      <c r="P28" t="n">
        <v>411916</v>
      </c>
      <c r="Q28" t="n">
        <v>392390</v>
      </c>
      <c r="R28" t="n">
        <v>311072</v>
      </c>
      <c r="S28" t="n">
        <v>287150</v>
      </c>
      <c r="T28" t="n">
        <v>279542</v>
      </c>
      <c r="U28" t="n">
        <v>309246</v>
      </c>
      <c r="V28" t="n">
        <v>296145</v>
      </c>
      <c r="W28" t="n">
        <v>238166</v>
      </c>
    </row>
    <row r="29">
      <c r="A29" s="5" t="inlineStr">
        <is>
          <t>Summe Fremdkapital</t>
        </is>
      </c>
      <c r="B29" s="5" t="inlineStr">
        <is>
          <t>Total Liabilities</t>
        </is>
      </c>
      <c r="C29" t="n">
        <v>643765</v>
      </c>
      <c r="D29" t="n">
        <v>623814</v>
      </c>
      <c r="E29" t="n">
        <v>636736</v>
      </c>
      <c r="F29" t="n">
        <v>676428</v>
      </c>
      <c r="G29" t="n">
        <v>694638</v>
      </c>
      <c r="H29" t="n">
        <v>580333</v>
      </c>
      <c r="I29" t="n">
        <v>537725</v>
      </c>
      <c r="J29" t="n">
        <v>593983</v>
      </c>
      <c r="K29" t="n">
        <v>557630</v>
      </c>
      <c r="L29" t="n">
        <v>515263</v>
      </c>
      <c r="M29" t="n">
        <v>504302</v>
      </c>
      <c r="N29" t="n">
        <v>515945</v>
      </c>
      <c r="O29" t="n">
        <v>474261</v>
      </c>
      <c r="P29" t="n">
        <v>389598</v>
      </c>
      <c r="Q29" t="n">
        <v>378382</v>
      </c>
      <c r="R29" t="n">
        <v>288547</v>
      </c>
      <c r="S29" t="n">
        <v>263742</v>
      </c>
      <c r="T29" t="n">
        <v>255910</v>
      </c>
      <c r="U29" t="n">
        <v>284708</v>
      </c>
      <c r="V29" t="n">
        <v>271953</v>
      </c>
      <c r="W29" t="n">
        <v>220417</v>
      </c>
    </row>
    <row r="30">
      <c r="A30" s="5" t="inlineStr">
        <is>
          <t>Minderheitenanteil</t>
        </is>
      </c>
      <c r="B30" s="5" t="inlineStr">
        <is>
          <t>Minority Share</t>
        </is>
      </c>
      <c r="C30" t="n">
        <v>6201</v>
      </c>
      <c r="D30" t="n">
        <v>5764</v>
      </c>
      <c r="E30" t="n">
        <v>6979</v>
      </c>
      <c r="F30" t="n">
        <v>8064</v>
      </c>
      <c r="G30" t="n">
        <v>8149</v>
      </c>
      <c r="H30" t="n">
        <v>2511</v>
      </c>
      <c r="I30" t="n">
        <v>2371</v>
      </c>
      <c r="J30" t="n">
        <v>2372</v>
      </c>
      <c r="K30" t="n">
        <v>1893</v>
      </c>
      <c r="L30" t="n">
        <v>1556</v>
      </c>
      <c r="M30" t="n">
        <v>1463</v>
      </c>
      <c r="N30" t="n">
        <v>1049</v>
      </c>
      <c r="O30" t="n">
        <v>880</v>
      </c>
      <c r="P30" t="n">
        <v>768.2</v>
      </c>
      <c r="Q30" t="n">
        <v>971.5</v>
      </c>
      <c r="R30" t="n">
        <v>4435</v>
      </c>
      <c r="S30" t="n">
        <v>5426</v>
      </c>
      <c r="T30" t="n">
        <v>5674</v>
      </c>
      <c r="U30" t="n">
        <v>6394</v>
      </c>
      <c r="V30" t="n">
        <v>6304</v>
      </c>
      <c r="W30" t="n">
        <v>5333</v>
      </c>
    </row>
    <row r="31">
      <c r="A31" s="5" t="inlineStr">
        <is>
          <t>Summe Eigenkapital</t>
        </is>
      </c>
      <c r="B31" s="5" t="inlineStr">
        <is>
          <t>Equity</t>
        </is>
      </c>
      <c r="C31" t="n">
        <v>54925</v>
      </c>
      <c r="D31" t="n">
        <v>47110</v>
      </c>
      <c r="E31" t="n">
        <v>46344</v>
      </c>
      <c r="F31" t="n">
        <v>47364</v>
      </c>
      <c r="G31" t="n">
        <v>47291</v>
      </c>
      <c r="H31" t="n">
        <v>49098</v>
      </c>
      <c r="I31" t="n">
        <v>42479</v>
      </c>
      <c r="J31" t="n">
        <v>41430</v>
      </c>
      <c r="K31" t="n">
        <v>38165</v>
      </c>
      <c r="L31" t="n">
        <v>35919</v>
      </c>
      <c r="M31" t="n">
        <v>29300</v>
      </c>
      <c r="N31" t="n">
        <v>25656</v>
      </c>
      <c r="O31" t="n">
        <v>27063</v>
      </c>
      <c r="P31" t="n">
        <v>21550</v>
      </c>
      <c r="Q31" t="n">
        <v>13036</v>
      </c>
      <c r="R31" t="n">
        <v>18090</v>
      </c>
      <c r="S31" t="n">
        <v>17982</v>
      </c>
      <c r="T31" t="n">
        <v>17958</v>
      </c>
      <c r="U31" t="n">
        <v>18144</v>
      </c>
      <c r="V31" t="n">
        <v>17888</v>
      </c>
      <c r="W31" t="n">
        <v>12416</v>
      </c>
    </row>
    <row r="32">
      <c r="A32" s="5" t="inlineStr">
        <is>
          <t>Summe Passiva</t>
        </is>
      </c>
      <c r="B32" s="5" t="inlineStr">
        <is>
          <t>Liabilities &amp; Shareholder Equity</t>
        </is>
      </c>
      <c r="C32" t="n">
        <v>698690</v>
      </c>
      <c r="D32" t="n">
        <v>676689</v>
      </c>
      <c r="E32" t="n">
        <v>690059</v>
      </c>
      <c r="F32" t="n">
        <v>731856</v>
      </c>
      <c r="G32" t="n">
        <v>750078</v>
      </c>
      <c r="H32" t="n">
        <v>631942</v>
      </c>
      <c r="I32" t="n">
        <v>582575</v>
      </c>
      <c r="J32" t="n">
        <v>637785</v>
      </c>
      <c r="K32" t="n">
        <v>597688</v>
      </c>
      <c r="L32" t="n">
        <v>552738</v>
      </c>
      <c r="M32" t="n">
        <v>535065</v>
      </c>
      <c r="N32" t="n">
        <v>542650</v>
      </c>
      <c r="O32" t="n">
        <v>502204</v>
      </c>
      <c r="P32" t="n">
        <v>411916</v>
      </c>
      <c r="Q32" t="n">
        <v>392390</v>
      </c>
      <c r="R32" t="n">
        <v>311072</v>
      </c>
      <c r="S32" t="n">
        <v>287150</v>
      </c>
      <c r="T32" t="n">
        <v>279542</v>
      </c>
      <c r="U32" t="n">
        <v>309246</v>
      </c>
      <c r="V32" t="n">
        <v>296145</v>
      </c>
      <c r="W32" t="n">
        <v>238166</v>
      </c>
    </row>
    <row r="33">
      <c r="A33" s="5" t="inlineStr">
        <is>
          <t>Mio.Aktien im Umlauf</t>
        </is>
      </c>
      <c r="B33" s="5" t="inlineStr">
        <is>
          <t>Million shares outstanding</t>
        </is>
      </c>
      <c r="C33" t="n">
        <v>6668</v>
      </c>
      <c r="D33" t="n">
        <v>6668</v>
      </c>
      <c r="E33" t="n">
        <v>6668</v>
      </c>
      <c r="F33" t="n">
        <v>6567</v>
      </c>
      <c r="G33" t="n">
        <v>6367</v>
      </c>
      <c r="H33" t="n">
        <v>6171</v>
      </c>
      <c r="I33" t="n">
        <v>5786</v>
      </c>
      <c r="J33" t="n">
        <v>5449</v>
      </c>
      <c r="K33" t="n">
        <v>4903</v>
      </c>
      <c r="L33" t="n">
        <v>4491</v>
      </c>
      <c r="M33" t="n">
        <v>3748</v>
      </c>
      <c r="N33" t="n">
        <v>3748</v>
      </c>
      <c r="O33" t="n">
        <v>3748</v>
      </c>
      <c r="P33" t="n">
        <v>3552</v>
      </c>
      <c r="Q33" t="n">
        <v>3391</v>
      </c>
      <c r="R33" t="n">
        <v>3391</v>
      </c>
      <c r="S33" t="n">
        <v>3196</v>
      </c>
      <c r="T33" t="n">
        <v>3196</v>
      </c>
      <c r="U33" t="n">
        <v>3196</v>
      </c>
      <c r="V33" t="n">
        <v>3196</v>
      </c>
      <c r="W33" t="inlineStr">
        <is>
          <t>-</t>
        </is>
      </c>
    </row>
    <row r="34">
      <c r="A34" s="5" t="inlineStr">
        <is>
          <t>Ergebnis je Aktie (brutto)</t>
        </is>
      </c>
      <c r="B34" s="5" t="inlineStr">
        <is>
          <t>Earnings per share</t>
        </is>
      </c>
      <c r="C34" t="n">
        <v>0.96</v>
      </c>
      <c r="D34" t="n">
        <v>1.27</v>
      </c>
      <c r="E34" t="n">
        <v>1.04</v>
      </c>
      <c r="F34" t="n">
        <v>0.97</v>
      </c>
      <c r="G34" t="n">
        <v>0.72</v>
      </c>
      <c r="H34" t="n">
        <v>0.64</v>
      </c>
      <c r="I34" t="n">
        <v>0.2</v>
      </c>
      <c r="J34" t="n">
        <v>0.3</v>
      </c>
      <c r="K34" t="n">
        <v>0.77</v>
      </c>
      <c r="L34" t="n">
        <v>1.43</v>
      </c>
      <c r="M34" t="n">
        <v>1.53</v>
      </c>
      <c r="N34" t="n">
        <v>1.85</v>
      </c>
      <c r="O34" t="n">
        <v>2.27</v>
      </c>
      <c r="P34" t="n">
        <v>1.98</v>
      </c>
      <c r="Q34" t="n">
        <v>1.65</v>
      </c>
      <c r="R34" t="n">
        <v>1.22</v>
      </c>
      <c r="S34" t="n">
        <v>1.19</v>
      </c>
      <c r="T34" t="n">
        <v>0.98</v>
      </c>
      <c r="U34" t="n">
        <v>1.14</v>
      </c>
      <c r="V34" t="n">
        <v>1.21</v>
      </c>
      <c r="W34" t="inlineStr">
        <is>
          <t>-</t>
        </is>
      </c>
    </row>
    <row r="35">
      <c r="A35" s="5" t="inlineStr">
        <is>
          <t>Ergebnis je Aktie (unverwässert)</t>
        </is>
      </c>
      <c r="B35" s="5" t="inlineStr">
        <is>
          <t>Basic Earnings per share</t>
        </is>
      </c>
      <c r="C35" t="n">
        <v>0.47</v>
      </c>
      <c r="D35" t="n">
        <v>0.76</v>
      </c>
      <c r="E35" t="n">
        <v>0.48</v>
      </c>
      <c r="F35" t="n">
        <v>0.5</v>
      </c>
      <c r="G35" t="n">
        <v>0.39</v>
      </c>
      <c r="H35" t="n">
        <v>0.44</v>
      </c>
      <c r="I35" t="n">
        <v>0.4</v>
      </c>
      <c r="J35" t="n">
        <v>0.32</v>
      </c>
      <c r="K35" t="n">
        <v>0.64</v>
      </c>
      <c r="L35" t="n">
        <v>1.17</v>
      </c>
      <c r="M35" t="n">
        <v>1.12</v>
      </c>
      <c r="N35" t="n">
        <v>1.35</v>
      </c>
      <c r="O35" t="n">
        <v>1.7</v>
      </c>
      <c r="P35" t="n">
        <v>1.39</v>
      </c>
      <c r="Q35" t="n">
        <v>1.12</v>
      </c>
      <c r="R35" t="n">
        <v>0.83</v>
      </c>
      <c r="S35" t="n">
        <v>0.7</v>
      </c>
      <c r="T35" t="n">
        <v>0.54</v>
      </c>
      <c r="U35" t="n">
        <v>0.74</v>
      </c>
      <c r="V35" t="n">
        <v>0.73</v>
      </c>
      <c r="W35" t="n">
        <v>0.6</v>
      </c>
    </row>
    <row r="36">
      <c r="A36" s="5" t="inlineStr">
        <is>
          <t>Ergebnis je Aktie (verwässert)</t>
        </is>
      </c>
      <c r="B36" s="5" t="inlineStr">
        <is>
          <t>Diluted Earnings per share</t>
        </is>
      </c>
      <c r="C36" t="n">
        <v>0.47</v>
      </c>
      <c r="D36" t="n">
        <v>0.76</v>
      </c>
      <c r="E36" t="n">
        <v>0.48</v>
      </c>
      <c r="F36" t="n">
        <v>0.5</v>
      </c>
      <c r="G36" t="n">
        <v>0.39</v>
      </c>
      <c r="H36" t="n">
        <v>0.44</v>
      </c>
      <c r="I36" t="n">
        <v>0.39</v>
      </c>
      <c r="J36" t="n">
        <v>0.32</v>
      </c>
      <c r="K36" t="n">
        <v>0.64</v>
      </c>
      <c r="L36" t="n">
        <v>1.17</v>
      </c>
      <c r="M36" t="n">
        <v>1.12</v>
      </c>
      <c r="N36" t="n">
        <v>1.35</v>
      </c>
      <c r="O36" t="n">
        <v>1.7</v>
      </c>
      <c r="P36" t="n">
        <v>1.39</v>
      </c>
      <c r="Q36" t="n">
        <v>1.12</v>
      </c>
      <c r="R36" t="n">
        <v>0.83</v>
      </c>
      <c r="S36" t="n">
        <v>0.7</v>
      </c>
      <c r="T36" t="n">
        <v>0.54</v>
      </c>
      <c r="U36" t="n">
        <v>0.74</v>
      </c>
      <c r="V36" t="n">
        <v>0.73</v>
      </c>
      <c r="W36" t="n">
        <v>0.6</v>
      </c>
    </row>
    <row r="37">
      <c r="A37" s="5" t="inlineStr">
        <is>
          <t>Dividende je Aktie</t>
        </is>
      </c>
      <c r="B37" s="5" t="inlineStr">
        <is>
          <t>Dividend per share</t>
        </is>
      </c>
      <c r="C37" t="n">
        <v>0.16</v>
      </c>
      <c r="D37" t="n">
        <v>0.1</v>
      </c>
      <c r="E37" t="n">
        <v>0.09</v>
      </c>
      <c r="F37" t="n">
        <v>0.08</v>
      </c>
      <c r="G37" t="n">
        <v>0.08</v>
      </c>
      <c r="H37" t="n">
        <v>0.08</v>
      </c>
      <c r="I37" t="n">
        <v>0.2</v>
      </c>
      <c r="J37" t="n">
        <v>0.2</v>
      </c>
      <c r="K37" t="n">
        <v>0.19</v>
      </c>
      <c r="L37" t="n">
        <v>0.33</v>
      </c>
      <c r="M37" t="n">
        <v>0.42</v>
      </c>
      <c r="N37" t="n">
        <v>0.61</v>
      </c>
      <c r="O37" t="n">
        <v>0.73</v>
      </c>
      <c r="P37" t="n">
        <v>0.64</v>
      </c>
      <c r="Q37" t="n">
        <v>0.53</v>
      </c>
      <c r="R37" t="n">
        <v>0.44</v>
      </c>
      <c r="S37" t="n">
        <v>0.38</v>
      </c>
      <c r="T37" t="n">
        <v>0.35</v>
      </c>
      <c r="U37" t="n">
        <v>0.38</v>
      </c>
      <c r="V37" t="n">
        <v>0.36</v>
      </c>
      <c r="W37" t="inlineStr">
        <is>
          <t>-</t>
        </is>
      </c>
    </row>
    <row r="38">
      <c r="A38" s="5" t="inlineStr">
        <is>
          <t>Dividendenausschüttung in Mio</t>
        </is>
      </c>
      <c r="B38" s="5" t="inlineStr">
        <is>
          <t>Dividend Payment in M</t>
        </is>
      </c>
      <c r="C38" t="n">
        <v>1734</v>
      </c>
      <c r="D38" t="n">
        <v>1667</v>
      </c>
      <c r="E38" t="n">
        <v>1125</v>
      </c>
      <c r="F38" t="n">
        <v>1028</v>
      </c>
      <c r="G38" t="n">
        <v>504</v>
      </c>
      <c r="H38" t="n">
        <v>471</v>
      </c>
      <c r="I38" t="n">
        <v>1117</v>
      </c>
      <c r="J38" t="n">
        <v>1029</v>
      </c>
      <c r="K38" t="n">
        <v>859</v>
      </c>
      <c r="L38" t="n">
        <v>1237</v>
      </c>
      <c r="M38" t="n">
        <v>1574</v>
      </c>
      <c r="N38" t="n">
        <v>1878</v>
      </c>
      <c r="O38" t="n">
        <v>2717</v>
      </c>
      <c r="P38" t="n">
        <v>1800</v>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3.68</v>
      </c>
      <c r="D39" t="n">
        <v>3.56</v>
      </c>
      <c r="E39" t="n">
        <v>3.79</v>
      </c>
      <c r="F39" t="n">
        <v>3.75</v>
      </c>
      <c r="G39" t="n">
        <v>3.67</v>
      </c>
      <c r="H39" t="n">
        <v>3.36</v>
      </c>
      <c r="I39" t="n">
        <v>3.62</v>
      </c>
      <c r="J39" t="n">
        <v>4.99</v>
      </c>
      <c r="K39" t="n">
        <v>4.19</v>
      </c>
      <c r="L39" t="n">
        <v>4.66</v>
      </c>
      <c r="M39" t="n">
        <v>5.51</v>
      </c>
      <c r="N39" t="n">
        <v>5.06</v>
      </c>
      <c r="O39" t="n">
        <v>4.84</v>
      </c>
      <c r="P39" t="n">
        <v>4.42</v>
      </c>
      <c r="Q39" t="n">
        <v>3.84</v>
      </c>
      <c r="R39" t="n">
        <v>3.26</v>
      </c>
      <c r="S39" t="n">
        <v>3.33</v>
      </c>
      <c r="T39" t="n">
        <v>3.83</v>
      </c>
      <c r="U39" t="n">
        <v>4.18</v>
      </c>
      <c r="V39" t="n">
        <v>3.49</v>
      </c>
      <c r="W39" t="inlineStr">
        <is>
          <t>-</t>
        </is>
      </c>
    </row>
    <row r="40">
      <c r="A40" s="5" t="inlineStr">
        <is>
          <t>Buchwert je Aktie</t>
        </is>
      </c>
      <c r="B40" s="5" t="inlineStr">
        <is>
          <t>Book value per share</t>
        </is>
      </c>
      <c r="C40" t="n">
        <v>8.24</v>
      </c>
      <c r="D40" t="n">
        <v>7.07</v>
      </c>
      <c r="E40" t="n">
        <v>6.95</v>
      </c>
      <c r="F40" t="n">
        <v>7.21</v>
      </c>
      <c r="G40" t="n">
        <v>7.43</v>
      </c>
      <c r="H40" t="n">
        <v>7.96</v>
      </c>
      <c r="I40" t="n">
        <v>7.34</v>
      </c>
      <c r="J40" t="n">
        <v>7.6</v>
      </c>
      <c r="K40" t="n">
        <v>7.78</v>
      </c>
      <c r="L40" t="n">
        <v>8</v>
      </c>
      <c r="M40" t="n">
        <v>7.82</v>
      </c>
      <c r="N40" t="n">
        <v>6.85</v>
      </c>
      <c r="O40" t="n">
        <v>7.22</v>
      </c>
      <c r="P40" t="n">
        <v>6.07</v>
      </c>
      <c r="Q40" t="n">
        <v>3.84</v>
      </c>
      <c r="R40" t="n">
        <v>5.33</v>
      </c>
      <c r="S40" t="n">
        <v>5.63</v>
      </c>
      <c r="T40" t="n">
        <v>5.62</v>
      </c>
      <c r="U40" t="n">
        <v>5.68</v>
      </c>
      <c r="V40" t="n">
        <v>5.6</v>
      </c>
      <c r="W40" t="inlineStr">
        <is>
          <t>-</t>
        </is>
      </c>
    </row>
    <row r="41">
      <c r="A41" s="5" t="inlineStr">
        <is>
          <t>Cashflow je Aktie</t>
        </is>
      </c>
      <c r="B41" s="5" t="inlineStr">
        <is>
          <t>Cashflow per share</t>
        </is>
      </c>
      <c r="C41" t="n">
        <v>-1.23</v>
      </c>
      <c r="D41" t="n">
        <v>1.3</v>
      </c>
      <c r="E41" t="n">
        <v>0.31</v>
      </c>
      <c r="F41" t="n">
        <v>1.01</v>
      </c>
      <c r="G41" t="n">
        <v>3.63</v>
      </c>
      <c r="H41" t="n">
        <v>-1</v>
      </c>
      <c r="I41" t="n">
        <v>-0.09</v>
      </c>
      <c r="J41" t="n">
        <v>2.46</v>
      </c>
      <c r="K41" t="n">
        <v>4.04</v>
      </c>
      <c r="L41" t="n">
        <v>1.89</v>
      </c>
      <c r="M41" t="n">
        <v>0.68</v>
      </c>
      <c r="N41" t="n">
        <v>-0.53</v>
      </c>
      <c r="O41" t="n">
        <v>4.57</v>
      </c>
      <c r="P41" t="n">
        <v>0.79</v>
      </c>
      <c r="Q41" t="n">
        <v>1.77</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104.78</v>
      </c>
      <c r="D42" t="n">
        <v>101.48</v>
      </c>
      <c r="E42" t="n">
        <v>103.49</v>
      </c>
      <c r="F42" t="n">
        <v>111.45</v>
      </c>
      <c r="G42" t="n">
        <v>117.81</v>
      </c>
      <c r="H42" t="n">
        <v>102.4</v>
      </c>
      <c r="I42" t="n">
        <v>100.69</v>
      </c>
      <c r="J42" t="n">
        <v>117.05</v>
      </c>
      <c r="K42" t="n">
        <v>121.9</v>
      </c>
      <c r="L42" t="n">
        <v>123.08</v>
      </c>
      <c r="M42" t="n">
        <v>142.76</v>
      </c>
      <c r="N42" t="n">
        <v>144.78</v>
      </c>
      <c r="O42" t="n">
        <v>133.99</v>
      </c>
      <c r="P42" t="n">
        <v>115.97</v>
      </c>
      <c r="Q42" t="n">
        <v>115.72</v>
      </c>
      <c r="R42" t="n">
        <v>91.73999999999999</v>
      </c>
      <c r="S42" t="n">
        <v>89.84999999999999</v>
      </c>
      <c r="T42" t="n">
        <v>87.47</v>
      </c>
      <c r="U42" t="n">
        <v>96.76000000000001</v>
      </c>
      <c r="V42" t="n">
        <v>92.66</v>
      </c>
      <c r="W42" t="inlineStr">
        <is>
          <t>-</t>
        </is>
      </c>
    </row>
    <row r="43">
      <c r="A43" s="5" t="inlineStr">
        <is>
          <t>Personal am Ende des Jahres</t>
        </is>
      </c>
      <c r="B43" s="5" t="inlineStr">
        <is>
          <t>Staff at the end of year</t>
        </is>
      </c>
      <c r="C43" t="n">
        <v>126973</v>
      </c>
      <c r="D43" t="n">
        <v>125627</v>
      </c>
      <c r="E43" t="n">
        <v>131856</v>
      </c>
      <c r="F43" t="n">
        <v>127536</v>
      </c>
      <c r="G43" t="n">
        <v>137968</v>
      </c>
      <c r="H43" t="n">
        <v>108770</v>
      </c>
      <c r="I43" t="n">
        <v>109305</v>
      </c>
      <c r="J43" t="n">
        <v>115852</v>
      </c>
      <c r="K43" t="n">
        <v>110645</v>
      </c>
      <c r="L43" t="n">
        <v>106976</v>
      </c>
      <c r="M43" t="n">
        <v>103721</v>
      </c>
      <c r="N43" t="n">
        <v>108972</v>
      </c>
      <c r="O43" t="n">
        <v>111913</v>
      </c>
      <c r="P43" t="n">
        <v>98553</v>
      </c>
      <c r="Q43" t="n">
        <v>94681</v>
      </c>
      <c r="R43" t="n">
        <v>84117</v>
      </c>
      <c r="S43" t="n">
        <v>86197</v>
      </c>
      <c r="T43" t="n">
        <v>93093</v>
      </c>
      <c r="U43" t="n">
        <v>98588</v>
      </c>
      <c r="V43" t="n">
        <v>108082</v>
      </c>
      <c r="W43" t="inlineStr">
        <is>
          <t>-</t>
        </is>
      </c>
    </row>
    <row r="44">
      <c r="A44" s="5" t="inlineStr">
        <is>
          <t>Personalaufwand in Mio. EUR</t>
        </is>
      </c>
      <c r="B44" s="5" t="inlineStr">
        <is>
          <t>Personnel expenses in M</t>
        </is>
      </c>
      <c r="C44" t="n">
        <v>2394</v>
      </c>
      <c r="D44" t="n">
        <v>2328</v>
      </c>
      <c r="E44" t="n">
        <v>2382</v>
      </c>
      <c r="F44" t="n">
        <v>2502</v>
      </c>
      <c r="G44" t="n">
        <v>6273</v>
      </c>
      <c r="H44" t="n">
        <v>5410</v>
      </c>
      <c r="I44" t="n">
        <v>5588</v>
      </c>
      <c r="J44" t="n">
        <v>5467</v>
      </c>
      <c r="K44" t="n">
        <v>5191</v>
      </c>
      <c r="L44" t="n">
        <v>4698</v>
      </c>
      <c r="M44" t="n">
        <v>4651</v>
      </c>
      <c r="N44" t="n">
        <v>4716</v>
      </c>
      <c r="O44" t="n">
        <v>4335</v>
      </c>
      <c r="P44" t="n">
        <v>3989</v>
      </c>
      <c r="Q44" t="n">
        <v>3602</v>
      </c>
      <c r="R44" t="n">
        <v>3184</v>
      </c>
      <c r="S44" t="n">
        <v>3263</v>
      </c>
      <c r="T44" t="n">
        <v>3697</v>
      </c>
      <c r="U44" t="n">
        <v>4243</v>
      </c>
      <c r="V44" t="n">
        <v>3774</v>
      </c>
      <c r="W44" t="n">
        <v>3207</v>
      </c>
    </row>
    <row r="45">
      <c r="A45" s="5" t="inlineStr">
        <is>
          <t>Aufwand je Mitarbeiter in EUR</t>
        </is>
      </c>
      <c r="B45" s="5" t="inlineStr">
        <is>
          <t>Effort per employee</t>
        </is>
      </c>
      <c r="C45" t="n">
        <v>18854</v>
      </c>
      <c r="D45" t="n">
        <v>18531</v>
      </c>
      <c r="E45" t="n">
        <v>18065</v>
      </c>
      <c r="F45" t="n">
        <v>19618</v>
      </c>
      <c r="G45" t="n">
        <v>45467</v>
      </c>
      <c r="H45" t="n">
        <v>49738</v>
      </c>
      <c r="I45" t="n">
        <v>51123</v>
      </c>
      <c r="J45" t="n">
        <v>47190</v>
      </c>
      <c r="K45" t="n">
        <v>46916</v>
      </c>
      <c r="L45" t="n">
        <v>43916</v>
      </c>
      <c r="M45" t="n">
        <v>44841</v>
      </c>
      <c r="N45" t="n">
        <v>43277</v>
      </c>
      <c r="O45" t="n">
        <v>38735</v>
      </c>
      <c r="P45" t="n">
        <v>40472</v>
      </c>
      <c r="Q45" t="n">
        <v>38044</v>
      </c>
      <c r="R45" t="n">
        <v>37853</v>
      </c>
      <c r="S45" t="n">
        <v>37855</v>
      </c>
      <c r="T45" t="n">
        <v>39717</v>
      </c>
      <c r="U45" t="n">
        <v>43038</v>
      </c>
      <c r="V45" t="n">
        <v>34918</v>
      </c>
      <c r="W45" t="inlineStr">
        <is>
          <t>-</t>
        </is>
      </c>
    </row>
    <row r="46">
      <c r="A46" s="5" t="inlineStr">
        <is>
          <t>Ertrag je Mitarbeiter in EUR</t>
        </is>
      </c>
      <c r="B46" s="5" t="inlineStr">
        <is>
          <t>Income per employee</t>
        </is>
      </c>
      <c r="C46" t="n">
        <v>193285</v>
      </c>
      <c r="D46" t="n">
        <v>189028</v>
      </c>
      <c r="E46" t="n">
        <v>191648</v>
      </c>
      <c r="F46" t="n">
        <v>193302</v>
      </c>
      <c r="G46" t="n">
        <v>169329</v>
      </c>
      <c r="H46" t="n">
        <v>190540</v>
      </c>
      <c r="I46" t="n">
        <v>191739</v>
      </c>
      <c r="J46" t="n">
        <v>234532</v>
      </c>
      <c r="K46" t="n">
        <v>185874</v>
      </c>
      <c r="L46" t="n">
        <v>195464</v>
      </c>
      <c r="M46" t="n">
        <v>199246</v>
      </c>
      <c r="N46" t="n">
        <v>174155</v>
      </c>
      <c r="O46" t="n">
        <v>162028</v>
      </c>
      <c r="P46" t="n">
        <v>159311</v>
      </c>
      <c r="Q46" t="n">
        <v>137552</v>
      </c>
      <c r="R46" t="n">
        <v>131074</v>
      </c>
      <c r="S46" t="n">
        <v>123621</v>
      </c>
      <c r="T46" t="n">
        <v>131492</v>
      </c>
      <c r="U46" t="n">
        <v>135432</v>
      </c>
      <c r="V46" t="n">
        <v>103098</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27659</v>
      </c>
      <c r="D48" t="n">
        <v>42379</v>
      </c>
      <c r="E48" t="n">
        <v>26688</v>
      </c>
      <c r="F48" t="n">
        <v>27247</v>
      </c>
      <c r="G48" t="n">
        <v>19149</v>
      </c>
      <c r="H48" t="n">
        <v>24069</v>
      </c>
      <c r="I48" t="n">
        <v>20383</v>
      </c>
      <c r="J48" t="n">
        <v>14467</v>
      </c>
      <c r="K48" t="n">
        <v>27150</v>
      </c>
      <c r="L48" t="n">
        <v>43056</v>
      </c>
      <c r="M48" t="n">
        <v>40590</v>
      </c>
      <c r="N48" t="n">
        <v>46067</v>
      </c>
      <c r="O48" t="n">
        <v>54739</v>
      </c>
      <c r="P48" t="n">
        <v>48054</v>
      </c>
      <c r="Q48" t="n">
        <v>40202</v>
      </c>
      <c r="R48" t="n">
        <v>33310</v>
      </c>
      <c r="S48" t="n">
        <v>25833</v>
      </c>
      <c r="T48" t="n">
        <v>18466</v>
      </c>
      <c r="U48" t="n">
        <v>23968</v>
      </c>
      <c r="V48" t="n">
        <v>20651</v>
      </c>
      <c r="W48" t="inlineStr">
        <is>
          <t>-</t>
        </is>
      </c>
    </row>
    <row r="49">
      <c r="A49" s="5" t="inlineStr">
        <is>
          <t>KGV (Kurs/Gewinn)</t>
        </is>
      </c>
      <c r="B49" s="5" t="inlineStr">
        <is>
          <t>PE (price/earnings)</t>
        </is>
      </c>
      <c r="C49" t="n">
        <v>10.6</v>
      </c>
      <c r="D49" t="n">
        <v>6.1</v>
      </c>
      <c r="E49" t="n">
        <v>14.8</v>
      </c>
      <c r="F49" t="n">
        <v>12.7</v>
      </c>
      <c r="G49" t="n">
        <v>17.3</v>
      </c>
      <c r="H49" t="n">
        <v>17.8</v>
      </c>
      <c r="I49" t="n">
        <v>22.4</v>
      </c>
      <c r="J49" t="n">
        <v>21.8</v>
      </c>
      <c r="K49" t="n">
        <v>10.4</v>
      </c>
      <c r="L49" t="n">
        <v>6.5</v>
      </c>
      <c r="M49" t="n">
        <v>11.4</v>
      </c>
      <c r="N49" t="n">
        <v>6.4</v>
      </c>
      <c r="O49" t="n">
        <v>9.9</v>
      </c>
      <c r="P49" t="n">
        <v>13.1</v>
      </c>
      <c r="Q49" t="n">
        <v>13.5</v>
      </c>
      <c r="R49" t="n">
        <v>15.7</v>
      </c>
      <c r="S49" t="n">
        <v>15.6</v>
      </c>
      <c r="T49" t="n">
        <v>16.9</v>
      </c>
      <c r="U49" t="n">
        <v>18.8</v>
      </c>
      <c r="V49" t="n">
        <v>21.7</v>
      </c>
      <c r="W49" t="n">
        <v>23.6</v>
      </c>
    </row>
    <row r="50">
      <c r="A50" s="5" t="inlineStr">
        <is>
          <t>KUV (Kurs/Umsatz)</t>
        </is>
      </c>
      <c r="B50" s="5" t="inlineStr">
        <is>
          <t>PS (price/sales)</t>
        </is>
      </c>
      <c r="C50" t="n">
        <v>1.36</v>
      </c>
      <c r="D50" t="n">
        <v>1.3</v>
      </c>
      <c r="E50" t="n">
        <v>1.88</v>
      </c>
      <c r="F50" t="n">
        <v>1.7</v>
      </c>
      <c r="G50" t="n">
        <v>1.84</v>
      </c>
      <c r="H50" t="n">
        <v>2.34</v>
      </c>
      <c r="I50" t="n">
        <v>2.47</v>
      </c>
      <c r="J50" t="n">
        <v>1.4</v>
      </c>
      <c r="K50" t="n">
        <v>1.59</v>
      </c>
      <c r="L50" t="n">
        <v>1.64</v>
      </c>
      <c r="M50" t="n">
        <v>2.31</v>
      </c>
      <c r="N50" t="n">
        <v>1.71</v>
      </c>
      <c r="O50" t="n">
        <v>3.46</v>
      </c>
      <c r="P50" t="n">
        <v>4.13</v>
      </c>
      <c r="Q50" t="n">
        <v>3.93</v>
      </c>
      <c r="R50" t="n">
        <v>4</v>
      </c>
      <c r="S50" t="n">
        <v>3.28</v>
      </c>
      <c r="T50" t="n">
        <v>2.38</v>
      </c>
      <c r="U50" t="n">
        <v>3.33</v>
      </c>
      <c r="V50" t="n">
        <v>4.55</v>
      </c>
      <c r="W50" t="inlineStr">
        <is>
          <t>-</t>
        </is>
      </c>
    </row>
    <row r="51">
      <c r="A51" s="5" t="inlineStr">
        <is>
          <t>KBV (Kurs/Buchwert)</t>
        </is>
      </c>
      <c r="B51" s="5" t="inlineStr">
        <is>
          <t>PB (price/book value)</t>
        </is>
      </c>
      <c r="C51" t="n">
        <v>0.6</v>
      </c>
      <c r="D51" t="n">
        <v>0.66</v>
      </c>
      <c r="E51" t="n">
        <v>1.02</v>
      </c>
      <c r="F51" t="n">
        <v>0.88</v>
      </c>
      <c r="G51" t="n">
        <v>0.91</v>
      </c>
      <c r="H51" t="n">
        <v>0.99</v>
      </c>
      <c r="I51" t="n">
        <v>1.22</v>
      </c>
      <c r="J51" t="n">
        <v>0.92</v>
      </c>
      <c r="K51" t="n">
        <v>0.86</v>
      </c>
      <c r="L51" t="n">
        <v>0.95</v>
      </c>
      <c r="M51" t="n">
        <v>1.63</v>
      </c>
      <c r="N51" t="n">
        <v>1.27</v>
      </c>
      <c r="O51" t="n">
        <v>2.32</v>
      </c>
      <c r="P51" t="n">
        <v>3.01</v>
      </c>
      <c r="Q51" t="n">
        <v>3.92</v>
      </c>
      <c r="R51" t="n">
        <v>2.45</v>
      </c>
      <c r="S51" t="n">
        <v>1.95</v>
      </c>
      <c r="T51" t="n">
        <v>1.62</v>
      </c>
      <c r="U51" t="n">
        <v>2.45</v>
      </c>
      <c r="V51" t="n">
        <v>2.83</v>
      </c>
      <c r="W51" t="inlineStr">
        <is>
          <t>-</t>
        </is>
      </c>
    </row>
    <row r="52">
      <c r="A52" s="5" t="inlineStr">
        <is>
          <t>KCV (Kurs/Cashflow)</t>
        </is>
      </c>
      <c r="B52" s="5" t="inlineStr">
        <is>
          <t>PC (price/cashflow)</t>
        </is>
      </c>
      <c r="C52" t="n">
        <v>-4.05</v>
      </c>
      <c r="D52" t="n">
        <v>3.57</v>
      </c>
      <c r="E52" t="n">
        <v>23.07</v>
      </c>
      <c r="F52" t="n">
        <v>6.32</v>
      </c>
      <c r="G52" t="n">
        <v>1.86</v>
      </c>
      <c r="H52" t="n">
        <v>-7.83</v>
      </c>
      <c r="I52" t="n">
        <v>-103.57</v>
      </c>
      <c r="J52" t="n">
        <v>2.82</v>
      </c>
      <c r="K52" t="n">
        <v>1.65</v>
      </c>
      <c r="L52" t="n">
        <v>4.02</v>
      </c>
      <c r="M52" t="n">
        <v>18.63</v>
      </c>
      <c r="N52" t="n">
        <v>-16.29</v>
      </c>
      <c r="O52" t="n">
        <v>3.66</v>
      </c>
      <c r="P52" t="n">
        <v>22.99</v>
      </c>
      <c r="Q52" t="n">
        <v>8.51</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3.21</v>
      </c>
      <c r="D53" t="n">
        <v>2.16</v>
      </c>
      <c r="E53" t="n">
        <v>1.27</v>
      </c>
      <c r="F53" t="n">
        <v>1.26</v>
      </c>
      <c r="G53" t="n">
        <v>1.19</v>
      </c>
      <c r="H53" t="n">
        <v>1.02</v>
      </c>
      <c r="I53" t="n">
        <v>2.23</v>
      </c>
      <c r="J53" t="n">
        <v>2.87</v>
      </c>
      <c r="K53" t="n">
        <v>2.84</v>
      </c>
      <c r="L53" t="n">
        <v>4.33</v>
      </c>
      <c r="M53" t="n">
        <v>3.29</v>
      </c>
      <c r="N53" t="n">
        <v>7.04</v>
      </c>
      <c r="O53" t="n">
        <v>4.36</v>
      </c>
      <c r="P53" t="n">
        <v>3.51</v>
      </c>
      <c r="Q53" t="n">
        <v>3.51</v>
      </c>
      <c r="R53" t="n">
        <v>3.37</v>
      </c>
      <c r="S53" t="n">
        <v>3.47</v>
      </c>
      <c r="T53" t="n">
        <v>3.84</v>
      </c>
      <c r="U53" t="n">
        <v>2.73</v>
      </c>
      <c r="V53" t="n">
        <v>2.27</v>
      </c>
      <c r="W53" t="inlineStr">
        <is>
          <t>-</t>
        </is>
      </c>
    </row>
    <row r="54">
      <c r="A54" s="5" t="inlineStr">
        <is>
          <t>Gewinnrendite in %</t>
        </is>
      </c>
      <c r="B54" s="5" t="inlineStr">
        <is>
          <t>Return on profit in %</t>
        </is>
      </c>
      <c r="C54" t="n">
        <v>9.4</v>
      </c>
      <c r="D54" t="n">
        <v>16.4</v>
      </c>
      <c r="E54" t="n">
        <v>6.8</v>
      </c>
      <c r="F54" t="n">
        <v>7.8</v>
      </c>
      <c r="G54" t="n">
        <v>5.8</v>
      </c>
      <c r="H54" t="n">
        <v>5.6</v>
      </c>
      <c r="I54" t="n">
        <v>4.5</v>
      </c>
      <c r="J54" t="n">
        <v>4.6</v>
      </c>
      <c r="K54" t="n">
        <v>9.6</v>
      </c>
      <c r="L54" t="n">
        <v>15.4</v>
      </c>
      <c r="M54" t="n">
        <v>8.800000000000001</v>
      </c>
      <c r="N54" t="n">
        <v>15.6</v>
      </c>
      <c r="O54" t="n">
        <v>10.1</v>
      </c>
      <c r="P54" t="n">
        <v>7.6</v>
      </c>
      <c r="Q54" t="n">
        <v>7.4</v>
      </c>
      <c r="R54" t="n">
        <v>6.4</v>
      </c>
      <c r="S54" t="n">
        <v>6.4</v>
      </c>
      <c r="T54" t="n">
        <v>5.9</v>
      </c>
      <c r="U54" t="n">
        <v>5.3</v>
      </c>
      <c r="V54" t="n">
        <v>4.6</v>
      </c>
      <c r="W54" t="n">
        <v>4.2</v>
      </c>
    </row>
    <row r="55">
      <c r="A55" s="5" t="inlineStr">
        <is>
          <t>Eigenkapitalrendite in %</t>
        </is>
      </c>
      <c r="B55" s="5" t="inlineStr">
        <is>
          <t>Return on Equity in %</t>
        </is>
      </c>
      <c r="C55" t="n">
        <v>6.39</v>
      </c>
      <c r="D55" t="n">
        <v>11.3</v>
      </c>
      <c r="E55" t="n">
        <v>7.59</v>
      </c>
      <c r="F55" t="n">
        <v>7.34</v>
      </c>
      <c r="G55" t="n">
        <v>5.59</v>
      </c>
      <c r="H55" t="n">
        <v>5.33</v>
      </c>
      <c r="I55" t="n">
        <v>5.24</v>
      </c>
      <c r="J55" t="n">
        <v>4.05</v>
      </c>
      <c r="K55" t="n">
        <v>7.87</v>
      </c>
      <c r="L55" t="n">
        <v>12.82</v>
      </c>
      <c r="M55" t="n">
        <v>14.37</v>
      </c>
      <c r="N55" t="n">
        <v>19.57</v>
      </c>
      <c r="O55" t="n">
        <v>22.64</v>
      </c>
      <c r="P55" t="n">
        <v>21.98</v>
      </c>
      <c r="Q55" t="n">
        <v>29.2</v>
      </c>
      <c r="R55" t="n">
        <v>15.49</v>
      </c>
      <c r="S55" t="n">
        <v>12.38</v>
      </c>
      <c r="T55" t="n">
        <v>9.57</v>
      </c>
      <c r="U55" t="n">
        <v>13.02</v>
      </c>
      <c r="V55" t="n">
        <v>12.48</v>
      </c>
      <c r="W55" t="n">
        <v>14.06</v>
      </c>
    </row>
    <row r="56">
      <c r="A56" s="5" t="inlineStr">
        <is>
          <t>Gesamtkapitalrendite in %</t>
        </is>
      </c>
      <c r="B56" s="5" t="inlineStr">
        <is>
          <t>Total Return on Investment in %</t>
        </is>
      </c>
      <c r="C56" t="n">
        <v>0.5</v>
      </c>
      <c r="D56" t="n">
        <v>0.79</v>
      </c>
      <c r="E56" t="n">
        <v>0.51</v>
      </c>
      <c r="F56" t="n">
        <v>0.47</v>
      </c>
      <c r="G56" t="n">
        <v>0.35</v>
      </c>
      <c r="H56" t="n">
        <v>0.41</v>
      </c>
      <c r="I56" t="n">
        <v>0.38</v>
      </c>
      <c r="J56" t="n">
        <v>0.26</v>
      </c>
      <c r="K56" t="n">
        <v>0.5</v>
      </c>
      <c r="L56" t="n">
        <v>0.83</v>
      </c>
      <c r="M56" t="n">
        <v>0.79</v>
      </c>
      <c r="N56" t="n">
        <v>0.93</v>
      </c>
      <c r="O56" t="n">
        <v>1.22</v>
      </c>
      <c r="P56" t="n">
        <v>1.15</v>
      </c>
      <c r="Q56" t="n">
        <v>0.97</v>
      </c>
      <c r="R56" t="n">
        <v>0.9</v>
      </c>
      <c r="S56" t="n">
        <v>0.78</v>
      </c>
      <c r="T56" t="n">
        <v>0.61</v>
      </c>
      <c r="U56" t="n">
        <v>0.76</v>
      </c>
      <c r="V56" t="n">
        <v>0.75</v>
      </c>
      <c r="W56" t="n">
        <v>0.73</v>
      </c>
    </row>
    <row r="57">
      <c r="A57" s="5" t="inlineStr">
        <is>
          <t>Eigenkapitalquote in %</t>
        </is>
      </c>
      <c r="B57" s="5" t="inlineStr">
        <is>
          <t>Equity Ratio in %</t>
        </is>
      </c>
      <c r="C57" t="n">
        <v>7.86</v>
      </c>
      <c r="D57" t="n">
        <v>6.96</v>
      </c>
      <c r="E57" t="n">
        <v>6.72</v>
      </c>
      <c r="F57" t="n">
        <v>6.47</v>
      </c>
      <c r="G57" t="n">
        <v>6.3</v>
      </c>
      <c r="H57" t="n">
        <v>7.77</v>
      </c>
      <c r="I57" t="n">
        <v>7.29</v>
      </c>
      <c r="J57" t="n">
        <v>6.5</v>
      </c>
      <c r="K57" t="n">
        <v>6.39</v>
      </c>
      <c r="L57" t="n">
        <v>6.5</v>
      </c>
      <c r="M57" t="n">
        <v>5.48</v>
      </c>
      <c r="N57" t="n">
        <v>4.73</v>
      </c>
      <c r="O57" t="n">
        <v>5.39</v>
      </c>
      <c r="P57" t="n">
        <v>5.23</v>
      </c>
      <c r="Q57" t="n">
        <v>3.32</v>
      </c>
      <c r="R57" t="n">
        <v>5.82</v>
      </c>
      <c r="S57" t="n">
        <v>6.26</v>
      </c>
      <c r="T57" t="n">
        <v>6.42</v>
      </c>
      <c r="U57" t="n">
        <v>5.87</v>
      </c>
      <c r="V57" t="n">
        <v>6.04</v>
      </c>
      <c r="W57" t="n">
        <v>5.21</v>
      </c>
    </row>
    <row r="58">
      <c r="A58" s="5" t="inlineStr">
        <is>
          <t>Fremdkapitalquote in %</t>
        </is>
      </c>
      <c r="B58" s="5" t="inlineStr">
        <is>
          <t>Debt Ratio in %</t>
        </is>
      </c>
      <c r="C58" t="n">
        <v>92.14</v>
      </c>
      <c r="D58" t="n">
        <v>93.04000000000001</v>
      </c>
      <c r="E58" t="n">
        <v>93.28</v>
      </c>
      <c r="F58" t="n">
        <v>93.53</v>
      </c>
      <c r="G58" t="n">
        <v>93.7</v>
      </c>
      <c r="H58" t="n">
        <v>92.23</v>
      </c>
      <c r="I58" t="n">
        <v>92.70999999999999</v>
      </c>
      <c r="J58" t="n">
        <v>93.5</v>
      </c>
      <c r="K58" t="n">
        <v>93.61</v>
      </c>
      <c r="L58" t="n">
        <v>93.5</v>
      </c>
      <c r="M58" t="n">
        <v>94.52</v>
      </c>
      <c r="N58" t="n">
        <v>95.27</v>
      </c>
      <c r="O58" t="n">
        <v>94.61</v>
      </c>
      <c r="P58" t="n">
        <v>94.77</v>
      </c>
      <c r="Q58" t="n">
        <v>96.68000000000001</v>
      </c>
      <c r="R58" t="n">
        <v>94.18000000000001</v>
      </c>
      <c r="S58" t="n">
        <v>93.73999999999999</v>
      </c>
      <c r="T58" t="n">
        <v>93.58</v>
      </c>
      <c r="U58" t="n">
        <v>94.13</v>
      </c>
      <c r="V58" t="n">
        <v>93.95999999999999</v>
      </c>
      <c r="W58" t="n">
        <v>94.79000000000001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0.5</v>
      </c>
      <c r="D65" t="n">
        <v>0.79</v>
      </c>
      <c r="E65" t="n">
        <v>0.51</v>
      </c>
      <c r="F65" t="n">
        <v>0.47</v>
      </c>
      <c r="G65" t="n">
        <v>0.35</v>
      </c>
      <c r="H65" t="n">
        <v>0.41</v>
      </c>
      <c r="I65" t="n">
        <v>0.38</v>
      </c>
      <c r="J65" t="n">
        <v>0.26</v>
      </c>
      <c r="K65" t="n">
        <v>0.5</v>
      </c>
      <c r="L65" t="n">
        <v>0.83</v>
      </c>
      <c r="M65" t="n">
        <v>0.79</v>
      </c>
      <c r="N65" t="n">
        <v>0.93</v>
      </c>
      <c r="O65" t="n">
        <v>1.22</v>
      </c>
      <c r="P65" t="n">
        <v>1.15</v>
      </c>
      <c r="Q65" t="n">
        <v>0.97</v>
      </c>
      <c r="R65" t="n">
        <v>0.9</v>
      </c>
      <c r="S65" t="n">
        <v>0.78</v>
      </c>
      <c r="T65" t="n">
        <v>0.61</v>
      </c>
      <c r="U65" t="n">
        <v>0.76</v>
      </c>
      <c r="V65" t="n">
        <v>0.75</v>
      </c>
    </row>
    <row r="66">
      <c r="A66" s="5" t="inlineStr">
        <is>
          <t>Ertrag des eingesetzten Kapitals</t>
        </is>
      </c>
      <c r="B66" s="5" t="inlineStr">
        <is>
          <t>ROCE Return on Cap. Empl. in %</t>
        </is>
      </c>
      <c r="C66" t="n">
        <v>1.13</v>
      </c>
      <c r="D66" t="n">
        <v>1.14</v>
      </c>
      <c r="E66" t="n">
        <v>1.05</v>
      </c>
      <c r="F66" t="n">
        <v>0.9399999999999999</v>
      </c>
      <c r="G66" t="n">
        <v>0.84</v>
      </c>
      <c r="H66" t="n">
        <v>0.74</v>
      </c>
      <c r="I66" t="n">
        <v>0.68</v>
      </c>
      <c r="J66" t="n">
        <v>0.48</v>
      </c>
      <c r="K66" t="n">
        <v>0.99</v>
      </c>
      <c r="L66" t="n">
        <v>1.22</v>
      </c>
      <c r="M66" t="n">
        <v>1.2</v>
      </c>
      <c r="N66" t="n">
        <v>1.14</v>
      </c>
      <c r="O66" t="n">
        <v>2.11</v>
      </c>
      <c r="P66" t="n">
        <v>2.17</v>
      </c>
      <c r="Q66" t="n">
        <v>1.75</v>
      </c>
      <c r="R66" t="n">
        <v>1.76</v>
      </c>
      <c r="S66" t="n">
        <v>1.72</v>
      </c>
      <c r="T66" t="n">
        <v>2.01</v>
      </c>
      <c r="U66" t="n">
        <v>1.82</v>
      </c>
      <c r="V66" t="n">
        <v>1.49</v>
      </c>
    </row>
    <row r="67">
      <c r="A67" s="5" t="inlineStr"/>
      <c r="B67" s="5" t="inlineStr"/>
    </row>
    <row r="68">
      <c r="A68" s="5" t="inlineStr"/>
      <c r="B68" s="5" t="inlineStr"/>
    </row>
    <row r="69">
      <c r="A69" s="5" t="inlineStr">
        <is>
          <t>Operativer Cashflow</t>
        </is>
      </c>
      <c r="B69" s="5" t="inlineStr">
        <is>
          <t>Operating Cashflow in M</t>
        </is>
      </c>
      <c r="C69" t="n">
        <v>-27005.4</v>
      </c>
      <c r="D69" t="n">
        <v>23804.76</v>
      </c>
      <c r="E69" t="n">
        <v>153830.76</v>
      </c>
      <c r="F69" t="n">
        <v>41503.44</v>
      </c>
      <c r="G69" t="n">
        <v>11842.62</v>
      </c>
      <c r="H69" t="n">
        <v>-48318.93</v>
      </c>
      <c r="I69" t="n">
        <v>-599256.02</v>
      </c>
      <c r="J69" t="n">
        <v>15366.18</v>
      </c>
      <c r="K69" t="n">
        <v>8089.95</v>
      </c>
      <c r="L69" t="n">
        <v>18053.82</v>
      </c>
      <c r="M69" t="n">
        <v>69825.23999999999</v>
      </c>
      <c r="N69" t="n">
        <v>-61054.92</v>
      </c>
      <c r="O69" t="n">
        <v>13717.68</v>
      </c>
      <c r="P69" t="n">
        <v>81660.48</v>
      </c>
      <c r="Q69" t="n">
        <v>28857.41</v>
      </c>
      <c r="R69" t="inlineStr">
        <is>
          <t>-</t>
        </is>
      </c>
      <c r="S69" t="inlineStr">
        <is>
          <t>-</t>
        </is>
      </c>
      <c r="T69" t="inlineStr">
        <is>
          <t>-</t>
        </is>
      </c>
      <c r="U69" t="inlineStr">
        <is>
          <t>-</t>
        </is>
      </c>
      <c r="V69" t="inlineStr">
        <is>
          <t>-</t>
        </is>
      </c>
    </row>
    <row r="70">
      <c r="A70" s="5" t="inlineStr">
        <is>
          <t>Aktienrückkauf</t>
        </is>
      </c>
      <c r="B70" s="5" t="inlineStr">
        <is>
          <t>Share Buyback in M</t>
        </is>
      </c>
      <c r="C70" t="n">
        <v>0</v>
      </c>
      <c r="D70" t="n">
        <v>0</v>
      </c>
      <c r="E70" t="n">
        <v>-101</v>
      </c>
      <c r="F70" t="n">
        <v>-200</v>
      </c>
      <c r="G70" t="n">
        <v>-196</v>
      </c>
      <c r="H70" t="n">
        <v>-385</v>
      </c>
      <c r="I70" t="n">
        <v>-337</v>
      </c>
      <c r="J70" t="n">
        <v>-546</v>
      </c>
      <c r="K70" t="n">
        <v>-412</v>
      </c>
      <c r="L70" t="n">
        <v>-743</v>
      </c>
      <c r="M70" t="n">
        <v>0</v>
      </c>
      <c r="N70" t="n">
        <v>0</v>
      </c>
      <c r="O70" t="n">
        <v>-196</v>
      </c>
      <c r="P70" t="n">
        <v>-161</v>
      </c>
      <c r="Q70" t="n">
        <v>0</v>
      </c>
      <c r="R70" t="n">
        <v>-195</v>
      </c>
      <c r="S70" t="n">
        <v>0</v>
      </c>
      <c r="T70" t="n">
        <v>0</v>
      </c>
      <c r="U70" t="n">
        <v>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-34.03</v>
      </c>
      <c r="D75" t="n">
        <v>51.29</v>
      </c>
      <c r="E75" t="n">
        <v>1.27</v>
      </c>
      <c r="F75" t="n">
        <v>31.53</v>
      </c>
      <c r="G75" t="n">
        <v>0.92</v>
      </c>
      <c r="H75" t="n">
        <v>17.5</v>
      </c>
      <c r="I75" t="n">
        <v>32.94</v>
      </c>
      <c r="J75" t="n">
        <v>-44.21</v>
      </c>
      <c r="K75" t="n">
        <v>-34.78</v>
      </c>
      <c r="L75" t="n">
        <v>9.41</v>
      </c>
      <c r="M75" t="n">
        <v>-16.14</v>
      </c>
      <c r="N75" t="n">
        <v>-18.05</v>
      </c>
      <c r="O75" t="n">
        <v>29.35</v>
      </c>
      <c r="P75" t="n">
        <v>24.44</v>
      </c>
      <c r="Q75" t="n">
        <v>35.83</v>
      </c>
      <c r="R75" t="n">
        <v>25.82</v>
      </c>
      <c r="S75" t="n">
        <v>29.55</v>
      </c>
      <c r="T75" t="n">
        <v>-27.25</v>
      </c>
      <c r="U75" t="n">
        <v>5.87</v>
      </c>
      <c r="V75" t="n">
        <v>27.84</v>
      </c>
    </row>
    <row r="76">
      <c r="A76" s="5" t="inlineStr">
        <is>
          <t>Gewinnwachstum 3J in %</t>
        </is>
      </c>
      <c r="B76" s="5" t="inlineStr">
        <is>
          <t>Earnings Growth 3Y in %</t>
        </is>
      </c>
      <c r="C76" t="n">
        <v>6.18</v>
      </c>
      <c r="D76" t="n">
        <v>28.03</v>
      </c>
      <c r="E76" t="n">
        <v>11.24</v>
      </c>
      <c r="F76" t="n">
        <v>16.65</v>
      </c>
      <c r="G76" t="n">
        <v>17.12</v>
      </c>
      <c r="H76" t="n">
        <v>2.08</v>
      </c>
      <c r="I76" t="n">
        <v>-15.35</v>
      </c>
      <c r="J76" t="n">
        <v>-23.19</v>
      </c>
      <c r="K76" t="n">
        <v>-13.84</v>
      </c>
      <c r="L76" t="n">
        <v>-8.26</v>
      </c>
      <c r="M76" t="n">
        <v>-1.61</v>
      </c>
      <c r="N76" t="n">
        <v>11.91</v>
      </c>
      <c r="O76" t="n">
        <v>29.87</v>
      </c>
      <c r="P76" t="n">
        <v>28.7</v>
      </c>
      <c r="Q76" t="n">
        <v>30.4</v>
      </c>
      <c r="R76" t="n">
        <v>9.369999999999999</v>
      </c>
      <c r="S76" t="n">
        <v>2.72</v>
      </c>
      <c r="T76" t="n">
        <v>2.15</v>
      </c>
      <c r="U76" t="inlineStr">
        <is>
          <t>-</t>
        </is>
      </c>
      <c r="V76" t="inlineStr">
        <is>
          <t>-</t>
        </is>
      </c>
    </row>
    <row r="77">
      <c r="A77" s="5" t="inlineStr">
        <is>
          <t>Gewinnwachstum 5J in %</t>
        </is>
      </c>
      <c r="B77" s="5" t="inlineStr">
        <is>
          <t>Earnings Growth 5Y in %</t>
        </is>
      </c>
      <c r="C77" t="n">
        <v>10.2</v>
      </c>
      <c r="D77" t="n">
        <v>20.5</v>
      </c>
      <c r="E77" t="n">
        <v>16.83</v>
      </c>
      <c r="F77" t="n">
        <v>7.74</v>
      </c>
      <c r="G77" t="n">
        <v>-5.53</v>
      </c>
      <c r="H77" t="n">
        <v>-3.83</v>
      </c>
      <c r="I77" t="n">
        <v>-10.56</v>
      </c>
      <c r="J77" t="n">
        <v>-20.75</v>
      </c>
      <c r="K77" t="n">
        <v>-6.04</v>
      </c>
      <c r="L77" t="n">
        <v>5.8</v>
      </c>
      <c r="M77" t="n">
        <v>11.09</v>
      </c>
      <c r="N77" t="n">
        <v>19.48</v>
      </c>
      <c r="O77" t="n">
        <v>29</v>
      </c>
      <c r="P77" t="n">
        <v>17.68</v>
      </c>
      <c r="Q77" t="n">
        <v>13.96</v>
      </c>
      <c r="R77" t="n">
        <v>12.37</v>
      </c>
      <c r="S77" t="inlineStr">
        <is>
          <t>-</t>
        </is>
      </c>
      <c r="T77" t="inlineStr">
        <is>
          <t>-</t>
        </is>
      </c>
      <c r="U77" t="inlineStr">
        <is>
          <t>-</t>
        </is>
      </c>
      <c r="V77" t="inlineStr">
        <is>
          <t>-</t>
        </is>
      </c>
    </row>
    <row r="78">
      <c r="A78" s="5" t="inlineStr">
        <is>
          <t>Gewinnwachstum 10J in %</t>
        </is>
      </c>
      <c r="B78" s="5" t="inlineStr">
        <is>
          <t>Earnings Growth 10Y in %</t>
        </is>
      </c>
      <c r="C78" t="n">
        <v>3.18</v>
      </c>
      <c r="D78" t="n">
        <v>4.97</v>
      </c>
      <c r="E78" t="n">
        <v>-1.96</v>
      </c>
      <c r="F78" t="n">
        <v>0.85</v>
      </c>
      <c r="G78" t="n">
        <v>0.14</v>
      </c>
      <c r="H78" t="n">
        <v>3.63</v>
      </c>
      <c r="I78" t="n">
        <v>4.46</v>
      </c>
      <c r="J78" t="n">
        <v>4.12</v>
      </c>
      <c r="K78" t="n">
        <v>5.82</v>
      </c>
      <c r="L78" t="n">
        <v>9.880000000000001</v>
      </c>
      <c r="M78" t="n">
        <v>11.73</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1.04</v>
      </c>
      <c r="D79" t="n">
        <v>0.3</v>
      </c>
      <c r="E79" t="n">
        <v>0.88</v>
      </c>
      <c r="F79" t="n">
        <v>1.64</v>
      </c>
      <c r="G79" t="n">
        <v>-3.13</v>
      </c>
      <c r="H79" t="n">
        <v>-4.65</v>
      </c>
      <c r="I79" t="n">
        <v>-2.12</v>
      </c>
      <c r="J79" t="n">
        <v>-1.05</v>
      </c>
      <c r="K79" t="n">
        <v>-1.72</v>
      </c>
      <c r="L79" t="n">
        <v>1.12</v>
      </c>
      <c r="M79" t="n">
        <v>1.03</v>
      </c>
      <c r="N79" t="n">
        <v>0.33</v>
      </c>
      <c r="O79" t="n">
        <v>0.34</v>
      </c>
      <c r="P79" t="n">
        <v>0.74</v>
      </c>
      <c r="Q79" t="n">
        <v>0.97</v>
      </c>
      <c r="R79" t="n">
        <v>1.27</v>
      </c>
      <c r="S79" t="inlineStr">
        <is>
          <t>-</t>
        </is>
      </c>
      <c r="T79" t="inlineStr">
        <is>
          <t>-</t>
        </is>
      </c>
      <c r="U79" t="inlineStr">
        <is>
          <t>-</t>
        </is>
      </c>
      <c r="V79" t="inlineStr">
        <is>
          <t>-</t>
        </is>
      </c>
    </row>
    <row r="80">
      <c r="A80" s="5" t="inlineStr">
        <is>
          <t>EBIT-Wachstum 1J in %</t>
        </is>
      </c>
      <c r="B80" s="5" t="inlineStr">
        <is>
          <t>EBIT Growth 1Y in %</t>
        </is>
      </c>
      <c r="C80" t="n">
        <v>2.34</v>
      </c>
      <c r="D80" t="n">
        <v>6.49</v>
      </c>
      <c r="E80" t="n">
        <v>5.06</v>
      </c>
      <c r="F80" t="n">
        <v>9.970000000000001</v>
      </c>
      <c r="G80" t="n">
        <v>33.45</v>
      </c>
      <c r="H80" t="n">
        <v>18.85</v>
      </c>
      <c r="I80" t="n">
        <v>30.32</v>
      </c>
      <c r="J80" t="n">
        <v>-48.56</v>
      </c>
      <c r="K80" t="n">
        <v>-12.8</v>
      </c>
      <c r="L80" t="n">
        <v>5.72</v>
      </c>
      <c r="M80" t="n">
        <v>3.67</v>
      </c>
      <c r="N80" t="n">
        <v>-41.66</v>
      </c>
      <c r="O80" t="n">
        <v>18.7</v>
      </c>
      <c r="P80" t="n">
        <v>30.19</v>
      </c>
      <c r="Q80" t="n">
        <v>25.42</v>
      </c>
      <c r="R80" t="n">
        <v>11.13</v>
      </c>
      <c r="S80" t="n">
        <v>-12.23</v>
      </c>
      <c r="T80" t="n">
        <v>-0.39</v>
      </c>
      <c r="U80" t="n">
        <v>27.95</v>
      </c>
      <c r="V80" t="n">
        <v>26.58</v>
      </c>
    </row>
    <row r="81">
      <c r="A81" s="5" t="inlineStr">
        <is>
          <t>EBIT-Wachstum 3J in %</t>
        </is>
      </c>
      <c r="B81" s="5" t="inlineStr">
        <is>
          <t>EBIT Growth 3Y in %</t>
        </is>
      </c>
      <c r="C81" t="n">
        <v>4.63</v>
      </c>
      <c r="D81" t="n">
        <v>7.17</v>
      </c>
      <c r="E81" t="n">
        <v>16.16</v>
      </c>
      <c r="F81" t="n">
        <v>20.76</v>
      </c>
      <c r="G81" t="n">
        <v>27.54</v>
      </c>
      <c r="H81" t="n">
        <v>0.2</v>
      </c>
      <c r="I81" t="n">
        <v>-10.35</v>
      </c>
      <c r="J81" t="n">
        <v>-18.55</v>
      </c>
      <c r="K81" t="n">
        <v>-1.14</v>
      </c>
      <c r="L81" t="n">
        <v>-10.76</v>
      </c>
      <c r="M81" t="n">
        <v>-6.43</v>
      </c>
      <c r="N81" t="n">
        <v>2.41</v>
      </c>
      <c r="O81" t="n">
        <v>24.77</v>
      </c>
      <c r="P81" t="n">
        <v>22.25</v>
      </c>
      <c r="Q81" t="n">
        <v>8.109999999999999</v>
      </c>
      <c r="R81" t="n">
        <v>-0.5</v>
      </c>
      <c r="S81" t="n">
        <v>5.11</v>
      </c>
      <c r="T81" t="n">
        <v>18.05</v>
      </c>
      <c r="U81" t="inlineStr">
        <is>
          <t>-</t>
        </is>
      </c>
      <c r="V81" t="inlineStr">
        <is>
          <t>-</t>
        </is>
      </c>
    </row>
    <row r="82">
      <c r="A82" s="5" t="inlineStr">
        <is>
          <t>EBIT-Wachstum 5J in %</t>
        </is>
      </c>
      <c r="B82" s="5" t="inlineStr">
        <is>
          <t>EBIT Growth 5Y in %</t>
        </is>
      </c>
      <c r="C82" t="n">
        <v>11.46</v>
      </c>
      <c r="D82" t="n">
        <v>14.76</v>
      </c>
      <c r="E82" t="n">
        <v>19.53</v>
      </c>
      <c r="F82" t="n">
        <v>8.81</v>
      </c>
      <c r="G82" t="n">
        <v>4.25</v>
      </c>
      <c r="H82" t="n">
        <v>-1.29</v>
      </c>
      <c r="I82" t="n">
        <v>-4.33</v>
      </c>
      <c r="J82" t="n">
        <v>-18.73</v>
      </c>
      <c r="K82" t="n">
        <v>-5.27</v>
      </c>
      <c r="L82" t="n">
        <v>3.32</v>
      </c>
      <c r="M82" t="n">
        <v>7.26</v>
      </c>
      <c r="N82" t="n">
        <v>8.76</v>
      </c>
      <c r="O82" t="n">
        <v>14.64</v>
      </c>
      <c r="P82" t="n">
        <v>10.82</v>
      </c>
      <c r="Q82" t="n">
        <v>10.38</v>
      </c>
      <c r="R82" t="n">
        <v>10.61</v>
      </c>
      <c r="S82" t="inlineStr">
        <is>
          <t>-</t>
        </is>
      </c>
      <c r="T82" t="inlineStr">
        <is>
          <t>-</t>
        </is>
      </c>
      <c r="U82" t="inlineStr">
        <is>
          <t>-</t>
        </is>
      </c>
      <c r="V82" t="inlineStr">
        <is>
          <t>-</t>
        </is>
      </c>
    </row>
    <row r="83">
      <c r="A83" s="5" t="inlineStr">
        <is>
          <t>EBIT-Wachstum 10J in %</t>
        </is>
      </c>
      <c r="B83" s="5" t="inlineStr">
        <is>
          <t>EBIT Growth 10Y in %</t>
        </is>
      </c>
      <c r="C83" t="n">
        <v>5.08</v>
      </c>
      <c r="D83" t="n">
        <v>5.22</v>
      </c>
      <c r="E83" t="n">
        <v>0.4</v>
      </c>
      <c r="F83" t="n">
        <v>1.77</v>
      </c>
      <c r="G83" t="n">
        <v>3.79</v>
      </c>
      <c r="H83" t="n">
        <v>2.99</v>
      </c>
      <c r="I83" t="n">
        <v>2.21</v>
      </c>
      <c r="J83" t="n">
        <v>-2.04</v>
      </c>
      <c r="K83" t="n">
        <v>2.78</v>
      </c>
      <c r="L83" t="n">
        <v>6.85</v>
      </c>
      <c r="M83" t="n">
        <v>8.94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-213.45</v>
      </c>
      <c r="D84" t="n">
        <v>-84.53</v>
      </c>
      <c r="E84" t="n">
        <v>265.03</v>
      </c>
      <c r="F84" t="n">
        <v>239.78</v>
      </c>
      <c r="G84" t="n">
        <v>-123.75</v>
      </c>
      <c r="H84" t="n">
        <v>-92.44</v>
      </c>
      <c r="I84" t="n">
        <v>-3772.7</v>
      </c>
      <c r="J84" t="n">
        <v>70.91</v>
      </c>
      <c r="K84" t="n">
        <v>-58.96</v>
      </c>
      <c r="L84" t="n">
        <v>-78.42</v>
      </c>
      <c r="M84" t="n">
        <v>-214.36</v>
      </c>
      <c r="N84" t="n">
        <v>-545.08</v>
      </c>
      <c r="O84" t="n">
        <v>-84.08</v>
      </c>
      <c r="P84" t="n">
        <v>170.15</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-10.98</v>
      </c>
      <c r="D85" t="n">
        <v>140.09</v>
      </c>
      <c r="E85" t="n">
        <v>127.02</v>
      </c>
      <c r="F85" t="n">
        <v>7.86</v>
      </c>
      <c r="G85" t="n">
        <v>-1329.63</v>
      </c>
      <c r="H85" t="n">
        <v>-1264.74</v>
      </c>
      <c r="I85" t="n">
        <v>-1253.58</v>
      </c>
      <c r="J85" t="n">
        <v>-22.16</v>
      </c>
      <c r="K85" t="n">
        <v>-117.25</v>
      </c>
      <c r="L85" t="n">
        <v>-279.29</v>
      </c>
      <c r="M85" t="n">
        <v>-281.17</v>
      </c>
      <c r="N85" t="n">
        <v>-153</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16.62</v>
      </c>
      <c r="D86" t="n">
        <v>40.82</v>
      </c>
      <c r="E86" t="n">
        <v>-696.8200000000001</v>
      </c>
      <c r="F86" t="n">
        <v>-735.64</v>
      </c>
      <c r="G86" t="n">
        <v>-795.39</v>
      </c>
      <c r="H86" t="n">
        <v>-786.3200000000001</v>
      </c>
      <c r="I86" t="n">
        <v>-810.71</v>
      </c>
      <c r="J86" t="n">
        <v>-165.18</v>
      </c>
      <c r="K86" t="n">
        <v>-196.18</v>
      </c>
      <c r="L86" t="n">
        <v>-150.36</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-384.85</v>
      </c>
      <c r="D87" t="n">
        <v>-384.94</v>
      </c>
      <c r="E87" t="n">
        <v>-431</v>
      </c>
      <c r="F87" t="n">
        <v>-465.91</v>
      </c>
      <c r="G87" t="n">
        <v>-472.87</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1172</v>
      </c>
      <c r="D88" t="n">
        <v>1336</v>
      </c>
      <c r="E88" t="n">
        <v>1389</v>
      </c>
      <c r="F88" t="n">
        <v>1445</v>
      </c>
      <c r="G88" t="n">
        <v>1486</v>
      </c>
      <c r="H88" t="n">
        <v>1187</v>
      </c>
      <c r="I88" t="n">
        <v>1271</v>
      </c>
      <c r="J88" t="n">
        <v>1439</v>
      </c>
      <c r="K88" t="n">
        <v>1466</v>
      </c>
      <c r="L88" t="n">
        <v>1439</v>
      </c>
      <c r="M88" t="n">
        <v>1726</v>
      </c>
      <c r="N88" t="n">
        <v>2015</v>
      </c>
      <c r="O88" t="n">
        <v>1756</v>
      </c>
      <c r="P88" t="n">
        <v>1811</v>
      </c>
      <c r="Q88" t="n">
        <v>2910</v>
      </c>
      <c r="R88" t="n">
        <v>1620</v>
      </c>
      <c r="S88" t="n">
        <v>1497</v>
      </c>
      <c r="T88" t="n">
        <v>1457</v>
      </c>
      <c r="U88" t="n">
        <v>1604</v>
      </c>
      <c r="V88" t="n">
        <v>1556</v>
      </c>
      <c r="W88" t="n">
        <v>1818</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P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s>
  <sheetData>
    <row r="1">
      <c r="A1" s="1" t="inlineStr">
        <is>
          <t xml:space="preserve">BANCO DE SABADELL S A </t>
        </is>
      </c>
      <c r="B1" s="2" t="inlineStr">
        <is>
          <t>WKN: A0MRD4  ISIN: ES0113860A34  US-Symbol:BNDSF  Typ: Aktie</t>
        </is>
      </c>
      <c r="C1" s="2" t="inlineStr"/>
      <c r="D1" s="2" t="inlineStr"/>
      <c r="E1" s="2" t="inlineStr"/>
      <c r="F1" s="2">
        <f>HYPERLINK("ibex_Stock_Data_EUR.xlsx#INDEX!A1",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+34-935-916360</t>
        </is>
      </c>
      <c r="G4" t="inlineStr">
        <is>
          <t>31.01.2020</t>
        </is>
      </c>
      <c r="H4" t="inlineStr">
        <is>
          <t>Publication Of Annual Report</t>
        </is>
      </c>
      <c r="J4" t="inlineStr">
        <is>
          <t>institutionelle Investoren</t>
        </is>
      </c>
      <c r="L4" t="inlineStr">
        <is>
          <t>51,30%</t>
        </is>
      </c>
    </row>
    <row r="5">
      <c r="A5" s="5" t="inlineStr">
        <is>
          <t>Ticker</t>
        </is>
      </c>
      <c r="B5" t="inlineStr">
        <is>
          <t>BDSB</t>
        </is>
      </c>
      <c r="C5" s="5" t="inlineStr">
        <is>
          <t>Fax</t>
        </is>
      </c>
      <c r="D5" s="5" t="inlineStr"/>
      <c r="E5" t="inlineStr">
        <is>
          <t>-</t>
        </is>
      </c>
      <c r="G5" t="inlineStr">
        <is>
          <t>30.04.2020</t>
        </is>
      </c>
      <c r="H5" t="inlineStr">
        <is>
          <t>Result Q1</t>
        </is>
      </c>
      <c r="J5" t="inlineStr">
        <is>
          <t>retail shareholders</t>
        </is>
      </c>
      <c r="L5" t="inlineStr">
        <is>
          <t>48,70%</t>
        </is>
      </c>
    </row>
    <row r="6">
      <c r="A6" s="5" t="inlineStr">
        <is>
          <t>Gelistet Seit / Listed Since</t>
        </is>
      </c>
      <c r="B6" t="inlineStr">
        <is>
          <t>-</t>
        </is>
      </c>
      <c r="C6" s="5" t="inlineStr">
        <is>
          <t>Internet</t>
        </is>
      </c>
      <c r="D6" s="5" t="inlineStr"/>
      <c r="E6" t="inlineStr">
        <is>
          <t>https://www.grupbancsabadell.com/en/</t>
        </is>
      </c>
      <c r="G6" t="inlineStr">
        <is>
          <t>31.07.2020</t>
        </is>
      </c>
      <c r="H6" t="inlineStr">
        <is>
          <t>Score Half Year</t>
        </is>
      </c>
      <c r="J6" t="inlineStr">
        <is>
          <t>Freefloat</t>
        </is>
      </c>
      <c r="L6" t="inlineStr">
        <is>
          <t>0,00%</t>
        </is>
      </c>
    </row>
    <row r="7">
      <c r="A7" s="5" t="inlineStr">
        <is>
          <t>Nominalwert / Nominal Value</t>
        </is>
      </c>
      <c r="B7" t="inlineStr">
        <is>
          <t>-</t>
        </is>
      </c>
      <c r="C7" s="5" t="inlineStr">
        <is>
          <t>E-Mail</t>
        </is>
      </c>
      <c r="D7" s="5" t="inlineStr"/>
      <c r="E7" t="inlineStr">
        <is>
          <t>info@bancsabadell.com</t>
        </is>
      </c>
      <c r="G7" t="inlineStr">
        <is>
          <t>23.10.2020</t>
        </is>
      </c>
      <c r="H7" t="inlineStr">
        <is>
          <t>Result Q1</t>
        </is>
      </c>
    </row>
    <row r="8">
      <c r="A8" s="5" t="inlineStr">
        <is>
          <t>Land / Country</t>
        </is>
      </c>
      <c r="B8" t="inlineStr">
        <is>
          <t>Spanien</t>
        </is>
      </c>
      <c r="C8" s="5" t="inlineStr">
        <is>
          <t>Inv. Relations Telefon / Phone</t>
        </is>
      </c>
      <c r="D8" s="5" t="inlineStr"/>
      <c r="E8" t="inlineStr">
        <is>
          <t>+44-20-71553888</t>
        </is>
      </c>
    </row>
    <row r="9">
      <c r="A9" s="5" t="inlineStr">
        <is>
          <t>Währung / Currency</t>
        </is>
      </c>
      <c r="B9" t="inlineStr">
        <is>
          <t>EUR</t>
        </is>
      </c>
      <c r="C9" s="5" t="inlineStr">
        <is>
          <t>Inv. Relations E-Mail</t>
        </is>
      </c>
      <c r="D9" s="5" t="inlineStr"/>
      <c r="E9" t="inlineStr">
        <is>
          <t>InvestorRelations@bancsabadell.com</t>
        </is>
      </c>
    </row>
    <row r="10">
      <c r="A10" s="5" t="inlineStr">
        <is>
          <t>Branche / Industry</t>
        </is>
      </c>
      <c r="B10" t="inlineStr">
        <is>
          <t>Banks</t>
        </is>
      </c>
      <c r="C10" s="5" t="inlineStr">
        <is>
          <t>Kontaktperson / Contact Person</t>
        </is>
      </c>
      <c r="D10" s="5" t="inlineStr"/>
      <c r="E10" t="inlineStr">
        <is>
          <t>-</t>
        </is>
      </c>
    </row>
    <row r="11">
      <c r="A11" s="5" t="inlineStr">
        <is>
          <t>Sektor / Sector</t>
        </is>
      </c>
      <c r="B11" t="inlineStr">
        <is>
          <t>Financial Sector</t>
        </is>
      </c>
    </row>
    <row r="12">
      <c r="A12" s="5" t="inlineStr">
        <is>
          <t>Typ / Genre</t>
        </is>
      </c>
      <c r="B12" t="inlineStr">
        <is>
          <t>Stammaktie</t>
        </is>
      </c>
    </row>
    <row r="13">
      <c r="A13" s="5" t="inlineStr">
        <is>
          <t>Adresse / Address</t>
        </is>
      </c>
      <c r="B13" t="inlineStr">
        <is>
          <t>Banco de Sabadell S.A.Plaça de Sant Roc 20  ES-08206 Sabadell</t>
        </is>
      </c>
    </row>
    <row r="14">
      <c r="A14" s="5" t="inlineStr">
        <is>
          <t>Management</t>
        </is>
      </c>
      <c r="B14" t="inlineStr">
        <is>
          <t>José Oliu Creus, José Javier Echenique Landiribar, Jaime Guardiola Romojaro</t>
        </is>
      </c>
    </row>
    <row r="15">
      <c r="A15" s="5" t="inlineStr">
        <is>
          <t>Aufsichtsrat / Board</t>
        </is>
      </c>
      <c r="B15" t="inlineStr">
        <is>
          <t>José Oliu Creus, José Javier Echenique Landiribar, Jaime Guardiola Romojaro, Anthony Frank Elliott Ball, Aurora Catá Sala, Pedro Fontana García, María José García Beato, George Donald Johnston, David Martínez Guzmán, José Manuel Martínez Martínez, José Ramón Martínez Sufrategui, José Luis Negro Rodríguez, Manuel Valls Morató, David Vegara Figueras</t>
        </is>
      </c>
    </row>
    <row r="16">
      <c r="A16" s="5" t="inlineStr">
        <is>
          <t>Beschreibung</t>
        </is>
      </c>
      <c r="B16" t="inlineStr">
        <is>
          <t>Banco de Sabadell S.A. ist eine spanische Banken- und Finanzdienstleistungsgruppe. Die umfangreiche Angebotspalette beinhaltet neben den traditionellen Bankgeschäften auch Investmentbanking, Effektenhandel, Vermögensverwaltung, Vorsorgeplanung, Kredite, Leasing, e-banking und e-trade. Im Weiteren ist der Konzern in der institutionellen Vermögensverwaltung für Pensionskassen, Unternehmen und Fondsgesellschaften (Asset Management) aktiv. In Spanien unterhält die Bankengruppe mehr als 2.700 Filialen und ist international mit eigenen Niederlassungen und über Tochtergesellschaften tätig. Banco de Sabadell S.A wurde am 31.Dezember 1881 gegründet und hat seinen Hauptsitz in Sabadell (Barzelona), Spanien. Copyright 2014 FINANCE BASE AG</t>
        </is>
      </c>
    </row>
    <row r="17">
      <c r="A17" s="5" t="inlineStr">
        <is>
          <t>Profile</t>
        </is>
      </c>
      <c r="B17" t="inlineStr">
        <is>
          <t>Banco de Sabadell S.A. is a Spanish banking and financial services group. The extensive product range includes, in addition to traditional banking and investment banking, securities trading, asset management, retirement planning, loans, leasing, e-banking and e-trade. In addition, the Group in institutional asset management for pension funds, corporations and investment companies (Asset Management) is active. In Spain, the Bank Group has more than 2,700 stores and is internationally active with its own branches and subsidiaries. Banco de Sabadell S.A. was founded on December 31, 1881 and is headquartered in Sabadell (Barzelona), Spain.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Gesamtertrag</t>
        </is>
      </c>
      <c r="B20" s="5" t="inlineStr">
        <is>
          <t>Total Income</t>
        </is>
      </c>
      <c r="C20" t="inlineStr">
        <is>
          <t>-</t>
        </is>
      </c>
      <c r="D20" t="n">
        <v>5010</v>
      </c>
      <c r="E20" t="n">
        <v>5737</v>
      </c>
      <c r="F20" t="n">
        <v>5471</v>
      </c>
      <c r="G20" t="n">
        <v>5478</v>
      </c>
      <c r="H20" t="n">
        <v>4801</v>
      </c>
      <c r="I20" t="n">
        <v>3977</v>
      </c>
      <c r="J20" t="n">
        <v>2958</v>
      </c>
      <c r="K20" t="n">
        <v>2507</v>
      </c>
      <c r="L20" t="n">
        <v>2331</v>
      </c>
      <c r="M20" t="n">
        <v>2505</v>
      </c>
      <c r="N20" t="n">
        <v>2227</v>
      </c>
      <c r="O20" t="n">
        <v>2162</v>
      </c>
      <c r="P20" t="n">
        <v>2162</v>
      </c>
    </row>
    <row r="21">
      <c r="A21" s="5" t="inlineStr">
        <is>
          <t>Operatives Ergebnis (EBIT)</t>
        </is>
      </c>
      <c r="B21" s="5" t="inlineStr">
        <is>
          <t>EBIT Earning Before Interest &amp; Tax</t>
        </is>
      </c>
      <c r="C21" t="inlineStr">
        <is>
          <t>-</t>
        </is>
      </c>
      <c r="D21" t="n">
        <v>1737</v>
      </c>
      <c r="E21" t="n">
        <v>1387</v>
      </c>
      <c r="F21" t="n">
        <v>1861</v>
      </c>
      <c r="G21" t="n">
        <v>1355</v>
      </c>
      <c r="H21" t="n">
        <v>1140</v>
      </c>
      <c r="I21" t="n">
        <v>885.4</v>
      </c>
      <c r="J21" t="n">
        <v>-181.6</v>
      </c>
      <c r="K21" t="n">
        <v>582.2</v>
      </c>
      <c r="L21" t="n">
        <v>635.9</v>
      </c>
      <c r="M21" t="n">
        <v>1326</v>
      </c>
      <c r="N21" t="n">
        <v>1115</v>
      </c>
      <c r="O21" t="n">
        <v>1017</v>
      </c>
      <c r="P21" t="n">
        <v>1017</v>
      </c>
    </row>
    <row r="22">
      <c r="A22" s="5" t="inlineStr">
        <is>
          <t>Finanzergebnis</t>
        </is>
      </c>
      <c r="B22" s="5" t="inlineStr">
        <is>
          <t>Financial Result</t>
        </is>
      </c>
      <c r="C22" t="inlineStr">
        <is>
          <t>-</t>
        </is>
      </c>
      <c r="D22" t="n">
        <v>-1318</v>
      </c>
      <c r="E22" t="n">
        <v>-538.6</v>
      </c>
      <c r="F22" t="n">
        <v>-841.4</v>
      </c>
      <c r="G22" t="n">
        <v>-609.8</v>
      </c>
      <c r="H22" t="n">
        <v>-653.2</v>
      </c>
      <c r="I22" t="n">
        <v>-554.9</v>
      </c>
      <c r="J22" t="n">
        <v>-120.4</v>
      </c>
      <c r="K22" t="n">
        <v>-394.7</v>
      </c>
      <c r="L22" t="n">
        <v>-171.6</v>
      </c>
      <c r="M22" t="n">
        <v>-754.2</v>
      </c>
      <c r="N22" t="n">
        <v>-854.8</v>
      </c>
      <c r="O22" t="inlineStr">
        <is>
          <t>-</t>
        </is>
      </c>
      <c r="P22" t="inlineStr">
        <is>
          <t>-</t>
        </is>
      </c>
    </row>
    <row r="23">
      <c r="A23" s="5" t="inlineStr">
        <is>
          <t>Ergebnis vor Steuer (EBT)</t>
        </is>
      </c>
      <c r="B23" s="5" t="inlineStr">
        <is>
          <t>EBT Earning Before Tax</t>
        </is>
      </c>
      <c r="C23" t="inlineStr">
        <is>
          <t>-</t>
        </is>
      </c>
      <c r="D23" t="n">
        <v>418.9</v>
      </c>
      <c r="E23" t="n">
        <v>848.3</v>
      </c>
      <c r="F23" t="n">
        <v>1019</v>
      </c>
      <c r="G23" t="n">
        <v>744.8</v>
      </c>
      <c r="H23" t="n">
        <v>486.4</v>
      </c>
      <c r="I23" t="n">
        <v>330.5</v>
      </c>
      <c r="J23" t="n">
        <v>-302</v>
      </c>
      <c r="K23" t="n">
        <v>187.5</v>
      </c>
      <c r="L23" t="n">
        <v>464.3</v>
      </c>
      <c r="M23" t="n">
        <v>571.3</v>
      </c>
      <c r="N23" t="n">
        <v>259.8</v>
      </c>
      <c r="O23" t="n">
        <v>1017</v>
      </c>
      <c r="P23" t="n">
        <v>1017</v>
      </c>
    </row>
    <row r="24">
      <c r="A24" s="5" t="inlineStr">
        <is>
          <t>Ergebnis nach Steuer</t>
        </is>
      </c>
      <c r="B24" s="5" t="inlineStr">
        <is>
          <t>Earnings after tax</t>
        </is>
      </c>
      <c r="C24" t="inlineStr">
        <is>
          <t>-</t>
        </is>
      </c>
      <c r="D24" t="n">
        <v>335.2</v>
      </c>
      <c r="E24" t="n">
        <v>805.2</v>
      </c>
      <c r="F24" t="n">
        <v>715.9</v>
      </c>
      <c r="G24" t="n">
        <v>712.2</v>
      </c>
      <c r="H24" t="n">
        <v>376.6</v>
      </c>
      <c r="I24" t="n">
        <v>268.8</v>
      </c>
      <c r="J24" t="n">
        <v>96</v>
      </c>
      <c r="K24" t="n">
        <v>235.9</v>
      </c>
      <c r="L24" t="n">
        <v>382.9</v>
      </c>
      <c r="M24" t="n">
        <v>526.3</v>
      </c>
      <c r="N24" t="n">
        <v>247.5</v>
      </c>
      <c r="O24" t="n">
        <v>767.8</v>
      </c>
      <c r="P24" t="n">
        <v>767.8</v>
      </c>
    </row>
    <row r="25">
      <c r="A25" s="5" t="inlineStr">
        <is>
          <t>Minderheitenanteil</t>
        </is>
      </c>
      <c r="B25" s="5" t="inlineStr">
        <is>
          <t>Minority Share</t>
        </is>
      </c>
      <c r="C25" t="inlineStr">
        <is>
          <t>-</t>
        </is>
      </c>
      <c r="D25" t="n">
        <v>-7.1</v>
      </c>
      <c r="E25" t="n">
        <v>-3.7</v>
      </c>
      <c r="F25" t="n">
        <v>-5.4</v>
      </c>
      <c r="G25" t="n">
        <v>-3.8</v>
      </c>
      <c r="H25" t="n">
        <v>-5</v>
      </c>
      <c r="I25" t="n">
        <v>-21</v>
      </c>
      <c r="J25" t="n">
        <v>-14.1</v>
      </c>
      <c r="K25" t="n">
        <v>-4</v>
      </c>
      <c r="L25" t="n">
        <v>-2.9</v>
      </c>
      <c r="M25" t="n">
        <v>-3.8</v>
      </c>
      <c r="N25" t="n">
        <v>-2</v>
      </c>
      <c r="O25" t="n">
        <v>-5.3</v>
      </c>
      <c r="P25" t="n">
        <v>-5.3</v>
      </c>
    </row>
    <row r="26">
      <c r="A26" s="5" t="inlineStr">
        <is>
          <t>Jahresüberschuss/-fehlbetrag</t>
        </is>
      </c>
      <c r="B26" s="5" t="inlineStr">
        <is>
          <t>Net Profit</t>
        </is>
      </c>
      <c r="C26" t="inlineStr">
        <is>
          <t>-</t>
        </is>
      </c>
      <c r="D26" t="n">
        <v>328.1</v>
      </c>
      <c r="E26" t="n">
        <v>801.5</v>
      </c>
      <c r="F26" t="n">
        <v>710.4</v>
      </c>
      <c r="G26" t="n">
        <v>708.4</v>
      </c>
      <c r="H26" t="n">
        <v>371.7</v>
      </c>
      <c r="I26" t="n">
        <v>247.8</v>
      </c>
      <c r="J26" t="n">
        <v>81.90000000000001</v>
      </c>
      <c r="K26" t="n">
        <v>231.9</v>
      </c>
      <c r="L26" t="n">
        <v>380</v>
      </c>
      <c r="M26" t="n">
        <v>522.5</v>
      </c>
      <c r="N26" t="n">
        <v>673.8</v>
      </c>
      <c r="O26" t="n">
        <v>782.3</v>
      </c>
      <c r="P26" t="n">
        <v>782.3</v>
      </c>
    </row>
    <row r="27">
      <c r="A27" s="5" t="inlineStr">
        <is>
          <t>Summe Aktiva</t>
        </is>
      </c>
      <c r="B27" s="5" t="inlineStr">
        <is>
          <t>Total Assets</t>
        </is>
      </c>
      <c r="C27" t="inlineStr">
        <is>
          <t>-</t>
        </is>
      </c>
      <c r="D27" t="n">
        <v>222322</v>
      </c>
      <c r="E27" t="n">
        <v>221348</v>
      </c>
      <c r="F27" t="n">
        <v>212508</v>
      </c>
      <c r="G27" t="n">
        <v>208628</v>
      </c>
      <c r="H27" t="n">
        <v>163346</v>
      </c>
      <c r="I27" t="n">
        <v>163442</v>
      </c>
      <c r="J27" t="n">
        <v>161547</v>
      </c>
      <c r="K27" t="n">
        <v>100437</v>
      </c>
      <c r="L27" t="n">
        <v>97099</v>
      </c>
      <c r="M27" t="n">
        <v>82823</v>
      </c>
      <c r="N27" t="n">
        <v>80378</v>
      </c>
      <c r="O27" t="n">
        <v>76776</v>
      </c>
      <c r="P27" t="n">
        <v>76776</v>
      </c>
    </row>
    <row r="28">
      <c r="A28" s="5" t="inlineStr">
        <is>
          <t>Summe Fremdkapital</t>
        </is>
      </c>
      <c r="B28" s="5" t="inlineStr">
        <is>
          <t>Total Liabilities</t>
        </is>
      </c>
      <c r="C28" t="inlineStr">
        <is>
          <t>-</t>
        </is>
      </c>
      <c r="D28" t="n">
        <v>210205</v>
      </c>
      <c r="E28" t="n">
        <v>208127</v>
      </c>
      <c r="F28" t="n">
        <v>199425</v>
      </c>
      <c r="G28" t="n">
        <v>195860</v>
      </c>
      <c r="H28" t="n">
        <v>152130</v>
      </c>
      <c r="I28" t="n">
        <v>153036</v>
      </c>
      <c r="J28" t="n">
        <v>152286</v>
      </c>
      <c r="K28" t="n">
        <v>94503</v>
      </c>
      <c r="L28" t="n">
        <v>91411</v>
      </c>
      <c r="M28" t="n">
        <v>77526</v>
      </c>
      <c r="N28" t="n">
        <v>75930</v>
      </c>
      <c r="O28" t="n">
        <v>72172</v>
      </c>
      <c r="P28" t="n">
        <v>72172</v>
      </c>
    </row>
    <row r="29">
      <c r="A29" s="5" t="inlineStr">
        <is>
          <t>Minderheitenanteil</t>
        </is>
      </c>
      <c r="B29" s="5" t="inlineStr">
        <is>
          <t>Minority Share</t>
        </is>
      </c>
      <c r="C29" t="inlineStr">
        <is>
          <t>-</t>
        </is>
      </c>
      <c r="D29" t="n">
        <v>64</v>
      </c>
      <c r="E29" t="n">
        <v>61</v>
      </c>
      <c r="F29" t="n">
        <v>49.7</v>
      </c>
      <c r="G29" t="n">
        <v>37.1</v>
      </c>
      <c r="H29" t="n">
        <v>54.8</v>
      </c>
      <c r="I29" t="n">
        <v>58.2</v>
      </c>
      <c r="J29" t="n">
        <v>459.2</v>
      </c>
      <c r="K29" t="n">
        <v>47.2</v>
      </c>
      <c r="L29" t="n">
        <v>33.9</v>
      </c>
      <c r="M29" t="n">
        <v>27.4</v>
      </c>
      <c r="N29" t="n">
        <v>14.1</v>
      </c>
      <c r="O29" t="n">
        <v>21.3</v>
      </c>
      <c r="P29" t="n">
        <v>21.3</v>
      </c>
    </row>
    <row r="30">
      <c r="A30" s="5" t="inlineStr">
        <is>
          <t>Summe Eigenkapital</t>
        </is>
      </c>
      <c r="B30" s="5" t="inlineStr">
        <is>
          <t>Equity</t>
        </is>
      </c>
      <c r="C30" t="inlineStr">
        <is>
          <t>-</t>
        </is>
      </c>
      <c r="D30" t="n">
        <v>13161</v>
      </c>
      <c r="E30" t="n">
        <v>13222</v>
      </c>
      <c r="F30" t="n">
        <v>13083</v>
      </c>
      <c r="G30" t="n">
        <v>12731</v>
      </c>
      <c r="H30" t="n">
        <v>11161</v>
      </c>
      <c r="I30" t="n">
        <v>10347</v>
      </c>
      <c r="J30" t="n">
        <v>8802</v>
      </c>
      <c r="K30" t="n">
        <v>5887</v>
      </c>
      <c r="L30" t="n">
        <v>5655</v>
      </c>
      <c r="M30" t="n">
        <v>5270</v>
      </c>
      <c r="N30" t="n">
        <v>4434</v>
      </c>
      <c r="O30" t="n">
        <v>4583</v>
      </c>
      <c r="P30" t="n">
        <v>4583</v>
      </c>
    </row>
    <row r="31">
      <c r="A31" s="5" t="inlineStr">
        <is>
          <t>Summe Passiva</t>
        </is>
      </c>
      <c r="B31" s="5" t="inlineStr">
        <is>
          <t>Liabilities &amp; Shareholder Equity</t>
        </is>
      </c>
      <c r="C31" t="inlineStr">
        <is>
          <t>-</t>
        </is>
      </c>
      <c r="D31" t="n">
        <v>222322</v>
      </c>
      <c r="E31" t="n">
        <v>221348</v>
      </c>
      <c r="F31" t="n">
        <v>212508</v>
      </c>
      <c r="G31" t="n">
        <v>208628</v>
      </c>
      <c r="H31" t="n">
        <v>163346</v>
      </c>
      <c r="I31" t="n">
        <v>163442</v>
      </c>
      <c r="J31" t="n">
        <v>161547</v>
      </c>
      <c r="K31" t="n">
        <v>100437</v>
      </c>
      <c r="L31" t="n">
        <v>97099</v>
      </c>
      <c r="M31" t="n">
        <v>82823</v>
      </c>
      <c r="N31" t="n">
        <v>80378</v>
      </c>
      <c r="O31" t="n">
        <v>76776</v>
      </c>
      <c r="P31" t="n">
        <v>76776</v>
      </c>
    </row>
    <row r="32">
      <c r="A32" s="5" t="inlineStr">
        <is>
          <t>Mio.Aktien im Umlauf</t>
        </is>
      </c>
      <c r="B32" s="5" t="inlineStr">
        <is>
          <t>Million shares outstanding</t>
        </is>
      </c>
      <c r="C32" t="n">
        <v>5627</v>
      </c>
      <c r="D32" t="n">
        <v>5627</v>
      </c>
      <c r="E32" t="n">
        <v>5627</v>
      </c>
      <c r="F32" t="n">
        <v>5616</v>
      </c>
      <c r="G32" t="n">
        <v>5439</v>
      </c>
      <c r="H32" t="n">
        <v>4024</v>
      </c>
      <c r="I32" t="n">
        <v>4012</v>
      </c>
      <c r="J32" t="n">
        <v>2960</v>
      </c>
      <c r="K32" t="n">
        <v>1391</v>
      </c>
      <c r="L32" t="n">
        <v>1263</v>
      </c>
      <c r="M32" t="n">
        <v>1200</v>
      </c>
      <c r="N32" t="n">
        <v>1200</v>
      </c>
      <c r="O32" t="n">
        <v>1200</v>
      </c>
      <c r="P32" t="n">
        <v>1200</v>
      </c>
    </row>
    <row r="33">
      <c r="A33" s="5" t="inlineStr">
        <is>
          <t>Gezeichnetes Kapital (in Mio.)</t>
        </is>
      </c>
      <c r="B33" s="5" t="inlineStr">
        <is>
          <t>Subscribed Capital in M</t>
        </is>
      </c>
      <c r="C33" t="n">
        <v>703.37</v>
      </c>
      <c r="D33" t="n">
        <v>703.37</v>
      </c>
      <c r="E33" t="n">
        <v>703.37</v>
      </c>
      <c r="F33" t="n">
        <v>702.02</v>
      </c>
      <c r="G33" t="n">
        <v>679.91</v>
      </c>
      <c r="H33" t="n">
        <v>503.1</v>
      </c>
      <c r="I33" t="n">
        <v>501.4</v>
      </c>
      <c r="J33" t="n">
        <v>369.9</v>
      </c>
      <c r="K33" t="n">
        <v>173.9</v>
      </c>
      <c r="L33" t="n">
        <v>158</v>
      </c>
      <c r="M33" t="n">
        <v>150</v>
      </c>
      <c r="N33" t="n">
        <v>150</v>
      </c>
      <c r="O33" t="n">
        <v>150</v>
      </c>
      <c r="P33" t="n">
        <v>150</v>
      </c>
    </row>
    <row r="34">
      <c r="A34" s="5" t="inlineStr">
        <is>
          <t>Ergebnis je Aktie (brutto)</t>
        </is>
      </c>
      <c r="B34" s="5" t="inlineStr">
        <is>
          <t>Earnings per share</t>
        </is>
      </c>
      <c r="C34" t="inlineStr">
        <is>
          <t>-</t>
        </is>
      </c>
      <c r="D34" t="n">
        <v>0.07000000000000001</v>
      </c>
      <c r="E34" t="n">
        <v>0.15</v>
      </c>
      <c r="F34" t="n">
        <v>0.18</v>
      </c>
      <c r="G34" t="n">
        <v>0.14</v>
      </c>
      <c r="H34" t="n">
        <v>0.12</v>
      </c>
      <c r="I34" t="n">
        <v>0.08</v>
      </c>
      <c r="J34" t="n">
        <v>-0.1</v>
      </c>
      <c r="K34" t="n">
        <v>0.13</v>
      </c>
      <c r="L34" t="n">
        <v>0.37</v>
      </c>
      <c r="M34" t="n">
        <v>0.48</v>
      </c>
      <c r="N34" t="n">
        <v>0.22</v>
      </c>
      <c r="O34" t="n">
        <v>0.85</v>
      </c>
      <c r="P34" t="n">
        <v>0.85</v>
      </c>
    </row>
    <row r="35">
      <c r="A35" s="5" t="inlineStr">
        <is>
          <t>Ergebnis je Aktie (unverwässert)</t>
        </is>
      </c>
      <c r="B35" s="5" t="inlineStr">
        <is>
          <t>Basic Earnings per share</t>
        </is>
      </c>
      <c r="C35" t="n">
        <v>0.13</v>
      </c>
      <c r="D35" t="n">
        <v>0.05</v>
      </c>
      <c r="E35" t="n">
        <v>0.14</v>
      </c>
      <c r="F35" t="n">
        <v>0.13</v>
      </c>
      <c r="G35" t="n">
        <v>0.14</v>
      </c>
      <c r="H35" t="n">
        <v>0.09</v>
      </c>
      <c r="I35" t="n">
        <v>0.08</v>
      </c>
      <c r="J35" t="n">
        <v>0.03</v>
      </c>
      <c r="K35" t="n">
        <v>0.17</v>
      </c>
      <c r="L35" t="n">
        <v>0.32</v>
      </c>
      <c r="M35" t="n">
        <v>0.44</v>
      </c>
      <c r="N35" t="n">
        <v>0.5600000000000001</v>
      </c>
      <c r="O35" t="n">
        <v>0.64</v>
      </c>
      <c r="P35" t="n">
        <v>0.64</v>
      </c>
    </row>
    <row r="36">
      <c r="A36" s="5" t="inlineStr">
        <is>
          <t>Ergebnis je Aktie (verwässert)</t>
        </is>
      </c>
      <c r="B36" s="5" t="inlineStr">
        <is>
          <t>Diluted Earnings per share</t>
        </is>
      </c>
      <c r="C36" t="n">
        <v>0.13</v>
      </c>
      <c r="D36" t="n">
        <v>0.05</v>
      </c>
      <c r="E36" t="n">
        <v>0.14</v>
      </c>
      <c r="F36" t="n">
        <v>0.13</v>
      </c>
      <c r="G36" t="n">
        <v>0.14</v>
      </c>
      <c r="H36" t="n">
        <v>0.09</v>
      </c>
      <c r="I36" t="n">
        <v>0.07000000000000001</v>
      </c>
      <c r="J36" t="n">
        <v>0.03</v>
      </c>
      <c r="K36" t="n">
        <v>0.15</v>
      </c>
      <c r="L36" t="n">
        <v>0.28</v>
      </c>
      <c r="M36" t="n">
        <v>0.41</v>
      </c>
      <c r="N36" t="n">
        <v>0.5600000000000001</v>
      </c>
      <c r="O36" t="n">
        <v>0.64</v>
      </c>
      <c r="P36" t="n">
        <v>0.64</v>
      </c>
    </row>
    <row r="37">
      <c r="A37" s="5" t="inlineStr">
        <is>
          <t>Dividende je Aktie</t>
        </is>
      </c>
      <c r="B37" s="5" t="inlineStr">
        <is>
          <t>Dividend per share</t>
        </is>
      </c>
      <c r="C37" t="n">
        <v>0.03</v>
      </c>
      <c r="D37" t="n">
        <v>0.03</v>
      </c>
      <c r="E37" t="n">
        <v>0.07000000000000001</v>
      </c>
      <c r="F37" t="n">
        <v>0.07000000000000001</v>
      </c>
      <c r="G37" t="n">
        <v>0.07000000000000001</v>
      </c>
      <c r="H37" t="n">
        <v>0.05</v>
      </c>
      <c r="I37" t="n">
        <v>0.01</v>
      </c>
      <c r="J37" t="n">
        <v>0.01</v>
      </c>
      <c r="K37" t="n">
        <v>0.05</v>
      </c>
      <c r="L37" t="n">
        <v>0.15</v>
      </c>
      <c r="M37" t="n">
        <v>0.22</v>
      </c>
      <c r="N37" t="n">
        <v>0.28</v>
      </c>
      <c r="O37" t="n">
        <v>0.28</v>
      </c>
      <c r="P37" t="n">
        <v>0.28</v>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c r="P38" t="inlineStr">
        <is>
          <t>-</t>
        </is>
      </c>
    </row>
    <row r="39">
      <c r="A39" s="5" t="inlineStr">
        <is>
          <t>Ertrag</t>
        </is>
      </c>
      <c r="B39" s="5" t="inlineStr">
        <is>
          <t>Income</t>
        </is>
      </c>
      <c r="C39" t="inlineStr">
        <is>
          <t>-</t>
        </is>
      </c>
      <c r="D39" t="n">
        <v>0.89</v>
      </c>
      <c r="E39" t="n">
        <v>1.02</v>
      </c>
      <c r="F39" t="n">
        <v>0.97</v>
      </c>
      <c r="G39" t="n">
        <v>1.01</v>
      </c>
      <c r="H39" t="n">
        <v>1.19</v>
      </c>
      <c r="I39" t="n">
        <v>0.99</v>
      </c>
      <c r="J39" t="n">
        <v>1</v>
      </c>
      <c r="K39" t="n">
        <v>1.8</v>
      </c>
      <c r="L39" t="n">
        <v>1.85</v>
      </c>
      <c r="M39" t="n">
        <v>2.09</v>
      </c>
      <c r="N39" t="n">
        <v>1.86</v>
      </c>
      <c r="O39" t="n">
        <v>1.8</v>
      </c>
      <c r="P39" t="n">
        <v>1.8</v>
      </c>
    </row>
    <row r="40">
      <c r="A40" s="5" t="inlineStr">
        <is>
          <t>Buchwert je Aktie</t>
        </is>
      </c>
      <c r="B40" s="5" t="inlineStr">
        <is>
          <t>Book value per share</t>
        </is>
      </c>
      <c r="C40" t="inlineStr">
        <is>
          <t>-</t>
        </is>
      </c>
      <c r="D40" t="n">
        <v>2.34</v>
      </c>
      <c r="E40" t="n">
        <v>2.35</v>
      </c>
      <c r="F40" t="n">
        <v>2.33</v>
      </c>
      <c r="G40" t="n">
        <v>2.34</v>
      </c>
      <c r="H40" t="n">
        <v>2.77</v>
      </c>
      <c r="I40" t="n">
        <v>2.58</v>
      </c>
      <c r="J40" t="n">
        <v>2.97</v>
      </c>
      <c r="K40" t="n">
        <v>4.23</v>
      </c>
      <c r="L40" t="n">
        <v>4.48</v>
      </c>
      <c r="M40" t="n">
        <v>4.39</v>
      </c>
      <c r="N40" t="n">
        <v>3.7</v>
      </c>
      <c r="O40" t="n">
        <v>3.82</v>
      </c>
      <c r="P40" t="n">
        <v>3.82</v>
      </c>
    </row>
    <row r="41">
      <c r="A41" s="5" t="inlineStr">
        <is>
          <t>Cashflow je Aktie</t>
        </is>
      </c>
      <c r="B41" s="5" t="inlineStr">
        <is>
          <t>Cashflow per share</t>
        </is>
      </c>
      <c r="C41" t="inlineStr">
        <is>
          <t>-</t>
        </is>
      </c>
      <c r="D41" t="inlineStr">
        <is>
          <t>-</t>
        </is>
      </c>
      <c r="E41" t="inlineStr">
        <is>
          <t>-</t>
        </is>
      </c>
      <c r="F41" t="n">
        <v>7.39</v>
      </c>
      <c r="G41" t="n">
        <v>0.31</v>
      </c>
      <c r="H41" t="n">
        <v>-0.16</v>
      </c>
      <c r="I41" t="n">
        <v>-0.92</v>
      </c>
      <c r="J41" t="n">
        <v>0.57</v>
      </c>
      <c r="K41" t="n">
        <v>0.53</v>
      </c>
      <c r="L41" t="inlineStr">
        <is>
          <t>-</t>
        </is>
      </c>
      <c r="M41" t="inlineStr">
        <is>
          <t>-</t>
        </is>
      </c>
      <c r="N41" t="inlineStr">
        <is>
          <t>-</t>
        </is>
      </c>
      <c r="O41" t="inlineStr">
        <is>
          <t>-</t>
        </is>
      </c>
      <c r="P41" t="inlineStr">
        <is>
          <t>-</t>
        </is>
      </c>
    </row>
    <row r="42">
      <c r="A42" s="5" t="inlineStr">
        <is>
          <t>Bilanzsumme je Aktie</t>
        </is>
      </c>
      <c r="B42" s="5" t="inlineStr">
        <is>
          <t>Total assets per share</t>
        </is>
      </c>
      <c r="C42" t="inlineStr">
        <is>
          <t>-</t>
        </is>
      </c>
      <c r="D42" t="n">
        <v>39.51</v>
      </c>
      <c r="E42" t="n">
        <v>39.34</v>
      </c>
      <c r="F42" t="n">
        <v>37.84</v>
      </c>
      <c r="G42" t="n">
        <v>38.36</v>
      </c>
      <c r="H42" t="n">
        <v>40.59</v>
      </c>
      <c r="I42" t="n">
        <v>40.74</v>
      </c>
      <c r="J42" t="n">
        <v>54.58</v>
      </c>
      <c r="K42" t="n">
        <v>72.20999999999999</v>
      </c>
      <c r="L42" t="n">
        <v>76.86</v>
      </c>
      <c r="M42" t="n">
        <v>69.02</v>
      </c>
      <c r="N42" t="n">
        <v>66.98</v>
      </c>
      <c r="O42" t="n">
        <v>63.98</v>
      </c>
      <c r="P42" t="n">
        <v>63.98</v>
      </c>
    </row>
    <row r="43">
      <c r="A43" s="5" t="inlineStr">
        <is>
          <t>Personal am Ende des Jahres</t>
        </is>
      </c>
      <c r="B43" s="5" t="inlineStr">
        <is>
          <t>Staff at the end of year</t>
        </is>
      </c>
      <c r="C43" t="n">
        <v>24454</v>
      </c>
      <c r="D43" t="n">
        <v>26181</v>
      </c>
      <c r="E43" t="n">
        <v>25845</v>
      </c>
      <c r="F43" t="n">
        <v>25945</v>
      </c>
      <c r="G43" t="n">
        <v>26090</v>
      </c>
      <c r="H43" t="n">
        <v>17529</v>
      </c>
      <c r="I43" t="n">
        <v>18077</v>
      </c>
      <c r="J43" t="n">
        <v>15596</v>
      </c>
      <c r="K43" t="n">
        <v>10670</v>
      </c>
      <c r="L43" t="n">
        <v>10777</v>
      </c>
      <c r="M43" t="n">
        <v>9466</v>
      </c>
      <c r="N43" t="n">
        <v>9929</v>
      </c>
      <c r="O43" t="n">
        <v>10234</v>
      </c>
      <c r="P43" t="n">
        <v>10234</v>
      </c>
    </row>
    <row r="44">
      <c r="A44" s="5" t="inlineStr">
        <is>
          <t>Personalaufwand in Mio. EUR</t>
        </is>
      </c>
      <c r="B44" s="5" t="inlineStr">
        <is>
          <t>Personnel expenses in M</t>
        </is>
      </c>
      <c r="C44" t="n">
        <v>1649</v>
      </c>
      <c r="D44" t="n">
        <v>1591</v>
      </c>
      <c r="E44" t="n">
        <v>1574</v>
      </c>
      <c r="F44" t="n">
        <v>1663</v>
      </c>
      <c r="G44" t="n">
        <v>1457</v>
      </c>
      <c r="H44" t="n">
        <v>1203</v>
      </c>
      <c r="I44" t="n">
        <v>1135</v>
      </c>
      <c r="J44" t="n">
        <v>996.5</v>
      </c>
      <c r="K44" t="n">
        <v>742.6</v>
      </c>
      <c r="L44" t="n">
        <v>679.7</v>
      </c>
      <c r="M44" t="n">
        <v>715.3</v>
      </c>
      <c r="N44" t="n">
        <v>651.1</v>
      </c>
      <c r="O44" t="n">
        <v>695</v>
      </c>
      <c r="P44" t="n">
        <v>695</v>
      </c>
    </row>
    <row r="45">
      <c r="A45" s="5" t="inlineStr">
        <is>
          <t>Aufwand je Mitarbeiter in EUR</t>
        </is>
      </c>
      <c r="B45" s="5" t="inlineStr">
        <is>
          <t>Effort per employee</t>
        </is>
      </c>
      <c r="C45" t="n">
        <v>67425</v>
      </c>
      <c r="D45" t="n">
        <v>60754</v>
      </c>
      <c r="E45" t="n">
        <v>60902</v>
      </c>
      <c r="F45" t="n">
        <v>64101</v>
      </c>
      <c r="G45" t="n">
        <v>55857</v>
      </c>
      <c r="H45" t="n">
        <v>68606</v>
      </c>
      <c r="I45" t="n">
        <v>62798</v>
      </c>
      <c r="J45" t="n">
        <v>63895</v>
      </c>
      <c r="K45" t="n">
        <v>69597</v>
      </c>
      <c r="L45" t="n">
        <v>63070</v>
      </c>
      <c r="M45" t="n">
        <v>75565</v>
      </c>
      <c r="N45" t="n">
        <v>65576</v>
      </c>
      <c r="O45" t="n">
        <v>67911</v>
      </c>
      <c r="P45" t="n">
        <v>67911</v>
      </c>
    </row>
    <row r="46">
      <c r="A46" s="5" t="inlineStr">
        <is>
          <t>Ertrag je Mitarbeiter in EUR</t>
        </is>
      </c>
      <c r="B46" s="5" t="inlineStr">
        <is>
          <t>Income per employee</t>
        </is>
      </c>
      <c r="C46" t="inlineStr">
        <is>
          <t>-</t>
        </is>
      </c>
      <c r="D46" t="n">
        <v>191368</v>
      </c>
      <c r="E46" t="n">
        <v>221989</v>
      </c>
      <c r="F46" t="n">
        <v>210858</v>
      </c>
      <c r="G46" t="n">
        <v>209981</v>
      </c>
      <c r="H46" t="n">
        <v>273860</v>
      </c>
      <c r="I46" t="n">
        <v>219992</v>
      </c>
      <c r="J46" t="n">
        <v>189690</v>
      </c>
      <c r="K46" t="n">
        <v>234930</v>
      </c>
      <c r="L46" t="n">
        <v>216322</v>
      </c>
      <c r="M46" t="n">
        <v>264631</v>
      </c>
      <c r="N46" t="n">
        <v>224272</v>
      </c>
      <c r="O46" t="n">
        <v>211237</v>
      </c>
      <c r="P46" t="n">
        <v>211237</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Gewinn je Mitarbeiter in EUR</t>
        </is>
      </c>
      <c r="B48" s="5" t="inlineStr">
        <is>
          <t>Earnings per employee</t>
        </is>
      </c>
      <c r="C48" t="inlineStr">
        <is>
          <t>-</t>
        </is>
      </c>
      <c r="D48" t="n">
        <v>12532</v>
      </c>
      <c r="E48" t="n">
        <v>31012</v>
      </c>
      <c r="F48" t="n">
        <v>27381</v>
      </c>
      <c r="G48" t="n">
        <v>27152</v>
      </c>
      <c r="H48" t="n">
        <v>21205</v>
      </c>
      <c r="I48" t="n">
        <v>13708</v>
      </c>
      <c r="J48" t="n">
        <v>5251</v>
      </c>
      <c r="K48" t="n">
        <v>21734</v>
      </c>
      <c r="L48" t="n">
        <v>35260</v>
      </c>
      <c r="M48" t="n">
        <v>55198</v>
      </c>
      <c r="N48" t="n">
        <v>67862</v>
      </c>
      <c r="O48" t="n">
        <v>76441</v>
      </c>
      <c r="P48" t="n">
        <v>76441</v>
      </c>
    </row>
    <row r="49">
      <c r="A49" s="5" t="inlineStr">
        <is>
          <t>KGV (Kurs/Gewinn)</t>
        </is>
      </c>
      <c r="B49" s="5" t="inlineStr">
        <is>
          <t>PE (price/earnings)</t>
        </is>
      </c>
      <c r="C49" t="n">
        <v>8</v>
      </c>
      <c r="D49" t="n">
        <v>20</v>
      </c>
      <c r="E49" t="n">
        <v>11.9</v>
      </c>
      <c r="F49" t="n">
        <v>9.800000000000001</v>
      </c>
      <c r="G49" t="n">
        <v>11.7</v>
      </c>
      <c r="H49" t="n">
        <v>24.4</v>
      </c>
      <c r="I49" t="n">
        <v>23.8</v>
      </c>
      <c r="J49" t="n">
        <v>66</v>
      </c>
      <c r="K49" t="n">
        <v>17.2</v>
      </c>
      <c r="L49" t="n">
        <v>9.199999999999999</v>
      </c>
      <c r="M49" t="n">
        <v>8.800000000000001</v>
      </c>
      <c r="N49" t="n">
        <v>8.699999999999999</v>
      </c>
      <c r="O49" t="n">
        <v>11.41</v>
      </c>
      <c r="P49" t="n">
        <v>11.41</v>
      </c>
    </row>
    <row r="50">
      <c r="A50" s="5" t="inlineStr">
        <is>
          <t>KUV (Kurs/Umsatz)</t>
        </is>
      </c>
      <c r="B50" s="5" t="inlineStr">
        <is>
          <t>PS (price/sales)</t>
        </is>
      </c>
      <c r="C50" t="inlineStr">
        <is>
          <t>-</t>
        </is>
      </c>
      <c r="D50" t="inlineStr">
        <is>
          <t>-</t>
        </is>
      </c>
      <c r="E50" t="n">
        <v>1.63</v>
      </c>
      <c r="F50" t="n">
        <v>1.31</v>
      </c>
      <c r="G50" t="n">
        <v>1.63</v>
      </c>
      <c r="H50" t="n">
        <v>1.84</v>
      </c>
      <c r="I50" t="n">
        <v>1.92</v>
      </c>
      <c r="J50" t="n">
        <v>1.98</v>
      </c>
      <c r="K50" t="n">
        <v>1.63</v>
      </c>
      <c r="L50" t="n">
        <v>1.6</v>
      </c>
      <c r="M50" t="n">
        <v>1.86</v>
      </c>
      <c r="N50" t="n">
        <v>2.61</v>
      </c>
      <c r="O50" t="n">
        <v>4.06</v>
      </c>
      <c r="P50" t="n">
        <v>4.06</v>
      </c>
    </row>
    <row r="51">
      <c r="A51" s="5" t="inlineStr">
        <is>
          <t>KBV (Kurs/Buchwert)</t>
        </is>
      </c>
      <c r="B51" s="5" t="inlineStr">
        <is>
          <t>PB (price/book value)</t>
        </is>
      </c>
      <c r="C51" t="inlineStr">
        <is>
          <t>-</t>
        </is>
      </c>
      <c r="D51" t="n">
        <v>0.43</v>
      </c>
      <c r="E51" t="n">
        <v>0.71</v>
      </c>
      <c r="F51" t="n">
        <v>0.55</v>
      </c>
      <c r="G51" t="n">
        <v>0.7</v>
      </c>
      <c r="H51" t="n">
        <v>0.79</v>
      </c>
      <c r="I51" t="n">
        <v>0.74</v>
      </c>
      <c r="J51" t="n">
        <v>0.67</v>
      </c>
      <c r="K51" t="n">
        <v>0.6899999999999999</v>
      </c>
      <c r="L51" t="n">
        <v>0.66</v>
      </c>
      <c r="M51" t="n">
        <v>0.88</v>
      </c>
      <c r="N51" t="n">
        <v>1.31</v>
      </c>
      <c r="O51" t="n">
        <v>1.91</v>
      </c>
      <c r="P51" t="n">
        <v>1.91</v>
      </c>
    </row>
    <row r="52">
      <c r="A52" s="5" t="inlineStr">
        <is>
          <t>KCV (Kurs/Cashflow)</t>
        </is>
      </c>
      <c r="B52" s="5" t="inlineStr">
        <is>
          <t>PC (price/cashflow)</t>
        </is>
      </c>
      <c r="C52" t="inlineStr">
        <is>
          <t>-</t>
        </is>
      </c>
      <c r="D52" t="inlineStr">
        <is>
          <t>-</t>
        </is>
      </c>
      <c r="E52" t="inlineStr">
        <is>
          <t>-</t>
        </is>
      </c>
      <c r="F52" t="n">
        <v>0.17</v>
      </c>
      <c r="G52" t="n">
        <v>5.23</v>
      </c>
      <c r="H52" t="n">
        <v>-13.34</v>
      </c>
      <c r="I52" t="n">
        <v>-2.06</v>
      </c>
      <c r="J52" t="n">
        <v>3.48</v>
      </c>
      <c r="K52" t="n">
        <v>5.51</v>
      </c>
      <c r="L52" t="inlineStr">
        <is>
          <t>-</t>
        </is>
      </c>
      <c r="M52" t="inlineStr">
        <is>
          <t>-</t>
        </is>
      </c>
      <c r="N52" t="inlineStr">
        <is>
          <t>-</t>
        </is>
      </c>
      <c r="O52" t="inlineStr">
        <is>
          <t>-</t>
        </is>
      </c>
      <c r="P52" t="inlineStr">
        <is>
          <t>-</t>
        </is>
      </c>
    </row>
    <row r="53">
      <c r="A53" s="5" t="inlineStr">
        <is>
          <t>Dividendenrendite in %</t>
        </is>
      </c>
      <c r="B53" s="5" t="inlineStr">
        <is>
          <t>Dividend Yield in %</t>
        </is>
      </c>
      <c r="C53" t="n">
        <v>2.88</v>
      </c>
      <c r="D53" t="n">
        <v>3</v>
      </c>
      <c r="E53" t="n">
        <v>4.22</v>
      </c>
      <c r="F53" t="n">
        <v>5.47</v>
      </c>
      <c r="G53" t="n">
        <v>4.27</v>
      </c>
      <c r="H53" t="n">
        <v>2.27</v>
      </c>
      <c r="I53" t="n">
        <v>0.53</v>
      </c>
      <c r="J53" t="n">
        <v>0.51</v>
      </c>
      <c r="K53" t="n">
        <v>1.71</v>
      </c>
      <c r="L53" t="n">
        <v>5.08</v>
      </c>
      <c r="M53" t="n">
        <v>5.67</v>
      </c>
      <c r="N53" t="n">
        <v>5.77</v>
      </c>
      <c r="O53" t="n">
        <v>3.84</v>
      </c>
      <c r="P53" t="n">
        <v>3.84</v>
      </c>
    </row>
    <row r="54">
      <c r="A54" s="5" t="inlineStr">
        <is>
          <t>Gewinnrendite in %</t>
        </is>
      </c>
      <c r="B54" s="5" t="inlineStr">
        <is>
          <t>Return on profit in %</t>
        </is>
      </c>
      <c r="C54" t="n">
        <v>12.5</v>
      </c>
      <c r="D54" t="n">
        <v>5</v>
      </c>
      <c r="E54" t="n">
        <v>8.4</v>
      </c>
      <c r="F54" t="n">
        <v>10.2</v>
      </c>
      <c r="G54" t="n">
        <v>8.5</v>
      </c>
      <c r="H54" t="n">
        <v>4.1</v>
      </c>
      <c r="I54" t="n">
        <v>4.2</v>
      </c>
      <c r="J54" t="n">
        <v>1.5</v>
      </c>
      <c r="K54" t="n">
        <v>5.8</v>
      </c>
      <c r="L54" t="n">
        <v>10.8</v>
      </c>
      <c r="M54" t="n">
        <v>11.3</v>
      </c>
      <c r="N54" t="n">
        <v>11.5</v>
      </c>
      <c r="O54" t="inlineStr">
        <is>
          <t>-</t>
        </is>
      </c>
      <c r="P54" t="inlineStr">
        <is>
          <t>-</t>
        </is>
      </c>
    </row>
    <row r="55">
      <c r="A55" s="5" t="inlineStr">
        <is>
          <t>Eigenkapitalrendite in %</t>
        </is>
      </c>
      <c r="B55" s="5" t="inlineStr">
        <is>
          <t>Return on Equity in %</t>
        </is>
      </c>
      <c r="C55" t="inlineStr">
        <is>
          <t>-</t>
        </is>
      </c>
      <c r="D55" t="n">
        <v>2.49</v>
      </c>
      <c r="E55" t="n">
        <v>6.06</v>
      </c>
      <c r="F55" t="n">
        <v>5.43</v>
      </c>
      <c r="G55" t="n">
        <v>5.56</v>
      </c>
      <c r="H55" t="n">
        <v>3.33</v>
      </c>
      <c r="I55" t="n">
        <v>2.39</v>
      </c>
      <c r="J55" t="n">
        <v>0.93</v>
      </c>
      <c r="K55" t="n">
        <v>3.94</v>
      </c>
      <c r="L55" t="n">
        <v>6.72</v>
      </c>
      <c r="M55" t="n">
        <v>9.91</v>
      </c>
      <c r="N55" t="n">
        <v>15.2</v>
      </c>
      <c r="O55" t="n">
        <v>17.07</v>
      </c>
      <c r="P55" t="n">
        <v>17.07</v>
      </c>
    </row>
    <row r="56">
      <c r="A56" s="5" t="inlineStr">
        <is>
          <t>Gesamtkapitalrendite in %</t>
        </is>
      </c>
      <c r="B56" s="5" t="inlineStr">
        <is>
          <t>Total Return on Investment in %</t>
        </is>
      </c>
      <c r="C56" t="inlineStr">
        <is>
          <t>-</t>
        </is>
      </c>
      <c r="D56" t="n">
        <v>0.15</v>
      </c>
      <c r="E56" t="n">
        <v>0.36</v>
      </c>
      <c r="F56" t="n">
        <v>0.33</v>
      </c>
      <c r="G56" t="n">
        <v>0.34</v>
      </c>
      <c r="H56" t="n">
        <v>0.23</v>
      </c>
      <c r="I56" t="n">
        <v>0.15</v>
      </c>
      <c r="J56" t="n">
        <v>0.05</v>
      </c>
      <c r="K56" t="n">
        <v>0.23</v>
      </c>
      <c r="L56" t="n">
        <v>0.39</v>
      </c>
      <c r="M56" t="n">
        <v>0.63</v>
      </c>
      <c r="N56" t="n">
        <v>0.84</v>
      </c>
      <c r="O56" t="n">
        <v>1.02</v>
      </c>
      <c r="P56" t="n">
        <v>1.02</v>
      </c>
    </row>
    <row r="57">
      <c r="A57" s="5" t="inlineStr">
        <is>
          <t>Eigenkapitalquote in %</t>
        </is>
      </c>
      <c r="B57" s="5" t="inlineStr">
        <is>
          <t>Equity Ratio in %</t>
        </is>
      </c>
      <c r="C57" t="inlineStr">
        <is>
          <t>-</t>
        </is>
      </c>
      <c r="D57" t="n">
        <v>5.92</v>
      </c>
      <c r="E57" t="n">
        <v>5.97</v>
      </c>
      <c r="F57" t="n">
        <v>6.16</v>
      </c>
      <c r="G57" t="n">
        <v>6.1</v>
      </c>
      <c r="H57" t="n">
        <v>6.83</v>
      </c>
      <c r="I57" t="n">
        <v>6.33</v>
      </c>
      <c r="J57" t="n">
        <v>5.45</v>
      </c>
      <c r="K57" t="n">
        <v>5.86</v>
      </c>
      <c r="L57" t="n">
        <v>5.82</v>
      </c>
      <c r="M57" t="n">
        <v>6.36</v>
      </c>
      <c r="N57" t="n">
        <v>5.52</v>
      </c>
      <c r="O57" t="n">
        <v>5.97</v>
      </c>
      <c r="P57" t="n">
        <v>5.97</v>
      </c>
    </row>
    <row r="58">
      <c r="A58" s="5" t="inlineStr">
        <is>
          <t>Fremdkapitalquote in %</t>
        </is>
      </c>
      <c r="B58" s="5" t="inlineStr">
        <is>
          <t>Debt Ratio in %</t>
        </is>
      </c>
      <c r="C58" t="inlineStr">
        <is>
          <t>-</t>
        </is>
      </c>
      <c r="D58" t="n">
        <v>94.08</v>
      </c>
      <c r="E58" t="n">
        <v>94.03</v>
      </c>
      <c r="F58" t="n">
        <v>93.84</v>
      </c>
      <c r="G58" t="n">
        <v>93.90000000000001</v>
      </c>
      <c r="H58" t="n">
        <v>93.17</v>
      </c>
      <c r="I58" t="n">
        <v>93.67</v>
      </c>
      <c r="J58" t="n">
        <v>94.55</v>
      </c>
      <c r="K58" t="n">
        <v>94.14</v>
      </c>
      <c r="L58" t="n">
        <v>94.18000000000001</v>
      </c>
      <c r="M58" t="n">
        <v>93.64</v>
      </c>
      <c r="N58" t="n">
        <v>94.48</v>
      </c>
      <c r="O58" t="n">
        <v>94.03</v>
      </c>
      <c r="P58" t="n">
        <v>94.03</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inlineStr">
        <is>
          <t>-</t>
        </is>
      </c>
      <c r="D65" t="n">
        <v>0.15</v>
      </c>
      <c r="E65" t="n">
        <v>0.36</v>
      </c>
      <c r="F65" t="n">
        <v>0.33</v>
      </c>
      <c r="G65" t="n">
        <v>0.34</v>
      </c>
      <c r="H65" t="n">
        <v>0.23</v>
      </c>
      <c r="I65" t="n">
        <v>0.15</v>
      </c>
      <c r="J65" t="n">
        <v>0.05</v>
      </c>
      <c r="K65" t="n">
        <v>0.23</v>
      </c>
      <c r="L65" t="n">
        <v>0.39</v>
      </c>
      <c r="M65" t="n">
        <v>0.63</v>
      </c>
      <c r="N65" t="n">
        <v>0.84</v>
      </c>
      <c r="O65" t="n">
        <v>1.02</v>
      </c>
    </row>
    <row r="66">
      <c r="A66" s="5" t="inlineStr">
        <is>
          <t>Ertrag des eingesetzten Kapitals</t>
        </is>
      </c>
      <c r="B66" s="5" t="inlineStr">
        <is>
          <t>ROCE Return on Cap. Empl. in %</t>
        </is>
      </c>
      <c r="C66" t="inlineStr">
        <is>
          <t>-</t>
        </is>
      </c>
      <c r="D66" t="n">
        <v>0.79</v>
      </c>
      <c r="E66" t="n">
        <v>0.63</v>
      </c>
      <c r="F66" t="n">
        <v>0.88</v>
      </c>
      <c r="G66" t="n">
        <v>0.66</v>
      </c>
      <c r="H66" t="n">
        <v>0.71</v>
      </c>
      <c r="I66" t="n">
        <v>0.55</v>
      </c>
      <c r="J66" t="n">
        <v>-0.11</v>
      </c>
      <c r="K66" t="n">
        <v>0.59</v>
      </c>
      <c r="L66" t="n">
        <v>0.67</v>
      </c>
      <c r="M66" t="n">
        <v>1.64</v>
      </c>
      <c r="N66" t="n">
        <v>1.42</v>
      </c>
      <c r="O66" t="n">
        <v>1.36</v>
      </c>
    </row>
    <row r="67">
      <c r="A67" s="5" t="inlineStr"/>
      <c r="B67" s="5" t="inlineStr"/>
    </row>
    <row r="68">
      <c r="A68" s="5" t="inlineStr"/>
      <c r="B68" s="5" t="inlineStr"/>
    </row>
    <row r="69">
      <c r="A69" s="5" t="inlineStr">
        <is>
          <t>Operativer Cashflow</t>
        </is>
      </c>
      <c r="B69" s="5" t="inlineStr">
        <is>
          <t>Operating Cashflow in M</t>
        </is>
      </c>
      <c r="C69" t="inlineStr">
        <is>
          <t>-</t>
        </is>
      </c>
      <c r="D69" t="inlineStr">
        <is>
          <t>-</t>
        </is>
      </c>
      <c r="E69" t="inlineStr">
        <is>
          <t>-</t>
        </is>
      </c>
      <c r="F69" t="n">
        <v>954.72</v>
      </c>
      <c r="G69" t="n">
        <v>28445.97</v>
      </c>
      <c r="H69" t="n">
        <v>-53680.16</v>
      </c>
      <c r="I69" t="n">
        <v>-8264.719999999999</v>
      </c>
      <c r="J69" t="n">
        <v>10300.8</v>
      </c>
      <c r="K69" t="n">
        <v>7664.41</v>
      </c>
      <c r="L69" t="inlineStr">
        <is>
          <t>-</t>
        </is>
      </c>
      <c r="M69" t="inlineStr">
        <is>
          <t>-</t>
        </is>
      </c>
      <c r="N69" t="inlineStr">
        <is>
          <t>-</t>
        </is>
      </c>
      <c r="O69" t="inlineStr">
        <is>
          <t>-</t>
        </is>
      </c>
    </row>
    <row r="70">
      <c r="A70" s="5" t="inlineStr">
        <is>
          <t>Aktienrückkauf</t>
        </is>
      </c>
      <c r="B70" s="5" t="inlineStr">
        <is>
          <t>Share Buyback in M</t>
        </is>
      </c>
      <c r="C70" t="n">
        <v>0</v>
      </c>
      <c r="D70" t="n">
        <v>0</v>
      </c>
      <c r="E70" t="n">
        <v>-11</v>
      </c>
      <c r="F70" t="n">
        <v>-177</v>
      </c>
      <c r="G70" t="n">
        <v>-1415</v>
      </c>
      <c r="H70" t="n">
        <v>-12</v>
      </c>
      <c r="I70" t="n">
        <v>-1052</v>
      </c>
      <c r="J70" t="n">
        <v>-1569</v>
      </c>
      <c r="K70" t="n">
        <v>-128</v>
      </c>
      <c r="L70" t="n">
        <v>-63</v>
      </c>
      <c r="M70" t="n">
        <v>0</v>
      </c>
      <c r="N70" t="n">
        <v>0</v>
      </c>
      <c r="O70" t="n">
        <v>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inlineStr">
        <is>
          <t>-</t>
        </is>
      </c>
      <c r="D75" t="n">
        <v>-59.06</v>
      </c>
      <c r="E75" t="n">
        <v>12.82</v>
      </c>
      <c r="F75" t="n">
        <v>0.28</v>
      </c>
      <c r="G75" t="n">
        <v>90.58</v>
      </c>
      <c r="H75" t="n">
        <v>50</v>
      </c>
      <c r="I75" t="n">
        <v>202.56</v>
      </c>
      <c r="J75" t="n">
        <v>-64.68000000000001</v>
      </c>
      <c r="K75" t="n">
        <v>-38.97</v>
      </c>
      <c r="L75" t="n">
        <v>-27.27</v>
      </c>
      <c r="M75" t="n">
        <v>-22.45</v>
      </c>
      <c r="N75" t="n">
        <v>-13.87</v>
      </c>
      <c r="O75" t="inlineStr">
        <is>
          <t>-</t>
        </is>
      </c>
    </row>
    <row r="76">
      <c r="A76" s="5" t="inlineStr">
        <is>
          <t>Gewinnwachstum 3J in %</t>
        </is>
      </c>
      <c r="B76" s="5" t="inlineStr">
        <is>
          <t>Earnings Growth 3Y in %</t>
        </is>
      </c>
      <c r="C76" t="inlineStr">
        <is>
          <t>-</t>
        </is>
      </c>
      <c r="D76" t="n">
        <v>-15.32</v>
      </c>
      <c r="E76" t="n">
        <v>34.56</v>
      </c>
      <c r="F76" t="n">
        <v>46.95</v>
      </c>
      <c r="G76" t="n">
        <v>114.38</v>
      </c>
      <c r="H76" t="n">
        <v>62.63</v>
      </c>
      <c r="I76" t="n">
        <v>32.97</v>
      </c>
      <c r="J76" t="n">
        <v>-43.64</v>
      </c>
      <c r="K76" t="n">
        <v>-29.56</v>
      </c>
      <c r="L76" t="n">
        <v>-21.2</v>
      </c>
      <c r="M76" t="n">
        <v>-12.11</v>
      </c>
      <c r="N76" t="inlineStr">
        <is>
          <t>-</t>
        </is>
      </c>
      <c r="O76" t="inlineStr">
        <is>
          <t>-</t>
        </is>
      </c>
    </row>
    <row r="77">
      <c r="A77" s="5" t="inlineStr">
        <is>
          <t>Gewinnwachstum 5J in %</t>
        </is>
      </c>
      <c r="B77" s="5" t="inlineStr">
        <is>
          <t>Earnings Growth 5Y in %</t>
        </is>
      </c>
      <c r="C77" t="inlineStr">
        <is>
          <t>-</t>
        </is>
      </c>
      <c r="D77" t="n">
        <v>18.92</v>
      </c>
      <c r="E77" t="n">
        <v>71.25</v>
      </c>
      <c r="F77" t="n">
        <v>55.75</v>
      </c>
      <c r="G77" t="n">
        <v>47.9</v>
      </c>
      <c r="H77" t="n">
        <v>24.33</v>
      </c>
      <c r="I77" t="n">
        <v>9.84</v>
      </c>
      <c r="J77" t="n">
        <v>-33.45</v>
      </c>
      <c r="K77" t="n">
        <v>-20.51</v>
      </c>
      <c r="L77" t="inlineStr">
        <is>
          <t>-</t>
        </is>
      </c>
      <c r="M77" t="inlineStr">
        <is>
          <t>-</t>
        </is>
      </c>
      <c r="N77" t="inlineStr">
        <is>
          <t>-</t>
        </is>
      </c>
      <c r="O77" t="inlineStr">
        <is>
          <t>-</t>
        </is>
      </c>
    </row>
    <row r="78">
      <c r="A78" s="5" t="inlineStr">
        <is>
          <t>Gewinnwachstum 10J in %</t>
        </is>
      </c>
      <c r="B78" s="5" t="inlineStr">
        <is>
          <t>Earnings Growth 10Y in %</t>
        </is>
      </c>
      <c r="C78" t="inlineStr">
        <is>
          <t>-</t>
        </is>
      </c>
      <c r="D78" t="n">
        <v>14.38</v>
      </c>
      <c r="E78" t="n">
        <v>18.9</v>
      </c>
      <c r="F78" t="n">
        <v>17.62</v>
      </c>
      <c r="G78" t="inlineStr">
        <is>
          <t>-</t>
        </is>
      </c>
      <c r="H78" t="inlineStr">
        <is>
          <t>-</t>
        </is>
      </c>
      <c r="I78" t="inlineStr">
        <is>
          <t>-</t>
        </is>
      </c>
      <c r="J78" t="inlineStr">
        <is>
          <t>-</t>
        </is>
      </c>
      <c r="K78" t="inlineStr">
        <is>
          <t>-</t>
        </is>
      </c>
      <c r="L78" t="inlineStr">
        <is>
          <t>-</t>
        </is>
      </c>
      <c r="M78" t="inlineStr">
        <is>
          <t>-</t>
        </is>
      </c>
      <c r="N78" t="inlineStr">
        <is>
          <t>-</t>
        </is>
      </c>
      <c r="O78" t="inlineStr">
        <is>
          <t>-</t>
        </is>
      </c>
    </row>
    <row r="79">
      <c r="A79" s="5" t="inlineStr">
        <is>
          <t>PEG Ratio</t>
        </is>
      </c>
      <c r="B79" s="5" t="inlineStr">
        <is>
          <t>KGW Kurs/Gewinn/Wachstum</t>
        </is>
      </c>
      <c r="C79" t="inlineStr">
        <is>
          <t>-</t>
        </is>
      </c>
      <c r="D79" t="n">
        <v>1.06</v>
      </c>
      <c r="E79" t="n">
        <v>0.17</v>
      </c>
      <c r="F79" t="n">
        <v>0.18</v>
      </c>
      <c r="G79" t="n">
        <v>0.24</v>
      </c>
      <c r="H79" t="n">
        <v>1</v>
      </c>
      <c r="I79" t="n">
        <v>2.42</v>
      </c>
      <c r="J79" t="n">
        <v>-1.97</v>
      </c>
      <c r="K79" t="n">
        <v>-0.84</v>
      </c>
      <c r="L79" t="inlineStr">
        <is>
          <t>-</t>
        </is>
      </c>
      <c r="M79" t="inlineStr">
        <is>
          <t>-</t>
        </is>
      </c>
      <c r="N79" t="inlineStr">
        <is>
          <t>-</t>
        </is>
      </c>
      <c r="O79" t="inlineStr">
        <is>
          <t>-</t>
        </is>
      </c>
    </row>
    <row r="80">
      <c r="A80" s="5" t="inlineStr">
        <is>
          <t>EBIT-Wachstum 1J in %</t>
        </is>
      </c>
      <c r="B80" s="5" t="inlineStr">
        <is>
          <t>EBIT Growth 1Y in %</t>
        </is>
      </c>
      <c r="C80" t="inlineStr">
        <is>
          <t>-</t>
        </is>
      </c>
      <c r="D80" t="n">
        <v>25.23</v>
      </c>
      <c r="E80" t="n">
        <v>-25.47</v>
      </c>
      <c r="F80" t="n">
        <v>37.34</v>
      </c>
      <c r="G80" t="n">
        <v>18.86</v>
      </c>
      <c r="H80" t="n">
        <v>28.76</v>
      </c>
      <c r="I80" t="n">
        <v>-587.5599999999999</v>
      </c>
      <c r="J80" t="n">
        <v>-131.19</v>
      </c>
      <c r="K80" t="n">
        <v>-8.44</v>
      </c>
      <c r="L80" t="n">
        <v>-52.04</v>
      </c>
      <c r="M80" t="n">
        <v>18.92</v>
      </c>
      <c r="N80" t="n">
        <v>9.640000000000001</v>
      </c>
      <c r="O80" t="inlineStr">
        <is>
          <t>-</t>
        </is>
      </c>
    </row>
    <row r="81">
      <c r="A81" s="5" t="inlineStr">
        <is>
          <t>EBIT-Wachstum 3J in %</t>
        </is>
      </c>
      <c r="B81" s="5" t="inlineStr">
        <is>
          <t>EBIT Growth 3Y in %</t>
        </is>
      </c>
      <c r="C81" t="inlineStr">
        <is>
          <t>-</t>
        </is>
      </c>
      <c r="D81" t="n">
        <v>12.37</v>
      </c>
      <c r="E81" t="n">
        <v>10.24</v>
      </c>
      <c r="F81" t="n">
        <v>28.32</v>
      </c>
      <c r="G81" t="n">
        <v>-179.98</v>
      </c>
      <c r="H81" t="n">
        <v>-230</v>
      </c>
      <c r="I81" t="n">
        <v>-242.4</v>
      </c>
      <c r="J81" t="n">
        <v>-63.89</v>
      </c>
      <c r="K81" t="n">
        <v>-13.85</v>
      </c>
      <c r="L81" t="n">
        <v>-7.83</v>
      </c>
      <c r="M81" t="n">
        <v>9.52</v>
      </c>
      <c r="N81" t="inlineStr">
        <is>
          <t>-</t>
        </is>
      </c>
      <c r="O81" t="inlineStr">
        <is>
          <t>-</t>
        </is>
      </c>
    </row>
    <row r="82">
      <c r="A82" s="5" t="inlineStr">
        <is>
          <t>EBIT-Wachstum 5J in %</t>
        </is>
      </c>
      <c r="B82" s="5" t="inlineStr">
        <is>
          <t>EBIT Growth 5Y in %</t>
        </is>
      </c>
      <c r="C82" t="inlineStr">
        <is>
          <t>-</t>
        </is>
      </c>
      <c r="D82" t="n">
        <v>16.94</v>
      </c>
      <c r="E82" t="n">
        <v>-105.61</v>
      </c>
      <c r="F82" t="n">
        <v>-126.76</v>
      </c>
      <c r="G82" t="n">
        <v>-135.91</v>
      </c>
      <c r="H82" t="n">
        <v>-150.09</v>
      </c>
      <c r="I82" t="n">
        <v>-152.06</v>
      </c>
      <c r="J82" t="n">
        <v>-32.62</v>
      </c>
      <c r="K82" t="n">
        <v>-6.38</v>
      </c>
      <c r="L82" t="inlineStr">
        <is>
          <t>-</t>
        </is>
      </c>
      <c r="M82" t="inlineStr">
        <is>
          <t>-</t>
        </is>
      </c>
      <c r="N82" t="inlineStr">
        <is>
          <t>-</t>
        </is>
      </c>
      <c r="O82" t="inlineStr">
        <is>
          <t>-</t>
        </is>
      </c>
    </row>
    <row r="83">
      <c r="A83" s="5" t="inlineStr">
        <is>
          <t>EBIT-Wachstum 10J in %</t>
        </is>
      </c>
      <c r="B83" s="5" t="inlineStr">
        <is>
          <t>EBIT Growth 10Y in %</t>
        </is>
      </c>
      <c r="C83" t="inlineStr">
        <is>
          <t>-</t>
        </is>
      </c>
      <c r="D83" t="n">
        <v>-67.56</v>
      </c>
      <c r="E83" t="n">
        <v>-69.12</v>
      </c>
      <c r="F83" t="n">
        <v>-66.56999999999999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Op.Cashflow Wachstum 1J in %</t>
        </is>
      </c>
      <c r="B84" s="5" t="inlineStr">
        <is>
          <t>Op.Cashflow Wachstum 1Y in %</t>
        </is>
      </c>
      <c r="C84" t="inlineStr">
        <is>
          <t>-</t>
        </is>
      </c>
      <c r="D84" t="inlineStr">
        <is>
          <t>-</t>
        </is>
      </c>
      <c r="E84" t="inlineStr">
        <is>
          <t>-</t>
        </is>
      </c>
      <c r="F84" t="n">
        <v>-96.75</v>
      </c>
      <c r="G84" t="n">
        <v>-139.21</v>
      </c>
      <c r="H84" t="n">
        <v>547.5700000000001</v>
      </c>
      <c r="I84" t="n">
        <v>-159.2</v>
      </c>
      <c r="J84" t="n">
        <v>-36.84</v>
      </c>
      <c r="K84" t="inlineStr">
        <is>
          <t>-</t>
        </is>
      </c>
      <c r="L84" t="inlineStr">
        <is>
          <t>-</t>
        </is>
      </c>
      <c r="M84" t="inlineStr">
        <is>
          <t>-</t>
        </is>
      </c>
      <c r="N84" t="inlineStr">
        <is>
          <t>-</t>
        </is>
      </c>
      <c r="O84" t="inlineStr">
        <is>
          <t>-</t>
        </is>
      </c>
    </row>
    <row r="85">
      <c r="A85" s="5" t="inlineStr">
        <is>
          <t>Op.Cashflow Wachstum 3J in %</t>
        </is>
      </c>
      <c r="B85" s="5" t="inlineStr">
        <is>
          <t>Op.Cashflow Wachstum 3Y in %</t>
        </is>
      </c>
      <c r="C85" t="inlineStr">
        <is>
          <t>-</t>
        </is>
      </c>
      <c r="D85" t="inlineStr">
        <is>
          <t>-</t>
        </is>
      </c>
      <c r="E85" t="inlineStr">
        <is>
          <t>-</t>
        </is>
      </c>
      <c r="F85" t="n">
        <v>103.87</v>
      </c>
      <c r="G85" t="n">
        <v>83.05</v>
      </c>
      <c r="H85" t="n">
        <v>117.18</v>
      </c>
      <c r="I85" t="inlineStr">
        <is>
          <t>-</t>
        </is>
      </c>
      <c r="J85" t="inlineStr">
        <is>
          <t>-</t>
        </is>
      </c>
      <c r="K85" t="inlineStr">
        <is>
          <t>-</t>
        </is>
      </c>
      <c r="L85" t="inlineStr">
        <is>
          <t>-</t>
        </is>
      </c>
      <c r="M85" t="inlineStr">
        <is>
          <t>-</t>
        </is>
      </c>
      <c r="N85" t="inlineStr">
        <is>
          <t>-</t>
        </is>
      </c>
      <c r="O85" t="inlineStr">
        <is>
          <t>-</t>
        </is>
      </c>
    </row>
    <row r="86">
      <c r="A86" s="5" t="inlineStr">
        <is>
          <t>Op.Cashflow Wachstum 5J in %</t>
        </is>
      </c>
      <c r="B86" s="5" t="inlineStr">
        <is>
          <t>Op.Cashflow Wachstum 5Y in %</t>
        </is>
      </c>
      <c r="C86" t="inlineStr">
        <is>
          <t>-</t>
        </is>
      </c>
      <c r="D86" t="inlineStr">
        <is>
          <t>-</t>
        </is>
      </c>
      <c r="E86" t="inlineStr">
        <is>
          <t>-</t>
        </is>
      </c>
      <c r="F86" t="n">
        <v>23.11</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Verschuldungsgrad in %</t>
        </is>
      </c>
      <c r="B88" s="5" t="inlineStr">
        <is>
          <t>Finance Gearing in %</t>
        </is>
      </c>
      <c r="C88" t="inlineStr">
        <is>
          <t>-</t>
        </is>
      </c>
      <c r="D88" t="n">
        <v>1589</v>
      </c>
      <c r="E88" t="n">
        <v>1574</v>
      </c>
      <c r="F88" t="n">
        <v>1524</v>
      </c>
      <c r="G88" t="n">
        <v>1539</v>
      </c>
      <c r="H88" t="n">
        <v>1364</v>
      </c>
      <c r="I88" t="n">
        <v>1480</v>
      </c>
      <c r="J88" t="n">
        <v>1735</v>
      </c>
      <c r="K88" t="n">
        <v>1606</v>
      </c>
      <c r="L88" t="n">
        <v>1617</v>
      </c>
      <c r="M88" t="n">
        <v>1472</v>
      </c>
      <c r="N88" t="n">
        <v>1713</v>
      </c>
      <c r="O88" t="n">
        <v>1575</v>
      </c>
      <c r="P88" t="n">
        <v>1575</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2020-05-30T14:47:14Z</dcterms:created>
  <dcterms:modified xsi:type="dcterms:W3CDTF">2020-05-30T14:47:14Z</dcterms:modified>
</cp:coreProperties>
</file>